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W:\NEW FISD\POFI\POFI Shared\Insurance\IFRS 17\Annual Returns IFRS 17 Changes\Post Issue Updates\"/>
    </mc:Choice>
  </mc:AlternateContent>
  <bookViews>
    <workbookView xWindow="0" yWindow="0" windowWidth="19200" windowHeight="7050" tabRatio="856"/>
  </bookViews>
  <sheets>
    <sheet name="Cover" sheetId="1" r:id="rId1"/>
    <sheet name="Legend" sheetId="256" r:id="rId2"/>
    <sheet name="ToC" sheetId="89" r:id="rId3"/>
    <sheet name="10.000" sheetId="3" r:id="rId4"/>
    <sheet name="10.001" sheetId="153" r:id="rId5"/>
    <sheet name="10.002" sheetId="216" r:id="rId6"/>
    <sheet name="10.003" sheetId="214" r:id="rId7"/>
    <sheet name="10.004" sheetId="252" r:id="rId8"/>
    <sheet name="10.005" sheetId="254" r:id="rId9"/>
    <sheet name="10.006" sheetId="217" r:id="rId10"/>
    <sheet name="10.009" sheetId="203" r:id="rId11"/>
    <sheet name="10.010" sheetId="171" r:id="rId12"/>
    <sheet name="10.011" sheetId="170" r:id="rId13"/>
    <sheet name="10.012" sheetId="169" r:id="rId14"/>
    <sheet name="10.020" sheetId="9" r:id="rId15"/>
    <sheet name="10.021" sheetId="10" r:id="rId16"/>
    <sheet name="10.022" sheetId="11" r:id="rId17"/>
    <sheet name="10.023" sheetId="12" r:id="rId18"/>
    <sheet name="10.024" sheetId="13" r:id="rId19"/>
    <sheet name="10.025" sheetId="156" r:id="rId20"/>
    <sheet name="10.026" sheetId="157" r:id="rId21"/>
    <sheet name="10.027" sheetId="213" r:id="rId22"/>
    <sheet name="10.028" sheetId="271" r:id="rId23"/>
    <sheet name="10.030" sheetId="231" r:id="rId24"/>
    <sheet name="10.040" sheetId="168" r:id="rId25"/>
    <sheet name="10.050" sheetId="219" r:id="rId26"/>
    <sheet name="20.010" sheetId="164" r:id="rId27"/>
    <sheet name="20.011" sheetId="163" r:id="rId28"/>
    <sheet name="20.019" sheetId="259" r:id="rId29"/>
    <sheet name="20.022" sheetId="161" r:id="rId30"/>
    <sheet name="20.030" sheetId="218" r:id="rId31"/>
    <sheet name="20.032" sheetId="93" r:id="rId32"/>
    <sheet name="21.010" sheetId="220" r:id="rId33"/>
    <sheet name="21.012" sheetId="285" r:id="rId34"/>
    <sheet name="22.010" sheetId="114" r:id="rId35"/>
    <sheet name="22.020" sheetId="286" r:id="rId36"/>
    <sheet name="22.030" sheetId="288" r:id="rId37"/>
    <sheet name="23.010" sheetId="289" r:id="rId38"/>
    <sheet name="23.011" sheetId="290" r:id="rId39"/>
    <sheet name="23.019" sheetId="291" r:id="rId40"/>
    <sheet name="23.021" sheetId="129" r:id="rId41"/>
    <sheet name="23.022" sheetId="292" r:id="rId42"/>
    <sheet name="23.030" sheetId="172" r:id="rId43"/>
    <sheet name="23.040" sheetId="179" r:id="rId44"/>
    <sheet name="25.010" sheetId="293" r:id="rId45"/>
    <sheet name="25.012" sheetId="295" r:id="rId46"/>
    <sheet name="30.010" sheetId="40" r:id="rId47"/>
    <sheet name="30.012" sheetId="41" r:id="rId48"/>
    <sheet name="30.015" sheetId="261" r:id="rId49"/>
    <sheet name="30.016" sheetId="262" r:id="rId50"/>
    <sheet name="30.017" sheetId="263" r:id="rId51"/>
    <sheet name="30.018" sheetId="264" r:id="rId52"/>
    <sheet name="30.030" sheetId="42" r:id="rId53"/>
    <sheet name="40.010" sheetId="232" r:id="rId54"/>
    <sheet name="40.011" sheetId="233" r:id="rId55"/>
    <sheet name="40.020" sheetId="234" r:id="rId56"/>
    <sheet name="40.021" sheetId="235" r:id="rId57"/>
    <sheet name="40.022" sheetId="236" r:id="rId58"/>
    <sheet name="40.023" sheetId="237" r:id="rId59"/>
    <sheet name="40.030" sheetId="238" r:id="rId60"/>
    <sheet name="40.031" sheetId="239" r:id="rId61"/>
    <sheet name="40.032" sheetId="240" r:id="rId62"/>
    <sheet name="40.033" sheetId="241" r:id="rId63"/>
    <sheet name="40.034" sheetId="242" r:id="rId64"/>
    <sheet name="40.035" sheetId="243" r:id="rId65"/>
    <sheet name="40.036" sheetId="244" r:id="rId66"/>
    <sheet name="40.040" sheetId="245" r:id="rId67"/>
    <sheet name="40.041" sheetId="246" r:id="rId68"/>
    <sheet name="40.042" sheetId="247" r:id="rId69"/>
    <sheet name="40.050" sheetId="248" r:id="rId70"/>
    <sheet name="40.051" sheetId="249" r:id="rId71"/>
    <sheet name="40.052" sheetId="250" r:id="rId72"/>
    <sheet name="40.060" sheetId="251" r:id="rId73"/>
    <sheet name="45.020" sheetId="225" r:id="rId74"/>
    <sheet name="45.022" sheetId="224" r:id="rId75"/>
    <sheet name="45.033" sheetId="265" r:id="rId76"/>
    <sheet name="45.034" sheetId="266" r:id="rId77"/>
    <sheet name="45.035" sheetId="267" r:id="rId78"/>
    <sheet name="45.036" sheetId="268" r:id="rId79"/>
    <sheet name="45.037" sheetId="282" r:id="rId80"/>
    <sheet name="45.038" sheetId="276" r:id="rId81"/>
    <sheet name="45.039" sheetId="277" r:id="rId82"/>
    <sheet name="45.040" sheetId="278" r:id="rId83"/>
    <sheet name="45.041" sheetId="279" r:id="rId84"/>
    <sheet name="45.042" sheetId="280" r:id="rId85"/>
    <sheet name="45.043" sheetId="281" r:id="rId86"/>
    <sheet name="50.010" sheetId="283" r:id="rId87"/>
    <sheet name="50.020" sheetId="226" r:id="rId88"/>
    <sheet name="50.030" sheetId="122" r:id="rId89"/>
    <sheet name="50.032" sheetId="123" r:id="rId90"/>
    <sheet name="60.010" sheetId="48" r:id="rId91"/>
    <sheet name="60.020" sheetId="284" r:id="rId92"/>
    <sheet name="60.022" sheetId="212" r:id="rId93"/>
    <sheet name="70.060" sheetId="270" r:id="rId94"/>
    <sheet name="70.070" sheetId="294" r:id="rId95"/>
    <sheet name="75.010" sheetId="201" r:id="rId96"/>
    <sheet name="NOTES" sheetId="229" r:id="rId97"/>
  </sheets>
  <externalReferences>
    <externalReference r:id="rId98"/>
    <externalReference r:id="rId99"/>
  </externalReferences>
  <definedNames>
    <definedName name="_Fil" localSheetId="45" hidden="1">#REF!</definedName>
    <definedName name="_Fil" localSheetId="77" hidden="1">#REF!</definedName>
    <definedName name="_Fil" localSheetId="84" hidden="1">#REF!</definedName>
    <definedName name="_Fil" localSheetId="85" hidden="1">#REF!</definedName>
    <definedName name="_Fil" localSheetId="91" hidden="1">#REF!</definedName>
    <definedName name="_Fil" localSheetId="93" hidden="1">#REF!</definedName>
    <definedName name="_Fil" hidden="1">#REF!</definedName>
    <definedName name="_Fill" localSheetId="28" hidden="1">#REF!</definedName>
    <definedName name="_Fill" localSheetId="31" hidden="1">#REF!</definedName>
    <definedName name="_Fill" localSheetId="45" hidden="1">#REF!</definedName>
    <definedName name="_Fill" localSheetId="48" hidden="1">#REF!</definedName>
    <definedName name="_Fill" localSheetId="49" hidden="1">#REF!</definedName>
    <definedName name="_Fill" localSheetId="50" hidden="1">#REF!</definedName>
    <definedName name="_Fill" localSheetId="51" hidden="1">#REF!</definedName>
    <definedName name="_Fill" localSheetId="77" hidden="1">#REF!</definedName>
    <definedName name="_Fill" localSheetId="84" hidden="1">#REF!</definedName>
    <definedName name="_Fill" localSheetId="85" hidden="1">#REF!</definedName>
    <definedName name="_Fill" localSheetId="91" hidden="1">#REF!</definedName>
    <definedName name="_Fill" localSheetId="93" hidden="1">#REF!</definedName>
    <definedName name="_Fill" localSheetId="94" hidden="1">#REF!</definedName>
    <definedName name="_Fill" hidden="1">#REF!</definedName>
    <definedName name="_Filll" localSheetId="45" hidden="1">#REF!</definedName>
    <definedName name="_Filll" localSheetId="77" hidden="1">#REF!</definedName>
    <definedName name="_Filll" localSheetId="84" hidden="1">#REF!</definedName>
    <definedName name="_Filll" localSheetId="85" hidden="1">#REF!</definedName>
    <definedName name="_Filll" localSheetId="91" hidden="1">#REF!</definedName>
    <definedName name="_Filll" localSheetId="93" hidden="1">#REF!</definedName>
    <definedName name="_Filll" hidden="1">#REF!</definedName>
    <definedName name="_xlnm._FilterDatabase" localSheetId="84" hidden="1">'45.042'!$A$43</definedName>
    <definedName name="_Key1" localSheetId="28" hidden="1">#REF!</definedName>
    <definedName name="_Key1" localSheetId="45" hidden="1">#REF!</definedName>
    <definedName name="_Key1" localSheetId="48" hidden="1">#REF!</definedName>
    <definedName name="_Key1" localSheetId="49" hidden="1">#REF!</definedName>
    <definedName name="_Key1" localSheetId="50" hidden="1">#REF!</definedName>
    <definedName name="_Key1" localSheetId="51" hidden="1">#REF!</definedName>
    <definedName name="_Key1" localSheetId="77" hidden="1">#REF!</definedName>
    <definedName name="_Key1" localSheetId="84" hidden="1">#REF!</definedName>
    <definedName name="_Key1" localSheetId="85" hidden="1">#REF!</definedName>
    <definedName name="_Key1" localSheetId="91" hidden="1">#REF!</definedName>
    <definedName name="_Key1" localSheetId="93" hidden="1">#REF!</definedName>
    <definedName name="_Key1" localSheetId="94" hidden="1">#REF!</definedName>
    <definedName name="_Key1" hidden="1">#REF!</definedName>
    <definedName name="_key2" localSheetId="45" hidden="1">#REF!</definedName>
    <definedName name="_key2" localSheetId="77" hidden="1">#REF!</definedName>
    <definedName name="_key2" localSheetId="84" hidden="1">#REF!</definedName>
    <definedName name="_key2" localSheetId="85" hidden="1">#REF!</definedName>
    <definedName name="_key2" localSheetId="91" hidden="1">#REF!</definedName>
    <definedName name="_key2" localSheetId="93" hidden="1">#REF!</definedName>
    <definedName name="_key2" hidden="1">#REF!</definedName>
    <definedName name="_keys" localSheetId="28" hidden="1">#REF!</definedName>
    <definedName name="_keys" localSheetId="45" hidden="1">#REF!</definedName>
    <definedName name="_keys" localSheetId="48" hidden="1">#REF!</definedName>
    <definedName name="_keys" localSheetId="49" hidden="1">#REF!</definedName>
    <definedName name="_keys" localSheetId="50" hidden="1">#REF!</definedName>
    <definedName name="_keys" localSheetId="51" hidden="1">#REF!</definedName>
    <definedName name="_keys" localSheetId="77" hidden="1">#REF!</definedName>
    <definedName name="_keys" localSheetId="84" hidden="1">#REF!</definedName>
    <definedName name="_keys" localSheetId="85" hidden="1">#REF!</definedName>
    <definedName name="_keys" localSheetId="91" hidden="1">#REF!</definedName>
    <definedName name="_keys" localSheetId="93" hidden="1">#REF!</definedName>
    <definedName name="_keys" localSheetId="94" hidden="1">#REF!</definedName>
    <definedName name="_keys" hidden="1">#REF!</definedName>
    <definedName name="_Order1" hidden="1">255</definedName>
    <definedName name="_Order2" hidden="1">0</definedName>
    <definedName name="_Parse_In" localSheetId="28" hidden="1">#REF!</definedName>
    <definedName name="_Parse_In" localSheetId="45" hidden="1">#REF!</definedName>
    <definedName name="_Parse_In" localSheetId="48" hidden="1">#REF!</definedName>
    <definedName name="_Parse_In" localSheetId="49" hidden="1">#REF!</definedName>
    <definedName name="_Parse_In" localSheetId="50" hidden="1">#REF!</definedName>
    <definedName name="_Parse_In" localSheetId="51" hidden="1">#REF!</definedName>
    <definedName name="_Parse_In" localSheetId="77" hidden="1">#REF!</definedName>
    <definedName name="_Parse_In" localSheetId="84" hidden="1">#REF!</definedName>
    <definedName name="_Parse_In" localSheetId="85" hidden="1">#REF!</definedName>
    <definedName name="_Parse_In" localSheetId="91" hidden="1">#REF!</definedName>
    <definedName name="_Parse_In" localSheetId="93" hidden="1">#REF!</definedName>
    <definedName name="_Parse_In" localSheetId="94" hidden="1">#REF!</definedName>
    <definedName name="_Parse_In" hidden="1">#REF!</definedName>
    <definedName name="_Parse_In2" localSheetId="45" hidden="1">#REF!</definedName>
    <definedName name="_Parse_In2" localSheetId="77" hidden="1">#REF!</definedName>
    <definedName name="_Parse_In2" localSheetId="84" hidden="1">#REF!</definedName>
    <definedName name="_Parse_In2" localSheetId="85" hidden="1">#REF!</definedName>
    <definedName name="_Parse_In2" localSheetId="91" hidden="1">#REF!</definedName>
    <definedName name="_Parse_In2" localSheetId="93" hidden="1">#REF!</definedName>
    <definedName name="_Parse_In2" hidden="1">#REF!</definedName>
    <definedName name="_Sort" localSheetId="28" hidden="1">#REF!</definedName>
    <definedName name="_Sort" localSheetId="45" hidden="1">#REF!</definedName>
    <definedName name="_Sort" localSheetId="48" hidden="1">#REF!</definedName>
    <definedName name="_Sort" localSheetId="49" hidden="1">#REF!</definedName>
    <definedName name="_Sort" localSheetId="50" hidden="1">#REF!</definedName>
    <definedName name="_Sort" localSheetId="51" hidden="1">#REF!</definedName>
    <definedName name="_Sort" localSheetId="77" hidden="1">#REF!</definedName>
    <definedName name="_Sort" localSheetId="84" hidden="1">#REF!</definedName>
    <definedName name="_Sort" localSheetId="85" hidden="1">#REF!</definedName>
    <definedName name="_Sort" localSheetId="91" hidden="1">#REF!</definedName>
    <definedName name="_Sort" localSheetId="93" hidden="1">#REF!</definedName>
    <definedName name="_Sort" localSheetId="94" hidden="1">#REF!</definedName>
    <definedName name="_Sort" hidden="1">#REF!</definedName>
    <definedName name="_Sort2" localSheetId="45" hidden="1">#REF!</definedName>
    <definedName name="_Sort2" localSheetId="77" hidden="1">#REF!</definedName>
    <definedName name="_Sort2" localSheetId="84" hidden="1">#REF!</definedName>
    <definedName name="_Sort2" localSheetId="85" hidden="1">#REF!</definedName>
    <definedName name="_Sort2" localSheetId="91" hidden="1">#REF!</definedName>
    <definedName name="_Sort2" localSheetId="93" hidden="1">#REF!</definedName>
    <definedName name="_Sort2" hidden="1">#REF!</definedName>
    <definedName name="AN">Cover!$FVK$1</definedName>
    <definedName name="Company">[1]Cover!$B$8</definedName>
    <definedName name="f" localSheetId="28" hidden="1">#REF!</definedName>
    <definedName name="f" localSheetId="45" hidden="1">#REF!</definedName>
    <definedName name="f" localSheetId="48" hidden="1">#REF!</definedName>
    <definedName name="f" localSheetId="49" hidden="1">#REF!</definedName>
    <definedName name="f" localSheetId="50" hidden="1">#REF!</definedName>
    <definedName name="f" localSheetId="51" hidden="1">#REF!</definedName>
    <definedName name="f" localSheetId="77" hidden="1">#REF!</definedName>
    <definedName name="f" localSheetId="84" hidden="1">#REF!</definedName>
    <definedName name="f" localSheetId="85" hidden="1">#REF!</definedName>
    <definedName name="f" localSheetId="91" hidden="1">#REF!</definedName>
    <definedName name="f" localSheetId="93" hidden="1">#REF!</definedName>
    <definedName name="f" localSheetId="94" hidden="1">#REF!</definedName>
    <definedName name="f" hidden="1">#REF!</definedName>
    <definedName name="f_2" localSheetId="45" hidden="1">#REF!</definedName>
    <definedName name="f_2" localSheetId="77" hidden="1">#REF!</definedName>
    <definedName name="f_2" localSheetId="84" hidden="1">#REF!</definedName>
    <definedName name="f_2" localSheetId="85" hidden="1">#REF!</definedName>
    <definedName name="f_2" localSheetId="91" hidden="1">#REF!</definedName>
    <definedName name="f_2" localSheetId="93" hidden="1">#REF!</definedName>
    <definedName name="f_2" hidden="1">#REF!</definedName>
    <definedName name="fffff" localSheetId="28" hidden="1">#REF!</definedName>
    <definedName name="fffff" localSheetId="45" hidden="1">#REF!</definedName>
    <definedName name="fffff" localSheetId="48" hidden="1">#REF!</definedName>
    <definedName name="fffff" localSheetId="49" hidden="1">#REF!</definedName>
    <definedName name="fffff" localSheetId="50" hidden="1">#REF!</definedName>
    <definedName name="fffff" localSheetId="51" hidden="1">#REF!</definedName>
    <definedName name="fffff" localSheetId="77" hidden="1">#REF!</definedName>
    <definedName name="fffff" localSheetId="84" hidden="1">#REF!</definedName>
    <definedName name="fffff" localSheetId="85" hidden="1">#REF!</definedName>
    <definedName name="fffff" localSheetId="91" hidden="1">#REF!</definedName>
    <definedName name="fffff" localSheetId="93" hidden="1">#REF!</definedName>
    <definedName name="fffff" localSheetId="94" hidden="1">#REF!</definedName>
    <definedName name="fffff" hidden="1">#REF!</definedName>
    <definedName name="fffff2" localSheetId="45" hidden="1">#REF!</definedName>
    <definedName name="fffff2" localSheetId="77" hidden="1">#REF!</definedName>
    <definedName name="fffff2" localSheetId="84" hidden="1">#REF!</definedName>
    <definedName name="fffff2" localSheetId="85" hidden="1">#REF!</definedName>
    <definedName name="fffff2" localSheetId="91" hidden="1">#REF!</definedName>
    <definedName name="fffff2" localSheetId="93" hidden="1">#REF!</definedName>
    <definedName name="fffff2" hidden="1">#REF!</definedName>
    <definedName name="_xlnm.Print_Area" localSheetId="3">'10.000'!$A$1:$H$73</definedName>
    <definedName name="_xlnm.Print_Area" localSheetId="7">'10.004'!$A$1:$G$85</definedName>
    <definedName name="_xlnm.Print_Area" localSheetId="11">'10.010'!$A$1:$H$74</definedName>
    <definedName name="_xlnm.Print_Area" localSheetId="26">'20.010'!$A$1:$F$52</definedName>
    <definedName name="_xlnm.Print_Area" localSheetId="27">'20.011'!$A$1:$E$54</definedName>
    <definedName name="_xlnm.Print_Area" localSheetId="29">'20.022'!$A$1:$F$100</definedName>
    <definedName name="_xlnm.Print_Area" localSheetId="34">'22.010'!$A$1:$T$27</definedName>
    <definedName name="_xlnm.Print_Area" localSheetId="52">'30.030'!$A$1:$F$63</definedName>
    <definedName name="_xlnm.Print_Area" localSheetId="62">'40.033'!$A:$E</definedName>
    <definedName name="_xlnm.Print_Area" localSheetId="94">'70.070'!$A$1:$AS$54</definedName>
    <definedName name="_xlnm.Print_Area" localSheetId="95">'75.010'!$A$1:$I$73</definedName>
    <definedName name="_xlnm.Print_Area" localSheetId="96">NOTES!$A$1:$K$661</definedName>
    <definedName name="_xlnm.Print_Titles" localSheetId="45">'25.012'!$A:$A,'25.012'!$1:$11</definedName>
    <definedName name="_xlnm.Print_Titles" localSheetId="55">'40.020'!$2:$13</definedName>
    <definedName name="_xlnm.Print_Titles" localSheetId="70">'40.051'!$1:$16</definedName>
    <definedName name="_xlnm.Print_Titles" localSheetId="71">'40.052'!$1:$16</definedName>
    <definedName name="_xlnm.Print_Titles" localSheetId="87">'50.020'!$1:$4</definedName>
    <definedName name="_xlnm.Print_Titles" localSheetId="94">'70.070'!$A:$A,'70.070'!$14:$17</definedName>
    <definedName name="_xlnm.Print_Titles" localSheetId="96">NOTES!$1:$9</definedName>
    <definedName name="_xlnm.Print_Titles" localSheetId="2">ToC!$8:$9</definedName>
    <definedName name="REPORT_DATE">[1]Cover!$B$16</definedName>
    <definedName name="Rpt_date">[2]Cover!$A$16</definedName>
    <definedName name="year">[1]Cover!$B$12</definedName>
  </definedNames>
  <calcPr calcId="162913"/>
</workbook>
</file>

<file path=xl/calcChain.xml><?xml version="1.0" encoding="utf-8"?>
<calcChain xmlns="http://schemas.openxmlformats.org/spreadsheetml/2006/main">
  <c r="J97" i="129" l="1"/>
  <c r="F97" i="129"/>
  <c r="G97" i="129"/>
  <c r="H97" i="129"/>
  <c r="AS50" i="294" l="1"/>
  <c r="AS49" i="294"/>
  <c r="D23" i="290" l="1"/>
  <c r="J32" i="226" l="1"/>
  <c r="D46" i="291" l="1"/>
  <c r="E28" i="201"/>
  <c r="H19" i="201"/>
  <c r="H20" i="268" l="1"/>
  <c r="H26" i="268"/>
  <c r="H38" i="268" s="1"/>
  <c r="H46" i="268" s="1"/>
  <c r="H52" i="268" s="1"/>
  <c r="H32" i="268"/>
  <c r="H44" i="268"/>
  <c r="H67" i="201" l="1"/>
  <c r="H66" i="201"/>
  <c r="H63" i="201"/>
  <c r="H62" i="201"/>
  <c r="E26" i="201" l="1"/>
  <c r="G73" i="40" l="1"/>
  <c r="G29" i="41" s="1"/>
  <c r="G72" i="40"/>
  <c r="E73" i="40"/>
  <c r="E29" i="41" s="1"/>
  <c r="E72" i="40"/>
  <c r="D73" i="40"/>
  <c r="D72" i="40"/>
  <c r="M51" i="267"/>
  <c r="L51" i="267"/>
  <c r="J51" i="267"/>
  <c r="F40" i="267"/>
  <c r="F46" i="267"/>
  <c r="F51" i="267"/>
  <c r="F73" i="40" l="1"/>
  <c r="D29" i="41"/>
  <c r="F29" i="41" s="1"/>
  <c r="F72" i="40"/>
  <c r="F25" i="286"/>
  <c r="F74" i="40" l="1"/>
  <c r="X45" i="282"/>
  <c r="O45" i="282"/>
  <c r="F45" i="282"/>
  <c r="XFD45" i="276"/>
  <c r="XFC45" i="276"/>
  <c r="XFB45" i="276"/>
  <c r="XFA45" i="276"/>
  <c r="XEZ45" i="276"/>
  <c r="XEY45" i="276"/>
  <c r="XEX45" i="276"/>
  <c r="XEW45" i="276"/>
  <c r="XEV45" i="276"/>
  <c r="XEU45" i="276"/>
  <c r="XET45" i="276"/>
  <c r="XES45" i="276"/>
  <c r="XER45" i="276"/>
  <c r="XEQ45" i="276"/>
  <c r="XEP45" i="276"/>
  <c r="XEO45" i="276"/>
  <c r="XEN45" i="276"/>
  <c r="XEM45" i="276"/>
  <c r="XEL45" i="276"/>
  <c r="XEK45" i="276"/>
  <c r="XEJ45" i="276"/>
  <c r="XEI45" i="276"/>
  <c r="XEH45" i="276"/>
  <c r="XEG45" i="276"/>
  <c r="XEF45" i="276"/>
  <c r="XEE45" i="276"/>
  <c r="XED45" i="276"/>
  <c r="XEC45" i="276"/>
  <c r="XEB45" i="276"/>
  <c r="XEA45" i="276"/>
  <c r="XDZ45" i="276"/>
  <c r="XDY45" i="276"/>
  <c r="XDX45" i="276"/>
  <c r="XDW45" i="276"/>
  <c r="XDV45" i="276"/>
  <c r="XDU45" i="276"/>
  <c r="XDT45" i="276"/>
  <c r="XDS45" i="276"/>
  <c r="XDR45" i="276"/>
  <c r="XDQ45" i="276"/>
  <c r="XDP45" i="276"/>
  <c r="XDO45" i="276"/>
  <c r="XDN45" i="276"/>
  <c r="XDM45" i="276"/>
  <c r="XDL45" i="276"/>
  <c r="XDK45" i="276"/>
  <c r="XDJ45" i="276"/>
  <c r="XDI45" i="276"/>
  <c r="XDH45" i="276"/>
  <c r="XDG45" i="276"/>
  <c r="XDF45" i="276"/>
  <c r="XDE45" i="276"/>
  <c r="XDD45" i="276"/>
  <c r="XDC45" i="276"/>
  <c r="XDB45" i="276"/>
  <c r="XDA45" i="276"/>
  <c r="XCZ45" i="276"/>
  <c r="XCY45" i="276"/>
  <c r="XCX45" i="276"/>
  <c r="XCW45" i="276"/>
  <c r="XCV45" i="276"/>
  <c r="XCU45" i="276"/>
  <c r="XCT45" i="276"/>
  <c r="XCS45" i="276"/>
  <c r="XCR45" i="276"/>
  <c r="XCQ45" i="276"/>
  <c r="XCP45" i="276"/>
  <c r="XCO45" i="276"/>
  <c r="XCN45" i="276"/>
  <c r="XCM45" i="276"/>
  <c r="XCL45" i="276"/>
  <c r="XCK45" i="276"/>
  <c r="XCJ45" i="276"/>
  <c r="XCI45" i="276"/>
  <c r="XCH45" i="276"/>
  <c r="XCG45" i="276"/>
  <c r="XCF45" i="276"/>
  <c r="XCE45" i="276"/>
  <c r="XCD45" i="276"/>
  <c r="XCC45" i="276"/>
  <c r="XCB45" i="276"/>
  <c r="XCA45" i="276"/>
  <c r="XBZ45" i="276"/>
  <c r="XBY45" i="276"/>
  <c r="XBX45" i="276"/>
  <c r="XBW45" i="276"/>
  <c r="XBV45" i="276"/>
  <c r="XBU45" i="276"/>
  <c r="XBT45" i="276"/>
  <c r="XBS45" i="276"/>
  <c r="XBR45" i="276"/>
  <c r="XBQ45" i="276"/>
  <c r="XBP45" i="276"/>
  <c r="XBO45" i="276"/>
  <c r="XBN45" i="276"/>
  <c r="XBM45" i="276"/>
  <c r="XBL45" i="276"/>
  <c r="XBK45" i="276"/>
  <c r="XBJ45" i="276"/>
  <c r="XBI45" i="276"/>
  <c r="XBH45" i="276"/>
  <c r="XBG45" i="276"/>
  <c r="XBF45" i="276"/>
  <c r="XBE45" i="276"/>
  <c r="XBD45" i="276"/>
  <c r="XBC45" i="276"/>
  <c r="XBB45" i="276"/>
  <c r="XBA45" i="276"/>
  <c r="XAZ45" i="276"/>
  <c r="XAY45" i="276"/>
  <c r="XAX45" i="276"/>
  <c r="XAW45" i="276"/>
  <c r="XAV45" i="276"/>
  <c r="XAU45" i="276"/>
  <c r="XAT45" i="276"/>
  <c r="XAS45" i="276"/>
  <c r="XAR45" i="276"/>
  <c r="XAQ45" i="276"/>
  <c r="XAP45" i="276"/>
  <c r="XAO45" i="276"/>
  <c r="XAN45" i="276"/>
  <c r="XAM45" i="276"/>
  <c r="XAL45" i="276"/>
  <c r="XAK45" i="276"/>
  <c r="XAJ45" i="276"/>
  <c r="XAI45" i="276"/>
  <c r="XAH45" i="276"/>
  <c r="XAG45" i="276"/>
  <c r="XAF45" i="276"/>
  <c r="XAE45" i="276"/>
  <c r="XAD45" i="276"/>
  <c r="XAC45" i="276"/>
  <c r="XAB45" i="276"/>
  <c r="XAA45" i="276"/>
  <c r="WZZ45" i="276"/>
  <c r="WZY45" i="276"/>
  <c r="WZX45" i="276"/>
  <c r="WZW45" i="276"/>
  <c r="WZV45" i="276"/>
  <c r="WZU45" i="276"/>
  <c r="WZT45" i="276"/>
  <c r="WZS45" i="276"/>
  <c r="WZR45" i="276"/>
  <c r="WZQ45" i="276"/>
  <c r="WZP45" i="276"/>
  <c r="WZO45" i="276"/>
  <c r="WZN45" i="276"/>
  <c r="WZM45" i="276"/>
  <c r="WZL45" i="276"/>
  <c r="WZK45" i="276"/>
  <c r="WZJ45" i="276"/>
  <c r="WZI45" i="276"/>
  <c r="WZH45" i="276"/>
  <c r="WZG45" i="276"/>
  <c r="WZF45" i="276"/>
  <c r="WZE45" i="276"/>
  <c r="WZD45" i="276"/>
  <c r="WZC45" i="276"/>
  <c r="WZB45" i="276"/>
  <c r="WZA45" i="276"/>
  <c r="WYZ45" i="276"/>
  <c r="WYY45" i="276"/>
  <c r="WYX45" i="276"/>
  <c r="WYW45" i="276"/>
  <c r="WYV45" i="276"/>
  <c r="WYU45" i="276"/>
  <c r="WYT45" i="276"/>
  <c r="WYS45" i="276"/>
  <c r="WYR45" i="276"/>
  <c r="WYQ45" i="276"/>
  <c r="WYP45" i="276"/>
  <c r="WYO45" i="276"/>
  <c r="WYN45" i="276"/>
  <c r="WYM45" i="276"/>
  <c r="WYL45" i="276"/>
  <c r="WYK45" i="276"/>
  <c r="WYJ45" i="276"/>
  <c r="WYI45" i="276"/>
  <c r="WYH45" i="276"/>
  <c r="WYG45" i="276"/>
  <c r="WYF45" i="276"/>
  <c r="WYE45" i="276"/>
  <c r="WYD45" i="276"/>
  <c r="WYC45" i="276"/>
  <c r="WYB45" i="276"/>
  <c r="WYA45" i="276"/>
  <c r="WXZ45" i="276"/>
  <c r="WXY45" i="276"/>
  <c r="WXX45" i="276"/>
  <c r="WXW45" i="276"/>
  <c r="WXV45" i="276"/>
  <c r="WXU45" i="276"/>
  <c r="WXT45" i="276"/>
  <c r="WXS45" i="276"/>
  <c r="WXR45" i="276"/>
  <c r="WXQ45" i="276"/>
  <c r="WXP45" i="276"/>
  <c r="WXO45" i="276"/>
  <c r="WXN45" i="276"/>
  <c r="WXM45" i="276"/>
  <c r="WXL45" i="276"/>
  <c r="WXK45" i="276"/>
  <c r="WXJ45" i="276"/>
  <c r="WXI45" i="276"/>
  <c r="WXH45" i="276"/>
  <c r="WXG45" i="276"/>
  <c r="WXF45" i="276"/>
  <c r="WXE45" i="276"/>
  <c r="WXD45" i="276"/>
  <c r="WXC45" i="276"/>
  <c r="WXB45" i="276"/>
  <c r="WXA45" i="276"/>
  <c r="WWZ45" i="276"/>
  <c r="WWY45" i="276"/>
  <c r="WWX45" i="276"/>
  <c r="WWW45" i="276"/>
  <c r="WWV45" i="276"/>
  <c r="WWU45" i="276"/>
  <c r="WWT45" i="276"/>
  <c r="WWS45" i="276"/>
  <c r="WWR45" i="276"/>
  <c r="WWQ45" i="276"/>
  <c r="WWP45" i="276"/>
  <c r="WWO45" i="276"/>
  <c r="WWN45" i="276"/>
  <c r="WWM45" i="276"/>
  <c r="WWL45" i="276"/>
  <c r="WWK45" i="276"/>
  <c r="WWJ45" i="276"/>
  <c r="WWI45" i="276"/>
  <c r="WWH45" i="276"/>
  <c r="WWG45" i="276"/>
  <c r="WWF45" i="276"/>
  <c r="WWE45" i="276"/>
  <c r="WWD45" i="276"/>
  <c r="WWC45" i="276"/>
  <c r="WWB45" i="276"/>
  <c r="WWA45" i="276"/>
  <c r="WVZ45" i="276"/>
  <c r="WVY45" i="276"/>
  <c r="WVX45" i="276"/>
  <c r="WVW45" i="276"/>
  <c r="WVV45" i="276"/>
  <c r="WVU45" i="276"/>
  <c r="WVT45" i="276"/>
  <c r="WVS45" i="276"/>
  <c r="WVR45" i="276"/>
  <c r="WVQ45" i="276"/>
  <c r="WVP45" i="276"/>
  <c r="WVO45" i="276"/>
  <c r="WVN45" i="276"/>
  <c r="WVM45" i="276"/>
  <c r="WVL45" i="276"/>
  <c r="WVK45" i="276"/>
  <c r="WVJ45" i="276"/>
  <c r="WVI45" i="276"/>
  <c r="WVH45" i="276"/>
  <c r="WVG45" i="276"/>
  <c r="WVF45" i="276"/>
  <c r="WVE45" i="276"/>
  <c r="WVD45" i="276"/>
  <c r="WVC45" i="276"/>
  <c r="WVB45" i="276"/>
  <c r="WVA45" i="276"/>
  <c r="WUZ45" i="276"/>
  <c r="WUY45" i="276"/>
  <c r="WUX45" i="276"/>
  <c r="WUW45" i="276"/>
  <c r="WUV45" i="276"/>
  <c r="WUU45" i="276"/>
  <c r="WUT45" i="276"/>
  <c r="WUS45" i="276"/>
  <c r="WUR45" i="276"/>
  <c r="WUQ45" i="276"/>
  <c r="WUP45" i="276"/>
  <c r="WUO45" i="276"/>
  <c r="WUN45" i="276"/>
  <c r="WUM45" i="276"/>
  <c r="WUL45" i="276"/>
  <c r="WUK45" i="276"/>
  <c r="WUJ45" i="276"/>
  <c r="WUI45" i="276"/>
  <c r="WUH45" i="276"/>
  <c r="WUG45" i="276"/>
  <c r="WUF45" i="276"/>
  <c r="WUE45" i="276"/>
  <c r="WUD45" i="276"/>
  <c r="WUC45" i="276"/>
  <c r="WUB45" i="276"/>
  <c r="WUA45" i="276"/>
  <c r="WTZ45" i="276"/>
  <c r="WTY45" i="276"/>
  <c r="WTX45" i="276"/>
  <c r="WTW45" i="276"/>
  <c r="WTV45" i="276"/>
  <c r="WTU45" i="276"/>
  <c r="WTT45" i="276"/>
  <c r="WTS45" i="276"/>
  <c r="WTR45" i="276"/>
  <c r="WTQ45" i="276"/>
  <c r="WTP45" i="276"/>
  <c r="WTO45" i="276"/>
  <c r="WTN45" i="276"/>
  <c r="WTM45" i="276"/>
  <c r="WTL45" i="276"/>
  <c r="WTK45" i="276"/>
  <c r="WTJ45" i="276"/>
  <c r="WTI45" i="276"/>
  <c r="WTH45" i="276"/>
  <c r="WTG45" i="276"/>
  <c r="WTF45" i="276"/>
  <c r="WTE45" i="276"/>
  <c r="WTD45" i="276"/>
  <c r="WTC45" i="276"/>
  <c r="WTB45" i="276"/>
  <c r="WTA45" i="276"/>
  <c r="WSZ45" i="276"/>
  <c r="WSY45" i="276"/>
  <c r="WSX45" i="276"/>
  <c r="WSW45" i="276"/>
  <c r="WSV45" i="276"/>
  <c r="WSU45" i="276"/>
  <c r="WST45" i="276"/>
  <c r="WSS45" i="276"/>
  <c r="WSR45" i="276"/>
  <c r="WSQ45" i="276"/>
  <c r="WSP45" i="276"/>
  <c r="WSO45" i="276"/>
  <c r="WSN45" i="276"/>
  <c r="WSM45" i="276"/>
  <c r="WSL45" i="276"/>
  <c r="WSK45" i="276"/>
  <c r="WSJ45" i="276"/>
  <c r="WSI45" i="276"/>
  <c r="WSH45" i="276"/>
  <c r="WSG45" i="276"/>
  <c r="WSF45" i="276"/>
  <c r="WSE45" i="276"/>
  <c r="WSD45" i="276"/>
  <c r="WSC45" i="276"/>
  <c r="WSB45" i="276"/>
  <c r="WSA45" i="276"/>
  <c r="WRZ45" i="276"/>
  <c r="WRY45" i="276"/>
  <c r="WRX45" i="276"/>
  <c r="WRW45" i="276"/>
  <c r="WRV45" i="276"/>
  <c r="WRU45" i="276"/>
  <c r="WRT45" i="276"/>
  <c r="WRS45" i="276"/>
  <c r="WRR45" i="276"/>
  <c r="WRQ45" i="276"/>
  <c r="WRP45" i="276"/>
  <c r="WRO45" i="276"/>
  <c r="WRN45" i="276"/>
  <c r="WRM45" i="276"/>
  <c r="WRL45" i="276"/>
  <c r="WRK45" i="276"/>
  <c r="WRJ45" i="276"/>
  <c r="WRI45" i="276"/>
  <c r="WRH45" i="276"/>
  <c r="WRG45" i="276"/>
  <c r="WRF45" i="276"/>
  <c r="WRE45" i="276"/>
  <c r="WRD45" i="276"/>
  <c r="WRC45" i="276"/>
  <c r="WRB45" i="276"/>
  <c r="WRA45" i="276"/>
  <c r="WQZ45" i="276"/>
  <c r="WQY45" i="276"/>
  <c r="WQX45" i="276"/>
  <c r="WQW45" i="276"/>
  <c r="WQV45" i="276"/>
  <c r="WQU45" i="276"/>
  <c r="WQT45" i="276"/>
  <c r="WQS45" i="276"/>
  <c r="WQR45" i="276"/>
  <c r="WQQ45" i="276"/>
  <c r="WQP45" i="276"/>
  <c r="WQO45" i="276"/>
  <c r="WQN45" i="276"/>
  <c r="WQM45" i="276"/>
  <c r="WQL45" i="276"/>
  <c r="WQK45" i="276"/>
  <c r="WQJ45" i="276"/>
  <c r="WQI45" i="276"/>
  <c r="WQH45" i="276"/>
  <c r="WQG45" i="276"/>
  <c r="WQF45" i="276"/>
  <c r="WQE45" i="276"/>
  <c r="WQD45" i="276"/>
  <c r="WQC45" i="276"/>
  <c r="WQB45" i="276"/>
  <c r="WQA45" i="276"/>
  <c r="WPZ45" i="276"/>
  <c r="WPY45" i="276"/>
  <c r="WPX45" i="276"/>
  <c r="WPW45" i="276"/>
  <c r="WPV45" i="276"/>
  <c r="WPU45" i="276"/>
  <c r="WPT45" i="276"/>
  <c r="WPS45" i="276"/>
  <c r="WPR45" i="276"/>
  <c r="WPQ45" i="276"/>
  <c r="WPP45" i="276"/>
  <c r="WPO45" i="276"/>
  <c r="WPN45" i="276"/>
  <c r="WPM45" i="276"/>
  <c r="WPL45" i="276"/>
  <c r="WPK45" i="276"/>
  <c r="WPJ45" i="276"/>
  <c r="WPI45" i="276"/>
  <c r="WPH45" i="276"/>
  <c r="WPG45" i="276"/>
  <c r="WPF45" i="276"/>
  <c r="WPE45" i="276"/>
  <c r="WPD45" i="276"/>
  <c r="WPC45" i="276"/>
  <c r="WPB45" i="276"/>
  <c r="WPA45" i="276"/>
  <c r="WOZ45" i="276"/>
  <c r="WOY45" i="276"/>
  <c r="WOX45" i="276"/>
  <c r="WOW45" i="276"/>
  <c r="WOV45" i="276"/>
  <c r="WOU45" i="276"/>
  <c r="WOT45" i="276"/>
  <c r="WOS45" i="276"/>
  <c r="WOR45" i="276"/>
  <c r="WOQ45" i="276"/>
  <c r="WOP45" i="276"/>
  <c r="WOO45" i="276"/>
  <c r="WON45" i="276"/>
  <c r="WOM45" i="276"/>
  <c r="WOL45" i="276"/>
  <c r="WOK45" i="276"/>
  <c r="WOJ45" i="276"/>
  <c r="WOI45" i="276"/>
  <c r="WOH45" i="276"/>
  <c r="WOG45" i="276"/>
  <c r="WOF45" i="276"/>
  <c r="WOE45" i="276"/>
  <c r="WOD45" i="276"/>
  <c r="WOC45" i="276"/>
  <c r="WOB45" i="276"/>
  <c r="WOA45" i="276"/>
  <c r="WNZ45" i="276"/>
  <c r="WNY45" i="276"/>
  <c r="WNX45" i="276"/>
  <c r="WNW45" i="276"/>
  <c r="WNV45" i="276"/>
  <c r="WNU45" i="276"/>
  <c r="WNT45" i="276"/>
  <c r="WNS45" i="276"/>
  <c r="WNR45" i="276"/>
  <c r="WNQ45" i="276"/>
  <c r="WNP45" i="276"/>
  <c r="WNO45" i="276"/>
  <c r="WNN45" i="276"/>
  <c r="WNM45" i="276"/>
  <c r="WNL45" i="276"/>
  <c r="WNK45" i="276"/>
  <c r="WNJ45" i="276"/>
  <c r="WNI45" i="276"/>
  <c r="WNH45" i="276"/>
  <c r="WNG45" i="276"/>
  <c r="WNF45" i="276"/>
  <c r="WNE45" i="276"/>
  <c r="WND45" i="276"/>
  <c r="WNC45" i="276"/>
  <c r="WNB45" i="276"/>
  <c r="WNA45" i="276"/>
  <c r="WMZ45" i="276"/>
  <c r="WMY45" i="276"/>
  <c r="WMX45" i="276"/>
  <c r="WMW45" i="276"/>
  <c r="WMV45" i="276"/>
  <c r="WMU45" i="276"/>
  <c r="WMT45" i="276"/>
  <c r="WMS45" i="276"/>
  <c r="WMR45" i="276"/>
  <c r="WMQ45" i="276"/>
  <c r="WMP45" i="276"/>
  <c r="WMO45" i="276"/>
  <c r="WMN45" i="276"/>
  <c r="WMM45" i="276"/>
  <c r="WML45" i="276"/>
  <c r="WMK45" i="276"/>
  <c r="WMJ45" i="276"/>
  <c r="WMI45" i="276"/>
  <c r="WMH45" i="276"/>
  <c r="WMG45" i="276"/>
  <c r="WMF45" i="276"/>
  <c r="WME45" i="276"/>
  <c r="WMD45" i="276"/>
  <c r="WMC45" i="276"/>
  <c r="WMB45" i="276"/>
  <c r="WMA45" i="276"/>
  <c r="WLZ45" i="276"/>
  <c r="WLY45" i="276"/>
  <c r="WLX45" i="276"/>
  <c r="WLW45" i="276"/>
  <c r="WLV45" i="276"/>
  <c r="WLU45" i="276"/>
  <c r="WLT45" i="276"/>
  <c r="WLS45" i="276"/>
  <c r="WLR45" i="276"/>
  <c r="WLQ45" i="276"/>
  <c r="WLP45" i="276"/>
  <c r="WLO45" i="276"/>
  <c r="WLN45" i="276"/>
  <c r="WLM45" i="276"/>
  <c r="WLL45" i="276"/>
  <c r="WLK45" i="276"/>
  <c r="WLJ45" i="276"/>
  <c r="WLI45" i="276"/>
  <c r="WLH45" i="276"/>
  <c r="WLG45" i="276"/>
  <c r="WLF45" i="276"/>
  <c r="WLE45" i="276"/>
  <c r="WLD45" i="276"/>
  <c r="WLC45" i="276"/>
  <c r="WLB45" i="276"/>
  <c r="WLA45" i="276"/>
  <c r="WKZ45" i="276"/>
  <c r="WKY45" i="276"/>
  <c r="WKX45" i="276"/>
  <c r="WKW45" i="276"/>
  <c r="WKV45" i="276"/>
  <c r="WKU45" i="276"/>
  <c r="WKT45" i="276"/>
  <c r="WKS45" i="276"/>
  <c r="WKR45" i="276"/>
  <c r="WKQ45" i="276"/>
  <c r="WKP45" i="276"/>
  <c r="WKO45" i="276"/>
  <c r="WKN45" i="276"/>
  <c r="WKM45" i="276"/>
  <c r="WKL45" i="276"/>
  <c r="WKK45" i="276"/>
  <c r="WKJ45" i="276"/>
  <c r="WKI45" i="276"/>
  <c r="WKH45" i="276"/>
  <c r="WKG45" i="276"/>
  <c r="WKF45" i="276"/>
  <c r="WKE45" i="276"/>
  <c r="WKD45" i="276"/>
  <c r="WKC45" i="276"/>
  <c r="WKB45" i="276"/>
  <c r="WKA45" i="276"/>
  <c r="WJZ45" i="276"/>
  <c r="WJY45" i="276"/>
  <c r="WJX45" i="276"/>
  <c r="WJW45" i="276"/>
  <c r="WJV45" i="276"/>
  <c r="WJU45" i="276"/>
  <c r="WJT45" i="276"/>
  <c r="WJS45" i="276"/>
  <c r="WJR45" i="276"/>
  <c r="WJQ45" i="276"/>
  <c r="WJP45" i="276"/>
  <c r="WJO45" i="276"/>
  <c r="WJN45" i="276"/>
  <c r="WJM45" i="276"/>
  <c r="WJL45" i="276"/>
  <c r="WJK45" i="276"/>
  <c r="WJJ45" i="276"/>
  <c r="WJI45" i="276"/>
  <c r="WJH45" i="276"/>
  <c r="WJG45" i="276"/>
  <c r="WJF45" i="276"/>
  <c r="WJE45" i="276"/>
  <c r="WJD45" i="276"/>
  <c r="WJC45" i="276"/>
  <c r="WJB45" i="276"/>
  <c r="WJA45" i="276"/>
  <c r="WIZ45" i="276"/>
  <c r="WIY45" i="276"/>
  <c r="WIX45" i="276"/>
  <c r="WIW45" i="276"/>
  <c r="WIV45" i="276"/>
  <c r="WIU45" i="276"/>
  <c r="WIT45" i="276"/>
  <c r="WIS45" i="276"/>
  <c r="WIR45" i="276"/>
  <c r="WIQ45" i="276"/>
  <c r="WIP45" i="276"/>
  <c r="WIO45" i="276"/>
  <c r="WIN45" i="276"/>
  <c r="WIM45" i="276"/>
  <c r="WIL45" i="276"/>
  <c r="WIK45" i="276"/>
  <c r="WIJ45" i="276"/>
  <c r="WII45" i="276"/>
  <c r="WIH45" i="276"/>
  <c r="WIG45" i="276"/>
  <c r="WIF45" i="276"/>
  <c r="WIE45" i="276"/>
  <c r="WID45" i="276"/>
  <c r="WIC45" i="276"/>
  <c r="WIB45" i="276"/>
  <c r="WIA45" i="276"/>
  <c r="WHZ45" i="276"/>
  <c r="WHY45" i="276"/>
  <c r="WHX45" i="276"/>
  <c r="WHW45" i="276"/>
  <c r="WHV45" i="276"/>
  <c r="WHU45" i="276"/>
  <c r="WHT45" i="276"/>
  <c r="WHS45" i="276"/>
  <c r="WHR45" i="276"/>
  <c r="WHQ45" i="276"/>
  <c r="WHP45" i="276"/>
  <c r="WHO45" i="276"/>
  <c r="WHN45" i="276"/>
  <c r="WHM45" i="276"/>
  <c r="WHL45" i="276"/>
  <c r="WHK45" i="276"/>
  <c r="WHJ45" i="276"/>
  <c r="WHI45" i="276"/>
  <c r="WHH45" i="276"/>
  <c r="WHG45" i="276"/>
  <c r="WHF45" i="276"/>
  <c r="WHE45" i="276"/>
  <c r="WHD45" i="276"/>
  <c r="WHC45" i="276"/>
  <c r="WHB45" i="276"/>
  <c r="WHA45" i="276"/>
  <c r="WGZ45" i="276"/>
  <c r="WGY45" i="276"/>
  <c r="WGX45" i="276"/>
  <c r="WGW45" i="276"/>
  <c r="WGV45" i="276"/>
  <c r="WGU45" i="276"/>
  <c r="WGT45" i="276"/>
  <c r="WGS45" i="276"/>
  <c r="WGR45" i="276"/>
  <c r="WGQ45" i="276"/>
  <c r="WGP45" i="276"/>
  <c r="WGO45" i="276"/>
  <c r="WGN45" i="276"/>
  <c r="WGM45" i="276"/>
  <c r="WGL45" i="276"/>
  <c r="WGK45" i="276"/>
  <c r="WGJ45" i="276"/>
  <c r="WGI45" i="276"/>
  <c r="WGH45" i="276"/>
  <c r="WGG45" i="276"/>
  <c r="WGF45" i="276"/>
  <c r="WGE45" i="276"/>
  <c r="WGD45" i="276"/>
  <c r="WGC45" i="276"/>
  <c r="WGB45" i="276"/>
  <c r="WGA45" i="276"/>
  <c r="WFZ45" i="276"/>
  <c r="WFY45" i="276"/>
  <c r="WFX45" i="276"/>
  <c r="WFW45" i="276"/>
  <c r="WFV45" i="276"/>
  <c r="WFU45" i="276"/>
  <c r="WFT45" i="276"/>
  <c r="WFS45" i="276"/>
  <c r="WFR45" i="276"/>
  <c r="WFQ45" i="276"/>
  <c r="WFP45" i="276"/>
  <c r="WFO45" i="276"/>
  <c r="WFN45" i="276"/>
  <c r="WFM45" i="276"/>
  <c r="WFL45" i="276"/>
  <c r="WFK45" i="276"/>
  <c r="WFJ45" i="276"/>
  <c r="WFI45" i="276"/>
  <c r="WFH45" i="276"/>
  <c r="WFG45" i="276"/>
  <c r="WFF45" i="276"/>
  <c r="WFE45" i="276"/>
  <c r="WFD45" i="276"/>
  <c r="WFC45" i="276"/>
  <c r="WFB45" i="276"/>
  <c r="WFA45" i="276"/>
  <c r="WEZ45" i="276"/>
  <c r="WEY45" i="276"/>
  <c r="WEX45" i="276"/>
  <c r="WEW45" i="276"/>
  <c r="WEV45" i="276"/>
  <c r="WEU45" i="276"/>
  <c r="WET45" i="276"/>
  <c r="WES45" i="276"/>
  <c r="WER45" i="276"/>
  <c r="WEQ45" i="276"/>
  <c r="WEP45" i="276"/>
  <c r="WEO45" i="276"/>
  <c r="WEN45" i="276"/>
  <c r="WEM45" i="276"/>
  <c r="WEL45" i="276"/>
  <c r="WEK45" i="276"/>
  <c r="WEJ45" i="276"/>
  <c r="WEI45" i="276"/>
  <c r="WEH45" i="276"/>
  <c r="WEG45" i="276"/>
  <c r="WEF45" i="276"/>
  <c r="WEE45" i="276"/>
  <c r="WED45" i="276"/>
  <c r="WEC45" i="276"/>
  <c r="WEB45" i="276"/>
  <c r="WEA45" i="276"/>
  <c r="WDZ45" i="276"/>
  <c r="WDY45" i="276"/>
  <c r="WDX45" i="276"/>
  <c r="WDW45" i="276"/>
  <c r="WDV45" i="276"/>
  <c r="WDU45" i="276"/>
  <c r="WDT45" i="276"/>
  <c r="WDS45" i="276"/>
  <c r="WDR45" i="276"/>
  <c r="WDQ45" i="276"/>
  <c r="WDP45" i="276"/>
  <c r="WDO45" i="276"/>
  <c r="WDN45" i="276"/>
  <c r="WDM45" i="276"/>
  <c r="WDL45" i="276"/>
  <c r="WDK45" i="276"/>
  <c r="WDJ45" i="276"/>
  <c r="WDI45" i="276"/>
  <c r="WDH45" i="276"/>
  <c r="WDG45" i="276"/>
  <c r="WDF45" i="276"/>
  <c r="WDE45" i="276"/>
  <c r="WDD45" i="276"/>
  <c r="WDC45" i="276"/>
  <c r="WDB45" i="276"/>
  <c r="WDA45" i="276"/>
  <c r="WCZ45" i="276"/>
  <c r="WCY45" i="276"/>
  <c r="WCX45" i="276"/>
  <c r="WCW45" i="276"/>
  <c r="WCV45" i="276"/>
  <c r="WCU45" i="276"/>
  <c r="WCT45" i="276"/>
  <c r="WCS45" i="276"/>
  <c r="WCR45" i="276"/>
  <c r="WCQ45" i="276"/>
  <c r="WCP45" i="276"/>
  <c r="WCO45" i="276"/>
  <c r="WCN45" i="276"/>
  <c r="WCM45" i="276"/>
  <c r="WCL45" i="276"/>
  <c r="WCK45" i="276"/>
  <c r="WCJ45" i="276"/>
  <c r="WCI45" i="276"/>
  <c r="WCH45" i="276"/>
  <c r="WCG45" i="276"/>
  <c r="WCF45" i="276"/>
  <c r="WCE45" i="276"/>
  <c r="WCD45" i="276"/>
  <c r="WCC45" i="276"/>
  <c r="WCB45" i="276"/>
  <c r="WCA45" i="276"/>
  <c r="WBZ45" i="276"/>
  <c r="WBY45" i="276"/>
  <c r="WBX45" i="276"/>
  <c r="WBW45" i="276"/>
  <c r="WBV45" i="276"/>
  <c r="WBU45" i="276"/>
  <c r="WBT45" i="276"/>
  <c r="WBS45" i="276"/>
  <c r="WBR45" i="276"/>
  <c r="WBQ45" i="276"/>
  <c r="WBP45" i="276"/>
  <c r="WBO45" i="276"/>
  <c r="WBN45" i="276"/>
  <c r="WBM45" i="276"/>
  <c r="WBL45" i="276"/>
  <c r="WBK45" i="276"/>
  <c r="WBJ45" i="276"/>
  <c r="WBI45" i="276"/>
  <c r="WBH45" i="276"/>
  <c r="WBG45" i="276"/>
  <c r="WBF45" i="276"/>
  <c r="WBE45" i="276"/>
  <c r="WBD45" i="276"/>
  <c r="WBC45" i="276"/>
  <c r="WBB45" i="276"/>
  <c r="WBA45" i="276"/>
  <c r="WAZ45" i="276"/>
  <c r="WAY45" i="276"/>
  <c r="WAX45" i="276"/>
  <c r="WAW45" i="276"/>
  <c r="WAV45" i="276"/>
  <c r="WAU45" i="276"/>
  <c r="WAT45" i="276"/>
  <c r="WAS45" i="276"/>
  <c r="WAR45" i="276"/>
  <c r="WAQ45" i="276"/>
  <c r="WAP45" i="276"/>
  <c r="WAO45" i="276"/>
  <c r="WAN45" i="276"/>
  <c r="WAM45" i="276"/>
  <c r="WAL45" i="276"/>
  <c r="WAK45" i="276"/>
  <c r="WAJ45" i="276"/>
  <c r="WAI45" i="276"/>
  <c r="WAH45" i="276"/>
  <c r="WAG45" i="276"/>
  <c r="WAF45" i="276"/>
  <c r="WAE45" i="276"/>
  <c r="WAD45" i="276"/>
  <c r="WAC45" i="276"/>
  <c r="WAB45" i="276"/>
  <c r="WAA45" i="276"/>
  <c r="VZZ45" i="276"/>
  <c r="VZY45" i="276"/>
  <c r="VZX45" i="276"/>
  <c r="VZW45" i="276"/>
  <c r="VZV45" i="276"/>
  <c r="VZU45" i="276"/>
  <c r="VZT45" i="276"/>
  <c r="VZS45" i="276"/>
  <c r="VZR45" i="276"/>
  <c r="VZQ45" i="276"/>
  <c r="VZP45" i="276"/>
  <c r="VZO45" i="276"/>
  <c r="VZN45" i="276"/>
  <c r="VZM45" i="276"/>
  <c r="VZL45" i="276"/>
  <c r="VZK45" i="276"/>
  <c r="VZJ45" i="276"/>
  <c r="VZI45" i="276"/>
  <c r="VZH45" i="276"/>
  <c r="VZG45" i="276"/>
  <c r="VZF45" i="276"/>
  <c r="VZE45" i="276"/>
  <c r="VZD45" i="276"/>
  <c r="VZC45" i="276"/>
  <c r="VZB45" i="276"/>
  <c r="VZA45" i="276"/>
  <c r="VYZ45" i="276"/>
  <c r="VYY45" i="276"/>
  <c r="VYX45" i="276"/>
  <c r="VYW45" i="276"/>
  <c r="VYV45" i="276"/>
  <c r="VYU45" i="276"/>
  <c r="VYT45" i="276"/>
  <c r="VYS45" i="276"/>
  <c r="VYR45" i="276"/>
  <c r="VYQ45" i="276"/>
  <c r="VYP45" i="276"/>
  <c r="VYO45" i="276"/>
  <c r="VYN45" i="276"/>
  <c r="VYM45" i="276"/>
  <c r="VYL45" i="276"/>
  <c r="VYK45" i="276"/>
  <c r="VYJ45" i="276"/>
  <c r="VYI45" i="276"/>
  <c r="VYH45" i="276"/>
  <c r="VYG45" i="276"/>
  <c r="VYF45" i="276"/>
  <c r="VYE45" i="276"/>
  <c r="VYD45" i="276"/>
  <c r="VYC45" i="276"/>
  <c r="VYB45" i="276"/>
  <c r="VYA45" i="276"/>
  <c r="VXZ45" i="276"/>
  <c r="VXY45" i="276"/>
  <c r="VXX45" i="276"/>
  <c r="VXW45" i="276"/>
  <c r="VXV45" i="276"/>
  <c r="VXU45" i="276"/>
  <c r="VXT45" i="276"/>
  <c r="VXS45" i="276"/>
  <c r="VXR45" i="276"/>
  <c r="VXQ45" i="276"/>
  <c r="VXP45" i="276"/>
  <c r="VXO45" i="276"/>
  <c r="VXN45" i="276"/>
  <c r="VXM45" i="276"/>
  <c r="VXL45" i="276"/>
  <c r="VXK45" i="276"/>
  <c r="VXJ45" i="276"/>
  <c r="VXI45" i="276"/>
  <c r="VXH45" i="276"/>
  <c r="VXG45" i="276"/>
  <c r="VXF45" i="276"/>
  <c r="VXE45" i="276"/>
  <c r="VXD45" i="276"/>
  <c r="VXC45" i="276"/>
  <c r="VXB45" i="276"/>
  <c r="VXA45" i="276"/>
  <c r="VWZ45" i="276"/>
  <c r="VWY45" i="276"/>
  <c r="VWX45" i="276"/>
  <c r="VWW45" i="276"/>
  <c r="VWV45" i="276"/>
  <c r="VWU45" i="276"/>
  <c r="VWT45" i="276"/>
  <c r="VWS45" i="276"/>
  <c r="VWR45" i="276"/>
  <c r="VWQ45" i="276"/>
  <c r="VWP45" i="276"/>
  <c r="VWO45" i="276"/>
  <c r="VWN45" i="276"/>
  <c r="VWM45" i="276"/>
  <c r="VWL45" i="276"/>
  <c r="VWK45" i="276"/>
  <c r="VWJ45" i="276"/>
  <c r="VWI45" i="276"/>
  <c r="VWH45" i="276"/>
  <c r="VWG45" i="276"/>
  <c r="VWF45" i="276"/>
  <c r="VWE45" i="276"/>
  <c r="VWD45" i="276"/>
  <c r="VWC45" i="276"/>
  <c r="VWB45" i="276"/>
  <c r="VWA45" i="276"/>
  <c r="VVZ45" i="276"/>
  <c r="VVY45" i="276"/>
  <c r="VVX45" i="276"/>
  <c r="VVW45" i="276"/>
  <c r="VVV45" i="276"/>
  <c r="VVU45" i="276"/>
  <c r="VVT45" i="276"/>
  <c r="VVS45" i="276"/>
  <c r="VVR45" i="276"/>
  <c r="VVQ45" i="276"/>
  <c r="VVP45" i="276"/>
  <c r="VVO45" i="276"/>
  <c r="VVN45" i="276"/>
  <c r="VVM45" i="276"/>
  <c r="VVL45" i="276"/>
  <c r="VVK45" i="276"/>
  <c r="VVJ45" i="276"/>
  <c r="VVI45" i="276"/>
  <c r="VVH45" i="276"/>
  <c r="VVG45" i="276"/>
  <c r="VVF45" i="276"/>
  <c r="VVE45" i="276"/>
  <c r="VVD45" i="276"/>
  <c r="VVC45" i="276"/>
  <c r="VVB45" i="276"/>
  <c r="VVA45" i="276"/>
  <c r="VUZ45" i="276"/>
  <c r="VUY45" i="276"/>
  <c r="VUX45" i="276"/>
  <c r="VUW45" i="276"/>
  <c r="VUV45" i="276"/>
  <c r="VUU45" i="276"/>
  <c r="VUT45" i="276"/>
  <c r="VUS45" i="276"/>
  <c r="VUR45" i="276"/>
  <c r="VUQ45" i="276"/>
  <c r="VUP45" i="276"/>
  <c r="VUO45" i="276"/>
  <c r="VUN45" i="276"/>
  <c r="VUM45" i="276"/>
  <c r="VUL45" i="276"/>
  <c r="VUK45" i="276"/>
  <c r="VUJ45" i="276"/>
  <c r="VUI45" i="276"/>
  <c r="VUH45" i="276"/>
  <c r="VUG45" i="276"/>
  <c r="VUF45" i="276"/>
  <c r="VUE45" i="276"/>
  <c r="VUD45" i="276"/>
  <c r="VUC45" i="276"/>
  <c r="VUB45" i="276"/>
  <c r="VUA45" i="276"/>
  <c r="VTZ45" i="276"/>
  <c r="VTY45" i="276"/>
  <c r="VTX45" i="276"/>
  <c r="VTW45" i="276"/>
  <c r="VTV45" i="276"/>
  <c r="VTU45" i="276"/>
  <c r="VTT45" i="276"/>
  <c r="VTS45" i="276"/>
  <c r="VTR45" i="276"/>
  <c r="VTQ45" i="276"/>
  <c r="VTP45" i="276"/>
  <c r="VTO45" i="276"/>
  <c r="VTN45" i="276"/>
  <c r="VTM45" i="276"/>
  <c r="VTL45" i="276"/>
  <c r="VTK45" i="276"/>
  <c r="VTJ45" i="276"/>
  <c r="VTI45" i="276"/>
  <c r="VTH45" i="276"/>
  <c r="VTG45" i="276"/>
  <c r="VTF45" i="276"/>
  <c r="VTE45" i="276"/>
  <c r="VTD45" i="276"/>
  <c r="VTC45" i="276"/>
  <c r="VTB45" i="276"/>
  <c r="VTA45" i="276"/>
  <c r="VSZ45" i="276"/>
  <c r="VSY45" i="276"/>
  <c r="VSX45" i="276"/>
  <c r="VSW45" i="276"/>
  <c r="VSV45" i="276"/>
  <c r="VSU45" i="276"/>
  <c r="VST45" i="276"/>
  <c r="VSS45" i="276"/>
  <c r="VSR45" i="276"/>
  <c r="VSQ45" i="276"/>
  <c r="VSP45" i="276"/>
  <c r="VSO45" i="276"/>
  <c r="VSN45" i="276"/>
  <c r="VSM45" i="276"/>
  <c r="VSL45" i="276"/>
  <c r="VSK45" i="276"/>
  <c r="VSJ45" i="276"/>
  <c r="VSI45" i="276"/>
  <c r="VSH45" i="276"/>
  <c r="VSG45" i="276"/>
  <c r="VSF45" i="276"/>
  <c r="VSE45" i="276"/>
  <c r="VSD45" i="276"/>
  <c r="VSC45" i="276"/>
  <c r="VSB45" i="276"/>
  <c r="VSA45" i="276"/>
  <c r="VRZ45" i="276"/>
  <c r="VRY45" i="276"/>
  <c r="VRX45" i="276"/>
  <c r="VRW45" i="276"/>
  <c r="VRV45" i="276"/>
  <c r="VRU45" i="276"/>
  <c r="VRT45" i="276"/>
  <c r="VRS45" i="276"/>
  <c r="VRR45" i="276"/>
  <c r="VRQ45" i="276"/>
  <c r="VRP45" i="276"/>
  <c r="VRO45" i="276"/>
  <c r="VRN45" i="276"/>
  <c r="VRM45" i="276"/>
  <c r="VRL45" i="276"/>
  <c r="VRK45" i="276"/>
  <c r="VRJ45" i="276"/>
  <c r="VRI45" i="276"/>
  <c r="VRH45" i="276"/>
  <c r="VRG45" i="276"/>
  <c r="VRF45" i="276"/>
  <c r="VRE45" i="276"/>
  <c r="VRD45" i="276"/>
  <c r="VRC45" i="276"/>
  <c r="VRB45" i="276"/>
  <c r="VRA45" i="276"/>
  <c r="VQZ45" i="276"/>
  <c r="VQY45" i="276"/>
  <c r="VQX45" i="276"/>
  <c r="VQW45" i="276"/>
  <c r="VQV45" i="276"/>
  <c r="VQU45" i="276"/>
  <c r="VQT45" i="276"/>
  <c r="VQS45" i="276"/>
  <c r="VQR45" i="276"/>
  <c r="VQQ45" i="276"/>
  <c r="VQP45" i="276"/>
  <c r="VQO45" i="276"/>
  <c r="VQN45" i="276"/>
  <c r="VQM45" i="276"/>
  <c r="VQL45" i="276"/>
  <c r="VQK45" i="276"/>
  <c r="VQJ45" i="276"/>
  <c r="VQI45" i="276"/>
  <c r="VQH45" i="276"/>
  <c r="VQG45" i="276"/>
  <c r="VQF45" i="276"/>
  <c r="VQE45" i="276"/>
  <c r="VQD45" i="276"/>
  <c r="VQC45" i="276"/>
  <c r="VQB45" i="276"/>
  <c r="VQA45" i="276"/>
  <c r="VPZ45" i="276"/>
  <c r="VPY45" i="276"/>
  <c r="VPX45" i="276"/>
  <c r="VPW45" i="276"/>
  <c r="VPV45" i="276"/>
  <c r="VPU45" i="276"/>
  <c r="VPT45" i="276"/>
  <c r="VPS45" i="276"/>
  <c r="VPR45" i="276"/>
  <c r="VPQ45" i="276"/>
  <c r="VPP45" i="276"/>
  <c r="VPO45" i="276"/>
  <c r="VPN45" i="276"/>
  <c r="VPM45" i="276"/>
  <c r="VPL45" i="276"/>
  <c r="VPK45" i="276"/>
  <c r="VPJ45" i="276"/>
  <c r="VPI45" i="276"/>
  <c r="VPH45" i="276"/>
  <c r="VPG45" i="276"/>
  <c r="VPF45" i="276"/>
  <c r="VPE45" i="276"/>
  <c r="VPD45" i="276"/>
  <c r="VPC45" i="276"/>
  <c r="VPB45" i="276"/>
  <c r="VPA45" i="276"/>
  <c r="VOZ45" i="276"/>
  <c r="VOY45" i="276"/>
  <c r="VOX45" i="276"/>
  <c r="VOW45" i="276"/>
  <c r="VOV45" i="276"/>
  <c r="VOU45" i="276"/>
  <c r="VOT45" i="276"/>
  <c r="VOS45" i="276"/>
  <c r="VOR45" i="276"/>
  <c r="VOQ45" i="276"/>
  <c r="VOP45" i="276"/>
  <c r="VOO45" i="276"/>
  <c r="VON45" i="276"/>
  <c r="VOM45" i="276"/>
  <c r="VOL45" i="276"/>
  <c r="VOK45" i="276"/>
  <c r="VOJ45" i="276"/>
  <c r="VOI45" i="276"/>
  <c r="VOH45" i="276"/>
  <c r="VOG45" i="276"/>
  <c r="VOF45" i="276"/>
  <c r="VOE45" i="276"/>
  <c r="VOD45" i="276"/>
  <c r="VOC45" i="276"/>
  <c r="VOB45" i="276"/>
  <c r="VOA45" i="276"/>
  <c r="VNZ45" i="276"/>
  <c r="VNY45" i="276"/>
  <c r="VNX45" i="276"/>
  <c r="VNW45" i="276"/>
  <c r="VNV45" i="276"/>
  <c r="VNU45" i="276"/>
  <c r="VNT45" i="276"/>
  <c r="VNS45" i="276"/>
  <c r="VNR45" i="276"/>
  <c r="VNQ45" i="276"/>
  <c r="VNP45" i="276"/>
  <c r="VNO45" i="276"/>
  <c r="VNN45" i="276"/>
  <c r="VNM45" i="276"/>
  <c r="VNL45" i="276"/>
  <c r="VNK45" i="276"/>
  <c r="VNJ45" i="276"/>
  <c r="VNI45" i="276"/>
  <c r="VNH45" i="276"/>
  <c r="VNG45" i="276"/>
  <c r="VNF45" i="276"/>
  <c r="VNE45" i="276"/>
  <c r="VND45" i="276"/>
  <c r="VNC45" i="276"/>
  <c r="VNB45" i="276"/>
  <c r="VNA45" i="276"/>
  <c r="VMZ45" i="276"/>
  <c r="VMY45" i="276"/>
  <c r="VMX45" i="276"/>
  <c r="VMW45" i="276"/>
  <c r="VMV45" i="276"/>
  <c r="VMU45" i="276"/>
  <c r="VMT45" i="276"/>
  <c r="VMS45" i="276"/>
  <c r="VMR45" i="276"/>
  <c r="VMQ45" i="276"/>
  <c r="VMP45" i="276"/>
  <c r="VMO45" i="276"/>
  <c r="VMN45" i="276"/>
  <c r="VMM45" i="276"/>
  <c r="VML45" i="276"/>
  <c r="VMK45" i="276"/>
  <c r="VMJ45" i="276"/>
  <c r="VMI45" i="276"/>
  <c r="VMH45" i="276"/>
  <c r="VMG45" i="276"/>
  <c r="VMF45" i="276"/>
  <c r="VME45" i="276"/>
  <c r="VMD45" i="276"/>
  <c r="VMC45" i="276"/>
  <c r="VMB45" i="276"/>
  <c r="VMA45" i="276"/>
  <c r="VLZ45" i="276"/>
  <c r="VLY45" i="276"/>
  <c r="VLX45" i="276"/>
  <c r="VLW45" i="276"/>
  <c r="VLV45" i="276"/>
  <c r="VLU45" i="276"/>
  <c r="VLT45" i="276"/>
  <c r="VLS45" i="276"/>
  <c r="VLR45" i="276"/>
  <c r="VLQ45" i="276"/>
  <c r="VLP45" i="276"/>
  <c r="VLO45" i="276"/>
  <c r="VLN45" i="276"/>
  <c r="VLM45" i="276"/>
  <c r="VLL45" i="276"/>
  <c r="VLK45" i="276"/>
  <c r="VLJ45" i="276"/>
  <c r="VLI45" i="276"/>
  <c r="VLH45" i="276"/>
  <c r="VLG45" i="276"/>
  <c r="VLF45" i="276"/>
  <c r="VLE45" i="276"/>
  <c r="VLD45" i="276"/>
  <c r="VLC45" i="276"/>
  <c r="VLB45" i="276"/>
  <c r="VLA45" i="276"/>
  <c r="VKZ45" i="276"/>
  <c r="VKY45" i="276"/>
  <c r="VKX45" i="276"/>
  <c r="VKW45" i="276"/>
  <c r="VKV45" i="276"/>
  <c r="VKU45" i="276"/>
  <c r="VKT45" i="276"/>
  <c r="VKS45" i="276"/>
  <c r="VKR45" i="276"/>
  <c r="VKQ45" i="276"/>
  <c r="VKP45" i="276"/>
  <c r="VKO45" i="276"/>
  <c r="VKN45" i="276"/>
  <c r="VKM45" i="276"/>
  <c r="VKL45" i="276"/>
  <c r="VKK45" i="276"/>
  <c r="VKJ45" i="276"/>
  <c r="VKI45" i="276"/>
  <c r="VKH45" i="276"/>
  <c r="VKG45" i="276"/>
  <c r="VKF45" i="276"/>
  <c r="VKE45" i="276"/>
  <c r="VKD45" i="276"/>
  <c r="VKC45" i="276"/>
  <c r="VKB45" i="276"/>
  <c r="VKA45" i="276"/>
  <c r="VJZ45" i="276"/>
  <c r="VJY45" i="276"/>
  <c r="VJX45" i="276"/>
  <c r="VJW45" i="276"/>
  <c r="VJV45" i="276"/>
  <c r="VJU45" i="276"/>
  <c r="VJT45" i="276"/>
  <c r="VJS45" i="276"/>
  <c r="VJR45" i="276"/>
  <c r="VJQ45" i="276"/>
  <c r="VJP45" i="276"/>
  <c r="VJO45" i="276"/>
  <c r="VJN45" i="276"/>
  <c r="VJM45" i="276"/>
  <c r="VJL45" i="276"/>
  <c r="VJK45" i="276"/>
  <c r="VJJ45" i="276"/>
  <c r="VJI45" i="276"/>
  <c r="VJH45" i="276"/>
  <c r="VJG45" i="276"/>
  <c r="VJF45" i="276"/>
  <c r="VJE45" i="276"/>
  <c r="VJD45" i="276"/>
  <c r="VJC45" i="276"/>
  <c r="VJB45" i="276"/>
  <c r="VJA45" i="276"/>
  <c r="VIZ45" i="276"/>
  <c r="VIY45" i="276"/>
  <c r="VIX45" i="276"/>
  <c r="VIW45" i="276"/>
  <c r="VIV45" i="276"/>
  <c r="VIU45" i="276"/>
  <c r="VIT45" i="276"/>
  <c r="VIS45" i="276"/>
  <c r="VIR45" i="276"/>
  <c r="VIQ45" i="276"/>
  <c r="VIP45" i="276"/>
  <c r="VIO45" i="276"/>
  <c r="VIN45" i="276"/>
  <c r="VIM45" i="276"/>
  <c r="VIL45" i="276"/>
  <c r="VIK45" i="276"/>
  <c r="VIJ45" i="276"/>
  <c r="VII45" i="276"/>
  <c r="VIH45" i="276"/>
  <c r="VIG45" i="276"/>
  <c r="VIF45" i="276"/>
  <c r="VIE45" i="276"/>
  <c r="VID45" i="276"/>
  <c r="VIC45" i="276"/>
  <c r="VIB45" i="276"/>
  <c r="VIA45" i="276"/>
  <c r="VHZ45" i="276"/>
  <c r="VHY45" i="276"/>
  <c r="VHX45" i="276"/>
  <c r="VHW45" i="276"/>
  <c r="VHV45" i="276"/>
  <c r="VHU45" i="276"/>
  <c r="VHT45" i="276"/>
  <c r="VHS45" i="276"/>
  <c r="VHR45" i="276"/>
  <c r="VHQ45" i="276"/>
  <c r="VHP45" i="276"/>
  <c r="VHO45" i="276"/>
  <c r="VHN45" i="276"/>
  <c r="VHM45" i="276"/>
  <c r="VHL45" i="276"/>
  <c r="VHK45" i="276"/>
  <c r="VHJ45" i="276"/>
  <c r="VHI45" i="276"/>
  <c r="VHH45" i="276"/>
  <c r="VHG45" i="276"/>
  <c r="VHF45" i="276"/>
  <c r="VHE45" i="276"/>
  <c r="VHD45" i="276"/>
  <c r="VHC45" i="276"/>
  <c r="VHB45" i="276"/>
  <c r="VHA45" i="276"/>
  <c r="VGZ45" i="276"/>
  <c r="VGY45" i="276"/>
  <c r="VGX45" i="276"/>
  <c r="VGW45" i="276"/>
  <c r="VGV45" i="276"/>
  <c r="VGU45" i="276"/>
  <c r="VGT45" i="276"/>
  <c r="VGS45" i="276"/>
  <c r="VGR45" i="276"/>
  <c r="VGQ45" i="276"/>
  <c r="VGP45" i="276"/>
  <c r="VGO45" i="276"/>
  <c r="VGN45" i="276"/>
  <c r="VGM45" i="276"/>
  <c r="VGL45" i="276"/>
  <c r="VGK45" i="276"/>
  <c r="VGJ45" i="276"/>
  <c r="VGI45" i="276"/>
  <c r="VGH45" i="276"/>
  <c r="VGG45" i="276"/>
  <c r="VGF45" i="276"/>
  <c r="VGE45" i="276"/>
  <c r="VGD45" i="276"/>
  <c r="VGC45" i="276"/>
  <c r="VGB45" i="276"/>
  <c r="VGA45" i="276"/>
  <c r="VFZ45" i="276"/>
  <c r="VFY45" i="276"/>
  <c r="VFX45" i="276"/>
  <c r="VFW45" i="276"/>
  <c r="VFV45" i="276"/>
  <c r="VFU45" i="276"/>
  <c r="VFT45" i="276"/>
  <c r="VFS45" i="276"/>
  <c r="VFR45" i="276"/>
  <c r="VFQ45" i="276"/>
  <c r="VFP45" i="276"/>
  <c r="VFO45" i="276"/>
  <c r="VFN45" i="276"/>
  <c r="VFM45" i="276"/>
  <c r="VFL45" i="276"/>
  <c r="VFK45" i="276"/>
  <c r="VFJ45" i="276"/>
  <c r="VFI45" i="276"/>
  <c r="VFH45" i="276"/>
  <c r="VFG45" i="276"/>
  <c r="VFF45" i="276"/>
  <c r="VFE45" i="276"/>
  <c r="VFD45" i="276"/>
  <c r="VFC45" i="276"/>
  <c r="VFB45" i="276"/>
  <c r="VFA45" i="276"/>
  <c r="VEZ45" i="276"/>
  <c r="VEY45" i="276"/>
  <c r="VEX45" i="276"/>
  <c r="VEW45" i="276"/>
  <c r="VEV45" i="276"/>
  <c r="VEU45" i="276"/>
  <c r="VET45" i="276"/>
  <c r="VES45" i="276"/>
  <c r="VER45" i="276"/>
  <c r="VEQ45" i="276"/>
  <c r="VEP45" i="276"/>
  <c r="VEO45" i="276"/>
  <c r="VEN45" i="276"/>
  <c r="VEM45" i="276"/>
  <c r="VEL45" i="276"/>
  <c r="VEK45" i="276"/>
  <c r="VEJ45" i="276"/>
  <c r="VEI45" i="276"/>
  <c r="VEH45" i="276"/>
  <c r="VEG45" i="276"/>
  <c r="VEF45" i="276"/>
  <c r="VEE45" i="276"/>
  <c r="VED45" i="276"/>
  <c r="VEC45" i="276"/>
  <c r="VEB45" i="276"/>
  <c r="VEA45" i="276"/>
  <c r="VDZ45" i="276"/>
  <c r="VDY45" i="276"/>
  <c r="VDX45" i="276"/>
  <c r="VDW45" i="276"/>
  <c r="VDV45" i="276"/>
  <c r="VDU45" i="276"/>
  <c r="VDT45" i="276"/>
  <c r="VDS45" i="276"/>
  <c r="VDR45" i="276"/>
  <c r="VDQ45" i="276"/>
  <c r="VDP45" i="276"/>
  <c r="VDO45" i="276"/>
  <c r="VDN45" i="276"/>
  <c r="VDM45" i="276"/>
  <c r="VDL45" i="276"/>
  <c r="VDK45" i="276"/>
  <c r="VDJ45" i="276"/>
  <c r="VDI45" i="276"/>
  <c r="VDH45" i="276"/>
  <c r="VDG45" i="276"/>
  <c r="VDF45" i="276"/>
  <c r="VDE45" i="276"/>
  <c r="VDD45" i="276"/>
  <c r="VDC45" i="276"/>
  <c r="VDB45" i="276"/>
  <c r="VDA45" i="276"/>
  <c r="VCZ45" i="276"/>
  <c r="VCY45" i="276"/>
  <c r="VCX45" i="276"/>
  <c r="VCW45" i="276"/>
  <c r="VCV45" i="276"/>
  <c r="VCU45" i="276"/>
  <c r="VCT45" i="276"/>
  <c r="VCS45" i="276"/>
  <c r="VCR45" i="276"/>
  <c r="VCQ45" i="276"/>
  <c r="VCP45" i="276"/>
  <c r="VCO45" i="276"/>
  <c r="VCN45" i="276"/>
  <c r="VCM45" i="276"/>
  <c r="VCL45" i="276"/>
  <c r="VCK45" i="276"/>
  <c r="VCJ45" i="276"/>
  <c r="VCI45" i="276"/>
  <c r="VCH45" i="276"/>
  <c r="VCG45" i="276"/>
  <c r="VCF45" i="276"/>
  <c r="VCE45" i="276"/>
  <c r="VCD45" i="276"/>
  <c r="VCC45" i="276"/>
  <c r="VCB45" i="276"/>
  <c r="VCA45" i="276"/>
  <c r="VBZ45" i="276"/>
  <c r="VBY45" i="276"/>
  <c r="VBX45" i="276"/>
  <c r="VBW45" i="276"/>
  <c r="VBV45" i="276"/>
  <c r="VBU45" i="276"/>
  <c r="VBT45" i="276"/>
  <c r="VBS45" i="276"/>
  <c r="VBR45" i="276"/>
  <c r="VBQ45" i="276"/>
  <c r="VBP45" i="276"/>
  <c r="VBO45" i="276"/>
  <c r="VBN45" i="276"/>
  <c r="VBM45" i="276"/>
  <c r="VBL45" i="276"/>
  <c r="VBK45" i="276"/>
  <c r="VBJ45" i="276"/>
  <c r="VBI45" i="276"/>
  <c r="VBH45" i="276"/>
  <c r="VBG45" i="276"/>
  <c r="VBF45" i="276"/>
  <c r="VBE45" i="276"/>
  <c r="VBD45" i="276"/>
  <c r="VBC45" i="276"/>
  <c r="VBB45" i="276"/>
  <c r="VBA45" i="276"/>
  <c r="VAZ45" i="276"/>
  <c r="VAY45" i="276"/>
  <c r="VAX45" i="276"/>
  <c r="VAW45" i="276"/>
  <c r="VAV45" i="276"/>
  <c r="VAU45" i="276"/>
  <c r="VAT45" i="276"/>
  <c r="VAS45" i="276"/>
  <c r="VAR45" i="276"/>
  <c r="VAQ45" i="276"/>
  <c r="VAP45" i="276"/>
  <c r="VAO45" i="276"/>
  <c r="VAN45" i="276"/>
  <c r="VAM45" i="276"/>
  <c r="VAL45" i="276"/>
  <c r="VAK45" i="276"/>
  <c r="VAJ45" i="276"/>
  <c r="VAI45" i="276"/>
  <c r="VAH45" i="276"/>
  <c r="VAG45" i="276"/>
  <c r="VAF45" i="276"/>
  <c r="VAE45" i="276"/>
  <c r="VAD45" i="276"/>
  <c r="VAC45" i="276"/>
  <c r="VAB45" i="276"/>
  <c r="VAA45" i="276"/>
  <c r="UZZ45" i="276"/>
  <c r="UZY45" i="276"/>
  <c r="UZX45" i="276"/>
  <c r="UZW45" i="276"/>
  <c r="UZV45" i="276"/>
  <c r="UZU45" i="276"/>
  <c r="UZT45" i="276"/>
  <c r="UZS45" i="276"/>
  <c r="UZR45" i="276"/>
  <c r="UZQ45" i="276"/>
  <c r="UZP45" i="276"/>
  <c r="UZO45" i="276"/>
  <c r="UZN45" i="276"/>
  <c r="UZM45" i="276"/>
  <c r="UZL45" i="276"/>
  <c r="UZK45" i="276"/>
  <c r="UZJ45" i="276"/>
  <c r="UZI45" i="276"/>
  <c r="UZH45" i="276"/>
  <c r="UZG45" i="276"/>
  <c r="UZF45" i="276"/>
  <c r="UZE45" i="276"/>
  <c r="UZD45" i="276"/>
  <c r="UZC45" i="276"/>
  <c r="UZB45" i="276"/>
  <c r="UZA45" i="276"/>
  <c r="UYZ45" i="276"/>
  <c r="UYY45" i="276"/>
  <c r="UYX45" i="276"/>
  <c r="UYW45" i="276"/>
  <c r="UYV45" i="276"/>
  <c r="UYU45" i="276"/>
  <c r="UYT45" i="276"/>
  <c r="UYS45" i="276"/>
  <c r="UYR45" i="276"/>
  <c r="UYQ45" i="276"/>
  <c r="UYP45" i="276"/>
  <c r="UYO45" i="276"/>
  <c r="UYN45" i="276"/>
  <c r="UYM45" i="276"/>
  <c r="UYL45" i="276"/>
  <c r="UYK45" i="276"/>
  <c r="UYJ45" i="276"/>
  <c r="UYI45" i="276"/>
  <c r="UYH45" i="276"/>
  <c r="UYG45" i="276"/>
  <c r="UYF45" i="276"/>
  <c r="UYE45" i="276"/>
  <c r="UYD45" i="276"/>
  <c r="UYC45" i="276"/>
  <c r="UYB45" i="276"/>
  <c r="UYA45" i="276"/>
  <c r="UXZ45" i="276"/>
  <c r="UXY45" i="276"/>
  <c r="UXX45" i="276"/>
  <c r="UXW45" i="276"/>
  <c r="UXV45" i="276"/>
  <c r="UXU45" i="276"/>
  <c r="UXT45" i="276"/>
  <c r="UXS45" i="276"/>
  <c r="UXR45" i="276"/>
  <c r="UXQ45" i="276"/>
  <c r="UXP45" i="276"/>
  <c r="UXO45" i="276"/>
  <c r="UXN45" i="276"/>
  <c r="UXM45" i="276"/>
  <c r="UXL45" i="276"/>
  <c r="UXK45" i="276"/>
  <c r="UXJ45" i="276"/>
  <c r="UXI45" i="276"/>
  <c r="UXH45" i="276"/>
  <c r="UXG45" i="276"/>
  <c r="UXF45" i="276"/>
  <c r="UXE45" i="276"/>
  <c r="UXD45" i="276"/>
  <c r="UXC45" i="276"/>
  <c r="UXB45" i="276"/>
  <c r="UXA45" i="276"/>
  <c r="UWZ45" i="276"/>
  <c r="UWY45" i="276"/>
  <c r="UWX45" i="276"/>
  <c r="UWW45" i="276"/>
  <c r="UWV45" i="276"/>
  <c r="UWU45" i="276"/>
  <c r="UWT45" i="276"/>
  <c r="UWS45" i="276"/>
  <c r="UWR45" i="276"/>
  <c r="UWQ45" i="276"/>
  <c r="UWP45" i="276"/>
  <c r="UWO45" i="276"/>
  <c r="UWN45" i="276"/>
  <c r="UWM45" i="276"/>
  <c r="UWL45" i="276"/>
  <c r="UWK45" i="276"/>
  <c r="UWJ45" i="276"/>
  <c r="UWI45" i="276"/>
  <c r="UWH45" i="276"/>
  <c r="UWG45" i="276"/>
  <c r="UWF45" i="276"/>
  <c r="UWE45" i="276"/>
  <c r="UWD45" i="276"/>
  <c r="UWC45" i="276"/>
  <c r="UWB45" i="276"/>
  <c r="UWA45" i="276"/>
  <c r="UVZ45" i="276"/>
  <c r="UVY45" i="276"/>
  <c r="UVX45" i="276"/>
  <c r="UVW45" i="276"/>
  <c r="UVV45" i="276"/>
  <c r="UVU45" i="276"/>
  <c r="UVT45" i="276"/>
  <c r="UVS45" i="276"/>
  <c r="UVR45" i="276"/>
  <c r="UVQ45" i="276"/>
  <c r="UVP45" i="276"/>
  <c r="UVO45" i="276"/>
  <c r="UVN45" i="276"/>
  <c r="UVM45" i="276"/>
  <c r="UVL45" i="276"/>
  <c r="UVK45" i="276"/>
  <c r="UVJ45" i="276"/>
  <c r="UVI45" i="276"/>
  <c r="UVH45" i="276"/>
  <c r="UVG45" i="276"/>
  <c r="UVF45" i="276"/>
  <c r="UVE45" i="276"/>
  <c r="UVD45" i="276"/>
  <c r="UVC45" i="276"/>
  <c r="UVB45" i="276"/>
  <c r="UVA45" i="276"/>
  <c r="UUZ45" i="276"/>
  <c r="UUY45" i="276"/>
  <c r="UUX45" i="276"/>
  <c r="UUW45" i="276"/>
  <c r="UUV45" i="276"/>
  <c r="UUU45" i="276"/>
  <c r="UUT45" i="276"/>
  <c r="UUS45" i="276"/>
  <c r="UUR45" i="276"/>
  <c r="UUQ45" i="276"/>
  <c r="UUP45" i="276"/>
  <c r="UUO45" i="276"/>
  <c r="UUN45" i="276"/>
  <c r="UUM45" i="276"/>
  <c r="UUL45" i="276"/>
  <c r="UUK45" i="276"/>
  <c r="UUJ45" i="276"/>
  <c r="UUI45" i="276"/>
  <c r="UUH45" i="276"/>
  <c r="UUG45" i="276"/>
  <c r="UUF45" i="276"/>
  <c r="UUE45" i="276"/>
  <c r="UUD45" i="276"/>
  <c r="UUC45" i="276"/>
  <c r="UUB45" i="276"/>
  <c r="UUA45" i="276"/>
  <c r="UTZ45" i="276"/>
  <c r="UTY45" i="276"/>
  <c r="UTX45" i="276"/>
  <c r="UTW45" i="276"/>
  <c r="UTV45" i="276"/>
  <c r="UTU45" i="276"/>
  <c r="UTT45" i="276"/>
  <c r="UTS45" i="276"/>
  <c r="UTR45" i="276"/>
  <c r="UTQ45" i="276"/>
  <c r="UTP45" i="276"/>
  <c r="UTO45" i="276"/>
  <c r="UTN45" i="276"/>
  <c r="UTM45" i="276"/>
  <c r="UTL45" i="276"/>
  <c r="UTK45" i="276"/>
  <c r="UTJ45" i="276"/>
  <c r="UTI45" i="276"/>
  <c r="UTH45" i="276"/>
  <c r="UTG45" i="276"/>
  <c r="UTF45" i="276"/>
  <c r="UTE45" i="276"/>
  <c r="UTD45" i="276"/>
  <c r="UTC45" i="276"/>
  <c r="UTB45" i="276"/>
  <c r="UTA45" i="276"/>
  <c r="USZ45" i="276"/>
  <c r="USY45" i="276"/>
  <c r="USX45" i="276"/>
  <c r="USW45" i="276"/>
  <c r="USV45" i="276"/>
  <c r="USU45" i="276"/>
  <c r="UST45" i="276"/>
  <c r="USS45" i="276"/>
  <c r="USR45" i="276"/>
  <c r="USQ45" i="276"/>
  <c r="USP45" i="276"/>
  <c r="USO45" i="276"/>
  <c r="USN45" i="276"/>
  <c r="USM45" i="276"/>
  <c r="USL45" i="276"/>
  <c r="USK45" i="276"/>
  <c r="USJ45" i="276"/>
  <c r="USI45" i="276"/>
  <c r="USH45" i="276"/>
  <c r="USG45" i="276"/>
  <c r="USF45" i="276"/>
  <c r="USE45" i="276"/>
  <c r="USD45" i="276"/>
  <c r="USC45" i="276"/>
  <c r="USB45" i="276"/>
  <c r="USA45" i="276"/>
  <c r="URZ45" i="276"/>
  <c r="URY45" i="276"/>
  <c r="URX45" i="276"/>
  <c r="URW45" i="276"/>
  <c r="URV45" i="276"/>
  <c r="URU45" i="276"/>
  <c r="URT45" i="276"/>
  <c r="URS45" i="276"/>
  <c r="URR45" i="276"/>
  <c r="URQ45" i="276"/>
  <c r="URP45" i="276"/>
  <c r="URO45" i="276"/>
  <c r="URN45" i="276"/>
  <c r="URM45" i="276"/>
  <c r="URL45" i="276"/>
  <c r="URK45" i="276"/>
  <c r="URJ45" i="276"/>
  <c r="URI45" i="276"/>
  <c r="URH45" i="276"/>
  <c r="URG45" i="276"/>
  <c r="URF45" i="276"/>
  <c r="URE45" i="276"/>
  <c r="URD45" i="276"/>
  <c r="URC45" i="276"/>
  <c r="URB45" i="276"/>
  <c r="URA45" i="276"/>
  <c r="UQZ45" i="276"/>
  <c r="UQY45" i="276"/>
  <c r="UQX45" i="276"/>
  <c r="UQW45" i="276"/>
  <c r="UQV45" i="276"/>
  <c r="UQU45" i="276"/>
  <c r="UQT45" i="276"/>
  <c r="UQS45" i="276"/>
  <c r="UQR45" i="276"/>
  <c r="UQQ45" i="276"/>
  <c r="UQP45" i="276"/>
  <c r="UQO45" i="276"/>
  <c r="UQN45" i="276"/>
  <c r="UQM45" i="276"/>
  <c r="UQL45" i="276"/>
  <c r="UQK45" i="276"/>
  <c r="UQJ45" i="276"/>
  <c r="UQI45" i="276"/>
  <c r="UQH45" i="276"/>
  <c r="UQG45" i="276"/>
  <c r="UQF45" i="276"/>
  <c r="UQE45" i="276"/>
  <c r="UQD45" i="276"/>
  <c r="UQC45" i="276"/>
  <c r="UQB45" i="276"/>
  <c r="UQA45" i="276"/>
  <c r="UPZ45" i="276"/>
  <c r="UPY45" i="276"/>
  <c r="UPX45" i="276"/>
  <c r="UPW45" i="276"/>
  <c r="UPV45" i="276"/>
  <c r="UPU45" i="276"/>
  <c r="UPT45" i="276"/>
  <c r="UPS45" i="276"/>
  <c r="UPR45" i="276"/>
  <c r="UPQ45" i="276"/>
  <c r="UPP45" i="276"/>
  <c r="UPO45" i="276"/>
  <c r="UPN45" i="276"/>
  <c r="UPM45" i="276"/>
  <c r="UPL45" i="276"/>
  <c r="UPK45" i="276"/>
  <c r="UPJ45" i="276"/>
  <c r="UPI45" i="276"/>
  <c r="UPH45" i="276"/>
  <c r="UPG45" i="276"/>
  <c r="UPF45" i="276"/>
  <c r="UPE45" i="276"/>
  <c r="UPD45" i="276"/>
  <c r="UPC45" i="276"/>
  <c r="UPB45" i="276"/>
  <c r="UPA45" i="276"/>
  <c r="UOZ45" i="276"/>
  <c r="UOY45" i="276"/>
  <c r="UOX45" i="276"/>
  <c r="UOW45" i="276"/>
  <c r="UOV45" i="276"/>
  <c r="UOU45" i="276"/>
  <c r="UOT45" i="276"/>
  <c r="UOS45" i="276"/>
  <c r="UOR45" i="276"/>
  <c r="UOQ45" i="276"/>
  <c r="UOP45" i="276"/>
  <c r="UOO45" i="276"/>
  <c r="UON45" i="276"/>
  <c r="UOM45" i="276"/>
  <c r="UOL45" i="276"/>
  <c r="UOK45" i="276"/>
  <c r="UOJ45" i="276"/>
  <c r="UOI45" i="276"/>
  <c r="UOH45" i="276"/>
  <c r="UOG45" i="276"/>
  <c r="UOF45" i="276"/>
  <c r="UOE45" i="276"/>
  <c r="UOD45" i="276"/>
  <c r="UOC45" i="276"/>
  <c r="UOB45" i="276"/>
  <c r="UOA45" i="276"/>
  <c r="UNZ45" i="276"/>
  <c r="UNY45" i="276"/>
  <c r="UNX45" i="276"/>
  <c r="UNW45" i="276"/>
  <c r="UNV45" i="276"/>
  <c r="UNU45" i="276"/>
  <c r="UNT45" i="276"/>
  <c r="UNS45" i="276"/>
  <c r="UNR45" i="276"/>
  <c r="UNQ45" i="276"/>
  <c r="UNP45" i="276"/>
  <c r="UNO45" i="276"/>
  <c r="UNN45" i="276"/>
  <c r="UNM45" i="276"/>
  <c r="UNL45" i="276"/>
  <c r="UNK45" i="276"/>
  <c r="UNJ45" i="276"/>
  <c r="UNI45" i="276"/>
  <c r="UNH45" i="276"/>
  <c r="UNG45" i="276"/>
  <c r="UNF45" i="276"/>
  <c r="UNE45" i="276"/>
  <c r="UND45" i="276"/>
  <c r="UNC45" i="276"/>
  <c r="UNB45" i="276"/>
  <c r="UNA45" i="276"/>
  <c r="UMZ45" i="276"/>
  <c r="UMY45" i="276"/>
  <c r="UMX45" i="276"/>
  <c r="UMW45" i="276"/>
  <c r="UMV45" i="276"/>
  <c r="UMU45" i="276"/>
  <c r="UMT45" i="276"/>
  <c r="UMS45" i="276"/>
  <c r="UMR45" i="276"/>
  <c r="UMQ45" i="276"/>
  <c r="UMP45" i="276"/>
  <c r="UMO45" i="276"/>
  <c r="UMN45" i="276"/>
  <c r="UMM45" i="276"/>
  <c r="UML45" i="276"/>
  <c r="UMK45" i="276"/>
  <c r="UMJ45" i="276"/>
  <c r="UMI45" i="276"/>
  <c r="UMH45" i="276"/>
  <c r="UMG45" i="276"/>
  <c r="UMF45" i="276"/>
  <c r="UME45" i="276"/>
  <c r="UMD45" i="276"/>
  <c r="UMC45" i="276"/>
  <c r="UMB45" i="276"/>
  <c r="UMA45" i="276"/>
  <c r="ULZ45" i="276"/>
  <c r="ULY45" i="276"/>
  <c r="ULX45" i="276"/>
  <c r="ULW45" i="276"/>
  <c r="ULV45" i="276"/>
  <c r="ULU45" i="276"/>
  <c r="ULT45" i="276"/>
  <c r="ULS45" i="276"/>
  <c r="ULR45" i="276"/>
  <c r="ULQ45" i="276"/>
  <c r="ULP45" i="276"/>
  <c r="ULO45" i="276"/>
  <c r="ULN45" i="276"/>
  <c r="ULM45" i="276"/>
  <c r="ULL45" i="276"/>
  <c r="ULK45" i="276"/>
  <c r="ULJ45" i="276"/>
  <c r="ULI45" i="276"/>
  <c r="ULH45" i="276"/>
  <c r="ULG45" i="276"/>
  <c r="ULF45" i="276"/>
  <c r="ULE45" i="276"/>
  <c r="ULD45" i="276"/>
  <c r="ULC45" i="276"/>
  <c r="ULB45" i="276"/>
  <c r="ULA45" i="276"/>
  <c r="UKZ45" i="276"/>
  <c r="UKY45" i="276"/>
  <c r="UKX45" i="276"/>
  <c r="UKW45" i="276"/>
  <c r="UKV45" i="276"/>
  <c r="UKU45" i="276"/>
  <c r="UKT45" i="276"/>
  <c r="UKS45" i="276"/>
  <c r="UKR45" i="276"/>
  <c r="UKQ45" i="276"/>
  <c r="UKP45" i="276"/>
  <c r="UKO45" i="276"/>
  <c r="UKN45" i="276"/>
  <c r="UKM45" i="276"/>
  <c r="UKL45" i="276"/>
  <c r="UKK45" i="276"/>
  <c r="UKJ45" i="276"/>
  <c r="UKI45" i="276"/>
  <c r="UKH45" i="276"/>
  <c r="UKG45" i="276"/>
  <c r="UKF45" i="276"/>
  <c r="UKE45" i="276"/>
  <c r="UKD45" i="276"/>
  <c r="UKC45" i="276"/>
  <c r="UKB45" i="276"/>
  <c r="UKA45" i="276"/>
  <c r="UJZ45" i="276"/>
  <c r="UJY45" i="276"/>
  <c r="UJX45" i="276"/>
  <c r="UJW45" i="276"/>
  <c r="UJV45" i="276"/>
  <c r="UJU45" i="276"/>
  <c r="UJT45" i="276"/>
  <c r="UJS45" i="276"/>
  <c r="UJR45" i="276"/>
  <c r="UJQ45" i="276"/>
  <c r="UJP45" i="276"/>
  <c r="UJO45" i="276"/>
  <c r="UJN45" i="276"/>
  <c r="UJM45" i="276"/>
  <c r="UJL45" i="276"/>
  <c r="UJK45" i="276"/>
  <c r="UJJ45" i="276"/>
  <c r="UJI45" i="276"/>
  <c r="UJH45" i="276"/>
  <c r="UJG45" i="276"/>
  <c r="UJF45" i="276"/>
  <c r="UJE45" i="276"/>
  <c r="UJD45" i="276"/>
  <c r="UJC45" i="276"/>
  <c r="UJB45" i="276"/>
  <c r="UJA45" i="276"/>
  <c r="UIZ45" i="276"/>
  <c r="UIY45" i="276"/>
  <c r="UIX45" i="276"/>
  <c r="UIW45" i="276"/>
  <c r="UIV45" i="276"/>
  <c r="UIU45" i="276"/>
  <c r="UIT45" i="276"/>
  <c r="UIS45" i="276"/>
  <c r="UIR45" i="276"/>
  <c r="UIQ45" i="276"/>
  <c r="UIP45" i="276"/>
  <c r="UIO45" i="276"/>
  <c r="UIN45" i="276"/>
  <c r="UIM45" i="276"/>
  <c r="UIL45" i="276"/>
  <c r="UIK45" i="276"/>
  <c r="UIJ45" i="276"/>
  <c r="UII45" i="276"/>
  <c r="UIH45" i="276"/>
  <c r="UIG45" i="276"/>
  <c r="UIF45" i="276"/>
  <c r="UIE45" i="276"/>
  <c r="UID45" i="276"/>
  <c r="UIC45" i="276"/>
  <c r="UIB45" i="276"/>
  <c r="UIA45" i="276"/>
  <c r="UHZ45" i="276"/>
  <c r="UHY45" i="276"/>
  <c r="UHX45" i="276"/>
  <c r="UHW45" i="276"/>
  <c r="UHV45" i="276"/>
  <c r="UHU45" i="276"/>
  <c r="UHT45" i="276"/>
  <c r="UHS45" i="276"/>
  <c r="UHR45" i="276"/>
  <c r="UHQ45" i="276"/>
  <c r="UHP45" i="276"/>
  <c r="UHO45" i="276"/>
  <c r="UHN45" i="276"/>
  <c r="UHM45" i="276"/>
  <c r="UHL45" i="276"/>
  <c r="UHK45" i="276"/>
  <c r="UHJ45" i="276"/>
  <c r="UHI45" i="276"/>
  <c r="UHH45" i="276"/>
  <c r="UHG45" i="276"/>
  <c r="UHF45" i="276"/>
  <c r="UHE45" i="276"/>
  <c r="UHD45" i="276"/>
  <c r="UHC45" i="276"/>
  <c r="UHB45" i="276"/>
  <c r="UHA45" i="276"/>
  <c r="UGZ45" i="276"/>
  <c r="UGY45" i="276"/>
  <c r="UGX45" i="276"/>
  <c r="UGW45" i="276"/>
  <c r="UGV45" i="276"/>
  <c r="UGU45" i="276"/>
  <c r="UGT45" i="276"/>
  <c r="UGS45" i="276"/>
  <c r="UGR45" i="276"/>
  <c r="UGQ45" i="276"/>
  <c r="UGP45" i="276"/>
  <c r="UGO45" i="276"/>
  <c r="UGN45" i="276"/>
  <c r="UGM45" i="276"/>
  <c r="UGL45" i="276"/>
  <c r="UGK45" i="276"/>
  <c r="UGJ45" i="276"/>
  <c r="UGI45" i="276"/>
  <c r="UGH45" i="276"/>
  <c r="UGG45" i="276"/>
  <c r="UGF45" i="276"/>
  <c r="UGE45" i="276"/>
  <c r="UGD45" i="276"/>
  <c r="UGC45" i="276"/>
  <c r="UGB45" i="276"/>
  <c r="UGA45" i="276"/>
  <c r="UFZ45" i="276"/>
  <c r="UFY45" i="276"/>
  <c r="UFX45" i="276"/>
  <c r="UFW45" i="276"/>
  <c r="UFV45" i="276"/>
  <c r="UFU45" i="276"/>
  <c r="UFT45" i="276"/>
  <c r="UFS45" i="276"/>
  <c r="UFR45" i="276"/>
  <c r="UFQ45" i="276"/>
  <c r="UFP45" i="276"/>
  <c r="UFO45" i="276"/>
  <c r="UFN45" i="276"/>
  <c r="UFM45" i="276"/>
  <c r="UFL45" i="276"/>
  <c r="UFK45" i="276"/>
  <c r="UFJ45" i="276"/>
  <c r="UFI45" i="276"/>
  <c r="UFH45" i="276"/>
  <c r="UFG45" i="276"/>
  <c r="UFF45" i="276"/>
  <c r="UFE45" i="276"/>
  <c r="UFD45" i="276"/>
  <c r="UFC45" i="276"/>
  <c r="UFB45" i="276"/>
  <c r="UFA45" i="276"/>
  <c r="UEZ45" i="276"/>
  <c r="UEY45" i="276"/>
  <c r="UEX45" i="276"/>
  <c r="UEW45" i="276"/>
  <c r="UEV45" i="276"/>
  <c r="UEU45" i="276"/>
  <c r="UET45" i="276"/>
  <c r="UES45" i="276"/>
  <c r="UER45" i="276"/>
  <c r="UEQ45" i="276"/>
  <c r="UEP45" i="276"/>
  <c r="UEO45" i="276"/>
  <c r="UEN45" i="276"/>
  <c r="UEM45" i="276"/>
  <c r="UEL45" i="276"/>
  <c r="UEK45" i="276"/>
  <c r="UEJ45" i="276"/>
  <c r="UEI45" i="276"/>
  <c r="UEH45" i="276"/>
  <c r="UEG45" i="276"/>
  <c r="UEF45" i="276"/>
  <c r="UEE45" i="276"/>
  <c r="UED45" i="276"/>
  <c r="UEC45" i="276"/>
  <c r="UEB45" i="276"/>
  <c r="UEA45" i="276"/>
  <c r="UDZ45" i="276"/>
  <c r="UDY45" i="276"/>
  <c r="UDX45" i="276"/>
  <c r="UDW45" i="276"/>
  <c r="UDV45" i="276"/>
  <c r="UDU45" i="276"/>
  <c r="UDT45" i="276"/>
  <c r="UDS45" i="276"/>
  <c r="UDR45" i="276"/>
  <c r="UDQ45" i="276"/>
  <c r="UDP45" i="276"/>
  <c r="UDO45" i="276"/>
  <c r="UDN45" i="276"/>
  <c r="UDM45" i="276"/>
  <c r="UDL45" i="276"/>
  <c r="UDK45" i="276"/>
  <c r="UDJ45" i="276"/>
  <c r="UDI45" i="276"/>
  <c r="UDH45" i="276"/>
  <c r="UDG45" i="276"/>
  <c r="UDF45" i="276"/>
  <c r="UDE45" i="276"/>
  <c r="UDD45" i="276"/>
  <c r="UDC45" i="276"/>
  <c r="UDB45" i="276"/>
  <c r="UDA45" i="276"/>
  <c r="UCZ45" i="276"/>
  <c r="UCY45" i="276"/>
  <c r="UCX45" i="276"/>
  <c r="UCW45" i="276"/>
  <c r="UCV45" i="276"/>
  <c r="UCU45" i="276"/>
  <c r="UCT45" i="276"/>
  <c r="UCS45" i="276"/>
  <c r="UCR45" i="276"/>
  <c r="UCQ45" i="276"/>
  <c r="UCP45" i="276"/>
  <c r="UCO45" i="276"/>
  <c r="UCN45" i="276"/>
  <c r="UCM45" i="276"/>
  <c r="UCL45" i="276"/>
  <c r="UCK45" i="276"/>
  <c r="UCJ45" i="276"/>
  <c r="UCI45" i="276"/>
  <c r="UCH45" i="276"/>
  <c r="UCG45" i="276"/>
  <c r="UCF45" i="276"/>
  <c r="UCE45" i="276"/>
  <c r="UCD45" i="276"/>
  <c r="UCC45" i="276"/>
  <c r="UCB45" i="276"/>
  <c r="UCA45" i="276"/>
  <c r="UBZ45" i="276"/>
  <c r="UBY45" i="276"/>
  <c r="UBX45" i="276"/>
  <c r="UBW45" i="276"/>
  <c r="UBV45" i="276"/>
  <c r="UBU45" i="276"/>
  <c r="UBT45" i="276"/>
  <c r="UBS45" i="276"/>
  <c r="UBR45" i="276"/>
  <c r="UBQ45" i="276"/>
  <c r="UBP45" i="276"/>
  <c r="UBO45" i="276"/>
  <c r="UBN45" i="276"/>
  <c r="UBM45" i="276"/>
  <c r="UBL45" i="276"/>
  <c r="UBK45" i="276"/>
  <c r="UBJ45" i="276"/>
  <c r="UBI45" i="276"/>
  <c r="UBH45" i="276"/>
  <c r="UBG45" i="276"/>
  <c r="UBF45" i="276"/>
  <c r="UBE45" i="276"/>
  <c r="UBD45" i="276"/>
  <c r="UBC45" i="276"/>
  <c r="UBB45" i="276"/>
  <c r="UBA45" i="276"/>
  <c r="UAZ45" i="276"/>
  <c r="UAY45" i="276"/>
  <c r="UAX45" i="276"/>
  <c r="UAW45" i="276"/>
  <c r="UAV45" i="276"/>
  <c r="UAU45" i="276"/>
  <c r="UAT45" i="276"/>
  <c r="UAS45" i="276"/>
  <c r="UAR45" i="276"/>
  <c r="UAQ45" i="276"/>
  <c r="UAP45" i="276"/>
  <c r="UAO45" i="276"/>
  <c r="UAN45" i="276"/>
  <c r="UAM45" i="276"/>
  <c r="UAL45" i="276"/>
  <c r="UAK45" i="276"/>
  <c r="UAJ45" i="276"/>
  <c r="UAI45" i="276"/>
  <c r="UAH45" i="276"/>
  <c r="UAG45" i="276"/>
  <c r="UAF45" i="276"/>
  <c r="UAE45" i="276"/>
  <c r="UAD45" i="276"/>
  <c r="UAC45" i="276"/>
  <c r="UAB45" i="276"/>
  <c r="UAA45" i="276"/>
  <c r="TZZ45" i="276"/>
  <c r="TZY45" i="276"/>
  <c r="TZX45" i="276"/>
  <c r="TZW45" i="276"/>
  <c r="TZV45" i="276"/>
  <c r="TZU45" i="276"/>
  <c r="TZT45" i="276"/>
  <c r="TZS45" i="276"/>
  <c r="TZR45" i="276"/>
  <c r="TZQ45" i="276"/>
  <c r="TZP45" i="276"/>
  <c r="TZO45" i="276"/>
  <c r="TZN45" i="276"/>
  <c r="TZM45" i="276"/>
  <c r="TZL45" i="276"/>
  <c r="TZK45" i="276"/>
  <c r="TZJ45" i="276"/>
  <c r="TZI45" i="276"/>
  <c r="TZH45" i="276"/>
  <c r="TZG45" i="276"/>
  <c r="TZF45" i="276"/>
  <c r="TZE45" i="276"/>
  <c r="TZD45" i="276"/>
  <c r="TZC45" i="276"/>
  <c r="TZB45" i="276"/>
  <c r="TZA45" i="276"/>
  <c r="TYZ45" i="276"/>
  <c r="TYY45" i="276"/>
  <c r="TYX45" i="276"/>
  <c r="TYW45" i="276"/>
  <c r="TYV45" i="276"/>
  <c r="TYU45" i="276"/>
  <c r="TYT45" i="276"/>
  <c r="TYS45" i="276"/>
  <c r="TYR45" i="276"/>
  <c r="TYQ45" i="276"/>
  <c r="TYP45" i="276"/>
  <c r="TYO45" i="276"/>
  <c r="TYN45" i="276"/>
  <c r="TYM45" i="276"/>
  <c r="TYL45" i="276"/>
  <c r="TYK45" i="276"/>
  <c r="TYJ45" i="276"/>
  <c r="TYI45" i="276"/>
  <c r="TYH45" i="276"/>
  <c r="TYG45" i="276"/>
  <c r="TYF45" i="276"/>
  <c r="TYE45" i="276"/>
  <c r="TYD45" i="276"/>
  <c r="TYC45" i="276"/>
  <c r="TYB45" i="276"/>
  <c r="TYA45" i="276"/>
  <c r="TXZ45" i="276"/>
  <c r="TXY45" i="276"/>
  <c r="TXX45" i="276"/>
  <c r="TXW45" i="276"/>
  <c r="TXV45" i="276"/>
  <c r="TXU45" i="276"/>
  <c r="TXT45" i="276"/>
  <c r="TXS45" i="276"/>
  <c r="TXR45" i="276"/>
  <c r="TXQ45" i="276"/>
  <c r="TXP45" i="276"/>
  <c r="TXO45" i="276"/>
  <c r="TXN45" i="276"/>
  <c r="TXM45" i="276"/>
  <c r="TXL45" i="276"/>
  <c r="TXK45" i="276"/>
  <c r="TXJ45" i="276"/>
  <c r="TXI45" i="276"/>
  <c r="TXH45" i="276"/>
  <c r="TXG45" i="276"/>
  <c r="TXF45" i="276"/>
  <c r="TXE45" i="276"/>
  <c r="TXD45" i="276"/>
  <c r="TXC45" i="276"/>
  <c r="TXB45" i="276"/>
  <c r="TXA45" i="276"/>
  <c r="TWZ45" i="276"/>
  <c r="TWY45" i="276"/>
  <c r="TWX45" i="276"/>
  <c r="TWW45" i="276"/>
  <c r="TWV45" i="276"/>
  <c r="TWU45" i="276"/>
  <c r="TWT45" i="276"/>
  <c r="TWS45" i="276"/>
  <c r="TWR45" i="276"/>
  <c r="TWQ45" i="276"/>
  <c r="TWP45" i="276"/>
  <c r="TWO45" i="276"/>
  <c r="TWN45" i="276"/>
  <c r="TWM45" i="276"/>
  <c r="TWL45" i="276"/>
  <c r="TWK45" i="276"/>
  <c r="TWJ45" i="276"/>
  <c r="TWI45" i="276"/>
  <c r="TWH45" i="276"/>
  <c r="TWG45" i="276"/>
  <c r="TWF45" i="276"/>
  <c r="TWE45" i="276"/>
  <c r="TWD45" i="276"/>
  <c r="TWC45" i="276"/>
  <c r="TWB45" i="276"/>
  <c r="TWA45" i="276"/>
  <c r="TVZ45" i="276"/>
  <c r="TVY45" i="276"/>
  <c r="TVX45" i="276"/>
  <c r="TVW45" i="276"/>
  <c r="TVV45" i="276"/>
  <c r="TVU45" i="276"/>
  <c r="TVT45" i="276"/>
  <c r="TVS45" i="276"/>
  <c r="TVR45" i="276"/>
  <c r="TVQ45" i="276"/>
  <c r="TVP45" i="276"/>
  <c r="TVO45" i="276"/>
  <c r="TVN45" i="276"/>
  <c r="TVM45" i="276"/>
  <c r="TVL45" i="276"/>
  <c r="TVK45" i="276"/>
  <c r="TVJ45" i="276"/>
  <c r="TVI45" i="276"/>
  <c r="TVH45" i="276"/>
  <c r="TVG45" i="276"/>
  <c r="TVF45" i="276"/>
  <c r="TVE45" i="276"/>
  <c r="TVD45" i="276"/>
  <c r="TVC45" i="276"/>
  <c r="TVB45" i="276"/>
  <c r="TVA45" i="276"/>
  <c r="TUZ45" i="276"/>
  <c r="TUY45" i="276"/>
  <c r="TUX45" i="276"/>
  <c r="TUW45" i="276"/>
  <c r="TUV45" i="276"/>
  <c r="TUU45" i="276"/>
  <c r="TUT45" i="276"/>
  <c r="TUS45" i="276"/>
  <c r="TUR45" i="276"/>
  <c r="TUQ45" i="276"/>
  <c r="TUP45" i="276"/>
  <c r="TUO45" i="276"/>
  <c r="TUN45" i="276"/>
  <c r="TUM45" i="276"/>
  <c r="TUL45" i="276"/>
  <c r="TUK45" i="276"/>
  <c r="TUJ45" i="276"/>
  <c r="TUI45" i="276"/>
  <c r="TUH45" i="276"/>
  <c r="TUG45" i="276"/>
  <c r="TUF45" i="276"/>
  <c r="TUE45" i="276"/>
  <c r="TUD45" i="276"/>
  <c r="TUC45" i="276"/>
  <c r="TUB45" i="276"/>
  <c r="TUA45" i="276"/>
  <c r="TTZ45" i="276"/>
  <c r="TTY45" i="276"/>
  <c r="TTX45" i="276"/>
  <c r="TTW45" i="276"/>
  <c r="TTV45" i="276"/>
  <c r="TTU45" i="276"/>
  <c r="TTT45" i="276"/>
  <c r="TTS45" i="276"/>
  <c r="TTR45" i="276"/>
  <c r="TTQ45" i="276"/>
  <c r="TTP45" i="276"/>
  <c r="TTO45" i="276"/>
  <c r="TTN45" i="276"/>
  <c r="TTM45" i="276"/>
  <c r="TTL45" i="276"/>
  <c r="TTK45" i="276"/>
  <c r="TTJ45" i="276"/>
  <c r="TTI45" i="276"/>
  <c r="TTH45" i="276"/>
  <c r="TTG45" i="276"/>
  <c r="TTF45" i="276"/>
  <c r="TTE45" i="276"/>
  <c r="TTD45" i="276"/>
  <c r="TTC45" i="276"/>
  <c r="TTB45" i="276"/>
  <c r="TTA45" i="276"/>
  <c r="TSZ45" i="276"/>
  <c r="TSY45" i="276"/>
  <c r="TSX45" i="276"/>
  <c r="TSW45" i="276"/>
  <c r="TSV45" i="276"/>
  <c r="TSU45" i="276"/>
  <c r="TST45" i="276"/>
  <c r="TSS45" i="276"/>
  <c r="TSR45" i="276"/>
  <c r="TSQ45" i="276"/>
  <c r="TSP45" i="276"/>
  <c r="TSO45" i="276"/>
  <c r="TSN45" i="276"/>
  <c r="TSM45" i="276"/>
  <c r="TSL45" i="276"/>
  <c r="TSK45" i="276"/>
  <c r="TSJ45" i="276"/>
  <c r="TSI45" i="276"/>
  <c r="TSH45" i="276"/>
  <c r="TSG45" i="276"/>
  <c r="TSF45" i="276"/>
  <c r="TSE45" i="276"/>
  <c r="TSD45" i="276"/>
  <c r="TSC45" i="276"/>
  <c r="TSB45" i="276"/>
  <c r="TSA45" i="276"/>
  <c r="TRZ45" i="276"/>
  <c r="TRY45" i="276"/>
  <c r="TRX45" i="276"/>
  <c r="TRW45" i="276"/>
  <c r="TRV45" i="276"/>
  <c r="TRU45" i="276"/>
  <c r="TRT45" i="276"/>
  <c r="TRS45" i="276"/>
  <c r="TRR45" i="276"/>
  <c r="TRQ45" i="276"/>
  <c r="TRP45" i="276"/>
  <c r="TRO45" i="276"/>
  <c r="TRN45" i="276"/>
  <c r="TRM45" i="276"/>
  <c r="TRL45" i="276"/>
  <c r="TRK45" i="276"/>
  <c r="TRJ45" i="276"/>
  <c r="TRI45" i="276"/>
  <c r="TRH45" i="276"/>
  <c r="TRG45" i="276"/>
  <c r="TRF45" i="276"/>
  <c r="TRE45" i="276"/>
  <c r="TRD45" i="276"/>
  <c r="TRC45" i="276"/>
  <c r="TRB45" i="276"/>
  <c r="TRA45" i="276"/>
  <c r="TQZ45" i="276"/>
  <c r="TQY45" i="276"/>
  <c r="TQX45" i="276"/>
  <c r="TQW45" i="276"/>
  <c r="TQV45" i="276"/>
  <c r="TQU45" i="276"/>
  <c r="TQT45" i="276"/>
  <c r="TQS45" i="276"/>
  <c r="TQR45" i="276"/>
  <c r="TQQ45" i="276"/>
  <c r="TQP45" i="276"/>
  <c r="TQO45" i="276"/>
  <c r="TQN45" i="276"/>
  <c r="TQM45" i="276"/>
  <c r="TQL45" i="276"/>
  <c r="TQK45" i="276"/>
  <c r="TQJ45" i="276"/>
  <c r="TQI45" i="276"/>
  <c r="TQH45" i="276"/>
  <c r="TQG45" i="276"/>
  <c r="TQF45" i="276"/>
  <c r="TQE45" i="276"/>
  <c r="TQD45" i="276"/>
  <c r="TQC45" i="276"/>
  <c r="TQB45" i="276"/>
  <c r="TQA45" i="276"/>
  <c r="TPZ45" i="276"/>
  <c r="TPY45" i="276"/>
  <c r="TPX45" i="276"/>
  <c r="TPW45" i="276"/>
  <c r="TPV45" i="276"/>
  <c r="TPU45" i="276"/>
  <c r="TPT45" i="276"/>
  <c r="TPS45" i="276"/>
  <c r="TPR45" i="276"/>
  <c r="TPQ45" i="276"/>
  <c r="TPP45" i="276"/>
  <c r="TPO45" i="276"/>
  <c r="TPN45" i="276"/>
  <c r="TPM45" i="276"/>
  <c r="TPL45" i="276"/>
  <c r="TPK45" i="276"/>
  <c r="TPJ45" i="276"/>
  <c r="TPI45" i="276"/>
  <c r="TPH45" i="276"/>
  <c r="TPG45" i="276"/>
  <c r="TPF45" i="276"/>
  <c r="TPE45" i="276"/>
  <c r="TPD45" i="276"/>
  <c r="TPC45" i="276"/>
  <c r="TPB45" i="276"/>
  <c r="TPA45" i="276"/>
  <c r="TOZ45" i="276"/>
  <c r="TOY45" i="276"/>
  <c r="TOX45" i="276"/>
  <c r="TOW45" i="276"/>
  <c r="TOV45" i="276"/>
  <c r="TOU45" i="276"/>
  <c r="TOT45" i="276"/>
  <c r="TOS45" i="276"/>
  <c r="TOR45" i="276"/>
  <c r="TOQ45" i="276"/>
  <c r="TOP45" i="276"/>
  <c r="TOO45" i="276"/>
  <c r="TON45" i="276"/>
  <c r="TOM45" i="276"/>
  <c r="TOL45" i="276"/>
  <c r="TOK45" i="276"/>
  <c r="TOJ45" i="276"/>
  <c r="TOI45" i="276"/>
  <c r="TOH45" i="276"/>
  <c r="TOG45" i="276"/>
  <c r="TOF45" i="276"/>
  <c r="TOE45" i="276"/>
  <c r="TOD45" i="276"/>
  <c r="TOC45" i="276"/>
  <c r="TOB45" i="276"/>
  <c r="TOA45" i="276"/>
  <c r="TNZ45" i="276"/>
  <c r="TNY45" i="276"/>
  <c r="TNX45" i="276"/>
  <c r="TNW45" i="276"/>
  <c r="TNV45" i="276"/>
  <c r="TNU45" i="276"/>
  <c r="TNT45" i="276"/>
  <c r="TNS45" i="276"/>
  <c r="TNR45" i="276"/>
  <c r="TNQ45" i="276"/>
  <c r="TNP45" i="276"/>
  <c r="TNO45" i="276"/>
  <c r="TNN45" i="276"/>
  <c r="TNM45" i="276"/>
  <c r="TNL45" i="276"/>
  <c r="TNK45" i="276"/>
  <c r="TNJ45" i="276"/>
  <c r="TNI45" i="276"/>
  <c r="TNH45" i="276"/>
  <c r="TNG45" i="276"/>
  <c r="TNF45" i="276"/>
  <c r="TNE45" i="276"/>
  <c r="TND45" i="276"/>
  <c r="TNC45" i="276"/>
  <c r="TNB45" i="276"/>
  <c r="TNA45" i="276"/>
  <c r="TMZ45" i="276"/>
  <c r="TMY45" i="276"/>
  <c r="TMX45" i="276"/>
  <c r="TMW45" i="276"/>
  <c r="TMV45" i="276"/>
  <c r="TMU45" i="276"/>
  <c r="TMT45" i="276"/>
  <c r="TMS45" i="276"/>
  <c r="TMR45" i="276"/>
  <c r="TMQ45" i="276"/>
  <c r="TMP45" i="276"/>
  <c r="TMO45" i="276"/>
  <c r="TMN45" i="276"/>
  <c r="TMM45" i="276"/>
  <c r="TML45" i="276"/>
  <c r="TMK45" i="276"/>
  <c r="TMJ45" i="276"/>
  <c r="TMI45" i="276"/>
  <c r="TMH45" i="276"/>
  <c r="TMG45" i="276"/>
  <c r="TMF45" i="276"/>
  <c r="TME45" i="276"/>
  <c r="TMD45" i="276"/>
  <c r="TMC45" i="276"/>
  <c r="TMB45" i="276"/>
  <c r="TMA45" i="276"/>
  <c r="TLZ45" i="276"/>
  <c r="TLY45" i="276"/>
  <c r="TLX45" i="276"/>
  <c r="TLW45" i="276"/>
  <c r="TLV45" i="276"/>
  <c r="TLU45" i="276"/>
  <c r="TLT45" i="276"/>
  <c r="TLS45" i="276"/>
  <c r="TLR45" i="276"/>
  <c r="TLQ45" i="276"/>
  <c r="TLP45" i="276"/>
  <c r="TLO45" i="276"/>
  <c r="TLN45" i="276"/>
  <c r="TLM45" i="276"/>
  <c r="TLL45" i="276"/>
  <c r="TLK45" i="276"/>
  <c r="TLJ45" i="276"/>
  <c r="TLI45" i="276"/>
  <c r="TLH45" i="276"/>
  <c r="TLG45" i="276"/>
  <c r="TLF45" i="276"/>
  <c r="TLE45" i="276"/>
  <c r="TLD45" i="276"/>
  <c r="TLC45" i="276"/>
  <c r="TLB45" i="276"/>
  <c r="TLA45" i="276"/>
  <c r="TKZ45" i="276"/>
  <c r="TKY45" i="276"/>
  <c r="TKX45" i="276"/>
  <c r="TKW45" i="276"/>
  <c r="TKV45" i="276"/>
  <c r="TKU45" i="276"/>
  <c r="TKT45" i="276"/>
  <c r="TKS45" i="276"/>
  <c r="TKR45" i="276"/>
  <c r="TKQ45" i="276"/>
  <c r="TKP45" i="276"/>
  <c r="TKO45" i="276"/>
  <c r="TKN45" i="276"/>
  <c r="TKM45" i="276"/>
  <c r="TKL45" i="276"/>
  <c r="TKK45" i="276"/>
  <c r="TKJ45" i="276"/>
  <c r="TKI45" i="276"/>
  <c r="TKH45" i="276"/>
  <c r="TKG45" i="276"/>
  <c r="TKF45" i="276"/>
  <c r="TKE45" i="276"/>
  <c r="TKD45" i="276"/>
  <c r="TKC45" i="276"/>
  <c r="TKB45" i="276"/>
  <c r="TKA45" i="276"/>
  <c r="TJZ45" i="276"/>
  <c r="TJY45" i="276"/>
  <c r="TJX45" i="276"/>
  <c r="TJW45" i="276"/>
  <c r="TJV45" i="276"/>
  <c r="TJU45" i="276"/>
  <c r="TJT45" i="276"/>
  <c r="TJS45" i="276"/>
  <c r="TJR45" i="276"/>
  <c r="TJQ45" i="276"/>
  <c r="TJP45" i="276"/>
  <c r="TJO45" i="276"/>
  <c r="TJN45" i="276"/>
  <c r="TJM45" i="276"/>
  <c r="TJL45" i="276"/>
  <c r="TJK45" i="276"/>
  <c r="TJJ45" i="276"/>
  <c r="TJI45" i="276"/>
  <c r="TJH45" i="276"/>
  <c r="TJG45" i="276"/>
  <c r="TJF45" i="276"/>
  <c r="TJE45" i="276"/>
  <c r="TJD45" i="276"/>
  <c r="TJC45" i="276"/>
  <c r="TJB45" i="276"/>
  <c r="TJA45" i="276"/>
  <c r="TIZ45" i="276"/>
  <c r="TIY45" i="276"/>
  <c r="TIX45" i="276"/>
  <c r="TIW45" i="276"/>
  <c r="TIV45" i="276"/>
  <c r="TIU45" i="276"/>
  <c r="TIT45" i="276"/>
  <c r="TIS45" i="276"/>
  <c r="TIR45" i="276"/>
  <c r="TIQ45" i="276"/>
  <c r="TIP45" i="276"/>
  <c r="TIO45" i="276"/>
  <c r="TIN45" i="276"/>
  <c r="TIM45" i="276"/>
  <c r="TIL45" i="276"/>
  <c r="TIK45" i="276"/>
  <c r="TIJ45" i="276"/>
  <c r="TII45" i="276"/>
  <c r="TIH45" i="276"/>
  <c r="TIG45" i="276"/>
  <c r="TIF45" i="276"/>
  <c r="TIE45" i="276"/>
  <c r="TID45" i="276"/>
  <c r="TIC45" i="276"/>
  <c r="TIB45" i="276"/>
  <c r="TIA45" i="276"/>
  <c r="THZ45" i="276"/>
  <c r="THY45" i="276"/>
  <c r="THX45" i="276"/>
  <c r="THW45" i="276"/>
  <c r="THV45" i="276"/>
  <c r="THU45" i="276"/>
  <c r="THT45" i="276"/>
  <c r="THS45" i="276"/>
  <c r="THR45" i="276"/>
  <c r="THQ45" i="276"/>
  <c r="THP45" i="276"/>
  <c r="THO45" i="276"/>
  <c r="THN45" i="276"/>
  <c r="THM45" i="276"/>
  <c r="THL45" i="276"/>
  <c r="THK45" i="276"/>
  <c r="THJ45" i="276"/>
  <c r="THI45" i="276"/>
  <c r="THH45" i="276"/>
  <c r="THG45" i="276"/>
  <c r="THF45" i="276"/>
  <c r="THE45" i="276"/>
  <c r="THD45" i="276"/>
  <c r="THC45" i="276"/>
  <c r="THB45" i="276"/>
  <c r="THA45" i="276"/>
  <c r="TGZ45" i="276"/>
  <c r="TGY45" i="276"/>
  <c r="TGX45" i="276"/>
  <c r="TGW45" i="276"/>
  <c r="TGV45" i="276"/>
  <c r="TGU45" i="276"/>
  <c r="TGT45" i="276"/>
  <c r="TGS45" i="276"/>
  <c r="TGR45" i="276"/>
  <c r="TGQ45" i="276"/>
  <c r="TGP45" i="276"/>
  <c r="TGO45" i="276"/>
  <c r="TGN45" i="276"/>
  <c r="TGM45" i="276"/>
  <c r="TGL45" i="276"/>
  <c r="TGK45" i="276"/>
  <c r="TGJ45" i="276"/>
  <c r="TGI45" i="276"/>
  <c r="TGH45" i="276"/>
  <c r="TGG45" i="276"/>
  <c r="TGF45" i="276"/>
  <c r="TGE45" i="276"/>
  <c r="TGD45" i="276"/>
  <c r="TGC45" i="276"/>
  <c r="TGB45" i="276"/>
  <c r="TGA45" i="276"/>
  <c r="TFZ45" i="276"/>
  <c r="TFY45" i="276"/>
  <c r="TFX45" i="276"/>
  <c r="TFW45" i="276"/>
  <c r="TFV45" i="276"/>
  <c r="TFU45" i="276"/>
  <c r="TFT45" i="276"/>
  <c r="TFS45" i="276"/>
  <c r="TFR45" i="276"/>
  <c r="TFQ45" i="276"/>
  <c r="TFP45" i="276"/>
  <c r="TFO45" i="276"/>
  <c r="TFN45" i="276"/>
  <c r="TFM45" i="276"/>
  <c r="TFL45" i="276"/>
  <c r="TFK45" i="276"/>
  <c r="TFJ45" i="276"/>
  <c r="TFI45" i="276"/>
  <c r="TFH45" i="276"/>
  <c r="TFG45" i="276"/>
  <c r="TFF45" i="276"/>
  <c r="TFE45" i="276"/>
  <c r="TFD45" i="276"/>
  <c r="TFC45" i="276"/>
  <c r="TFB45" i="276"/>
  <c r="TFA45" i="276"/>
  <c r="TEZ45" i="276"/>
  <c r="TEY45" i="276"/>
  <c r="TEX45" i="276"/>
  <c r="TEW45" i="276"/>
  <c r="TEV45" i="276"/>
  <c r="TEU45" i="276"/>
  <c r="TET45" i="276"/>
  <c r="TES45" i="276"/>
  <c r="TER45" i="276"/>
  <c r="TEQ45" i="276"/>
  <c r="TEP45" i="276"/>
  <c r="TEO45" i="276"/>
  <c r="TEN45" i="276"/>
  <c r="TEM45" i="276"/>
  <c r="TEL45" i="276"/>
  <c r="TEK45" i="276"/>
  <c r="TEJ45" i="276"/>
  <c r="TEI45" i="276"/>
  <c r="TEH45" i="276"/>
  <c r="TEG45" i="276"/>
  <c r="TEF45" i="276"/>
  <c r="TEE45" i="276"/>
  <c r="TED45" i="276"/>
  <c r="TEC45" i="276"/>
  <c r="TEB45" i="276"/>
  <c r="TEA45" i="276"/>
  <c r="TDZ45" i="276"/>
  <c r="TDY45" i="276"/>
  <c r="TDX45" i="276"/>
  <c r="TDW45" i="276"/>
  <c r="TDV45" i="276"/>
  <c r="TDU45" i="276"/>
  <c r="TDT45" i="276"/>
  <c r="TDS45" i="276"/>
  <c r="TDR45" i="276"/>
  <c r="TDQ45" i="276"/>
  <c r="TDP45" i="276"/>
  <c r="TDO45" i="276"/>
  <c r="TDN45" i="276"/>
  <c r="TDM45" i="276"/>
  <c r="TDL45" i="276"/>
  <c r="TDK45" i="276"/>
  <c r="TDJ45" i="276"/>
  <c r="TDI45" i="276"/>
  <c r="TDH45" i="276"/>
  <c r="TDG45" i="276"/>
  <c r="TDF45" i="276"/>
  <c r="TDE45" i="276"/>
  <c r="TDD45" i="276"/>
  <c r="TDC45" i="276"/>
  <c r="TDB45" i="276"/>
  <c r="TDA45" i="276"/>
  <c r="TCZ45" i="276"/>
  <c r="TCY45" i="276"/>
  <c r="TCX45" i="276"/>
  <c r="TCW45" i="276"/>
  <c r="TCV45" i="276"/>
  <c r="TCU45" i="276"/>
  <c r="TCT45" i="276"/>
  <c r="TCS45" i="276"/>
  <c r="TCR45" i="276"/>
  <c r="TCQ45" i="276"/>
  <c r="TCP45" i="276"/>
  <c r="TCO45" i="276"/>
  <c r="TCN45" i="276"/>
  <c r="TCM45" i="276"/>
  <c r="TCL45" i="276"/>
  <c r="TCK45" i="276"/>
  <c r="TCJ45" i="276"/>
  <c r="TCI45" i="276"/>
  <c r="TCH45" i="276"/>
  <c r="TCG45" i="276"/>
  <c r="TCF45" i="276"/>
  <c r="TCE45" i="276"/>
  <c r="TCD45" i="276"/>
  <c r="TCC45" i="276"/>
  <c r="TCB45" i="276"/>
  <c r="TCA45" i="276"/>
  <c r="TBZ45" i="276"/>
  <c r="TBY45" i="276"/>
  <c r="TBX45" i="276"/>
  <c r="TBW45" i="276"/>
  <c r="TBV45" i="276"/>
  <c r="TBU45" i="276"/>
  <c r="TBT45" i="276"/>
  <c r="TBS45" i="276"/>
  <c r="TBR45" i="276"/>
  <c r="TBQ45" i="276"/>
  <c r="TBP45" i="276"/>
  <c r="TBO45" i="276"/>
  <c r="TBN45" i="276"/>
  <c r="TBM45" i="276"/>
  <c r="TBL45" i="276"/>
  <c r="TBK45" i="276"/>
  <c r="TBJ45" i="276"/>
  <c r="TBI45" i="276"/>
  <c r="TBH45" i="276"/>
  <c r="TBG45" i="276"/>
  <c r="TBF45" i="276"/>
  <c r="TBE45" i="276"/>
  <c r="TBD45" i="276"/>
  <c r="TBC45" i="276"/>
  <c r="TBB45" i="276"/>
  <c r="TBA45" i="276"/>
  <c r="TAZ45" i="276"/>
  <c r="TAY45" i="276"/>
  <c r="TAX45" i="276"/>
  <c r="TAW45" i="276"/>
  <c r="TAV45" i="276"/>
  <c r="TAU45" i="276"/>
  <c r="TAT45" i="276"/>
  <c r="TAS45" i="276"/>
  <c r="TAR45" i="276"/>
  <c r="TAQ45" i="276"/>
  <c r="TAP45" i="276"/>
  <c r="TAO45" i="276"/>
  <c r="TAN45" i="276"/>
  <c r="TAM45" i="276"/>
  <c r="TAL45" i="276"/>
  <c r="TAK45" i="276"/>
  <c r="TAJ45" i="276"/>
  <c r="TAI45" i="276"/>
  <c r="TAH45" i="276"/>
  <c r="TAG45" i="276"/>
  <c r="TAF45" i="276"/>
  <c r="TAE45" i="276"/>
  <c r="TAD45" i="276"/>
  <c r="TAC45" i="276"/>
  <c r="TAB45" i="276"/>
  <c r="TAA45" i="276"/>
  <c r="SZZ45" i="276"/>
  <c r="SZY45" i="276"/>
  <c r="SZX45" i="276"/>
  <c r="SZW45" i="276"/>
  <c r="SZV45" i="276"/>
  <c r="SZU45" i="276"/>
  <c r="SZT45" i="276"/>
  <c r="SZS45" i="276"/>
  <c r="SZR45" i="276"/>
  <c r="SZQ45" i="276"/>
  <c r="SZP45" i="276"/>
  <c r="SZO45" i="276"/>
  <c r="SZN45" i="276"/>
  <c r="SZM45" i="276"/>
  <c r="SZL45" i="276"/>
  <c r="SZK45" i="276"/>
  <c r="SZJ45" i="276"/>
  <c r="SZI45" i="276"/>
  <c r="SZH45" i="276"/>
  <c r="SZG45" i="276"/>
  <c r="SZF45" i="276"/>
  <c r="SZE45" i="276"/>
  <c r="SZD45" i="276"/>
  <c r="SZC45" i="276"/>
  <c r="SZB45" i="276"/>
  <c r="SZA45" i="276"/>
  <c r="SYZ45" i="276"/>
  <c r="SYY45" i="276"/>
  <c r="SYX45" i="276"/>
  <c r="SYW45" i="276"/>
  <c r="SYV45" i="276"/>
  <c r="SYU45" i="276"/>
  <c r="SYT45" i="276"/>
  <c r="SYS45" i="276"/>
  <c r="SYR45" i="276"/>
  <c r="SYQ45" i="276"/>
  <c r="SYP45" i="276"/>
  <c r="SYO45" i="276"/>
  <c r="SYN45" i="276"/>
  <c r="SYM45" i="276"/>
  <c r="SYL45" i="276"/>
  <c r="SYK45" i="276"/>
  <c r="SYJ45" i="276"/>
  <c r="SYI45" i="276"/>
  <c r="SYH45" i="276"/>
  <c r="SYG45" i="276"/>
  <c r="SYF45" i="276"/>
  <c r="SYE45" i="276"/>
  <c r="SYD45" i="276"/>
  <c r="SYC45" i="276"/>
  <c r="SYB45" i="276"/>
  <c r="SYA45" i="276"/>
  <c r="SXZ45" i="276"/>
  <c r="SXY45" i="276"/>
  <c r="SXX45" i="276"/>
  <c r="SXW45" i="276"/>
  <c r="SXV45" i="276"/>
  <c r="SXU45" i="276"/>
  <c r="SXT45" i="276"/>
  <c r="SXS45" i="276"/>
  <c r="SXR45" i="276"/>
  <c r="SXQ45" i="276"/>
  <c r="SXP45" i="276"/>
  <c r="SXO45" i="276"/>
  <c r="SXN45" i="276"/>
  <c r="SXM45" i="276"/>
  <c r="SXL45" i="276"/>
  <c r="SXK45" i="276"/>
  <c r="SXJ45" i="276"/>
  <c r="SXI45" i="276"/>
  <c r="SXH45" i="276"/>
  <c r="SXG45" i="276"/>
  <c r="SXF45" i="276"/>
  <c r="SXE45" i="276"/>
  <c r="SXD45" i="276"/>
  <c r="SXC45" i="276"/>
  <c r="SXB45" i="276"/>
  <c r="SXA45" i="276"/>
  <c r="SWZ45" i="276"/>
  <c r="SWY45" i="276"/>
  <c r="SWX45" i="276"/>
  <c r="SWW45" i="276"/>
  <c r="SWV45" i="276"/>
  <c r="SWU45" i="276"/>
  <c r="SWT45" i="276"/>
  <c r="SWS45" i="276"/>
  <c r="SWR45" i="276"/>
  <c r="SWQ45" i="276"/>
  <c r="SWP45" i="276"/>
  <c r="SWO45" i="276"/>
  <c r="SWN45" i="276"/>
  <c r="SWM45" i="276"/>
  <c r="SWL45" i="276"/>
  <c r="SWK45" i="276"/>
  <c r="SWJ45" i="276"/>
  <c r="SWI45" i="276"/>
  <c r="SWH45" i="276"/>
  <c r="SWG45" i="276"/>
  <c r="SWF45" i="276"/>
  <c r="SWE45" i="276"/>
  <c r="SWD45" i="276"/>
  <c r="SWC45" i="276"/>
  <c r="SWB45" i="276"/>
  <c r="SWA45" i="276"/>
  <c r="SVZ45" i="276"/>
  <c r="SVY45" i="276"/>
  <c r="SVX45" i="276"/>
  <c r="SVW45" i="276"/>
  <c r="SVV45" i="276"/>
  <c r="SVU45" i="276"/>
  <c r="SVT45" i="276"/>
  <c r="SVS45" i="276"/>
  <c r="SVR45" i="276"/>
  <c r="SVQ45" i="276"/>
  <c r="SVP45" i="276"/>
  <c r="SVO45" i="276"/>
  <c r="SVN45" i="276"/>
  <c r="SVM45" i="276"/>
  <c r="SVL45" i="276"/>
  <c r="SVK45" i="276"/>
  <c r="SVJ45" i="276"/>
  <c r="SVI45" i="276"/>
  <c r="SVH45" i="276"/>
  <c r="SVG45" i="276"/>
  <c r="SVF45" i="276"/>
  <c r="SVE45" i="276"/>
  <c r="SVD45" i="276"/>
  <c r="SVC45" i="276"/>
  <c r="SVB45" i="276"/>
  <c r="SVA45" i="276"/>
  <c r="SUZ45" i="276"/>
  <c r="SUY45" i="276"/>
  <c r="SUX45" i="276"/>
  <c r="SUW45" i="276"/>
  <c r="SUV45" i="276"/>
  <c r="SUU45" i="276"/>
  <c r="SUT45" i="276"/>
  <c r="SUS45" i="276"/>
  <c r="SUR45" i="276"/>
  <c r="SUQ45" i="276"/>
  <c r="SUP45" i="276"/>
  <c r="SUO45" i="276"/>
  <c r="SUN45" i="276"/>
  <c r="SUM45" i="276"/>
  <c r="SUL45" i="276"/>
  <c r="SUK45" i="276"/>
  <c r="SUJ45" i="276"/>
  <c r="SUI45" i="276"/>
  <c r="SUH45" i="276"/>
  <c r="SUG45" i="276"/>
  <c r="SUF45" i="276"/>
  <c r="SUE45" i="276"/>
  <c r="SUD45" i="276"/>
  <c r="SUC45" i="276"/>
  <c r="SUB45" i="276"/>
  <c r="SUA45" i="276"/>
  <c r="STZ45" i="276"/>
  <c r="STY45" i="276"/>
  <c r="STX45" i="276"/>
  <c r="STW45" i="276"/>
  <c r="STV45" i="276"/>
  <c r="STU45" i="276"/>
  <c r="STT45" i="276"/>
  <c r="STS45" i="276"/>
  <c r="STR45" i="276"/>
  <c r="STQ45" i="276"/>
  <c r="STP45" i="276"/>
  <c r="STO45" i="276"/>
  <c r="STN45" i="276"/>
  <c r="STM45" i="276"/>
  <c r="STL45" i="276"/>
  <c r="STK45" i="276"/>
  <c r="STJ45" i="276"/>
  <c r="STI45" i="276"/>
  <c r="STH45" i="276"/>
  <c r="STG45" i="276"/>
  <c r="STF45" i="276"/>
  <c r="STE45" i="276"/>
  <c r="STD45" i="276"/>
  <c r="STC45" i="276"/>
  <c r="STB45" i="276"/>
  <c r="STA45" i="276"/>
  <c r="SSZ45" i="276"/>
  <c r="SSY45" i="276"/>
  <c r="SSX45" i="276"/>
  <c r="SSW45" i="276"/>
  <c r="SSV45" i="276"/>
  <c r="SSU45" i="276"/>
  <c r="SST45" i="276"/>
  <c r="SSS45" i="276"/>
  <c r="SSR45" i="276"/>
  <c r="SSQ45" i="276"/>
  <c r="SSP45" i="276"/>
  <c r="SSO45" i="276"/>
  <c r="SSN45" i="276"/>
  <c r="SSM45" i="276"/>
  <c r="SSL45" i="276"/>
  <c r="SSK45" i="276"/>
  <c r="SSJ45" i="276"/>
  <c r="SSI45" i="276"/>
  <c r="SSH45" i="276"/>
  <c r="SSG45" i="276"/>
  <c r="SSF45" i="276"/>
  <c r="SSE45" i="276"/>
  <c r="SSD45" i="276"/>
  <c r="SSC45" i="276"/>
  <c r="SSB45" i="276"/>
  <c r="SSA45" i="276"/>
  <c r="SRZ45" i="276"/>
  <c r="SRY45" i="276"/>
  <c r="SRX45" i="276"/>
  <c r="SRW45" i="276"/>
  <c r="SRV45" i="276"/>
  <c r="SRU45" i="276"/>
  <c r="SRT45" i="276"/>
  <c r="SRS45" i="276"/>
  <c r="SRR45" i="276"/>
  <c r="SRQ45" i="276"/>
  <c r="SRP45" i="276"/>
  <c r="SRO45" i="276"/>
  <c r="SRN45" i="276"/>
  <c r="SRM45" i="276"/>
  <c r="SRL45" i="276"/>
  <c r="SRK45" i="276"/>
  <c r="SRJ45" i="276"/>
  <c r="SRI45" i="276"/>
  <c r="SRH45" i="276"/>
  <c r="SRG45" i="276"/>
  <c r="SRF45" i="276"/>
  <c r="SRE45" i="276"/>
  <c r="SRD45" i="276"/>
  <c r="SRC45" i="276"/>
  <c r="SRB45" i="276"/>
  <c r="SRA45" i="276"/>
  <c r="SQZ45" i="276"/>
  <c r="SQY45" i="276"/>
  <c r="SQX45" i="276"/>
  <c r="SQW45" i="276"/>
  <c r="SQV45" i="276"/>
  <c r="SQU45" i="276"/>
  <c r="SQT45" i="276"/>
  <c r="SQS45" i="276"/>
  <c r="SQR45" i="276"/>
  <c r="SQQ45" i="276"/>
  <c r="SQP45" i="276"/>
  <c r="SQO45" i="276"/>
  <c r="SQN45" i="276"/>
  <c r="SQM45" i="276"/>
  <c r="SQL45" i="276"/>
  <c r="SQK45" i="276"/>
  <c r="SQJ45" i="276"/>
  <c r="SQI45" i="276"/>
  <c r="SQH45" i="276"/>
  <c r="SQG45" i="276"/>
  <c r="SQF45" i="276"/>
  <c r="SQE45" i="276"/>
  <c r="SQD45" i="276"/>
  <c r="SQC45" i="276"/>
  <c r="SQB45" i="276"/>
  <c r="SQA45" i="276"/>
  <c r="SPZ45" i="276"/>
  <c r="SPY45" i="276"/>
  <c r="SPX45" i="276"/>
  <c r="SPW45" i="276"/>
  <c r="SPV45" i="276"/>
  <c r="SPU45" i="276"/>
  <c r="SPT45" i="276"/>
  <c r="SPS45" i="276"/>
  <c r="SPR45" i="276"/>
  <c r="SPQ45" i="276"/>
  <c r="SPP45" i="276"/>
  <c r="SPO45" i="276"/>
  <c r="SPN45" i="276"/>
  <c r="SPM45" i="276"/>
  <c r="SPL45" i="276"/>
  <c r="SPK45" i="276"/>
  <c r="SPJ45" i="276"/>
  <c r="SPI45" i="276"/>
  <c r="SPH45" i="276"/>
  <c r="SPG45" i="276"/>
  <c r="SPF45" i="276"/>
  <c r="SPE45" i="276"/>
  <c r="SPD45" i="276"/>
  <c r="SPC45" i="276"/>
  <c r="SPB45" i="276"/>
  <c r="SPA45" i="276"/>
  <c r="SOZ45" i="276"/>
  <c r="SOY45" i="276"/>
  <c r="SOX45" i="276"/>
  <c r="SOW45" i="276"/>
  <c r="SOV45" i="276"/>
  <c r="SOU45" i="276"/>
  <c r="SOT45" i="276"/>
  <c r="SOS45" i="276"/>
  <c r="SOR45" i="276"/>
  <c r="SOQ45" i="276"/>
  <c r="SOP45" i="276"/>
  <c r="SOO45" i="276"/>
  <c r="SON45" i="276"/>
  <c r="SOM45" i="276"/>
  <c r="SOL45" i="276"/>
  <c r="SOK45" i="276"/>
  <c r="SOJ45" i="276"/>
  <c r="SOI45" i="276"/>
  <c r="SOH45" i="276"/>
  <c r="SOG45" i="276"/>
  <c r="SOF45" i="276"/>
  <c r="SOE45" i="276"/>
  <c r="SOD45" i="276"/>
  <c r="SOC45" i="276"/>
  <c r="SOB45" i="276"/>
  <c r="SOA45" i="276"/>
  <c r="SNZ45" i="276"/>
  <c r="SNY45" i="276"/>
  <c r="SNX45" i="276"/>
  <c r="SNW45" i="276"/>
  <c r="SNV45" i="276"/>
  <c r="SNU45" i="276"/>
  <c r="SNT45" i="276"/>
  <c r="SNS45" i="276"/>
  <c r="SNR45" i="276"/>
  <c r="SNQ45" i="276"/>
  <c r="SNP45" i="276"/>
  <c r="SNO45" i="276"/>
  <c r="SNN45" i="276"/>
  <c r="SNM45" i="276"/>
  <c r="SNL45" i="276"/>
  <c r="SNK45" i="276"/>
  <c r="SNJ45" i="276"/>
  <c r="SNI45" i="276"/>
  <c r="SNH45" i="276"/>
  <c r="SNG45" i="276"/>
  <c r="SNF45" i="276"/>
  <c r="SNE45" i="276"/>
  <c r="SND45" i="276"/>
  <c r="SNC45" i="276"/>
  <c r="SNB45" i="276"/>
  <c r="SNA45" i="276"/>
  <c r="SMZ45" i="276"/>
  <c r="SMY45" i="276"/>
  <c r="SMX45" i="276"/>
  <c r="SMW45" i="276"/>
  <c r="SMV45" i="276"/>
  <c r="SMU45" i="276"/>
  <c r="SMT45" i="276"/>
  <c r="SMS45" i="276"/>
  <c r="SMR45" i="276"/>
  <c r="SMQ45" i="276"/>
  <c r="SMP45" i="276"/>
  <c r="SMO45" i="276"/>
  <c r="SMN45" i="276"/>
  <c r="SMM45" i="276"/>
  <c r="SML45" i="276"/>
  <c r="SMK45" i="276"/>
  <c r="SMJ45" i="276"/>
  <c r="SMI45" i="276"/>
  <c r="SMH45" i="276"/>
  <c r="SMG45" i="276"/>
  <c r="SMF45" i="276"/>
  <c r="SME45" i="276"/>
  <c r="SMD45" i="276"/>
  <c r="SMC45" i="276"/>
  <c r="SMB45" i="276"/>
  <c r="SMA45" i="276"/>
  <c r="SLZ45" i="276"/>
  <c r="SLY45" i="276"/>
  <c r="SLX45" i="276"/>
  <c r="SLW45" i="276"/>
  <c r="SLV45" i="276"/>
  <c r="SLU45" i="276"/>
  <c r="SLT45" i="276"/>
  <c r="SLS45" i="276"/>
  <c r="SLR45" i="276"/>
  <c r="SLQ45" i="276"/>
  <c r="SLP45" i="276"/>
  <c r="SLO45" i="276"/>
  <c r="SLN45" i="276"/>
  <c r="SLM45" i="276"/>
  <c r="SLL45" i="276"/>
  <c r="SLK45" i="276"/>
  <c r="SLJ45" i="276"/>
  <c r="SLI45" i="276"/>
  <c r="SLH45" i="276"/>
  <c r="SLG45" i="276"/>
  <c r="SLF45" i="276"/>
  <c r="SLE45" i="276"/>
  <c r="SLD45" i="276"/>
  <c r="SLC45" i="276"/>
  <c r="SLB45" i="276"/>
  <c r="SLA45" i="276"/>
  <c r="SKZ45" i="276"/>
  <c r="SKY45" i="276"/>
  <c r="SKX45" i="276"/>
  <c r="SKW45" i="276"/>
  <c r="SKV45" i="276"/>
  <c r="SKU45" i="276"/>
  <c r="SKT45" i="276"/>
  <c r="SKS45" i="276"/>
  <c r="SKR45" i="276"/>
  <c r="SKQ45" i="276"/>
  <c r="SKP45" i="276"/>
  <c r="SKO45" i="276"/>
  <c r="SKN45" i="276"/>
  <c r="SKM45" i="276"/>
  <c r="SKL45" i="276"/>
  <c r="SKK45" i="276"/>
  <c r="SKJ45" i="276"/>
  <c r="SKI45" i="276"/>
  <c r="SKH45" i="276"/>
  <c r="SKG45" i="276"/>
  <c r="SKF45" i="276"/>
  <c r="SKE45" i="276"/>
  <c r="SKD45" i="276"/>
  <c r="SKC45" i="276"/>
  <c r="SKB45" i="276"/>
  <c r="SKA45" i="276"/>
  <c r="SJZ45" i="276"/>
  <c r="SJY45" i="276"/>
  <c r="SJX45" i="276"/>
  <c r="SJW45" i="276"/>
  <c r="SJV45" i="276"/>
  <c r="SJU45" i="276"/>
  <c r="SJT45" i="276"/>
  <c r="SJS45" i="276"/>
  <c r="SJR45" i="276"/>
  <c r="SJQ45" i="276"/>
  <c r="SJP45" i="276"/>
  <c r="SJO45" i="276"/>
  <c r="SJN45" i="276"/>
  <c r="SJM45" i="276"/>
  <c r="SJL45" i="276"/>
  <c r="SJK45" i="276"/>
  <c r="SJJ45" i="276"/>
  <c r="SJI45" i="276"/>
  <c r="SJH45" i="276"/>
  <c r="SJG45" i="276"/>
  <c r="SJF45" i="276"/>
  <c r="SJE45" i="276"/>
  <c r="SJD45" i="276"/>
  <c r="SJC45" i="276"/>
  <c r="SJB45" i="276"/>
  <c r="SJA45" i="276"/>
  <c r="SIZ45" i="276"/>
  <c r="SIY45" i="276"/>
  <c r="SIX45" i="276"/>
  <c r="SIW45" i="276"/>
  <c r="SIV45" i="276"/>
  <c r="SIU45" i="276"/>
  <c r="SIT45" i="276"/>
  <c r="SIS45" i="276"/>
  <c r="SIR45" i="276"/>
  <c r="SIQ45" i="276"/>
  <c r="SIP45" i="276"/>
  <c r="SIO45" i="276"/>
  <c r="SIN45" i="276"/>
  <c r="SIM45" i="276"/>
  <c r="SIL45" i="276"/>
  <c r="SIK45" i="276"/>
  <c r="SIJ45" i="276"/>
  <c r="SII45" i="276"/>
  <c r="SIH45" i="276"/>
  <c r="SIG45" i="276"/>
  <c r="SIF45" i="276"/>
  <c r="SIE45" i="276"/>
  <c r="SID45" i="276"/>
  <c r="SIC45" i="276"/>
  <c r="SIB45" i="276"/>
  <c r="SIA45" i="276"/>
  <c r="SHZ45" i="276"/>
  <c r="SHY45" i="276"/>
  <c r="SHX45" i="276"/>
  <c r="SHW45" i="276"/>
  <c r="SHV45" i="276"/>
  <c r="SHU45" i="276"/>
  <c r="SHT45" i="276"/>
  <c r="SHS45" i="276"/>
  <c r="SHR45" i="276"/>
  <c r="SHQ45" i="276"/>
  <c r="SHP45" i="276"/>
  <c r="SHO45" i="276"/>
  <c r="SHN45" i="276"/>
  <c r="SHM45" i="276"/>
  <c r="SHL45" i="276"/>
  <c r="SHK45" i="276"/>
  <c r="SHJ45" i="276"/>
  <c r="SHI45" i="276"/>
  <c r="SHH45" i="276"/>
  <c r="SHG45" i="276"/>
  <c r="SHF45" i="276"/>
  <c r="SHE45" i="276"/>
  <c r="SHD45" i="276"/>
  <c r="SHC45" i="276"/>
  <c r="SHB45" i="276"/>
  <c r="SHA45" i="276"/>
  <c r="SGZ45" i="276"/>
  <c r="SGY45" i="276"/>
  <c r="SGX45" i="276"/>
  <c r="SGW45" i="276"/>
  <c r="SGV45" i="276"/>
  <c r="SGU45" i="276"/>
  <c r="SGT45" i="276"/>
  <c r="SGS45" i="276"/>
  <c r="SGR45" i="276"/>
  <c r="SGQ45" i="276"/>
  <c r="SGP45" i="276"/>
  <c r="SGO45" i="276"/>
  <c r="SGN45" i="276"/>
  <c r="SGM45" i="276"/>
  <c r="SGL45" i="276"/>
  <c r="SGK45" i="276"/>
  <c r="SGJ45" i="276"/>
  <c r="SGI45" i="276"/>
  <c r="SGH45" i="276"/>
  <c r="SGG45" i="276"/>
  <c r="SGF45" i="276"/>
  <c r="SGE45" i="276"/>
  <c r="SGD45" i="276"/>
  <c r="SGC45" i="276"/>
  <c r="SGB45" i="276"/>
  <c r="SGA45" i="276"/>
  <c r="SFZ45" i="276"/>
  <c r="SFY45" i="276"/>
  <c r="SFX45" i="276"/>
  <c r="SFW45" i="276"/>
  <c r="SFV45" i="276"/>
  <c r="SFU45" i="276"/>
  <c r="SFT45" i="276"/>
  <c r="SFS45" i="276"/>
  <c r="SFR45" i="276"/>
  <c r="SFQ45" i="276"/>
  <c r="SFP45" i="276"/>
  <c r="SFO45" i="276"/>
  <c r="SFN45" i="276"/>
  <c r="SFM45" i="276"/>
  <c r="SFL45" i="276"/>
  <c r="SFK45" i="276"/>
  <c r="SFJ45" i="276"/>
  <c r="SFI45" i="276"/>
  <c r="SFH45" i="276"/>
  <c r="SFG45" i="276"/>
  <c r="SFF45" i="276"/>
  <c r="SFE45" i="276"/>
  <c r="SFD45" i="276"/>
  <c r="SFC45" i="276"/>
  <c r="SFB45" i="276"/>
  <c r="SFA45" i="276"/>
  <c r="SEZ45" i="276"/>
  <c r="SEY45" i="276"/>
  <c r="SEX45" i="276"/>
  <c r="SEW45" i="276"/>
  <c r="SEV45" i="276"/>
  <c r="SEU45" i="276"/>
  <c r="SET45" i="276"/>
  <c r="SES45" i="276"/>
  <c r="SER45" i="276"/>
  <c r="SEQ45" i="276"/>
  <c r="SEP45" i="276"/>
  <c r="SEO45" i="276"/>
  <c r="SEN45" i="276"/>
  <c r="SEM45" i="276"/>
  <c r="SEL45" i="276"/>
  <c r="SEK45" i="276"/>
  <c r="SEJ45" i="276"/>
  <c r="SEI45" i="276"/>
  <c r="SEH45" i="276"/>
  <c r="SEG45" i="276"/>
  <c r="SEF45" i="276"/>
  <c r="SEE45" i="276"/>
  <c r="SED45" i="276"/>
  <c r="SEC45" i="276"/>
  <c r="SEB45" i="276"/>
  <c r="SEA45" i="276"/>
  <c r="SDZ45" i="276"/>
  <c r="SDY45" i="276"/>
  <c r="SDX45" i="276"/>
  <c r="SDW45" i="276"/>
  <c r="SDV45" i="276"/>
  <c r="SDU45" i="276"/>
  <c r="SDT45" i="276"/>
  <c r="SDS45" i="276"/>
  <c r="SDR45" i="276"/>
  <c r="SDQ45" i="276"/>
  <c r="SDP45" i="276"/>
  <c r="SDO45" i="276"/>
  <c r="SDN45" i="276"/>
  <c r="SDM45" i="276"/>
  <c r="SDL45" i="276"/>
  <c r="SDK45" i="276"/>
  <c r="SDJ45" i="276"/>
  <c r="SDI45" i="276"/>
  <c r="SDH45" i="276"/>
  <c r="SDG45" i="276"/>
  <c r="SDF45" i="276"/>
  <c r="SDE45" i="276"/>
  <c r="SDD45" i="276"/>
  <c r="SDC45" i="276"/>
  <c r="SDB45" i="276"/>
  <c r="SDA45" i="276"/>
  <c r="SCZ45" i="276"/>
  <c r="SCY45" i="276"/>
  <c r="SCX45" i="276"/>
  <c r="SCW45" i="276"/>
  <c r="SCV45" i="276"/>
  <c r="SCU45" i="276"/>
  <c r="SCT45" i="276"/>
  <c r="SCS45" i="276"/>
  <c r="SCR45" i="276"/>
  <c r="SCQ45" i="276"/>
  <c r="SCP45" i="276"/>
  <c r="SCO45" i="276"/>
  <c r="SCN45" i="276"/>
  <c r="SCM45" i="276"/>
  <c r="SCL45" i="276"/>
  <c r="SCK45" i="276"/>
  <c r="SCJ45" i="276"/>
  <c r="SCI45" i="276"/>
  <c r="SCH45" i="276"/>
  <c r="SCG45" i="276"/>
  <c r="SCF45" i="276"/>
  <c r="SCE45" i="276"/>
  <c r="SCD45" i="276"/>
  <c r="SCC45" i="276"/>
  <c r="SCB45" i="276"/>
  <c r="SCA45" i="276"/>
  <c r="SBZ45" i="276"/>
  <c r="SBY45" i="276"/>
  <c r="SBX45" i="276"/>
  <c r="SBW45" i="276"/>
  <c r="SBV45" i="276"/>
  <c r="SBU45" i="276"/>
  <c r="SBT45" i="276"/>
  <c r="SBS45" i="276"/>
  <c r="SBR45" i="276"/>
  <c r="SBQ45" i="276"/>
  <c r="SBP45" i="276"/>
  <c r="SBO45" i="276"/>
  <c r="SBN45" i="276"/>
  <c r="SBM45" i="276"/>
  <c r="SBL45" i="276"/>
  <c r="SBK45" i="276"/>
  <c r="SBJ45" i="276"/>
  <c r="SBI45" i="276"/>
  <c r="SBH45" i="276"/>
  <c r="SBG45" i="276"/>
  <c r="SBF45" i="276"/>
  <c r="SBE45" i="276"/>
  <c r="SBD45" i="276"/>
  <c r="SBC45" i="276"/>
  <c r="SBB45" i="276"/>
  <c r="SBA45" i="276"/>
  <c r="SAZ45" i="276"/>
  <c r="SAY45" i="276"/>
  <c r="SAX45" i="276"/>
  <c r="SAW45" i="276"/>
  <c r="SAV45" i="276"/>
  <c r="SAU45" i="276"/>
  <c r="SAT45" i="276"/>
  <c r="SAS45" i="276"/>
  <c r="SAR45" i="276"/>
  <c r="SAQ45" i="276"/>
  <c r="SAP45" i="276"/>
  <c r="SAO45" i="276"/>
  <c r="SAN45" i="276"/>
  <c r="SAM45" i="276"/>
  <c r="SAL45" i="276"/>
  <c r="SAK45" i="276"/>
  <c r="SAJ45" i="276"/>
  <c r="SAI45" i="276"/>
  <c r="SAH45" i="276"/>
  <c r="SAG45" i="276"/>
  <c r="SAF45" i="276"/>
  <c r="SAE45" i="276"/>
  <c r="SAD45" i="276"/>
  <c r="SAC45" i="276"/>
  <c r="SAB45" i="276"/>
  <c r="SAA45" i="276"/>
  <c r="RZZ45" i="276"/>
  <c r="RZY45" i="276"/>
  <c r="RZX45" i="276"/>
  <c r="RZW45" i="276"/>
  <c r="RZV45" i="276"/>
  <c r="RZU45" i="276"/>
  <c r="RZT45" i="276"/>
  <c r="RZS45" i="276"/>
  <c r="RZR45" i="276"/>
  <c r="RZQ45" i="276"/>
  <c r="RZP45" i="276"/>
  <c r="RZO45" i="276"/>
  <c r="RZN45" i="276"/>
  <c r="RZM45" i="276"/>
  <c r="RZL45" i="276"/>
  <c r="RZK45" i="276"/>
  <c r="RZJ45" i="276"/>
  <c r="RZI45" i="276"/>
  <c r="RZH45" i="276"/>
  <c r="RZG45" i="276"/>
  <c r="RZF45" i="276"/>
  <c r="RZE45" i="276"/>
  <c r="RZD45" i="276"/>
  <c r="RZC45" i="276"/>
  <c r="RZB45" i="276"/>
  <c r="RZA45" i="276"/>
  <c r="RYZ45" i="276"/>
  <c r="RYY45" i="276"/>
  <c r="RYX45" i="276"/>
  <c r="RYW45" i="276"/>
  <c r="RYV45" i="276"/>
  <c r="RYU45" i="276"/>
  <c r="RYT45" i="276"/>
  <c r="RYS45" i="276"/>
  <c r="RYR45" i="276"/>
  <c r="RYQ45" i="276"/>
  <c r="RYP45" i="276"/>
  <c r="RYO45" i="276"/>
  <c r="RYN45" i="276"/>
  <c r="RYM45" i="276"/>
  <c r="RYL45" i="276"/>
  <c r="RYK45" i="276"/>
  <c r="RYJ45" i="276"/>
  <c r="RYI45" i="276"/>
  <c r="RYH45" i="276"/>
  <c r="RYG45" i="276"/>
  <c r="RYF45" i="276"/>
  <c r="RYE45" i="276"/>
  <c r="RYD45" i="276"/>
  <c r="RYC45" i="276"/>
  <c r="RYB45" i="276"/>
  <c r="RYA45" i="276"/>
  <c r="RXZ45" i="276"/>
  <c r="RXY45" i="276"/>
  <c r="RXX45" i="276"/>
  <c r="RXW45" i="276"/>
  <c r="RXV45" i="276"/>
  <c r="RXU45" i="276"/>
  <c r="RXT45" i="276"/>
  <c r="RXS45" i="276"/>
  <c r="RXR45" i="276"/>
  <c r="RXQ45" i="276"/>
  <c r="RXP45" i="276"/>
  <c r="RXO45" i="276"/>
  <c r="RXN45" i="276"/>
  <c r="RXM45" i="276"/>
  <c r="RXL45" i="276"/>
  <c r="RXK45" i="276"/>
  <c r="RXJ45" i="276"/>
  <c r="RXI45" i="276"/>
  <c r="RXH45" i="276"/>
  <c r="RXG45" i="276"/>
  <c r="RXF45" i="276"/>
  <c r="RXE45" i="276"/>
  <c r="RXD45" i="276"/>
  <c r="RXC45" i="276"/>
  <c r="RXB45" i="276"/>
  <c r="RXA45" i="276"/>
  <c r="RWZ45" i="276"/>
  <c r="RWY45" i="276"/>
  <c r="RWX45" i="276"/>
  <c r="RWW45" i="276"/>
  <c r="RWV45" i="276"/>
  <c r="RWU45" i="276"/>
  <c r="RWT45" i="276"/>
  <c r="RWS45" i="276"/>
  <c r="RWR45" i="276"/>
  <c r="RWQ45" i="276"/>
  <c r="RWP45" i="276"/>
  <c r="RWO45" i="276"/>
  <c r="RWN45" i="276"/>
  <c r="RWM45" i="276"/>
  <c r="RWL45" i="276"/>
  <c r="RWK45" i="276"/>
  <c r="RWJ45" i="276"/>
  <c r="RWI45" i="276"/>
  <c r="RWH45" i="276"/>
  <c r="RWG45" i="276"/>
  <c r="RWF45" i="276"/>
  <c r="RWE45" i="276"/>
  <c r="RWD45" i="276"/>
  <c r="RWC45" i="276"/>
  <c r="RWB45" i="276"/>
  <c r="RWA45" i="276"/>
  <c r="RVZ45" i="276"/>
  <c r="RVY45" i="276"/>
  <c r="RVX45" i="276"/>
  <c r="RVW45" i="276"/>
  <c r="RVV45" i="276"/>
  <c r="RVU45" i="276"/>
  <c r="RVT45" i="276"/>
  <c r="RVS45" i="276"/>
  <c r="RVR45" i="276"/>
  <c r="RVQ45" i="276"/>
  <c r="RVP45" i="276"/>
  <c r="RVO45" i="276"/>
  <c r="RVN45" i="276"/>
  <c r="RVM45" i="276"/>
  <c r="RVL45" i="276"/>
  <c r="RVK45" i="276"/>
  <c r="RVJ45" i="276"/>
  <c r="RVI45" i="276"/>
  <c r="RVH45" i="276"/>
  <c r="RVG45" i="276"/>
  <c r="RVF45" i="276"/>
  <c r="RVE45" i="276"/>
  <c r="RVD45" i="276"/>
  <c r="RVC45" i="276"/>
  <c r="RVB45" i="276"/>
  <c r="RVA45" i="276"/>
  <c r="RUZ45" i="276"/>
  <c r="RUY45" i="276"/>
  <c r="RUX45" i="276"/>
  <c r="RUW45" i="276"/>
  <c r="RUV45" i="276"/>
  <c r="RUU45" i="276"/>
  <c r="RUT45" i="276"/>
  <c r="RUS45" i="276"/>
  <c r="RUR45" i="276"/>
  <c r="RUQ45" i="276"/>
  <c r="RUP45" i="276"/>
  <c r="RUO45" i="276"/>
  <c r="RUN45" i="276"/>
  <c r="RUM45" i="276"/>
  <c r="RUL45" i="276"/>
  <c r="RUK45" i="276"/>
  <c r="RUJ45" i="276"/>
  <c r="RUI45" i="276"/>
  <c r="RUH45" i="276"/>
  <c r="RUG45" i="276"/>
  <c r="RUF45" i="276"/>
  <c r="RUE45" i="276"/>
  <c r="RUD45" i="276"/>
  <c r="RUC45" i="276"/>
  <c r="RUB45" i="276"/>
  <c r="RUA45" i="276"/>
  <c r="RTZ45" i="276"/>
  <c r="RTY45" i="276"/>
  <c r="RTX45" i="276"/>
  <c r="RTW45" i="276"/>
  <c r="RTV45" i="276"/>
  <c r="RTU45" i="276"/>
  <c r="RTT45" i="276"/>
  <c r="RTS45" i="276"/>
  <c r="RTR45" i="276"/>
  <c r="RTQ45" i="276"/>
  <c r="RTP45" i="276"/>
  <c r="RTO45" i="276"/>
  <c r="RTN45" i="276"/>
  <c r="RTM45" i="276"/>
  <c r="RTL45" i="276"/>
  <c r="RTK45" i="276"/>
  <c r="RTJ45" i="276"/>
  <c r="RTI45" i="276"/>
  <c r="RTH45" i="276"/>
  <c r="RTG45" i="276"/>
  <c r="RTF45" i="276"/>
  <c r="RTE45" i="276"/>
  <c r="RTD45" i="276"/>
  <c r="RTC45" i="276"/>
  <c r="RTB45" i="276"/>
  <c r="RTA45" i="276"/>
  <c r="RSZ45" i="276"/>
  <c r="RSY45" i="276"/>
  <c r="RSX45" i="276"/>
  <c r="RSW45" i="276"/>
  <c r="RSV45" i="276"/>
  <c r="RSU45" i="276"/>
  <c r="RST45" i="276"/>
  <c r="RSS45" i="276"/>
  <c r="RSR45" i="276"/>
  <c r="RSQ45" i="276"/>
  <c r="RSP45" i="276"/>
  <c r="RSO45" i="276"/>
  <c r="RSN45" i="276"/>
  <c r="RSM45" i="276"/>
  <c r="RSL45" i="276"/>
  <c r="RSK45" i="276"/>
  <c r="RSJ45" i="276"/>
  <c r="RSI45" i="276"/>
  <c r="RSH45" i="276"/>
  <c r="RSG45" i="276"/>
  <c r="RSF45" i="276"/>
  <c r="RSE45" i="276"/>
  <c r="RSD45" i="276"/>
  <c r="RSC45" i="276"/>
  <c r="RSB45" i="276"/>
  <c r="RSA45" i="276"/>
  <c r="RRZ45" i="276"/>
  <c r="RRY45" i="276"/>
  <c r="RRX45" i="276"/>
  <c r="RRW45" i="276"/>
  <c r="RRV45" i="276"/>
  <c r="RRU45" i="276"/>
  <c r="RRT45" i="276"/>
  <c r="RRS45" i="276"/>
  <c r="RRR45" i="276"/>
  <c r="RRQ45" i="276"/>
  <c r="RRP45" i="276"/>
  <c r="RRO45" i="276"/>
  <c r="RRN45" i="276"/>
  <c r="RRM45" i="276"/>
  <c r="RRL45" i="276"/>
  <c r="RRK45" i="276"/>
  <c r="RRJ45" i="276"/>
  <c r="RRI45" i="276"/>
  <c r="RRH45" i="276"/>
  <c r="RRG45" i="276"/>
  <c r="RRF45" i="276"/>
  <c r="RRE45" i="276"/>
  <c r="RRD45" i="276"/>
  <c r="RRC45" i="276"/>
  <c r="RRB45" i="276"/>
  <c r="RRA45" i="276"/>
  <c r="RQZ45" i="276"/>
  <c r="RQY45" i="276"/>
  <c r="RQX45" i="276"/>
  <c r="RQW45" i="276"/>
  <c r="RQV45" i="276"/>
  <c r="RQU45" i="276"/>
  <c r="RQT45" i="276"/>
  <c r="RQS45" i="276"/>
  <c r="RQR45" i="276"/>
  <c r="RQQ45" i="276"/>
  <c r="RQP45" i="276"/>
  <c r="RQO45" i="276"/>
  <c r="RQN45" i="276"/>
  <c r="RQM45" i="276"/>
  <c r="RQL45" i="276"/>
  <c r="RQK45" i="276"/>
  <c r="RQJ45" i="276"/>
  <c r="RQI45" i="276"/>
  <c r="RQH45" i="276"/>
  <c r="RQG45" i="276"/>
  <c r="RQF45" i="276"/>
  <c r="RQE45" i="276"/>
  <c r="RQD45" i="276"/>
  <c r="RQC45" i="276"/>
  <c r="RQB45" i="276"/>
  <c r="RQA45" i="276"/>
  <c r="RPZ45" i="276"/>
  <c r="RPY45" i="276"/>
  <c r="RPX45" i="276"/>
  <c r="RPW45" i="276"/>
  <c r="RPV45" i="276"/>
  <c r="RPU45" i="276"/>
  <c r="RPT45" i="276"/>
  <c r="RPS45" i="276"/>
  <c r="RPR45" i="276"/>
  <c r="RPQ45" i="276"/>
  <c r="RPP45" i="276"/>
  <c r="RPO45" i="276"/>
  <c r="RPN45" i="276"/>
  <c r="RPM45" i="276"/>
  <c r="RPL45" i="276"/>
  <c r="RPK45" i="276"/>
  <c r="RPJ45" i="276"/>
  <c r="RPI45" i="276"/>
  <c r="RPH45" i="276"/>
  <c r="RPG45" i="276"/>
  <c r="RPF45" i="276"/>
  <c r="RPE45" i="276"/>
  <c r="RPD45" i="276"/>
  <c r="RPC45" i="276"/>
  <c r="RPB45" i="276"/>
  <c r="RPA45" i="276"/>
  <c r="ROZ45" i="276"/>
  <c r="ROY45" i="276"/>
  <c r="ROX45" i="276"/>
  <c r="ROW45" i="276"/>
  <c r="ROV45" i="276"/>
  <c r="ROU45" i="276"/>
  <c r="ROT45" i="276"/>
  <c r="ROS45" i="276"/>
  <c r="ROR45" i="276"/>
  <c r="ROQ45" i="276"/>
  <c r="ROP45" i="276"/>
  <c r="ROO45" i="276"/>
  <c r="RON45" i="276"/>
  <c r="ROM45" i="276"/>
  <c r="ROL45" i="276"/>
  <c r="ROK45" i="276"/>
  <c r="ROJ45" i="276"/>
  <c r="ROI45" i="276"/>
  <c r="ROH45" i="276"/>
  <c r="ROG45" i="276"/>
  <c r="ROF45" i="276"/>
  <c r="ROE45" i="276"/>
  <c r="ROD45" i="276"/>
  <c r="ROC45" i="276"/>
  <c r="ROB45" i="276"/>
  <c r="ROA45" i="276"/>
  <c r="RNZ45" i="276"/>
  <c r="RNY45" i="276"/>
  <c r="RNX45" i="276"/>
  <c r="RNW45" i="276"/>
  <c r="RNV45" i="276"/>
  <c r="RNU45" i="276"/>
  <c r="RNT45" i="276"/>
  <c r="RNS45" i="276"/>
  <c r="RNR45" i="276"/>
  <c r="RNQ45" i="276"/>
  <c r="RNP45" i="276"/>
  <c r="RNO45" i="276"/>
  <c r="RNN45" i="276"/>
  <c r="RNM45" i="276"/>
  <c r="RNL45" i="276"/>
  <c r="RNK45" i="276"/>
  <c r="RNJ45" i="276"/>
  <c r="RNI45" i="276"/>
  <c r="RNH45" i="276"/>
  <c r="RNG45" i="276"/>
  <c r="RNF45" i="276"/>
  <c r="RNE45" i="276"/>
  <c r="RND45" i="276"/>
  <c r="RNC45" i="276"/>
  <c r="RNB45" i="276"/>
  <c r="RNA45" i="276"/>
  <c r="RMZ45" i="276"/>
  <c r="RMY45" i="276"/>
  <c r="RMX45" i="276"/>
  <c r="RMW45" i="276"/>
  <c r="RMV45" i="276"/>
  <c r="RMU45" i="276"/>
  <c r="RMT45" i="276"/>
  <c r="RMS45" i="276"/>
  <c r="RMR45" i="276"/>
  <c r="RMQ45" i="276"/>
  <c r="RMP45" i="276"/>
  <c r="RMO45" i="276"/>
  <c r="RMN45" i="276"/>
  <c r="RMM45" i="276"/>
  <c r="RML45" i="276"/>
  <c r="RMK45" i="276"/>
  <c r="RMJ45" i="276"/>
  <c r="RMI45" i="276"/>
  <c r="RMH45" i="276"/>
  <c r="RMG45" i="276"/>
  <c r="RMF45" i="276"/>
  <c r="RME45" i="276"/>
  <c r="RMD45" i="276"/>
  <c r="RMC45" i="276"/>
  <c r="RMB45" i="276"/>
  <c r="RMA45" i="276"/>
  <c r="RLZ45" i="276"/>
  <c r="RLY45" i="276"/>
  <c r="RLX45" i="276"/>
  <c r="RLW45" i="276"/>
  <c r="RLV45" i="276"/>
  <c r="RLU45" i="276"/>
  <c r="RLT45" i="276"/>
  <c r="RLS45" i="276"/>
  <c r="RLR45" i="276"/>
  <c r="RLQ45" i="276"/>
  <c r="RLP45" i="276"/>
  <c r="RLO45" i="276"/>
  <c r="RLN45" i="276"/>
  <c r="RLM45" i="276"/>
  <c r="RLL45" i="276"/>
  <c r="RLK45" i="276"/>
  <c r="RLJ45" i="276"/>
  <c r="RLI45" i="276"/>
  <c r="RLH45" i="276"/>
  <c r="RLG45" i="276"/>
  <c r="RLF45" i="276"/>
  <c r="RLE45" i="276"/>
  <c r="RLD45" i="276"/>
  <c r="RLC45" i="276"/>
  <c r="RLB45" i="276"/>
  <c r="RLA45" i="276"/>
  <c r="RKZ45" i="276"/>
  <c r="RKY45" i="276"/>
  <c r="RKX45" i="276"/>
  <c r="RKW45" i="276"/>
  <c r="RKV45" i="276"/>
  <c r="RKU45" i="276"/>
  <c r="RKT45" i="276"/>
  <c r="RKS45" i="276"/>
  <c r="RKR45" i="276"/>
  <c r="RKQ45" i="276"/>
  <c r="RKP45" i="276"/>
  <c r="RKO45" i="276"/>
  <c r="RKN45" i="276"/>
  <c r="RKM45" i="276"/>
  <c r="RKL45" i="276"/>
  <c r="RKK45" i="276"/>
  <c r="RKJ45" i="276"/>
  <c r="RKI45" i="276"/>
  <c r="RKH45" i="276"/>
  <c r="RKG45" i="276"/>
  <c r="RKF45" i="276"/>
  <c r="RKE45" i="276"/>
  <c r="RKD45" i="276"/>
  <c r="RKC45" i="276"/>
  <c r="RKB45" i="276"/>
  <c r="RKA45" i="276"/>
  <c r="RJZ45" i="276"/>
  <c r="RJY45" i="276"/>
  <c r="RJX45" i="276"/>
  <c r="RJW45" i="276"/>
  <c r="RJV45" i="276"/>
  <c r="RJU45" i="276"/>
  <c r="RJT45" i="276"/>
  <c r="RJS45" i="276"/>
  <c r="RJR45" i="276"/>
  <c r="RJQ45" i="276"/>
  <c r="RJP45" i="276"/>
  <c r="RJO45" i="276"/>
  <c r="RJN45" i="276"/>
  <c r="RJM45" i="276"/>
  <c r="RJL45" i="276"/>
  <c r="RJK45" i="276"/>
  <c r="RJJ45" i="276"/>
  <c r="RJI45" i="276"/>
  <c r="RJH45" i="276"/>
  <c r="RJG45" i="276"/>
  <c r="RJF45" i="276"/>
  <c r="RJE45" i="276"/>
  <c r="RJD45" i="276"/>
  <c r="RJC45" i="276"/>
  <c r="RJB45" i="276"/>
  <c r="RJA45" i="276"/>
  <c r="RIZ45" i="276"/>
  <c r="RIY45" i="276"/>
  <c r="RIX45" i="276"/>
  <c r="RIW45" i="276"/>
  <c r="RIV45" i="276"/>
  <c r="RIU45" i="276"/>
  <c r="RIT45" i="276"/>
  <c r="RIS45" i="276"/>
  <c r="RIR45" i="276"/>
  <c r="RIQ45" i="276"/>
  <c r="RIP45" i="276"/>
  <c r="RIO45" i="276"/>
  <c r="RIN45" i="276"/>
  <c r="RIM45" i="276"/>
  <c r="RIL45" i="276"/>
  <c r="RIK45" i="276"/>
  <c r="RIJ45" i="276"/>
  <c r="RII45" i="276"/>
  <c r="RIH45" i="276"/>
  <c r="RIG45" i="276"/>
  <c r="RIF45" i="276"/>
  <c r="RIE45" i="276"/>
  <c r="RID45" i="276"/>
  <c r="RIC45" i="276"/>
  <c r="RIB45" i="276"/>
  <c r="RIA45" i="276"/>
  <c r="RHZ45" i="276"/>
  <c r="RHY45" i="276"/>
  <c r="RHX45" i="276"/>
  <c r="RHW45" i="276"/>
  <c r="RHV45" i="276"/>
  <c r="RHU45" i="276"/>
  <c r="RHT45" i="276"/>
  <c r="RHS45" i="276"/>
  <c r="RHR45" i="276"/>
  <c r="RHQ45" i="276"/>
  <c r="RHP45" i="276"/>
  <c r="RHO45" i="276"/>
  <c r="RHN45" i="276"/>
  <c r="RHM45" i="276"/>
  <c r="RHL45" i="276"/>
  <c r="RHK45" i="276"/>
  <c r="RHJ45" i="276"/>
  <c r="RHI45" i="276"/>
  <c r="RHH45" i="276"/>
  <c r="RHG45" i="276"/>
  <c r="RHF45" i="276"/>
  <c r="RHE45" i="276"/>
  <c r="RHD45" i="276"/>
  <c r="RHC45" i="276"/>
  <c r="RHB45" i="276"/>
  <c r="RHA45" i="276"/>
  <c r="RGZ45" i="276"/>
  <c r="RGY45" i="276"/>
  <c r="RGX45" i="276"/>
  <c r="RGW45" i="276"/>
  <c r="RGV45" i="276"/>
  <c r="RGU45" i="276"/>
  <c r="RGT45" i="276"/>
  <c r="RGS45" i="276"/>
  <c r="RGR45" i="276"/>
  <c r="RGQ45" i="276"/>
  <c r="RGP45" i="276"/>
  <c r="RGO45" i="276"/>
  <c r="RGN45" i="276"/>
  <c r="RGM45" i="276"/>
  <c r="RGL45" i="276"/>
  <c r="RGK45" i="276"/>
  <c r="RGJ45" i="276"/>
  <c r="RGI45" i="276"/>
  <c r="RGH45" i="276"/>
  <c r="RGG45" i="276"/>
  <c r="RGF45" i="276"/>
  <c r="RGE45" i="276"/>
  <c r="RGD45" i="276"/>
  <c r="RGC45" i="276"/>
  <c r="RGB45" i="276"/>
  <c r="RGA45" i="276"/>
  <c r="RFZ45" i="276"/>
  <c r="RFY45" i="276"/>
  <c r="RFX45" i="276"/>
  <c r="RFW45" i="276"/>
  <c r="RFV45" i="276"/>
  <c r="RFU45" i="276"/>
  <c r="RFT45" i="276"/>
  <c r="RFS45" i="276"/>
  <c r="RFR45" i="276"/>
  <c r="RFQ45" i="276"/>
  <c r="RFP45" i="276"/>
  <c r="RFO45" i="276"/>
  <c r="RFN45" i="276"/>
  <c r="RFM45" i="276"/>
  <c r="RFL45" i="276"/>
  <c r="RFK45" i="276"/>
  <c r="RFJ45" i="276"/>
  <c r="RFI45" i="276"/>
  <c r="RFH45" i="276"/>
  <c r="RFG45" i="276"/>
  <c r="RFF45" i="276"/>
  <c r="RFE45" i="276"/>
  <c r="RFD45" i="276"/>
  <c r="RFC45" i="276"/>
  <c r="RFB45" i="276"/>
  <c r="RFA45" i="276"/>
  <c r="REZ45" i="276"/>
  <c r="REY45" i="276"/>
  <c r="REX45" i="276"/>
  <c r="REW45" i="276"/>
  <c r="REV45" i="276"/>
  <c r="REU45" i="276"/>
  <c r="RET45" i="276"/>
  <c r="RES45" i="276"/>
  <c r="RER45" i="276"/>
  <c r="REQ45" i="276"/>
  <c r="REP45" i="276"/>
  <c r="REO45" i="276"/>
  <c r="REN45" i="276"/>
  <c r="REM45" i="276"/>
  <c r="REL45" i="276"/>
  <c r="REK45" i="276"/>
  <c r="REJ45" i="276"/>
  <c r="REI45" i="276"/>
  <c r="REH45" i="276"/>
  <c r="REG45" i="276"/>
  <c r="REF45" i="276"/>
  <c r="REE45" i="276"/>
  <c r="RED45" i="276"/>
  <c r="REC45" i="276"/>
  <c r="REB45" i="276"/>
  <c r="REA45" i="276"/>
  <c r="RDZ45" i="276"/>
  <c r="RDY45" i="276"/>
  <c r="RDX45" i="276"/>
  <c r="RDW45" i="276"/>
  <c r="RDV45" i="276"/>
  <c r="RDU45" i="276"/>
  <c r="RDT45" i="276"/>
  <c r="RDS45" i="276"/>
  <c r="RDR45" i="276"/>
  <c r="RDQ45" i="276"/>
  <c r="RDP45" i="276"/>
  <c r="RDO45" i="276"/>
  <c r="RDN45" i="276"/>
  <c r="RDM45" i="276"/>
  <c r="RDL45" i="276"/>
  <c r="RDK45" i="276"/>
  <c r="RDJ45" i="276"/>
  <c r="RDI45" i="276"/>
  <c r="RDH45" i="276"/>
  <c r="RDG45" i="276"/>
  <c r="RDF45" i="276"/>
  <c r="RDE45" i="276"/>
  <c r="RDD45" i="276"/>
  <c r="RDC45" i="276"/>
  <c r="RDB45" i="276"/>
  <c r="RDA45" i="276"/>
  <c r="RCZ45" i="276"/>
  <c r="RCY45" i="276"/>
  <c r="RCX45" i="276"/>
  <c r="RCW45" i="276"/>
  <c r="RCV45" i="276"/>
  <c r="RCU45" i="276"/>
  <c r="RCT45" i="276"/>
  <c r="RCS45" i="276"/>
  <c r="RCR45" i="276"/>
  <c r="RCQ45" i="276"/>
  <c r="RCP45" i="276"/>
  <c r="RCO45" i="276"/>
  <c r="RCN45" i="276"/>
  <c r="RCM45" i="276"/>
  <c r="RCL45" i="276"/>
  <c r="RCK45" i="276"/>
  <c r="RCJ45" i="276"/>
  <c r="RCI45" i="276"/>
  <c r="RCH45" i="276"/>
  <c r="RCG45" i="276"/>
  <c r="RCF45" i="276"/>
  <c r="RCE45" i="276"/>
  <c r="RCD45" i="276"/>
  <c r="RCC45" i="276"/>
  <c r="RCB45" i="276"/>
  <c r="RCA45" i="276"/>
  <c r="RBZ45" i="276"/>
  <c r="RBY45" i="276"/>
  <c r="RBX45" i="276"/>
  <c r="RBW45" i="276"/>
  <c r="RBV45" i="276"/>
  <c r="RBU45" i="276"/>
  <c r="RBT45" i="276"/>
  <c r="RBS45" i="276"/>
  <c r="RBR45" i="276"/>
  <c r="RBQ45" i="276"/>
  <c r="RBP45" i="276"/>
  <c r="RBO45" i="276"/>
  <c r="RBN45" i="276"/>
  <c r="RBM45" i="276"/>
  <c r="RBL45" i="276"/>
  <c r="RBK45" i="276"/>
  <c r="RBJ45" i="276"/>
  <c r="RBI45" i="276"/>
  <c r="RBH45" i="276"/>
  <c r="RBG45" i="276"/>
  <c r="RBF45" i="276"/>
  <c r="RBE45" i="276"/>
  <c r="RBD45" i="276"/>
  <c r="RBC45" i="276"/>
  <c r="RBB45" i="276"/>
  <c r="RBA45" i="276"/>
  <c r="RAZ45" i="276"/>
  <c r="RAY45" i="276"/>
  <c r="RAX45" i="276"/>
  <c r="RAW45" i="276"/>
  <c r="RAV45" i="276"/>
  <c r="RAU45" i="276"/>
  <c r="RAT45" i="276"/>
  <c r="RAS45" i="276"/>
  <c r="RAR45" i="276"/>
  <c r="RAQ45" i="276"/>
  <c r="RAP45" i="276"/>
  <c r="RAO45" i="276"/>
  <c r="RAN45" i="276"/>
  <c r="RAM45" i="276"/>
  <c r="RAL45" i="276"/>
  <c r="RAK45" i="276"/>
  <c r="RAJ45" i="276"/>
  <c r="RAI45" i="276"/>
  <c r="RAH45" i="276"/>
  <c r="RAG45" i="276"/>
  <c r="RAF45" i="276"/>
  <c r="RAE45" i="276"/>
  <c r="RAD45" i="276"/>
  <c r="RAC45" i="276"/>
  <c r="RAB45" i="276"/>
  <c r="RAA45" i="276"/>
  <c r="QZZ45" i="276"/>
  <c r="QZY45" i="276"/>
  <c r="QZX45" i="276"/>
  <c r="QZW45" i="276"/>
  <c r="QZV45" i="276"/>
  <c r="QZU45" i="276"/>
  <c r="QZT45" i="276"/>
  <c r="QZS45" i="276"/>
  <c r="QZR45" i="276"/>
  <c r="QZQ45" i="276"/>
  <c r="QZP45" i="276"/>
  <c r="QZO45" i="276"/>
  <c r="QZN45" i="276"/>
  <c r="QZM45" i="276"/>
  <c r="QZL45" i="276"/>
  <c r="QZK45" i="276"/>
  <c r="QZJ45" i="276"/>
  <c r="QZI45" i="276"/>
  <c r="QZH45" i="276"/>
  <c r="QZG45" i="276"/>
  <c r="QZF45" i="276"/>
  <c r="QZE45" i="276"/>
  <c r="QZD45" i="276"/>
  <c r="QZC45" i="276"/>
  <c r="QZB45" i="276"/>
  <c r="QZA45" i="276"/>
  <c r="QYZ45" i="276"/>
  <c r="QYY45" i="276"/>
  <c r="QYX45" i="276"/>
  <c r="QYW45" i="276"/>
  <c r="QYV45" i="276"/>
  <c r="QYU45" i="276"/>
  <c r="QYT45" i="276"/>
  <c r="QYS45" i="276"/>
  <c r="QYR45" i="276"/>
  <c r="QYQ45" i="276"/>
  <c r="QYP45" i="276"/>
  <c r="QYO45" i="276"/>
  <c r="QYN45" i="276"/>
  <c r="QYM45" i="276"/>
  <c r="QYL45" i="276"/>
  <c r="QYK45" i="276"/>
  <c r="QYJ45" i="276"/>
  <c r="QYI45" i="276"/>
  <c r="QYH45" i="276"/>
  <c r="QYG45" i="276"/>
  <c r="QYF45" i="276"/>
  <c r="QYE45" i="276"/>
  <c r="QYD45" i="276"/>
  <c r="QYC45" i="276"/>
  <c r="QYB45" i="276"/>
  <c r="QYA45" i="276"/>
  <c r="QXZ45" i="276"/>
  <c r="QXY45" i="276"/>
  <c r="QXX45" i="276"/>
  <c r="QXW45" i="276"/>
  <c r="QXV45" i="276"/>
  <c r="QXU45" i="276"/>
  <c r="QXT45" i="276"/>
  <c r="QXS45" i="276"/>
  <c r="QXR45" i="276"/>
  <c r="QXQ45" i="276"/>
  <c r="QXP45" i="276"/>
  <c r="QXO45" i="276"/>
  <c r="QXN45" i="276"/>
  <c r="QXM45" i="276"/>
  <c r="QXL45" i="276"/>
  <c r="QXK45" i="276"/>
  <c r="QXJ45" i="276"/>
  <c r="QXI45" i="276"/>
  <c r="QXH45" i="276"/>
  <c r="QXG45" i="276"/>
  <c r="QXF45" i="276"/>
  <c r="QXE45" i="276"/>
  <c r="QXD45" i="276"/>
  <c r="QXC45" i="276"/>
  <c r="QXB45" i="276"/>
  <c r="QXA45" i="276"/>
  <c r="QWZ45" i="276"/>
  <c r="QWY45" i="276"/>
  <c r="QWX45" i="276"/>
  <c r="QWW45" i="276"/>
  <c r="QWV45" i="276"/>
  <c r="QWU45" i="276"/>
  <c r="QWT45" i="276"/>
  <c r="QWS45" i="276"/>
  <c r="QWR45" i="276"/>
  <c r="QWQ45" i="276"/>
  <c r="QWP45" i="276"/>
  <c r="QWO45" i="276"/>
  <c r="QWN45" i="276"/>
  <c r="QWM45" i="276"/>
  <c r="QWL45" i="276"/>
  <c r="QWK45" i="276"/>
  <c r="QWJ45" i="276"/>
  <c r="QWI45" i="276"/>
  <c r="QWH45" i="276"/>
  <c r="QWG45" i="276"/>
  <c r="QWF45" i="276"/>
  <c r="QWE45" i="276"/>
  <c r="QWD45" i="276"/>
  <c r="QWC45" i="276"/>
  <c r="QWB45" i="276"/>
  <c r="QWA45" i="276"/>
  <c r="QVZ45" i="276"/>
  <c r="QVY45" i="276"/>
  <c r="QVX45" i="276"/>
  <c r="QVW45" i="276"/>
  <c r="QVV45" i="276"/>
  <c r="QVU45" i="276"/>
  <c r="QVT45" i="276"/>
  <c r="QVS45" i="276"/>
  <c r="QVR45" i="276"/>
  <c r="QVQ45" i="276"/>
  <c r="QVP45" i="276"/>
  <c r="QVO45" i="276"/>
  <c r="QVN45" i="276"/>
  <c r="QVM45" i="276"/>
  <c r="QVL45" i="276"/>
  <c r="QVK45" i="276"/>
  <c r="QVJ45" i="276"/>
  <c r="QVI45" i="276"/>
  <c r="QVH45" i="276"/>
  <c r="QVG45" i="276"/>
  <c r="QVF45" i="276"/>
  <c r="QVE45" i="276"/>
  <c r="QVD45" i="276"/>
  <c r="QVC45" i="276"/>
  <c r="QVB45" i="276"/>
  <c r="QVA45" i="276"/>
  <c r="QUZ45" i="276"/>
  <c r="QUY45" i="276"/>
  <c r="QUX45" i="276"/>
  <c r="QUW45" i="276"/>
  <c r="QUV45" i="276"/>
  <c r="QUU45" i="276"/>
  <c r="QUT45" i="276"/>
  <c r="QUS45" i="276"/>
  <c r="QUR45" i="276"/>
  <c r="QUQ45" i="276"/>
  <c r="QUP45" i="276"/>
  <c r="QUO45" i="276"/>
  <c r="QUN45" i="276"/>
  <c r="QUM45" i="276"/>
  <c r="QUL45" i="276"/>
  <c r="QUK45" i="276"/>
  <c r="QUJ45" i="276"/>
  <c r="QUI45" i="276"/>
  <c r="QUH45" i="276"/>
  <c r="QUG45" i="276"/>
  <c r="QUF45" i="276"/>
  <c r="QUE45" i="276"/>
  <c r="QUD45" i="276"/>
  <c r="QUC45" i="276"/>
  <c r="QUB45" i="276"/>
  <c r="QUA45" i="276"/>
  <c r="QTZ45" i="276"/>
  <c r="QTY45" i="276"/>
  <c r="QTX45" i="276"/>
  <c r="QTW45" i="276"/>
  <c r="QTV45" i="276"/>
  <c r="QTU45" i="276"/>
  <c r="QTT45" i="276"/>
  <c r="QTS45" i="276"/>
  <c r="QTR45" i="276"/>
  <c r="QTQ45" i="276"/>
  <c r="QTP45" i="276"/>
  <c r="QTO45" i="276"/>
  <c r="QTN45" i="276"/>
  <c r="QTM45" i="276"/>
  <c r="QTL45" i="276"/>
  <c r="QTK45" i="276"/>
  <c r="QTJ45" i="276"/>
  <c r="QTI45" i="276"/>
  <c r="QTH45" i="276"/>
  <c r="QTG45" i="276"/>
  <c r="QTF45" i="276"/>
  <c r="QTE45" i="276"/>
  <c r="QTD45" i="276"/>
  <c r="QTC45" i="276"/>
  <c r="QTB45" i="276"/>
  <c r="QTA45" i="276"/>
  <c r="QSZ45" i="276"/>
  <c r="QSY45" i="276"/>
  <c r="QSX45" i="276"/>
  <c r="QSW45" i="276"/>
  <c r="QSV45" i="276"/>
  <c r="QSU45" i="276"/>
  <c r="QST45" i="276"/>
  <c r="QSS45" i="276"/>
  <c r="QSR45" i="276"/>
  <c r="QSQ45" i="276"/>
  <c r="QSP45" i="276"/>
  <c r="QSO45" i="276"/>
  <c r="QSN45" i="276"/>
  <c r="QSM45" i="276"/>
  <c r="QSL45" i="276"/>
  <c r="QSK45" i="276"/>
  <c r="QSJ45" i="276"/>
  <c r="QSI45" i="276"/>
  <c r="QSH45" i="276"/>
  <c r="QSG45" i="276"/>
  <c r="QSF45" i="276"/>
  <c r="QSE45" i="276"/>
  <c r="QSD45" i="276"/>
  <c r="QSC45" i="276"/>
  <c r="QSB45" i="276"/>
  <c r="QSA45" i="276"/>
  <c r="QRZ45" i="276"/>
  <c r="QRY45" i="276"/>
  <c r="QRX45" i="276"/>
  <c r="QRW45" i="276"/>
  <c r="QRV45" i="276"/>
  <c r="QRU45" i="276"/>
  <c r="QRT45" i="276"/>
  <c r="QRS45" i="276"/>
  <c r="QRR45" i="276"/>
  <c r="QRQ45" i="276"/>
  <c r="QRP45" i="276"/>
  <c r="QRO45" i="276"/>
  <c r="QRN45" i="276"/>
  <c r="QRM45" i="276"/>
  <c r="QRL45" i="276"/>
  <c r="QRK45" i="276"/>
  <c r="QRJ45" i="276"/>
  <c r="QRI45" i="276"/>
  <c r="QRH45" i="276"/>
  <c r="QRG45" i="276"/>
  <c r="QRF45" i="276"/>
  <c r="QRE45" i="276"/>
  <c r="QRD45" i="276"/>
  <c r="QRC45" i="276"/>
  <c r="QRB45" i="276"/>
  <c r="QRA45" i="276"/>
  <c r="QQZ45" i="276"/>
  <c r="QQY45" i="276"/>
  <c r="QQX45" i="276"/>
  <c r="QQW45" i="276"/>
  <c r="QQV45" i="276"/>
  <c r="QQU45" i="276"/>
  <c r="QQT45" i="276"/>
  <c r="QQS45" i="276"/>
  <c r="QQR45" i="276"/>
  <c r="QQQ45" i="276"/>
  <c r="QQP45" i="276"/>
  <c r="QQO45" i="276"/>
  <c r="QQN45" i="276"/>
  <c r="QQM45" i="276"/>
  <c r="QQL45" i="276"/>
  <c r="QQK45" i="276"/>
  <c r="QQJ45" i="276"/>
  <c r="QQI45" i="276"/>
  <c r="QQH45" i="276"/>
  <c r="QQG45" i="276"/>
  <c r="QQF45" i="276"/>
  <c r="QQE45" i="276"/>
  <c r="QQD45" i="276"/>
  <c r="QQC45" i="276"/>
  <c r="QQB45" i="276"/>
  <c r="QQA45" i="276"/>
  <c r="QPZ45" i="276"/>
  <c r="QPY45" i="276"/>
  <c r="QPX45" i="276"/>
  <c r="QPW45" i="276"/>
  <c r="QPV45" i="276"/>
  <c r="QPU45" i="276"/>
  <c r="QPT45" i="276"/>
  <c r="QPS45" i="276"/>
  <c r="QPR45" i="276"/>
  <c r="QPQ45" i="276"/>
  <c r="QPP45" i="276"/>
  <c r="QPO45" i="276"/>
  <c r="QPN45" i="276"/>
  <c r="QPM45" i="276"/>
  <c r="QPL45" i="276"/>
  <c r="QPK45" i="276"/>
  <c r="QPJ45" i="276"/>
  <c r="QPI45" i="276"/>
  <c r="QPH45" i="276"/>
  <c r="QPG45" i="276"/>
  <c r="QPF45" i="276"/>
  <c r="QPE45" i="276"/>
  <c r="QPD45" i="276"/>
  <c r="QPC45" i="276"/>
  <c r="QPB45" i="276"/>
  <c r="QPA45" i="276"/>
  <c r="QOZ45" i="276"/>
  <c r="QOY45" i="276"/>
  <c r="QOX45" i="276"/>
  <c r="QOW45" i="276"/>
  <c r="QOV45" i="276"/>
  <c r="QOU45" i="276"/>
  <c r="QOT45" i="276"/>
  <c r="QOS45" i="276"/>
  <c r="QOR45" i="276"/>
  <c r="QOQ45" i="276"/>
  <c r="QOP45" i="276"/>
  <c r="QOO45" i="276"/>
  <c r="QON45" i="276"/>
  <c r="QOM45" i="276"/>
  <c r="QOL45" i="276"/>
  <c r="QOK45" i="276"/>
  <c r="QOJ45" i="276"/>
  <c r="QOI45" i="276"/>
  <c r="QOH45" i="276"/>
  <c r="QOG45" i="276"/>
  <c r="QOF45" i="276"/>
  <c r="QOE45" i="276"/>
  <c r="QOD45" i="276"/>
  <c r="QOC45" i="276"/>
  <c r="QOB45" i="276"/>
  <c r="QOA45" i="276"/>
  <c r="QNZ45" i="276"/>
  <c r="QNY45" i="276"/>
  <c r="QNX45" i="276"/>
  <c r="QNW45" i="276"/>
  <c r="QNV45" i="276"/>
  <c r="QNU45" i="276"/>
  <c r="QNT45" i="276"/>
  <c r="QNS45" i="276"/>
  <c r="QNR45" i="276"/>
  <c r="QNQ45" i="276"/>
  <c r="QNP45" i="276"/>
  <c r="QNO45" i="276"/>
  <c r="QNN45" i="276"/>
  <c r="QNM45" i="276"/>
  <c r="QNL45" i="276"/>
  <c r="QNK45" i="276"/>
  <c r="QNJ45" i="276"/>
  <c r="QNI45" i="276"/>
  <c r="QNH45" i="276"/>
  <c r="QNG45" i="276"/>
  <c r="QNF45" i="276"/>
  <c r="QNE45" i="276"/>
  <c r="QND45" i="276"/>
  <c r="QNC45" i="276"/>
  <c r="QNB45" i="276"/>
  <c r="QNA45" i="276"/>
  <c r="QMZ45" i="276"/>
  <c r="QMY45" i="276"/>
  <c r="QMX45" i="276"/>
  <c r="QMW45" i="276"/>
  <c r="QMV45" i="276"/>
  <c r="QMU45" i="276"/>
  <c r="QMT45" i="276"/>
  <c r="QMS45" i="276"/>
  <c r="QMR45" i="276"/>
  <c r="QMQ45" i="276"/>
  <c r="QMP45" i="276"/>
  <c r="QMO45" i="276"/>
  <c r="QMN45" i="276"/>
  <c r="QMM45" i="276"/>
  <c r="QML45" i="276"/>
  <c r="QMK45" i="276"/>
  <c r="QMJ45" i="276"/>
  <c r="QMI45" i="276"/>
  <c r="QMH45" i="276"/>
  <c r="QMG45" i="276"/>
  <c r="QMF45" i="276"/>
  <c r="QME45" i="276"/>
  <c r="QMD45" i="276"/>
  <c r="QMC45" i="276"/>
  <c r="QMB45" i="276"/>
  <c r="QMA45" i="276"/>
  <c r="QLZ45" i="276"/>
  <c r="QLY45" i="276"/>
  <c r="QLX45" i="276"/>
  <c r="QLW45" i="276"/>
  <c r="QLV45" i="276"/>
  <c r="QLU45" i="276"/>
  <c r="QLT45" i="276"/>
  <c r="QLS45" i="276"/>
  <c r="QLR45" i="276"/>
  <c r="QLQ45" i="276"/>
  <c r="QLP45" i="276"/>
  <c r="QLO45" i="276"/>
  <c r="QLN45" i="276"/>
  <c r="QLM45" i="276"/>
  <c r="QLL45" i="276"/>
  <c r="QLK45" i="276"/>
  <c r="QLJ45" i="276"/>
  <c r="QLI45" i="276"/>
  <c r="QLH45" i="276"/>
  <c r="QLG45" i="276"/>
  <c r="QLF45" i="276"/>
  <c r="QLE45" i="276"/>
  <c r="QLD45" i="276"/>
  <c r="QLC45" i="276"/>
  <c r="QLB45" i="276"/>
  <c r="QLA45" i="276"/>
  <c r="QKZ45" i="276"/>
  <c r="QKY45" i="276"/>
  <c r="QKX45" i="276"/>
  <c r="QKW45" i="276"/>
  <c r="QKV45" i="276"/>
  <c r="QKU45" i="276"/>
  <c r="QKT45" i="276"/>
  <c r="QKS45" i="276"/>
  <c r="QKR45" i="276"/>
  <c r="QKQ45" i="276"/>
  <c r="QKP45" i="276"/>
  <c r="QKO45" i="276"/>
  <c r="QKN45" i="276"/>
  <c r="QKM45" i="276"/>
  <c r="QKL45" i="276"/>
  <c r="QKK45" i="276"/>
  <c r="QKJ45" i="276"/>
  <c r="QKI45" i="276"/>
  <c r="QKH45" i="276"/>
  <c r="QKG45" i="276"/>
  <c r="QKF45" i="276"/>
  <c r="QKE45" i="276"/>
  <c r="QKD45" i="276"/>
  <c r="QKC45" i="276"/>
  <c r="QKB45" i="276"/>
  <c r="QKA45" i="276"/>
  <c r="QJZ45" i="276"/>
  <c r="QJY45" i="276"/>
  <c r="QJX45" i="276"/>
  <c r="QJW45" i="276"/>
  <c r="QJV45" i="276"/>
  <c r="QJU45" i="276"/>
  <c r="QJT45" i="276"/>
  <c r="QJS45" i="276"/>
  <c r="QJR45" i="276"/>
  <c r="QJQ45" i="276"/>
  <c r="QJP45" i="276"/>
  <c r="QJO45" i="276"/>
  <c r="QJN45" i="276"/>
  <c r="QJM45" i="276"/>
  <c r="QJL45" i="276"/>
  <c r="QJK45" i="276"/>
  <c r="QJJ45" i="276"/>
  <c r="QJI45" i="276"/>
  <c r="QJH45" i="276"/>
  <c r="QJG45" i="276"/>
  <c r="QJF45" i="276"/>
  <c r="QJE45" i="276"/>
  <c r="QJD45" i="276"/>
  <c r="QJC45" i="276"/>
  <c r="QJB45" i="276"/>
  <c r="QJA45" i="276"/>
  <c r="QIZ45" i="276"/>
  <c r="QIY45" i="276"/>
  <c r="QIX45" i="276"/>
  <c r="QIW45" i="276"/>
  <c r="QIV45" i="276"/>
  <c r="QIU45" i="276"/>
  <c r="QIT45" i="276"/>
  <c r="QIS45" i="276"/>
  <c r="QIR45" i="276"/>
  <c r="QIQ45" i="276"/>
  <c r="QIP45" i="276"/>
  <c r="QIO45" i="276"/>
  <c r="QIN45" i="276"/>
  <c r="QIM45" i="276"/>
  <c r="QIL45" i="276"/>
  <c r="QIK45" i="276"/>
  <c r="QIJ45" i="276"/>
  <c r="QII45" i="276"/>
  <c r="QIH45" i="276"/>
  <c r="QIG45" i="276"/>
  <c r="QIF45" i="276"/>
  <c r="QIE45" i="276"/>
  <c r="QID45" i="276"/>
  <c r="QIC45" i="276"/>
  <c r="QIB45" i="276"/>
  <c r="QIA45" i="276"/>
  <c r="QHZ45" i="276"/>
  <c r="QHY45" i="276"/>
  <c r="QHX45" i="276"/>
  <c r="QHW45" i="276"/>
  <c r="QHV45" i="276"/>
  <c r="QHU45" i="276"/>
  <c r="QHT45" i="276"/>
  <c r="QHS45" i="276"/>
  <c r="QHR45" i="276"/>
  <c r="QHQ45" i="276"/>
  <c r="QHP45" i="276"/>
  <c r="QHO45" i="276"/>
  <c r="QHN45" i="276"/>
  <c r="QHM45" i="276"/>
  <c r="QHL45" i="276"/>
  <c r="QHK45" i="276"/>
  <c r="QHJ45" i="276"/>
  <c r="QHI45" i="276"/>
  <c r="QHH45" i="276"/>
  <c r="QHG45" i="276"/>
  <c r="QHF45" i="276"/>
  <c r="QHE45" i="276"/>
  <c r="QHD45" i="276"/>
  <c r="QHC45" i="276"/>
  <c r="QHB45" i="276"/>
  <c r="QHA45" i="276"/>
  <c r="QGZ45" i="276"/>
  <c r="QGY45" i="276"/>
  <c r="QGX45" i="276"/>
  <c r="QGW45" i="276"/>
  <c r="QGV45" i="276"/>
  <c r="QGU45" i="276"/>
  <c r="QGT45" i="276"/>
  <c r="QGS45" i="276"/>
  <c r="QGR45" i="276"/>
  <c r="QGQ45" i="276"/>
  <c r="QGP45" i="276"/>
  <c r="QGO45" i="276"/>
  <c r="QGN45" i="276"/>
  <c r="QGM45" i="276"/>
  <c r="QGL45" i="276"/>
  <c r="QGK45" i="276"/>
  <c r="QGJ45" i="276"/>
  <c r="QGI45" i="276"/>
  <c r="QGH45" i="276"/>
  <c r="QGG45" i="276"/>
  <c r="QGF45" i="276"/>
  <c r="QGE45" i="276"/>
  <c r="QGD45" i="276"/>
  <c r="QGC45" i="276"/>
  <c r="QGB45" i="276"/>
  <c r="QGA45" i="276"/>
  <c r="QFZ45" i="276"/>
  <c r="QFY45" i="276"/>
  <c r="QFX45" i="276"/>
  <c r="QFW45" i="276"/>
  <c r="QFV45" i="276"/>
  <c r="QFU45" i="276"/>
  <c r="QFT45" i="276"/>
  <c r="QFS45" i="276"/>
  <c r="QFR45" i="276"/>
  <c r="QFQ45" i="276"/>
  <c r="QFP45" i="276"/>
  <c r="QFO45" i="276"/>
  <c r="QFN45" i="276"/>
  <c r="QFM45" i="276"/>
  <c r="QFL45" i="276"/>
  <c r="QFK45" i="276"/>
  <c r="QFJ45" i="276"/>
  <c r="QFI45" i="276"/>
  <c r="QFH45" i="276"/>
  <c r="QFG45" i="276"/>
  <c r="QFF45" i="276"/>
  <c r="QFE45" i="276"/>
  <c r="QFD45" i="276"/>
  <c r="QFC45" i="276"/>
  <c r="QFB45" i="276"/>
  <c r="QFA45" i="276"/>
  <c r="QEZ45" i="276"/>
  <c r="QEY45" i="276"/>
  <c r="QEX45" i="276"/>
  <c r="QEW45" i="276"/>
  <c r="QEV45" i="276"/>
  <c r="QEU45" i="276"/>
  <c r="QET45" i="276"/>
  <c r="QES45" i="276"/>
  <c r="QER45" i="276"/>
  <c r="QEQ45" i="276"/>
  <c r="QEP45" i="276"/>
  <c r="QEO45" i="276"/>
  <c r="QEN45" i="276"/>
  <c r="QEM45" i="276"/>
  <c r="QEL45" i="276"/>
  <c r="QEK45" i="276"/>
  <c r="QEJ45" i="276"/>
  <c r="QEI45" i="276"/>
  <c r="QEH45" i="276"/>
  <c r="QEG45" i="276"/>
  <c r="QEF45" i="276"/>
  <c r="QEE45" i="276"/>
  <c r="QED45" i="276"/>
  <c r="QEC45" i="276"/>
  <c r="QEB45" i="276"/>
  <c r="QEA45" i="276"/>
  <c r="QDZ45" i="276"/>
  <c r="QDY45" i="276"/>
  <c r="QDX45" i="276"/>
  <c r="QDW45" i="276"/>
  <c r="QDV45" i="276"/>
  <c r="QDU45" i="276"/>
  <c r="QDT45" i="276"/>
  <c r="QDS45" i="276"/>
  <c r="QDR45" i="276"/>
  <c r="QDQ45" i="276"/>
  <c r="QDP45" i="276"/>
  <c r="QDO45" i="276"/>
  <c r="QDN45" i="276"/>
  <c r="QDM45" i="276"/>
  <c r="QDL45" i="276"/>
  <c r="QDK45" i="276"/>
  <c r="QDJ45" i="276"/>
  <c r="QDI45" i="276"/>
  <c r="QDH45" i="276"/>
  <c r="QDG45" i="276"/>
  <c r="QDF45" i="276"/>
  <c r="QDE45" i="276"/>
  <c r="QDD45" i="276"/>
  <c r="QDC45" i="276"/>
  <c r="QDB45" i="276"/>
  <c r="QDA45" i="276"/>
  <c r="QCZ45" i="276"/>
  <c r="QCY45" i="276"/>
  <c r="QCX45" i="276"/>
  <c r="QCW45" i="276"/>
  <c r="QCV45" i="276"/>
  <c r="QCU45" i="276"/>
  <c r="QCT45" i="276"/>
  <c r="QCS45" i="276"/>
  <c r="QCR45" i="276"/>
  <c r="QCQ45" i="276"/>
  <c r="QCP45" i="276"/>
  <c r="QCO45" i="276"/>
  <c r="QCN45" i="276"/>
  <c r="QCM45" i="276"/>
  <c r="QCL45" i="276"/>
  <c r="QCK45" i="276"/>
  <c r="QCJ45" i="276"/>
  <c r="QCI45" i="276"/>
  <c r="QCH45" i="276"/>
  <c r="QCG45" i="276"/>
  <c r="QCF45" i="276"/>
  <c r="QCE45" i="276"/>
  <c r="QCD45" i="276"/>
  <c r="QCC45" i="276"/>
  <c r="QCB45" i="276"/>
  <c r="QCA45" i="276"/>
  <c r="QBZ45" i="276"/>
  <c r="QBY45" i="276"/>
  <c r="QBX45" i="276"/>
  <c r="QBW45" i="276"/>
  <c r="QBV45" i="276"/>
  <c r="QBU45" i="276"/>
  <c r="QBT45" i="276"/>
  <c r="QBS45" i="276"/>
  <c r="QBR45" i="276"/>
  <c r="QBQ45" i="276"/>
  <c r="QBP45" i="276"/>
  <c r="QBO45" i="276"/>
  <c r="QBN45" i="276"/>
  <c r="QBM45" i="276"/>
  <c r="QBL45" i="276"/>
  <c r="QBK45" i="276"/>
  <c r="QBJ45" i="276"/>
  <c r="QBI45" i="276"/>
  <c r="QBH45" i="276"/>
  <c r="QBG45" i="276"/>
  <c r="QBF45" i="276"/>
  <c r="QBE45" i="276"/>
  <c r="QBD45" i="276"/>
  <c r="QBC45" i="276"/>
  <c r="QBB45" i="276"/>
  <c r="QBA45" i="276"/>
  <c r="QAZ45" i="276"/>
  <c r="QAY45" i="276"/>
  <c r="QAX45" i="276"/>
  <c r="QAW45" i="276"/>
  <c r="QAV45" i="276"/>
  <c r="QAU45" i="276"/>
  <c r="QAT45" i="276"/>
  <c r="QAS45" i="276"/>
  <c r="QAR45" i="276"/>
  <c r="QAQ45" i="276"/>
  <c r="QAP45" i="276"/>
  <c r="QAO45" i="276"/>
  <c r="QAN45" i="276"/>
  <c r="QAM45" i="276"/>
  <c r="QAL45" i="276"/>
  <c r="QAK45" i="276"/>
  <c r="QAJ45" i="276"/>
  <c r="QAI45" i="276"/>
  <c r="QAH45" i="276"/>
  <c r="QAG45" i="276"/>
  <c r="QAF45" i="276"/>
  <c r="QAE45" i="276"/>
  <c r="QAD45" i="276"/>
  <c r="QAC45" i="276"/>
  <c r="QAB45" i="276"/>
  <c r="QAA45" i="276"/>
  <c r="PZZ45" i="276"/>
  <c r="PZY45" i="276"/>
  <c r="PZX45" i="276"/>
  <c r="PZW45" i="276"/>
  <c r="PZV45" i="276"/>
  <c r="PZU45" i="276"/>
  <c r="PZT45" i="276"/>
  <c r="PZS45" i="276"/>
  <c r="PZR45" i="276"/>
  <c r="PZQ45" i="276"/>
  <c r="PZP45" i="276"/>
  <c r="PZO45" i="276"/>
  <c r="PZN45" i="276"/>
  <c r="PZM45" i="276"/>
  <c r="PZL45" i="276"/>
  <c r="PZK45" i="276"/>
  <c r="PZJ45" i="276"/>
  <c r="PZI45" i="276"/>
  <c r="PZH45" i="276"/>
  <c r="PZG45" i="276"/>
  <c r="PZF45" i="276"/>
  <c r="PZE45" i="276"/>
  <c r="PZD45" i="276"/>
  <c r="PZC45" i="276"/>
  <c r="PZB45" i="276"/>
  <c r="PZA45" i="276"/>
  <c r="PYZ45" i="276"/>
  <c r="PYY45" i="276"/>
  <c r="PYX45" i="276"/>
  <c r="PYW45" i="276"/>
  <c r="PYV45" i="276"/>
  <c r="PYU45" i="276"/>
  <c r="PYT45" i="276"/>
  <c r="PYS45" i="276"/>
  <c r="PYR45" i="276"/>
  <c r="PYQ45" i="276"/>
  <c r="PYP45" i="276"/>
  <c r="PYO45" i="276"/>
  <c r="PYN45" i="276"/>
  <c r="PYM45" i="276"/>
  <c r="PYL45" i="276"/>
  <c r="PYK45" i="276"/>
  <c r="PYJ45" i="276"/>
  <c r="PYI45" i="276"/>
  <c r="PYH45" i="276"/>
  <c r="PYG45" i="276"/>
  <c r="PYF45" i="276"/>
  <c r="PYE45" i="276"/>
  <c r="PYD45" i="276"/>
  <c r="PYC45" i="276"/>
  <c r="PYB45" i="276"/>
  <c r="PYA45" i="276"/>
  <c r="PXZ45" i="276"/>
  <c r="PXY45" i="276"/>
  <c r="PXX45" i="276"/>
  <c r="PXW45" i="276"/>
  <c r="PXV45" i="276"/>
  <c r="PXU45" i="276"/>
  <c r="PXT45" i="276"/>
  <c r="PXS45" i="276"/>
  <c r="PXR45" i="276"/>
  <c r="PXQ45" i="276"/>
  <c r="PXP45" i="276"/>
  <c r="PXO45" i="276"/>
  <c r="PXN45" i="276"/>
  <c r="PXM45" i="276"/>
  <c r="PXL45" i="276"/>
  <c r="PXK45" i="276"/>
  <c r="PXJ45" i="276"/>
  <c r="PXI45" i="276"/>
  <c r="PXH45" i="276"/>
  <c r="PXG45" i="276"/>
  <c r="PXF45" i="276"/>
  <c r="PXE45" i="276"/>
  <c r="PXD45" i="276"/>
  <c r="PXC45" i="276"/>
  <c r="PXB45" i="276"/>
  <c r="PXA45" i="276"/>
  <c r="PWZ45" i="276"/>
  <c r="PWY45" i="276"/>
  <c r="PWX45" i="276"/>
  <c r="PWW45" i="276"/>
  <c r="PWV45" i="276"/>
  <c r="PWU45" i="276"/>
  <c r="PWT45" i="276"/>
  <c r="PWS45" i="276"/>
  <c r="PWR45" i="276"/>
  <c r="PWQ45" i="276"/>
  <c r="PWP45" i="276"/>
  <c r="PWO45" i="276"/>
  <c r="PWN45" i="276"/>
  <c r="PWM45" i="276"/>
  <c r="PWL45" i="276"/>
  <c r="PWK45" i="276"/>
  <c r="PWJ45" i="276"/>
  <c r="PWI45" i="276"/>
  <c r="PWH45" i="276"/>
  <c r="PWG45" i="276"/>
  <c r="PWF45" i="276"/>
  <c r="PWE45" i="276"/>
  <c r="PWD45" i="276"/>
  <c r="PWC45" i="276"/>
  <c r="PWB45" i="276"/>
  <c r="PWA45" i="276"/>
  <c r="PVZ45" i="276"/>
  <c r="PVY45" i="276"/>
  <c r="PVX45" i="276"/>
  <c r="PVW45" i="276"/>
  <c r="PVV45" i="276"/>
  <c r="PVU45" i="276"/>
  <c r="PVT45" i="276"/>
  <c r="PVS45" i="276"/>
  <c r="PVR45" i="276"/>
  <c r="PVQ45" i="276"/>
  <c r="PVP45" i="276"/>
  <c r="PVO45" i="276"/>
  <c r="PVN45" i="276"/>
  <c r="PVM45" i="276"/>
  <c r="PVL45" i="276"/>
  <c r="PVK45" i="276"/>
  <c r="PVJ45" i="276"/>
  <c r="PVI45" i="276"/>
  <c r="PVH45" i="276"/>
  <c r="PVG45" i="276"/>
  <c r="PVF45" i="276"/>
  <c r="PVE45" i="276"/>
  <c r="PVD45" i="276"/>
  <c r="PVC45" i="276"/>
  <c r="PVB45" i="276"/>
  <c r="PVA45" i="276"/>
  <c r="PUZ45" i="276"/>
  <c r="PUY45" i="276"/>
  <c r="PUX45" i="276"/>
  <c r="PUW45" i="276"/>
  <c r="PUV45" i="276"/>
  <c r="PUU45" i="276"/>
  <c r="PUT45" i="276"/>
  <c r="PUS45" i="276"/>
  <c r="PUR45" i="276"/>
  <c r="PUQ45" i="276"/>
  <c r="PUP45" i="276"/>
  <c r="PUO45" i="276"/>
  <c r="PUN45" i="276"/>
  <c r="PUM45" i="276"/>
  <c r="PUL45" i="276"/>
  <c r="PUK45" i="276"/>
  <c r="PUJ45" i="276"/>
  <c r="PUI45" i="276"/>
  <c r="PUH45" i="276"/>
  <c r="PUG45" i="276"/>
  <c r="PUF45" i="276"/>
  <c r="PUE45" i="276"/>
  <c r="PUD45" i="276"/>
  <c r="PUC45" i="276"/>
  <c r="PUB45" i="276"/>
  <c r="PUA45" i="276"/>
  <c r="PTZ45" i="276"/>
  <c r="PTY45" i="276"/>
  <c r="PTX45" i="276"/>
  <c r="PTW45" i="276"/>
  <c r="PTV45" i="276"/>
  <c r="PTU45" i="276"/>
  <c r="PTT45" i="276"/>
  <c r="PTS45" i="276"/>
  <c r="PTR45" i="276"/>
  <c r="PTQ45" i="276"/>
  <c r="PTP45" i="276"/>
  <c r="PTO45" i="276"/>
  <c r="PTN45" i="276"/>
  <c r="PTM45" i="276"/>
  <c r="PTL45" i="276"/>
  <c r="PTK45" i="276"/>
  <c r="PTJ45" i="276"/>
  <c r="PTI45" i="276"/>
  <c r="PTH45" i="276"/>
  <c r="PTG45" i="276"/>
  <c r="PTF45" i="276"/>
  <c r="PTE45" i="276"/>
  <c r="PTD45" i="276"/>
  <c r="PTC45" i="276"/>
  <c r="PTB45" i="276"/>
  <c r="PTA45" i="276"/>
  <c r="PSZ45" i="276"/>
  <c r="PSY45" i="276"/>
  <c r="PSX45" i="276"/>
  <c r="PSW45" i="276"/>
  <c r="PSV45" i="276"/>
  <c r="PSU45" i="276"/>
  <c r="PST45" i="276"/>
  <c r="PSS45" i="276"/>
  <c r="PSR45" i="276"/>
  <c r="PSQ45" i="276"/>
  <c r="PSP45" i="276"/>
  <c r="PSO45" i="276"/>
  <c r="PSN45" i="276"/>
  <c r="PSM45" i="276"/>
  <c r="PSL45" i="276"/>
  <c r="PSK45" i="276"/>
  <c r="PSJ45" i="276"/>
  <c r="PSI45" i="276"/>
  <c r="PSH45" i="276"/>
  <c r="PSG45" i="276"/>
  <c r="PSF45" i="276"/>
  <c r="PSE45" i="276"/>
  <c r="PSD45" i="276"/>
  <c r="PSC45" i="276"/>
  <c r="PSB45" i="276"/>
  <c r="PSA45" i="276"/>
  <c r="PRZ45" i="276"/>
  <c r="PRY45" i="276"/>
  <c r="PRX45" i="276"/>
  <c r="PRW45" i="276"/>
  <c r="PRV45" i="276"/>
  <c r="PRU45" i="276"/>
  <c r="PRT45" i="276"/>
  <c r="PRS45" i="276"/>
  <c r="PRR45" i="276"/>
  <c r="PRQ45" i="276"/>
  <c r="PRP45" i="276"/>
  <c r="PRO45" i="276"/>
  <c r="PRN45" i="276"/>
  <c r="PRM45" i="276"/>
  <c r="PRL45" i="276"/>
  <c r="PRK45" i="276"/>
  <c r="PRJ45" i="276"/>
  <c r="PRI45" i="276"/>
  <c r="PRH45" i="276"/>
  <c r="PRG45" i="276"/>
  <c r="PRF45" i="276"/>
  <c r="PRE45" i="276"/>
  <c r="PRD45" i="276"/>
  <c r="PRC45" i="276"/>
  <c r="PRB45" i="276"/>
  <c r="PRA45" i="276"/>
  <c r="PQZ45" i="276"/>
  <c r="PQY45" i="276"/>
  <c r="PQX45" i="276"/>
  <c r="PQW45" i="276"/>
  <c r="PQV45" i="276"/>
  <c r="PQU45" i="276"/>
  <c r="PQT45" i="276"/>
  <c r="PQS45" i="276"/>
  <c r="PQR45" i="276"/>
  <c r="PQQ45" i="276"/>
  <c r="PQP45" i="276"/>
  <c r="PQO45" i="276"/>
  <c r="PQN45" i="276"/>
  <c r="PQM45" i="276"/>
  <c r="PQL45" i="276"/>
  <c r="PQK45" i="276"/>
  <c r="PQJ45" i="276"/>
  <c r="PQI45" i="276"/>
  <c r="PQH45" i="276"/>
  <c r="PQG45" i="276"/>
  <c r="PQF45" i="276"/>
  <c r="PQE45" i="276"/>
  <c r="PQD45" i="276"/>
  <c r="PQC45" i="276"/>
  <c r="PQB45" i="276"/>
  <c r="PQA45" i="276"/>
  <c r="PPZ45" i="276"/>
  <c r="PPY45" i="276"/>
  <c r="PPX45" i="276"/>
  <c r="PPW45" i="276"/>
  <c r="PPV45" i="276"/>
  <c r="PPU45" i="276"/>
  <c r="PPT45" i="276"/>
  <c r="PPS45" i="276"/>
  <c r="PPR45" i="276"/>
  <c r="PPQ45" i="276"/>
  <c r="PPP45" i="276"/>
  <c r="PPO45" i="276"/>
  <c r="PPN45" i="276"/>
  <c r="PPM45" i="276"/>
  <c r="PPL45" i="276"/>
  <c r="PPK45" i="276"/>
  <c r="PPJ45" i="276"/>
  <c r="PPI45" i="276"/>
  <c r="PPH45" i="276"/>
  <c r="PPG45" i="276"/>
  <c r="PPF45" i="276"/>
  <c r="PPE45" i="276"/>
  <c r="PPD45" i="276"/>
  <c r="PPC45" i="276"/>
  <c r="PPB45" i="276"/>
  <c r="PPA45" i="276"/>
  <c r="POZ45" i="276"/>
  <c r="POY45" i="276"/>
  <c r="POX45" i="276"/>
  <c r="POW45" i="276"/>
  <c r="POV45" i="276"/>
  <c r="POU45" i="276"/>
  <c r="POT45" i="276"/>
  <c r="POS45" i="276"/>
  <c r="POR45" i="276"/>
  <c r="POQ45" i="276"/>
  <c r="POP45" i="276"/>
  <c r="POO45" i="276"/>
  <c r="PON45" i="276"/>
  <c r="POM45" i="276"/>
  <c r="POL45" i="276"/>
  <c r="POK45" i="276"/>
  <c r="POJ45" i="276"/>
  <c r="POI45" i="276"/>
  <c r="POH45" i="276"/>
  <c r="POG45" i="276"/>
  <c r="POF45" i="276"/>
  <c r="POE45" i="276"/>
  <c r="POD45" i="276"/>
  <c r="POC45" i="276"/>
  <c r="POB45" i="276"/>
  <c r="POA45" i="276"/>
  <c r="PNZ45" i="276"/>
  <c r="PNY45" i="276"/>
  <c r="PNX45" i="276"/>
  <c r="PNW45" i="276"/>
  <c r="PNV45" i="276"/>
  <c r="PNU45" i="276"/>
  <c r="PNT45" i="276"/>
  <c r="PNS45" i="276"/>
  <c r="PNR45" i="276"/>
  <c r="PNQ45" i="276"/>
  <c r="PNP45" i="276"/>
  <c r="PNO45" i="276"/>
  <c r="PNN45" i="276"/>
  <c r="PNM45" i="276"/>
  <c r="PNL45" i="276"/>
  <c r="PNK45" i="276"/>
  <c r="PNJ45" i="276"/>
  <c r="PNI45" i="276"/>
  <c r="PNH45" i="276"/>
  <c r="PNG45" i="276"/>
  <c r="PNF45" i="276"/>
  <c r="PNE45" i="276"/>
  <c r="PND45" i="276"/>
  <c r="PNC45" i="276"/>
  <c r="PNB45" i="276"/>
  <c r="PNA45" i="276"/>
  <c r="PMZ45" i="276"/>
  <c r="PMY45" i="276"/>
  <c r="PMX45" i="276"/>
  <c r="PMW45" i="276"/>
  <c r="PMV45" i="276"/>
  <c r="PMU45" i="276"/>
  <c r="PMT45" i="276"/>
  <c r="PMS45" i="276"/>
  <c r="PMR45" i="276"/>
  <c r="PMQ45" i="276"/>
  <c r="PMP45" i="276"/>
  <c r="PMO45" i="276"/>
  <c r="PMN45" i="276"/>
  <c r="PMM45" i="276"/>
  <c r="PML45" i="276"/>
  <c r="PMK45" i="276"/>
  <c r="PMJ45" i="276"/>
  <c r="PMI45" i="276"/>
  <c r="PMH45" i="276"/>
  <c r="PMG45" i="276"/>
  <c r="PMF45" i="276"/>
  <c r="PME45" i="276"/>
  <c r="PMD45" i="276"/>
  <c r="PMC45" i="276"/>
  <c r="PMB45" i="276"/>
  <c r="PMA45" i="276"/>
  <c r="PLZ45" i="276"/>
  <c r="PLY45" i="276"/>
  <c r="PLX45" i="276"/>
  <c r="PLW45" i="276"/>
  <c r="PLV45" i="276"/>
  <c r="PLU45" i="276"/>
  <c r="PLT45" i="276"/>
  <c r="PLS45" i="276"/>
  <c r="PLR45" i="276"/>
  <c r="PLQ45" i="276"/>
  <c r="PLP45" i="276"/>
  <c r="PLO45" i="276"/>
  <c r="PLN45" i="276"/>
  <c r="PLM45" i="276"/>
  <c r="PLL45" i="276"/>
  <c r="PLK45" i="276"/>
  <c r="PLJ45" i="276"/>
  <c r="PLI45" i="276"/>
  <c r="PLH45" i="276"/>
  <c r="PLG45" i="276"/>
  <c r="PLF45" i="276"/>
  <c r="PLE45" i="276"/>
  <c r="PLD45" i="276"/>
  <c r="PLC45" i="276"/>
  <c r="PLB45" i="276"/>
  <c r="PLA45" i="276"/>
  <c r="PKZ45" i="276"/>
  <c r="PKY45" i="276"/>
  <c r="PKX45" i="276"/>
  <c r="PKW45" i="276"/>
  <c r="PKV45" i="276"/>
  <c r="PKU45" i="276"/>
  <c r="PKT45" i="276"/>
  <c r="PKS45" i="276"/>
  <c r="PKR45" i="276"/>
  <c r="PKQ45" i="276"/>
  <c r="PKP45" i="276"/>
  <c r="PKO45" i="276"/>
  <c r="PKN45" i="276"/>
  <c r="PKM45" i="276"/>
  <c r="PKL45" i="276"/>
  <c r="PKK45" i="276"/>
  <c r="PKJ45" i="276"/>
  <c r="PKI45" i="276"/>
  <c r="PKH45" i="276"/>
  <c r="PKG45" i="276"/>
  <c r="PKF45" i="276"/>
  <c r="PKE45" i="276"/>
  <c r="PKD45" i="276"/>
  <c r="PKC45" i="276"/>
  <c r="PKB45" i="276"/>
  <c r="PKA45" i="276"/>
  <c r="PJZ45" i="276"/>
  <c r="PJY45" i="276"/>
  <c r="PJX45" i="276"/>
  <c r="PJW45" i="276"/>
  <c r="PJV45" i="276"/>
  <c r="PJU45" i="276"/>
  <c r="PJT45" i="276"/>
  <c r="PJS45" i="276"/>
  <c r="PJR45" i="276"/>
  <c r="PJQ45" i="276"/>
  <c r="PJP45" i="276"/>
  <c r="PJO45" i="276"/>
  <c r="PJN45" i="276"/>
  <c r="PJM45" i="276"/>
  <c r="PJL45" i="276"/>
  <c r="PJK45" i="276"/>
  <c r="PJJ45" i="276"/>
  <c r="PJI45" i="276"/>
  <c r="PJH45" i="276"/>
  <c r="PJG45" i="276"/>
  <c r="PJF45" i="276"/>
  <c r="PJE45" i="276"/>
  <c r="PJD45" i="276"/>
  <c r="PJC45" i="276"/>
  <c r="PJB45" i="276"/>
  <c r="PJA45" i="276"/>
  <c r="PIZ45" i="276"/>
  <c r="PIY45" i="276"/>
  <c r="PIX45" i="276"/>
  <c r="PIW45" i="276"/>
  <c r="PIV45" i="276"/>
  <c r="PIU45" i="276"/>
  <c r="PIT45" i="276"/>
  <c r="PIS45" i="276"/>
  <c r="PIR45" i="276"/>
  <c r="PIQ45" i="276"/>
  <c r="PIP45" i="276"/>
  <c r="PIO45" i="276"/>
  <c r="PIN45" i="276"/>
  <c r="PIM45" i="276"/>
  <c r="PIL45" i="276"/>
  <c r="PIK45" i="276"/>
  <c r="PIJ45" i="276"/>
  <c r="PII45" i="276"/>
  <c r="PIH45" i="276"/>
  <c r="PIG45" i="276"/>
  <c r="PIF45" i="276"/>
  <c r="PIE45" i="276"/>
  <c r="PID45" i="276"/>
  <c r="PIC45" i="276"/>
  <c r="PIB45" i="276"/>
  <c r="PIA45" i="276"/>
  <c r="PHZ45" i="276"/>
  <c r="PHY45" i="276"/>
  <c r="PHX45" i="276"/>
  <c r="PHW45" i="276"/>
  <c r="PHV45" i="276"/>
  <c r="PHU45" i="276"/>
  <c r="PHT45" i="276"/>
  <c r="PHS45" i="276"/>
  <c r="PHR45" i="276"/>
  <c r="PHQ45" i="276"/>
  <c r="PHP45" i="276"/>
  <c r="PHO45" i="276"/>
  <c r="PHN45" i="276"/>
  <c r="PHM45" i="276"/>
  <c r="PHL45" i="276"/>
  <c r="PHK45" i="276"/>
  <c r="PHJ45" i="276"/>
  <c r="PHI45" i="276"/>
  <c r="PHH45" i="276"/>
  <c r="PHG45" i="276"/>
  <c r="PHF45" i="276"/>
  <c r="PHE45" i="276"/>
  <c r="PHD45" i="276"/>
  <c r="PHC45" i="276"/>
  <c r="PHB45" i="276"/>
  <c r="PHA45" i="276"/>
  <c r="PGZ45" i="276"/>
  <c r="PGY45" i="276"/>
  <c r="PGX45" i="276"/>
  <c r="PGW45" i="276"/>
  <c r="PGV45" i="276"/>
  <c r="PGU45" i="276"/>
  <c r="PGT45" i="276"/>
  <c r="PGS45" i="276"/>
  <c r="PGR45" i="276"/>
  <c r="PGQ45" i="276"/>
  <c r="PGP45" i="276"/>
  <c r="PGO45" i="276"/>
  <c r="PGN45" i="276"/>
  <c r="PGM45" i="276"/>
  <c r="PGL45" i="276"/>
  <c r="PGK45" i="276"/>
  <c r="PGJ45" i="276"/>
  <c r="PGI45" i="276"/>
  <c r="PGH45" i="276"/>
  <c r="PGG45" i="276"/>
  <c r="PGF45" i="276"/>
  <c r="PGE45" i="276"/>
  <c r="PGD45" i="276"/>
  <c r="PGC45" i="276"/>
  <c r="PGB45" i="276"/>
  <c r="PGA45" i="276"/>
  <c r="PFZ45" i="276"/>
  <c r="PFY45" i="276"/>
  <c r="PFX45" i="276"/>
  <c r="PFW45" i="276"/>
  <c r="PFV45" i="276"/>
  <c r="PFU45" i="276"/>
  <c r="PFT45" i="276"/>
  <c r="PFS45" i="276"/>
  <c r="PFR45" i="276"/>
  <c r="PFQ45" i="276"/>
  <c r="PFP45" i="276"/>
  <c r="PFO45" i="276"/>
  <c r="PFN45" i="276"/>
  <c r="PFM45" i="276"/>
  <c r="PFL45" i="276"/>
  <c r="PFK45" i="276"/>
  <c r="PFJ45" i="276"/>
  <c r="PFI45" i="276"/>
  <c r="PFH45" i="276"/>
  <c r="PFG45" i="276"/>
  <c r="PFF45" i="276"/>
  <c r="PFE45" i="276"/>
  <c r="PFD45" i="276"/>
  <c r="PFC45" i="276"/>
  <c r="PFB45" i="276"/>
  <c r="PFA45" i="276"/>
  <c r="PEZ45" i="276"/>
  <c r="PEY45" i="276"/>
  <c r="PEX45" i="276"/>
  <c r="PEW45" i="276"/>
  <c r="PEV45" i="276"/>
  <c r="PEU45" i="276"/>
  <c r="PET45" i="276"/>
  <c r="PES45" i="276"/>
  <c r="PER45" i="276"/>
  <c r="PEQ45" i="276"/>
  <c r="PEP45" i="276"/>
  <c r="PEO45" i="276"/>
  <c r="PEN45" i="276"/>
  <c r="PEM45" i="276"/>
  <c r="PEL45" i="276"/>
  <c r="PEK45" i="276"/>
  <c r="PEJ45" i="276"/>
  <c r="PEI45" i="276"/>
  <c r="PEH45" i="276"/>
  <c r="PEG45" i="276"/>
  <c r="PEF45" i="276"/>
  <c r="PEE45" i="276"/>
  <c r="PED45" i="276"/>
  <c r="PEC45" i="276"/>
  <c r="PEB45" i="276"/>
  <c r="PEA45" i="276"/>
  <c r="PDZ45" i="276"/>
  <c r="PDY45" i="276"/>
  <c r="PDX45" i="276"/>
  <c r="PDW45" i="276"/>
  <c r="PDV45" i="276"/>
  <c r="PDU45" i="276"/>
  <c r="PDT45" i="276"/>
  <c r="PDS45" i="276"/>
  <c r="PDR45" i="276"/>
  <c r="PDQ45" i="276"/>
  <c r="PDP45" i="276"/>
  <c r="PDO45" i="276"/>
  <c r="PDN45" i="276"/>
  <c r="PDM45" i="276"/>
  <c r="PDL45" i="276"/>
  <c r="PDK45" i="276"/>
  <c r="PDJ45" i="276"/>
  <c r="PDI45" i="276"/>
  <c r="PDH45" i="276"/>
  <c r="PDG45" i="276"/>
  <c r="PDF45" i="276"/>
  <c r="PDE45" i="276"/>
  <c r="PDD45" i="276"/>
  <c r="PDC45" i="276"/>
  <c r="PDB45" i="276"/>
  <c r="PDA45" i="276"/>
  <c r="PCZ45" i="276"/>
  <c r="PCY45" i="276"/>
  <c r="PCX45" i="276"/>
  <c r="PCW45" i="276"/>
  <c r="PCV45" i="276"/>
  <c r="PCU45" i="276"/>
  <c r="PCT45" i="276"/>
  <c r="PCS45" i="276"/>
  <c r="PCR45" i="276"/>
  <c r="PCQ45" i="276"/>
  <c r="PCP45" i="276"/>
  <c r="PCO45" i="276"/>
  <c r="PCN45" i="276"/>
  <c r="PCM45" i="276"/>
  <c r="PCL45" i="276"/>
  <c r="PCK45" i="276"/>
  <c r="PCJ45" i="276"/>
  <c r="PCI45" i="276"/>
  <c r="PCH45" i="276"/>
  <c r="PCG45" i="276"/>
  <c r="PCF45" i="276"/>
  <c r="PCE45" i="276"/>
  <c r="PCD45" i="276"/>
  <c r="PCC45" i="276"/>
  <c r="PCB45" i="276"/>
  <c r="PCA45" i="276"/>
  <c r="PBZ45" i="276"/>
  <c r="PBY45" i="276"/>
  <c r="PBX45" i="276"/>
  <c r="PBW45" i="276"/>
  <c r="PBV45" i="276"/>
  <c r="PBU45" i="276"/>
  <c r="PBT45" i="276"/>
  <c r="PBS45" i="276"/>
  <c r="PBR45" i="276"/>
  <c r="PBQ45" i="276"/>
  <c r="PBP45" i="276"/>
  <c r="PBO45" i="276"/>
  <c r="PBN45" i="276"/>
  <c r="PBM45" i="276"/>
  <c r="PBL45" i="276"/>
  <c r="PBK45" i="276"/>
  <c r="PBJ45" i="276"/>
  <c r="PBI45" i="276"/>
  <c r="PBH45" i="276"/>
  <c r="PBG45" i="276"/>
  <c r="PBF45" i="276"/>
  <c r="PBE45" i="276"/>
  <c r="PBD45" i="276"/>
  <c r="PBC45" i="276"/>
  <c r="PBB45" i="276"/>
  <c r="PBA45" i="276"/>
  <c r="PAZ45" i="276"/>
  <c r="PAY45" i="276"/>
  <c r="PAX45" i="276"/>
  <c r="PAW45" i="276"/>
  <c r="PAV45" i="276"/>
  <c r="PAU45" i="276"/>
  <c r="PAT45" i="276"/>
  <c r="PAS45" i="276"/>
  <c r="PAR45" i="276"/>
  <c r="PAQ45" i="276"/>
  <c r="PAP45" i="276"/>
  <c r="PAO45" i="276"/>
  <c r="PAN45" i="276"/>
  <c r="PAM45" i="276"/>
  <c r="PAL45" i="276"/>
  <c r="PAK45" i="276"/>
  <c r="PAJ45" i="276"/>
  <c r="PAI45" i="276"/>
  <c r="PAH45" i="276"/>
  <c r="PAG45" i="276"/>
  <c r="PAF45" i="276"/>
  <c r="PAE45" i="276"/>
  <c r="PAD45" i="276"/>
  <c r="PAC45" i="276"/>
  <c r="PAB45" i="276"/>
  <c r="PAA45" i="276"/>
  <c r="OZZ45" i="276"/>
  <c r="OZY45" i="276"/>
  <c r="OZX45" i="276"/>
  <c r="OZW45" i="276"/>
  <c r="OZV45" i="276"/>
  <c r="OZU45" i="276"/>
  <c r="OZT45" i="276"/>
  <c r="OZS45" i="276"/>
  <c r="OZR45" i="276"/>
  <c r="OZQ45" i="276"/>
  <c r="OZP45" i="276"/>
  <c r="OZO45" i="276"/>
  <c r="OZN45" i="276"/>
  <c r="OZM45" i="276"/>
  <c r="OZL45" i="276"/>
  <c r="OZK45" i="276"/>
  <c r="OZJ45" i="276"/>
  <c r="OZI45" i="276"/>
  <c r="OZH45" i="276"/>
  <c r="OZG45" i="276"/>
  <c r="OZF45" i="276"/>
  <c r="OZE45" i="276"/>
  <c r="OZD45" i="276"/>
  <c r="OZC45" i="276"/>
  <c r="OZB45" i="276"/>
  <c r="OZA45" i="276"/>
  <c r="OYZ45" i="276"/>
  <c r="OYY45" i="276"/>
  <c r="OYX45" i="276"/>
  <c r="OYW45" i="276"/>
  <c r="OYV45" i="276"/>
  <c r="OYU45" i="276"/>
  <c r="OYT45" i="276"/>
  <c r="OYS45" i="276"/>
  <c r="OYR45" i="276"/>
  <c r="OYQ45" i="276"/>
  <c r="OYP45" i="276"/>
  <c r="OYO45" i="276"/>
  <c r="OYN45" i="276"/>
  <c r="OYM45" i="276"/>
  <c r="OYL45" i="276"/>
  <c r="OYK45" i="276"/>
  <c r="OYJ45" i="276"/>
  <c r="OYI45" i="276"/>
  <c r="OYH45" i="276"/>
  <c r="OYG45" i="276"/>
  <c r="OYF45" i="276"/>
  <c r="OYE45" i="276"/>
  <c r="OYD45" i="276"/>
  <c r="OYC45" i="276"/>
  <c r="OYB45" i="276"/>
  <c r="OYA45" i="276"/>
  <c r="OXZ45" i="276"/>
  <c r="OXY45" i="276"/>
  <c r="OXX45" i="276"/>
  <c r="OXW45" i="276"/>
  <c r="OXV45" i="276"/>
  <c r="OXU45" i="276"/>
  <c r="OXT45" i="276"/>
  <c r="OXS45" i="276"/>
  <c r="OXR45" i="276"/>
  <c r="OXQ45" i="276"/>
  <c r="OXP45" i="276"/>
  <c r="OXO45" i="276"/>
  <c r="OXN45" i="276"/>
  <c r="OXM45" i="276"/>
  <c r="OXL45" i="276"/>
  <c r="OXK45" i="276"/>
  <c r="OXJ45" i="276"/>
  <c r="OXI45" i="276"/>
  <c r="OXH45" i="276"/>
  <c r="OXG45" i="276"/>
  <c r="OXF45" i="276"/>
  <c r="OXE45" i="276"/>
  <c r="OXD45" i="276"/>
  <c r="OXC45" i="276"/>
  <c r="OXB45" i="276"/>
  <c r="OXA45" i="276"/>
  <c r="OWZ45" i="276"/>
  <c r="OWY45" i="276"/>
  <c r="OWX45" i="276"/>
  <c r="OWW45" i="276"/>
  <c r="OWV45" i="276"/>
  <c r="OWU45" i="276"/>
  <c r="OWT45" i="276"/>
  <c r="OWS45" i="276"/>
  <c r="OWR45" i="276"/>
  <c r="OWQ45" i="276"/>
  <c r="OWP45" i="276"/>
  <c r="OWO45" i="276"/>
  <c r="OWN45" i="276"/>
  <c r="OWM45" i="276"/>
  <c r="OWL45" i="276"/>
  <c r="OWK45" i="276"/>
  <c r="OWJ45" i="276"/>
  <c r="OWI45" i="276"/>
  <c r="OWH45" i="276"/>
  <c r="OWG45" i="276"/>
  <c r="OWF45" i="276"/>
  <c r="OWE45" i="276"/>
  <c r="OWD45" i="276"/>
  <c r="OWC45" i="276"/>
  <c r="OWB45" i="276"/>
  <c r="OWA45" i="276"/>
  <c r="OVZ45" i="276"/>
  <c r="OVY45" i="276"/>
  <c r="OVX45" i="276"/>
  <c r="OVW45" i="276"/>
  <c r="OVV45" i="276"/>
  <c r="OVU45" i="276"/>
  <c r="OVT45" i="276"/>
  <c r="OVS45" i="276"/>
  <c r="OVR45" i="276"/>
  <c r="OVQ45" i="276"/>
  <c r="OVP45" i="276"/>
  <c r="OVO45" i="276"/>
  <c r="OVN45" i="276"/>
  <c r="OVM45" i="276"/>
  <c r="OVL45" i="276"/>
  <c r="OVK45" i="276"/>
  <c r="OVJ45" i="276"/>
  <c r="OVI45" i="276"/>
  <c r="OVH45" i="276"/>
  <c r="OVG45" i="276"/>
  <c r="OVF45" i="276"/>
  <c r="OVE45" i="276"/>
  <c r="OVD45" i="276"/>
  <c r="OVC45" i="276"/>
  <c r="OVB45" i="276"/>
  <c r="OVA45" i="276"/>
  <c r="OUZ45" i="276"/>
  <c r="OUY45" i="276"/>
  <c r="OUX45" i="276"/>
  <c r="OUW45" i="276"/>
  <c r="OUV45" i="276"/>
  <c r="OUU45" i="276"/>
  <c r="OUT45" i="276"/>
  <c r="OUS45" i="276"/>
  <c r="OUR45" i="276"/>
  <c r="OUQ45" i="276"/>
  <c r="OUP45" i="276"/>
  <c r="OUO45" i="276"/>
  <c r="OUN45" i="276"/>
  <c r="OUM45" i="276"/>
  <c r="OUL45" i="276"/>
  <c r="OUK45" i="276"/>
  <c r="OUJ45" i="276"/>
  <c r="OUI45" i="276"/>
  <c r="OUH45" i="276"/>
  <c r="OUG45" i="276"/>
  <c r="OUF45" i="276"/>
  <c r="OUE45" i="276"/>
  <c r="OUD45" i="276"/>
  <c r="OUC45" i="276"/>
  <c r="OUB45" i="276"/>
  <c r="OUA45" i="276"/>
  <c r="OTZ45" i="276"/>
  <c r="OTY45" i="276"/>
  <c r="OTX45" i="276"/>
  <c r="OTW45" i="276"/>
  <c r="OTV45" i="276"/>
  <c r="OTU45" i="276"/>
  <c r="OTT45" i="276"/>
  <c r="OTS45" i="276"/>
  <c r="OTR45" i="276"/>
  <c r="OTQ45" i="276"/>
  <c r="OTP45" i="276"/>
  <c r="OTO45" i="276"/>
  <c r="OTN45" i="276"/>
  <c r="OTM45" i="276"/>
  <c r="OTL45" i="276"/>
  <c r="OTK45" i="276"/>
  <c r="OTJ45" i="276"/>
  <c r="OTI45" i="276"/>
  <c r="OTH45" i="276"/>
  <c r="OTG45" i="276"/>
  <c r="OTF45" i="276"/>
  <c r="OTE45" i="276"/>
  <c r="OTD45" i="276"/>
  <c r="OTC45" i="276"/>
  <c r="OTB45" i="276"/>
  <c r="OTA45" i="276"/>
  <c r="OSZ45" i="276"/>
  <c r="OSY45" i="276"/>
  <c r="OSX45" i="276"/>
  <c r="OSW45" i="276"/>
  <c r="OSV45" i="276"/>
  <c r="OSU45" i="276"/>
  <c r="OST45" i="276"/>
  <c r="OSS45" i="276"/>
  <c r="OSR45" i="276"/>
  <c r="OSQ45" i="276"/>
  <c r="OSP45" i="276"/>
  <c r="OSO45" i="276"/>
  <c r="OSN45" i="276"/>
  <c r="OSM45" i="276"/>
  <c r="OSL45" i="276"/>
  <c r="OSK45" i="276"/>
  <c r="OSJ45" i="276"/>
  <c r="OSI45" i="276"/>
  <c r="OSH45" i="276"/>
  <c r="OSG45" i="276"/>
  <c r="OSF45" i="276"/>
  <c r="OSE45" i="276"/>
  <c r="OSD45" i="276"/>
  <c r="OSC45" i="276"/>
  <c r="OSB45" i="276"/>
  <c r="OSA45" i="276"/>
  <c r="ORZ45" i="276"/>
  <c r="ORY45" i="276"/>
  <c r="ORX45" i="276"/>
  <c r="ORW45" i="276"/>
  <c r="ORV45" i="276"/>
  <c r="ORU45" i="276"/>
  <c r="ORT45" i="276"/>
  <c r="ORS45" i="276"/>
  <c r="ORR45" i="276"/>
  <c r="ORQ45" i="276"/>
  <c r="ORP45" i="276"/>
  <c r="ORO45" i="276"/>
  <c r="ORN45" i="276"/>
  <c r="ORM45" i="276"/>
  <c r="ORL45" i="276"/>
  <c r="ORK45" i="276"/>
  <c r="ORJ45" i="276"/>
  <c r="ORI45" i="276"/>
  <c r="ORH45" i="276"/>
  <c r="ORG45" i="276"/>
  <c r="ORF45" i="276"/>
  <c r="ORE45" i="276"/>
  <c r="ORD45" i="276"/>
  <c r="ORC45" i="276"/>
  <c r="ORB45" i="276"/>
  <c r="ORA45" i="276"/>
  <c r="OQZ45" i="276"/>
  <c r="OQY45" i="276"/>
  <c r="OQX45" i="276"/>
  <c r="OQW45" i="276"/>
  <c r="OQV45" i="276"/>
  <c r="OQU45" i="276"/>
  <c r="OQT45" i="276"/>
  <c r="OQS45" i="276"/>
  <c r="OQR45" i="276"/>
  <c r="OQQ45" i="276"/>
  <c r="OQP45" i="276"/>
  <c r="OQO45" i="276"/>
  <c r="OQN45" i="276"/>
  <c r="OQM45" i="276"/>
  <c r="OQL45" i="276"/>
  <c r="OQK45" i="276"/>
  <c r="OQJ45" i="276"/>
  <c r="OQI45" i="276"/>
  <c r="OQH45" i="276"/>
  <c r="OQG45" i="276"/>
  <c r="OQF45" i="276"/>
  <c r="OQE45" i="276"/>
  <c r="OQD45" i="276"/>
  <c r="OQC45" i="276"/>
  <c r="OQB45" i="276"/>
  <c r="OQA45" i="276"/>
  <c r="OPZ45" i="276"/>
  <c r="OPY45" i="276"/>
  <c r="OPX45" i="276"/>
  <c r="OPW45" i="276"/>
  <c r="OPV45" i="276"/>
  <c r="OPU45" i="276"/>
  <c r="OPT45" i="276"/>
  <c r="OPS45" i="276"/>
  <c r="OPR45" i="276"/>
  <c r="OPQ45" i="276"/>
  <c r="OPP45" i="276"/>
  <c r="OPO45" i="276"/>
  <c r="OPN45" i="276"/>
  <c r="OPM45" i="276"/>
  <c r="OPL45" i="276"/>
  <c r="OPK45" i="276"/>
  <c r="OPJ45" i="276"/>
  <c r="OPI45" i="276"/>
  <c r="OPH45" i="276"/>
  <c r="OPG45" i="276"/>
  <c r="OPF45" i="276"/>
  <c r="OPE45" i="276"/>
  <c r="OPD45" i="276"/>
  <c r="OPC45" i="276"/>
  <c r="OPB45" i="276"/>
  <c r="OPA45" i="276"/>
  <c r="OOZ45" i="276"/>
  <c r="OOY45" i="276"/>
  <c r="OOX45" i="276"/>
  <c r="OOW45" i="276"/>
  <c r="OOV45" i="276"/>
  <c r="OOU45" i="276"/>
  <c r="OOT45" i="276"/>
  <c r="OOS45" i="276"/>
  <c r="OOR45" i="276"/>
  <c r="OOQ45" i="276"/>
  <c r="OOP45" i="276"/>
  <c r="OOO45" i="276"/>
  <c r="OON45" i="276"/>
  <c r="OOM45" i="276"/>
  <c r="OOL45" i="276"/>
  <c r="OOK45" i="276"/>
  <c r="OOJ45" i="276"/>
  <c r="OOI45" i="276"/>
  <c r="OOH45" i="276"/>
  <c r="OOG45" i="276"/>
  <c r="OOF45" i="276"/>
  <c r="OOE45" i="276"/>
  <c r="OOD45" i="276"/>
  <c r="OOC45" i="276"/>
  <c r="OOB45" i="276"/>
  <c r="OOA45" i="276"/>
  <c r="ONZ45" i="276"/>
  <c r="ONY45" i="276"/>
  <c r="ONX45" i="276"/>
  <c r="ONW45" i="276"/>
  <c r="ONV45" i="276"/>
  <c r="ONU45" i="276"/>
  <c r="ONT45" i="276"/>
  <c r="ONS45" i="276"/>
  <c r="ONR45" i="276"/>
  <c r="ONQ45" i="276"/>
  <c r="ONP45" i="276"/>
  <c r="ONO45" i="276"/>
  <c r="ONN45" i="276"/>
  <c r="ONM45" i="276"/>
  <c r="ONL45" i="276"/>
  <c r="ONK45" i="276"/>
  <c r="ONJ45" i="276"/>
  <c r="ONI45" i="276"/>
  <c r="ONH45" i="276"/>
  <c r="ONG45" i="276"/>
  <c r="ONF45" i="276"/>
  <c r="ONE45" i="276"/>
  <c r="OND45" i="276"/>
  <c r="ONC45" i="276"/>
  <c r="ONB45" i="276"/>
  <c r="ONA45" i="276"/>
  <c r="OMZ45" i="276"/>
  <c r="OMY45" i="276"/>
  <c r="OMX45" i="276"/>
  <c r="OMW45" i="276"/>
  <c r="OMV45" i="276"/>
  <c r="OMU45" i="276"/>
  <c r="OMT45" i="276"/>
  <c r="OMS45" i="276"/>
  <c r="OMR45" i="276"/>
  <c r="OMQ45" i="276"/>
  <c r="OMP45" i="276"/>
  <c r="OMO45" i="276"/>
  <c r="OMN45" i="276"/>
  <c r="OMM45" i="276"/>
  <c r="OML45" i="276"/>
  <c r="OMK45" i="276"/>
  <c r="OMJ45" i="276"/>
  <c r="OMI45" i="276"/>
  <c r="OMH45" i="276"/>
  <c r="OMG45" i="276"/>
  <c r="OMF45" i="276"/>
  <c r="OME45" i="276"/>
  <c r="OMD45" i="276"/>
  <c r="OMC45" i="276"/>
  <c r="OMB45" i="276"/>
  <c r="OMA45" i="276"/>
  <c r="OLZ45" i="276"/>
  <c r="OLY45" i="276"/>
  <c r="OLX45" i="276"/>
  <c r="OLW45" i="276"/>
  <c r="OLV45" i="276"/>
  <c r="OLU45" i="276"/>
  <c r="OLT45" i="276"/>
  <c r="OLS45" i="276"/>
  <c r="OLR45" i="276"/>
  <c r="OLQ45" i="276"/>
  <c r="OLP45" i="276"/>
  <c r="OLO45" i="276"/>
  <c r="OLN45" i="276"/>
  <c r="OLM45" i="276"/>
  <c r="OLL45" i="276"/>
  <c r="OLK45" i="276"/>
  <c r="OLJ45" i="276"/>
  <c r="OLI45" i="276"/>
  <c r="OLH45" i="276"/>
  <c r="OLG45" i="276"/>
  <c r="OLF45" i="276"/>
  <c r="OLE45" i="276"/>
  <c r="OLD45" i="276"/>
  <c r="OLC45" i="276"/>
  <c r="OLB45" i="276"/>
  <c r="OLA45" i="276"/>
  <c r="OKZ45" i="276"/>
  <c r="OKY45" i="276"/>
  <c r="OKX45" i="276"/>
  <c r="OKW45" i="276"/>
  <c r="OKV45" i="276"/>
  <c r="OKU45" i="276"/>
  <c r="OKT45" i="276"/>
  <c r="OKS45" i="276"/>
  <c r="OKR45" i="276"/>
  <c r="OKQ45" i="276"/>
  <c r="OKP45" i="276"/>
  <c r="OKO45" i="276"/>
  <c r="OKN45" i="276"/>
  <c r="OKM45" i="276"/>
  <c r="OKL45" i="276"/>
  <c r="OKK45" i="276"/>
  <c r="OKJ45" i="276"/>
  <c r="OKI45" i="276"/>
  <c r="OKH45" i="276"/>
  <c r="OKG45" i="276"/>
  <c r="OKF45" i="276"/>
  <c r="OKE45" i="276"/>
  <c r="OKD45" i="276"/>
  <c r="OKC45" i="276"/>
  <c r="OKB45" i="276"/>
  <c r="OKA45" i="276"/>
  <c r="OJZ45" i="276"/>
  <c r="OJY45" i="276"/>
  <c r="OJX45" i="276"/>
  <c r="OJW45" i="276"/>
  <c r="OJV45" i="276"/>
  <c r="OJU45" i="276"/>
  <c r="OJT45" i="276"/>
  <c r="OJS45" i="276"/>
  <c r="OJR45" i="276"/>
  <c r="OJQ45" i="276"/>
  <c r="OJP45" i="276"/>
  <c r="OJO45" i="276"/>
  <c r="OJN45" i="276"/>
  <c r="OJM45" i="276"/>
  <c r="OJL45" i="276"/>
  <c r="OJK45" i="276"/>
  <c r="OJJ45" i="276"/>
  <c r="OJI45" i="276"/>
  <c r="OJH45" i="276"/>
  <c r="OJG45" i="276"/>
  <c r="OJF45" i="276"/>
  <c r="OJE45" i="276"/>
  <c r="OJD45" i="276"/>
  <c r="OJC45" i="276"/>
  <c r="OJB45" i="276"/>
  <c r="OJA45" i="276"/>
  <c r="OIZ45" i="276"/>
  <c r="OIY45" i="276"/>
  <c r="OIX45" i="276"/>
  <c r="OIW45" i="276"/>
  <c r="OIV45" i="276"/>
  <c r="OIU45" i="276"/>
  <c r="OIT45" i="276"/>
  <c r="OIS45" i="276"/>
  <c r="OIR45" i="276"/>
  <c r="OIQ45" i="276"/>
  <c r="OIP45" i="276"/>
  <c r="OIO45" i="276"/>
  <c r="OIN45" i="276"/>
  <c r="OIM45" i="276"/>
  <c r="OIL45" i="276"/>
  <c r="OIK45" i="276"/>
  <c r="OIJ45" i="276"/>
  <c r="OII45" i="276"/>
  <c r="OIH45" i="276"/>
  <c r="OIG45" i="276"/>
  <c r="OIF45" i="276"/>
  <c r="OIE45" i="276"/>
  <c r="OID45" i="276"/>
  <c r="OIC45" i="276"/>
  <c r="OIB45" i="276"/>
  <c r="OIA45" i="276"/>
  <c r="OHZ45" i="276"/>
  <c r="OHY45" i="276"/>
  <c r="OHX45" i="276"/>
  <c r="OHW45" i="276"/>
  <c r="OHV45" i="276"/>
  <c r="OHU45" i="276"/>
  <c r="OHT45" i="276"/>
  <c r="OHS45" i="276"/>
  <c r="OHR45" i="276"/>
  <c r="OHQ45" i="276"/>
  <c r="OHP45" i="276"/>
  <c r="OHO45" i="276"/>
  <c r="OHN45" i="276"/>
  <c r="OHM45" i="276"/>
  <c r="OHL45" i="276"/>
  <c r="OHK45" i="276"/>
  <c r="OHJ45" i="276"/>
  <c r="OHI45" i="276"/>
  <c r="OHH45" i="276"/>
  <c r="OHG45" i="276"/>
  <c r="OHF45" i="276"/>
  <c r="OHE45" i="276"/>
  <c r="OHD45" i="276"/>
  <c r="OHC45" i="276"/>
  <c r="OHB45" i="276"/>
  <c r="OHA45" i="276"/>
  <c r="OGZ45" i="276"/>
  <c r="OGY45" i="276"/>
  <c r="OGX45" i="276"/>
  <c r="OGW45" i="276"/>
  <c r="OGV45" i="276"/>
  <c r="OGU45" i="276"/>
  <c r="OGT45" i="276"/>
  <c r="OGS45" i="276"/>
  <c r="OGR45" i="276"/>
  <c r="OGQ45" i="276"/>
  <c r="OGP45" i="276"/>
  <c r="OGO45" i="276"/>
  <c r="OGN45" i="276"/>
  <c r="OGM45" i="276"/>
  <c r="OGL45" i="276"/>
  <c r="OGK45" i="276"/>
  <c r="OGJ45" i="276"/>
  <c r="OGI45" i="276"/>
  <c r="OGH45" i="276"/>
  <c r="OGG45" i="276"/>
  <c r="OGF45" i="276"/>
  <c r="OGE45" i="276"/>
  <c r="OGD45" i="276"/>
  <c r="OGC45" i="276"/>
  <c r="OGB45" i="276"/>
  <c r="OGA45" i="276"/>
  <c r="OFZ45" i="276"/>
  <c r="OFY45" i="276"/>
  <c r="OFX45" i="276"/>
  <c r="OFW45" i="276"/>
  <c r="OFV45" i="276"/>
  <c r="OFU45" i="276"/>
  <c r="OFT45" i="276"/>
  <c r="OFS45" i="276"/>
  <c r="OFR45" i="276"/>
  <c r="OFQ45" i="276"/>
  <c r="OFP45" i="276"/>
  <c r="OFO45" i="276"/>
  <c r="OFN45" i="276"/>
  <c r="OFM45" i="276"/>
  <c r="OFL45" i="276"/>
  <c r="OFK45" i="276"/>
  <c r="OFJ45" i="276"/>
  <c r="OFI45" i="276"/>
  <c r="OFH45" i="276"/>
  <c r="OFG45" i="276"/>
  <c r="OFF45" i="276"/>
  <c r="OFE45" i="276"/>
  <c r="OFD45" i="276"/>
  <c r="OFC45" i="276"/>
  <c r="OFB45" i="276"/>
  <c r="OFA45" i="276"/>
  <c r="OEZ45" i="276"/>
  <c r="OEY45" i="276"/>
  <c r="OEX45" i="276"/>
  <c r="OEW45" i="276"/>
  <c r="OEV45" i="276"/>
  <c r="OEU45" i="276"/>
  <c r="OET45" i="276"/>
  <c r="OES45" i="276"/>
  <c r="OER45" i="276"/>
  <c r="OEQ45" i="276"/>
  <c r="OEP45" i="276"/>
  <c r="OEO45" i="276"/>
  <c r="OEN45" i="276"/>
  <c r="OEM45" i="276"/>
  <c r="OEL45" i="276"/>
  <c r="OEK45" i="276"/>
  <c r="OEJ45" i="276"/>
  <c r="OEI45" i="276"/>
  <c r="OEH45" i="276"/>
  <c r="OEG45" i="276"/>
  <c r="OEF45" i="276"/>
  <c r="OEE45" i="276"/>
  <c r="OED45" i="276"/>
  <c r="OEC45" i="276"/>
  <c r="OEB45" i="276"/>
  <c r="OEA45" i="276"/>
  <c r="ODZ45" i="276"/>
  <c r="ODY45" i="276"/>
  <c r="ODX45" i="276"/>
  <c r="ODW45" i="276"/>
  <c r="ODV45" i="276"/>
  <c r="ODU45" i="276"/>
  <c r="ODT45" i="276"/>
  <c r="ODS45" i="276"/>
  <c r="ODR45" i="276"/>
  <c r="ODQ45" i="276"/>
  <c r="ODP45" i="276"/>
  <c r="ODO45" i="276"/>
  <c r="ODN45" i="276"/>
  <c r="ODM45" i="276"/>
  <c r="ODL45" i="276"/>
  <c r="ODK45" i="276"/>
  <c r="ODJ45" i="276"/>
  <c r="ODI45" i="276"/>
  <c r="ODH45" i="276"/>
  <c r="ODG45" i="276"/>
  <c r="ODF45" i="276"/>
  <c r="ODE45" i="276"/>
  <c r="ODD45" i="276"/>
  <c r="ODC45" i="276"/>
  <c r="ODB45" i="276"/>
  <c r="ODA45" i="276"/>
  <c r="OCZ45" i="276"/>
  <c r="OCY45" i="276"/>
  <c r="OCX45" i="276"/>
  <c r="OCW45" i="276"/>
  <c r="OCV45" i="276"/>
  <c r="OCU45" i="276"/>
  <c r="OCT45" i="276"/>
  <c r="OCS45" i="276"/>
  <c r="OCR45" i="276"/>
  <c r="OCQ45" i="276"/>
  <c r="OCP45" i="276"/>
  <c r="OCO45" i="276"/>
  <c r="OCN45" i="276"/>
  <c r="OCM45" i="276"/>
  <c r="OCL45" i="276"/>
  <c r="OCK45" i="276"/>
  <c r="OCJ45" i="276"/>
  <c r="OCI45" i="276"/>
  <c r="OCH45" i="276"/>
  <c r="OCG45" i="276"/>
  <c r="OCF45" i="276"/>
  <c r="OCE45" i="276"/>
  <c r="OCD45" i="276"/>
  <c r="OCC45" i="276"/>
  <c r="OCB45" i="276"/>
  <c r="OCA45" i="276"/>
  <c r="OBZ45" i="276"/>
  <c r="OBY45" i="276"/>
  <c r="OBX45" i="276"/>
  <c r="OBW45" i="276"/>
  <c r="OBV45" i="276"/>
  <c r="OBU45" i="276"/>
  <c r="OBT45" i="276"/>
  <c r="OBS45" i="276"/>
  <c r="OBR45" i="276"/>
  <c r="OBQ45" i="276"/>
  <c r="OBP45" i="276"/>
  <c r="OBO45" i="276"/>
  <c r="OBN45" i="276"/>
  <c r="OBM45" i="276"/>
  <c r="OBL45" i="276"/>
  <c r="OBK45" i="276"/>
  <c r="OBJ45" i="276"/>
  <c r="OBI45" i="276"/>
  <c r="OBH45" i="276"/>
  <c r="OBG45" i="276"/>
  <c r="OBF45" i="276"/>
  <c r="OBE45" i="276"/>
  <c r="OBD45" i="276"/>
  <c r="OBC45" i="276"/>
  <c r="OBB45" i="276"/>
  <c r="OBA45" i="276"/>
  <c r="OAZ45" i="276"/>
  <c r="OAY45" i="276"/>
  <c r="OAX45" i="276"/>
  <c r="OAW45" i="276"/>
  <c r="OAV45" i="276"/>
  <c r="OAU45" i="276"/>
  <c r="OAT45" i="276"/>
  <c r="OAS45" i="276"/>
  <c r="OAR45" i="276"/>
  <c r="OAQ45" i="276"/>
  <c r="OAP45" i="276"/>
  <c r="OAO45" i="276"/>
  <c r="OAN45" i="276"/>
  <c r="OAM45" i="276"/>
  <c r="OAL45" i="276"/>
  <c r="OAK45" i="276"/>
  <c r="OAJ45" i="276"/>
  <c r="OAI45" i="276"/>
  <c r="OAH45" i="276"/>
  <c r="OAG45" i="276"/>
  <c r="OAF45" i="276"/>
  <c r="OAE45" i="276"/>
  <c r="OAD45" i="276"/>
  <c r="OAC45" i="276"/>
  <c r="OAB45" i="276"/>
  <c r="OAA45" i="276"/>
  <c r="NZZ45" i="276"/>
  <c r="NZY45" i="276"/>
  <c r="NZX45" i="276"/>
  <c r="NZW45" i="276"/>
  <c r="NZV45" i="276"/>
  <c r="NZU45" i="276"/>
  <c r="NZT45" i="276"/>
  <c r="NZS45" i="276"/>
  <c r="NZR45" i="276"/>
  <c r="NZQ45" i="276"/>
  <c r="NZP45" i="276"/>
  <c r="NZO45" i="276"/>
  <c r="NZN45" i="276"/>
  <c r="NZM45" i="276"/>
  <c r="NZL45" i="276"/>
  <c r="NZK45" i="276"/>
  <c r="NZJ45" i="276"/>
  <c r="NZI45" i="276"/>
  <c r="NZH45" i="276"/>
  <c r="NZG45" i="276"/>
  <c r="NZF45" i="276"/>
  <c r="NZE45" i="276"/>
  <c r="NZD45" i="276"/>
  <c r="NZC45" i="276"/>
  <c r="NZB45" i="276"/>
  <c r="NZA45" i="276"/>
  <c r="NYZ45" i="276"/>
  <c r="NYY45" i="276"/>
  <c r="NYX45" i="276"/>
  <c r="NYW45" i="276"/>
  <c r="NYV45" i="276"/>
  <c r="NYU45" i="276"/>
  <c r="NYT45" i="276"/>
  <c r="NYS45" i="276"/>
  <c r="NYR45" i="276"/>
  <c r="NYQ45" i="276"/>
  <c r="NYP45" i="276"/>
  <c r="NYO45" i="276"/>
  <c r="NYN45" i="276"/>
  <c r="NYM45" i="276"/>
  <c r="NYL45" i="276"/>
  <c r="NYK45" i="276"/>
  <c r="NYJ45" i="276"/>
  <c r="NYI45" i="276"/>
  <c r="NYH45" i="276"/>
  <c r="NYG45" i="276"/>
  <c r="NYF45" i="276"/>
  <c r="NYE45" i="276"/>
  <c r="NYD45" i="276"/>
  <c r="NYC45" i="276"/>
  <c r="NYB45" i="276"/>
  <c r="NYA45" i="276"/>
  <c r="NXZ45" i="276"/>
  <c r="NXY45" i="276"/>
  <c r="NXX45" i="276"/>
  <c r="NXW45" i="276"/>
  <c r="NXV45" i="276"/>
  <c r="NXU45" i="276"/>
  <c r="NXT45" i="276"/>
  <c r="NXS45" i="276"/>
  <c r="NXR45" i="276"/>
  <c r="NXQ45" i="276"/>
  <c r="NXP45" i="276"/>
  <c r="NXO45" i="276"/>
  <c r="NXN45" i="276"/>
  <c r="NXM45" i="276"/>
  <c r="NXL45" i="276"/>
  <c r="NXK45" i="276"/>
  <c r="NXJ45" i="276"/>
  <c r="NXI45" i="276"/>
  <c r="NXH45" i="276"/>
  <c r="NXG45" i="276"/>
  <c r="NXF45" i="276"/>
  <c r="NXE45" i="276"/>
  <c r="NXD45" i="276"/>
  <c r="NXC45" i="276"/>
  <c r="NXB45" i="276"/>
  <c r="NXA45" i="276"/>
  <c r="NWZ45" i="276"/>
  <c r="NWY45" i="276"/>
  <c r="NWX45" i="276"/>
  <c r="NWW45" i="276"/>
  <c r="NWV45" i="276"/>
  <c r="NWU45" i="276"/>
  <c r="NWT45" i="276"/>
  <c r="NWS45" i="276"/>
  <c r="NWR45" i="276"/>
  <c r="NWQ45" i="276"/>
  <c r="NWP45" i="276"/>
  <c r="NWO45" i="276"/>
  <c r="NWN45" i="276"/>
  <c r="NWM45" i="276"/>
  <c r="NWL45" i="276"/>
  <c r="NWK45" i="276"/>
  <c r="NWJ45" i="276"/>
  <c r="NWI45" i="276"/>
  <c r="NWH45" i="276"/>
  <c r="NWG45" i="276"/>
  <c r="NWF45" i="276"/>
  <c r="NWE45" i="276"/>
  <c r="NWD45" i="276"/>
  <c r="NWC45" i="276"/>
  <c r="NWB45" i="276"/>
  <c r="NWA45" i="276"/>
  <c r="NVZ45" i="276"/>
  <c r="NVY45" i="276"/>
  <c r="NVX45" i="276"/>
  <c r="NVW45" i="276"/>
  <c r="NVV45" i="276"/>
  <c r="NVU45" i="276"/>
  <c r="NVT45" i="276"/>
  <c r="NVS45" i="276"/>
  <c r="NVR45" i="276"/>
  <c r="NVQ45" i="276"/>
  <c r="NVP45" i="276"/>
  <c r="NVO45" i="276"/>
  <c r="NVN45" i="276"/>
  <c r="NVM45" i="276"/>
  <c r="NVL45" i="276"/>
  <c r="NVK45" i="276"/>
  <c r="NVJ45" i="276"/>
  <c r="NVI45" i="276"/>
  <c r="NVH45" i="276"/>
  <c r="NVG45" i="276"/>
  <c r="NVF45" i="276"/>
  <c r="NVE45" i="276"/>
  <c r="NVD45" i="276"/>
  <c r="NVC45" i="276"/>
  <c r="NVB45" i="276"/>
  <c r="NVA45" i="276"/>
  <c r="NUZ45" i="276"/>
  <c r="NUY45" i="276"/>
  <c r="NUX45" i="276"/>
  <c r="NUW45" i="276"/>
  <c r="NUV45" i="276"/>
  <c r="NUU45" i="276"/>
  <c r="NUT45" i="276"/>
  <c r="NUS45" i="276"/>
  <c r="NUR45" i="276"/>
  <c r="NUQ45" i="276"/>
  <c r="NUP45" i="276"/>
  <c r="NUO45" i="276"/>
  <c r="NUN45" i="276"/>
  <c r="NUM45" i="276"/>
  <c r="NUL45" i="276"/>
  <c r="NUK45" i="276"/>
  <c r="NUJ45" i="276"/>
  <c r="NUI45" i="276"/>
  <c r="NUH45" i="276"/>
  <c r="NUG45" i="276"/>
  <c r="NUF45" i="276"/>
  <c r="NUE45" i="276"/>
  <c r="NUD45" i="276"/>
  <c r="NUC45" i="276"/>
  <c r="NUB45" i="276"/>
  <c r="NUA45" i="276"/>
  <c r="NTZ45" i="276"/>
  <c r="NTY45" i="276"/>
  <c r="NTX45" i="276"/>
  <c r="NTW45" i="276"/>
  <c r="NTV45" i="276"/>
  <c r="NTU45" i="276"/>
  <c r="NTT45" i="276"/>
  <c r="NTS45" i="276"/>
  <c r="NTR45" i="276"/>
  <c r="NTQ45" i="276"/>
  <c r="NTP45" i="276"/>
  <c r="NTO45" i="276"/>
  <c r="NTN45" i="276"/>
  <c r="NTM45" i="276"/>
  <c r="NTL45" i="276"/>
  <c r="NTK45" i="276"/>
  <c r="NTJ45" i="276"/>
  <c r="NTI45" i="276"/>
  <c r="NTH45" i="276"/>
  <c r="NTG45" i="276"/>
  <c r="NTF45" i="276"/>
  <c r="NTE45" i="276"/>
  <c r="NTD45" i="276"/>
  <c r="NTC45" i="276"/>
  <c r="NTB45" i="276"/>
  <c r="NTA45" i="276"/>
  <c r="NSZ45" i="276"/>
  <c r="NSY45" i="276"/>
  <c r="NSX45" i="276"/>
  <c r="NSW45" i="276"/>
  <c r="NSV45" i="276"/>
  <c r="NSU45" i="276"/>
  <c r="NST45" i="276"/>
  <c r="NSS45" i="276"/>
  <c r="NSR45" i="276"/>
  <c r="NSQ45" i="276"/>
  <c r="NSP45" i="276"/>
  <c r="NSO45" i="276"/>
  <c r="NSN45" i="276"/>
  <c r="NSM45" i="276"/>
  <c r="NSL45" i="276"/>
  <c r="NSK45" i="276"/>
  <c r="NSJ45" i="276"/>
  <c r="NSI45" i="276"/>
  <c r="NSH45" i="276"/>
  <c r="NSG45" i="276"/>
  <c r="NSF45" i="276"/>
  <c r="NSE45" i="276"/>
  <c r="NSD45" i="276"/>
  <c r="NSC45" i="276"/>
  <c r="NSB45" i="276"/>
  <c r="NSA45" i="276"/>
  <c r="NRZ45" i="276"/>
  <c r="NRY45" i="276"/>
  <c r="NRX45" i="276"/>
  <c r="NRW45" i="276"/>
  <c r="NRV45" i="276"/>
  <c r="NRU45" i="276"/>
  <c r="NRT45" i="276"/>
  <c r="NRS45" i="276"/>
  <c r="NRR45" i="276"/>
  <c r="NRQ45" i="276"/>
  <c r="NRP45" i="276"/>
  <c r="NRO45" i="276"/>
  <c r="NRN45" i="276"/>
  <c r="NRM45" i="276"/>
  <c r="NRL45" i="276"/>
  <c r="NRK45" i="276"/>
  <c r="NRJ45" i="276"/>
  <c r="NRI45" i="276"/>
  <c r="NRH45" i="276"/>
  <c r="NRG45" i="276"/>
  <c r="NRF45" i="276"/>
  <c r="NRE45" i="276"/>
  <c r="NRD45" i="276"/>
  <c r="NRC45" i="276"/>
  <c r="NRB45" i="276"/>
  <c r="NRA45" i="276"/>
  <c r="NQZ45" i="276"/>
  <c r="NQY45" i="276"/>
  <c r="NQX45" i="276"/>
  <c r="NQW45" i="276"/>
  <c r="NQV45" i="276"/>
  <c r="NQU45" i="276"/>
  <c r="NQT45" i="276"/>
  <c r="NQS45" i="276"/>
  <c r="NQR45" i="276"/>
  <c r="NQQ45" i="276"/>
  <c r="NQP45" i="276"/>
  <c r="NQO45" i="276"/>
  <c r="NQN45" i="276"/>
  <c r="NQM45" i="276"/>
  <c r="NQL45" i="276"/>
  <c r="NQK45" i="276"/>
  <c r="NQJ45" i="276"/>
  <c r="NQI45" i="276"/>
  <c r="NQH45" i="276"/>
  <c r="NQG45" i="276"/>
  <c r="NQF45" i="276"/>
  <c r="NQE45" i="276"/>
  <c r="NQD45" i="276"/>
  <c r="NQC45" i="276"/>
  <c r="NQB45" i="276"/>
  <c r="NQA45" i="276"/>
  <c r="NPZ45" i="276"/>
  <c r="NPY45" i="276"/>
  <c r="NPX45" i="276"/>
  <c r="NPW45" i="276"/>
  <c r="NPV45" i="276"/>
  <c r="NPU45" i="276"/>
  <c r="NPT45" i="276"/>
  <c r="NPS45" i="276"/>
  <c r="NPR45" i="276"/>
  <c r="NPQ45" i="276"/>
  <c r="NPP45" i="276"/>
  <c r="NPO45" i="276"/>
  <c r="NPN45" i="276"/>
  <c r="NPM45" i="276"/>
  <c r="NPL45" i="276"/>
  <c r="NPK45" i="276"/>
  <c r="NPJ45" i="276"/>
  <c r="NPI45" i="276"/>
  <c r="NPH45" i="276"/>
  <c r="NPG45" i="276"/>
  <c r="NPF45" i="276"/>
  <c r="NPE45" i="276"/>
  <c r="NPD45" i="276"/>
  <c r="NPC45" i="276"/>
  <c r="NPB45" i="276"/>
  <c r="NPA45" i="276"/>
  <c r="NOZ45" i="276"/>
  <c r="NOY45" i="276"/>
  <c r="NOX45" i="276"/>
  <c r="NOW45" i="276"/>
  <c r="NOV45" i="276"/>
  <c r="NOU45" i="276"/>
  <c r="NOT45" i="276"/>
  <c r="NOS45" i="276"/>
  <c r="NOR45" i="276"/>
  <c r="NOQ45" i="276"/>
  <c r="NOP45" i="276"/>
  <c r="NOO45" i="276"/>
  <c r="NON45" i="276"/>
  <c r="NOM45" i="276"/>
  <c r="NOL45" i="276"/>
  <c r="NOK45" i="276"/>
  <c r="NOJ45" i="276"/>
  <c r="NOI45" i="276"/>
  <c r="NOH45" i="276"/>
  <c r="NOG45" i="276"/>
  <c r="NOF45" i="276"/>
  <c r="NOE45" i="276"/>
  <c r="NOD45" i="276"/>
  <c r="NOC45" i="276"/>
  <c r="NOB45" i="276"/>
  <c r="NOA45" i="276"/>
  <c r="NNZ45" i="276"/>
  <c r="NNY45" i="276"/>
  <c r="NNX45" i="276"/>
  <c r="NNW45" i="276"/>
  <c r="NNV45" i="276"/>
  <c r="NNU45" i="276"/>
  <c r="NNT45" i="276"/>
  <c r="NNS45" i="276"/>
  <c r="NNR45" i="276"/>
  <c r="NNQ45" i="276"/>
  <c r="NNP45" i="276"/>
  <c r="NNO45" i="276"/>
  <c r="NNN45" i="276"/>
  <c r="NNM45" i="276"/>
  <c r="NNL45" i="276"/>
  <c r="NNK45" i="276"/>
  <c r="NNJ45" i="276"/>
  <c r="NNI45" i="276"/>
  <c r="NNH45" i="276"/>
  <c r="NNG45" i="276"/>
  <c r="NNF45" i="276"/>
  <c r="NNE45" i="276"/>
  <c r="NND45" i="276"/>
  <c r="NNC45" i="276"/>
  <c r="NNB45" i="276"/>
  <c r="NNA45" i="276"/>
  <c r="NMZ45" i="276"/>
  <c r="NMY45" i="276"/>
  <c r="NMX45" i="276"/>
  <c r="NMW45" i="276"/>
  <c r="NMV45" i="276"/>
  <c r="NMU45" i="276"/>
  <c r="NMT45" i="276"/>
  <c r="NMS45" i="276"/>
  <c r="NMR45" i="276"/>
  <c r="NMQ45" i="276"/>
  <c r="NMP45" i="276"/>
  <c r="NMO45" i="276"/>
  <c r="NMN45" i="276"/>
  <c r="NMM45" i="276"/>
  <c r="NML45" i="276"/>
  <c r="NMK45" i="276"/>
  <c r="NMJ45" i="276"/>
  <c r="NMI45" i="276"/>
  <c r="NMH45" i="276"/>
  <c r="NMG45" i="276"/>
  <c r="NMF45" i="276"/>
  <c r="NME45" i="276"/>
  <c r="NMD45" i="276"/>
  <c r="NMC45" i="276"/>
  <c r="NMB45" i="276"/>
  <c r="NMA45" i="276"/>
  <c r="NLZ45" i="276"/>
  <c r="NLY45" i="276"/>
  <c r="NLX45" i="276"/>
  <c r="NLW45" i="276"/>
  <c r="NLV45" i="276"/>
  <c r="NLU45" i="276"/>
  <c r="NLT45" i="276"/>
  <c r="NLS45" i="276"/>
  <c r="NLR45" i="276"/>
  <c r="NLQ45" i="276"/>
  <c r="NLP45" i="276"/>
  <c r="NLO45" i="276"/>
  <c r="NLN45" i="276"/>
  <c r="NLM45" i="276"/>
  <c r="NLL45" i="276"/>
  <c r="NLK45" i="276"/>
  <c r="NLJ45" i="276"/>
  <c r="NLI45" i="276"/>
  <c r="NLH45" i="276"/>
  <c r="NLG45" i="276"/>
  <c r="NLF45" i="276"/>
  <c r="NLE45" i="276"/>
  <c r="NLD45" i="276"/>
  <c r="NLC45" i="276"/>
  <c r="NLB45" i="276"/>
  <c r="NLA45" i="276"/>
  <c r="NKZ45" i="276"/>
  <c r="NKY45" i="276"/>
  <c r="NKX45" i="276"/>
  <c r="NKW45" i="276"/>
  <c r="NKV45" i="276"/>
  <c r="NKU45" i="276"/>
  <c r="NKT45" i="276"/>
  <c r="NKS45" i="276"/>
  <c r="NKR45" i="276"/>
  <c r="NKQ45" i="276"/>
  <c r="NKP45" i="276"/>
  <c r="NKO45" i="276"/>
  <c r="NKN45" i="276"/>
  <c r="NKM45" i="276"/>
  <c r="NKL45" i="276"/>
  <c r="NKK45" i="276"/>
  <c r="NKJ45" i="276"/>
  <c r="NKI45" i="276"/>
  <c r="NKH45" i="276"/>
  <c r="NKG45" i="276"/>
  <c r="NKF45" i="276"/>
  <c r="NKE45" i="276"/>
  <c r="NKD45" i="276"/>
  <c r="NKC45" i="276"/>
  <c r="NKB45" i="276"/>
  <c r="NKA45" i="276"/>
  <c r="NJZ45" i="276"/>
  <c r="NJY45" i="276"/>
  <c r="NJX45" i="276"/>
  <c r="NJW45" i="276"/>
  <c r="NJV45" i="276"/>
  <c r="NJU45" i="276"/>
  <c r="NJT45" i="276"/>
  <c r="NJS45" i="276"/>
  <c r="NJR45" i="276"/>
  <c r="NJQ45" i="276"/>
  <c r="NJP45" i="276"/>
  <c r="NJO45" i="276"/>
  <c r="NJN45" i="276"/>
  <c r="NJM45" i="276"/>
  <c r="NJL45" i="276"/>
  <c r="NJK45" i="276"/>
  <c r="NJJ45" i="276"/>
  <c r="NJI45" i="276"/>
  <c r="NJH45" i="276"/>
  <c r="NJG45" i="276"/>
  <c r="NJF45" i="276"/>
  <c r="NJE45" i="276"/>
  <c r="NJD45" i="276"/>
  <c r="NJC45" i="276"/>
  <c r="NJB45" i="276"/>
  <c r="NJA45" i="276"/>
  <c r="NIZ45" i="276"/>
  <c r="NIY45" i="276"/>
  <c r="NIX45" i="276"/>
  <c r="NIW45" i="276"/>
  <c r="NIV45" i="276"/>
  <c r="NIU45" i="276"/>
  <c r="NIT45" i="276"/>
  <c r="NIS45" i="276"/>
  <c r="NIR45" i="276"/>
  <c r="NIQ45" i="276"/>
  <c r="NIP45" i="276"/>
  <c r="NIO45" i="276"/>
  <c r="NIN45" i="276"/>
  <c r="NIM45" i="276"/>
  <c r="NIL45" i="276"/>
  <c r="NIK45" i="276"/>
  <c r="NIJ45" i="276"/>
  <c r="NII45" i="276"/>
  <c r="NIH45" i="276"/>
  <c r="NIG45" i="276"/>
  <c r="NIF45" i="276"/>
  <c r="NIE45" i="276"/>
  <c r="NID45" i="276"/>
  <c r="NIC45" i="276"/>
  <c r="NIB45" i="276"/>
  <c r="NIA45" i="276"/>
  <c r="NHZ45" i="276"/>
  <c r="NHY45" i="276"/>
  <c r="NHX45" i="276"/>
  <c r="NHW45" i="276"/>
  <c r="NHV45" i="276"/>
  <c r="NHU45" i="276"/>
  <c r="NHT45" i="276"/>
  <c r="NHS45" i="276"/>
  <c r="NHR45" i="276"/>
  <c r="NHQ45" i="276"/>
  <c r="NHP45" i="276"/>
  <c r="NHO45" i="276"/>
  <c r="NHN45" i="276"/>
  <c r="NHM45" i="276"/>
  <c r="NHL45" i="276"/>
  <c r="NHK45" i="276"/>
  <c r="NHJ45" i="276"/>
  <c r="NHI45" i="276"/>
  <c r="NHH45" i="276"/>
  <c r="NHG45" i="276"/>
  <c r="NHF45" i="276"/>
  <c r="NHE45" i="276"/>
  <c r="NHD45" i="276"/>
  <c r="NHC45" i="276"/>
  <c r="NHB45" i="276"/>
  <c r="NHA45" i="276"/>
  <c r="NGZ45" i="276"/>
  <c r="NGY45" i="276"/>
  <c r="NGX45" i="276"/>
  <c r="NGW45" i="276"/>
  <c r="NGV45" i="276"/>
  <c r="NGU45" i="276"/>
  <c r="NGT45" i="276"/>
  <c r="NGS45" i="276"/>
  <c r="NGR45" i="276"/>
  <c r="NGQ45" i="276"/>
  <c r="NGP45" i="276"/>
  <c r="NGO45" i="276"/>
  <c r="NGN45" i="276"/>
  <c r="NGM45" i="276"/>
  <c r="NGL45" i="276"/>
  <c r="NGK45" i="276"/>
  <c r="NGJ45" i="276"/>
  <c r="NGI45" i="276"/>
  <c r="NGH45" i="276"/>
  <c r="NGG45" i="276"/>
  <c r="NGF45" i="276"/>
  <c r="NGE45" i="276"/>
  <c r="NGD45" i="276"/>
  <c r="NGC45" i="276"/>
  <c r="NGB45" i="276"/>
  <c r="NGA45" i="276"/>
  <c r="NFZ45" i="276"/>
  <c r="NFY45" i="276"/>
  <c r="NFX45" i="276"/>
  <c r="NFW45" i="276"/>
  <c r="NFV45" i="276"/>
  <c r="NFU45" i="276"/>
  <c r="NFT45" i="276"/>
  <c r="NFS45" i="276"/>
  <c r="NFR45" i="276"/>
  <c r="NFQ45" i="276"/>
  <c r="NFP45" i="276"/>
  <c r="NFO45" i="276"/>
  <c r="NFN45" i="276"/>
  <c r="NFM45" i="276"/>
  <c r="NFL45" i="276"/>
  <c r="NFK45" i="276"/>
  <c r="NFJ45" i="276"/>
  <c r="NFI45" i="276"/>
  <c r="NFH45" i="276"/>
  <c r="NFG45" i="276"/>
  <c r="NFF45" i="276"/>
  <c r="NFE45" i="276"/>
  <c r="NFD45" i="276"/>
  <c r="NFC45" i="276"/>
  <c r="NFB45" i="276"/>
  <c r="NFA45" i="276"/>
  <c r="NEZ45" i="276"/>
  <c r="NEY45" i="276"/>
  <c r="NEX45" i="276"/>
  <c r="NEW45" i="276"/>
  <c r="NEV45" i="276"/>
  <c r="NEU45" i="276"/>
  <c r="NET45" i="276"/>
  <c r="NES45" i="276"/>
  <c r="NER45" i="276"/>
  <c r="NEQ45" i="276"/>
  <c r="NEP45" i="276"/>
  <c r="NEO45" i="276"/>
  <c r="NEN45" i="276"/>
  <c r="NEM45" i="276"/>
  <c r="NEL45" i="276"/>
  <c r="NEK45" i="276"/>
  <c r="NEJ45" i="276"/>
  <c r="NEI45" i="276"/>
  <c r="NEH45" i="276"/>
  <c r="NEG45" i="276"/>
  <c r="NEF45" i="276"/>
  <c r="NEE45" i="276"/>
  <c r="NED45" i="276"/>
  <c r="NEC45" i="276"/>
  <c r="NEB45" i="276"/>
  <c r="NEA45" i="276"/>
  <c r="NDZ45" i="276"/>
  <c r="NDY45" i="276"/>
  <c r="NDX45" i="276"/>
  <c r="NDW45" i="276"/>
  <c r="NDV45" i="276"/>
  <c r="NDU45" i="276"/>
  <c r="NDT45" i="276"/>
  <c r="NDS45" i="276"/>
  <c r="NDR45" i="276"/>
  <c r="NDQ45" i="276"/>
  <c r="NDP45" i="276"/>
  <c r="NDO45" i="276"/>
  <c r="NDN45" i="276"/>
  <c r="NDM45" i="276"/>
  <c r="NDL45" i="276"/>
  <c r="NDK45" i="276"/>
  <c r="NDJ45" i="276"/>
  <c r="NDI45" i="276"/>
  <c r="NDH45" i="276"/>
  <c r="NDG45" i="276"/>
  <c r="NDF45" i="276"/>
  <c r="NDE45" i="276"/>
  <c r="NDD45" i="276"/>
  <c r="NDC45" i="276"/>
  <c r="NDB45" i="276"/>
  <c r="NDA45" i="276"/>
  <c r="NCZ45" i="276"/>
  <c r="NCY45" i="276"/>
  <c r="NCX45" i="276"/>
  <c r="NCW45" i="276"/>
  <c r="NCV45" i="276"/>
  <c r="NCU45" i="276"/>
  <c r="NCT45" i="276"/>
  <c r="NCS45" i="276"/>
  <c r="NCR45" i="276"/>
  <c r="NCQ45" i="276"/>
  <c r="NCP45" i="276"/>
  <c r="NCO45" i="276"/>
  <c r="NCN45" i="276"/>
  <c r="NCM45" i="276"/>
  <c r="NCL45" i="276"/>
  <c r="NCK45" i="276"/>
  <c r="NCJ45" i="276"/>
  <c r="NCI45" i="276"/>
  <c r="NCH45" i="276"/>
  <c r="NCG45" i="276"/>
  <c r="NCF45" i="276"/>
  <c r="NCE45" i="276"/>
  <c r="NCD45" i="276"/>
  <c r="NCC45" i="276"/>
  <c r="NCB45" i="276"/>
  <c r="NCA45" i="276"/>
  <c r="NBZ45" i="276"/>
  <c r="NBY45" i="276"/>
  <c r="NBX45" i="276"/>
  <c r="NBW45" i="276"/>
  <c r="NBV45" i="276"/>
  <c r="NBU45" i="276"/>
  <c r="NBT45" i="276"/>
  <c r="NBS45" i="276"/>
  <c r="NBR45" i="276"/>
  <c r="NBQ45" i="276"/>
  <c r="NBP45" i="276"/>
  <c r="NBO45" i="276"/>
  <c r="NBN45" i="276"/>
  <c r="NBM45" i="276"/>
  <c r="NBL45" i="276"/>
  <c r="NBK45" i="276"/>
  <c r="NBJ45" i="276"/>
  <c r="NBI45" i="276"/>
  <c r="NBH45" i="276"/>
  <c r="NBG45" i="276"/>
  <c r="NBF45" i="276"/>
  <c r="NBE45" i="276"/>
  <c r="NBD45" i="276"/>
  <c r="NBC45" i="276"/>
  <c r="NBB45" i="276"/>
  <c r="NBA45" i="276"/>
  <c r="NAZ45" i="276"/>
  <c r="NAY45" i="276"/>
  <c r="NAX45" i="276"/>
  <c r="NAW45" i="276"/>
  <c r="NAV45" i="276"/>
  <c r="NAU45" i="276"/>
  <c r="NAT45" i="276"/>
  <c r="NAS45" i="276"/>
  <c r="NAR45" i="276"/>
  <c r="NAQ45" i="276"/>
  <c r="NAP45" i="276"/>
  <c r="NAO45" i="276"/>
  <c r="NAN45" i="276"/>
  <c r="NAM45" i="276"/>
  <c r="NAL45" i="276"/>
  <c r="NAK45" i="276"/>
  <c r="NAJ45" i="276"/>
  <c r="NAI45" i="276"/>
  <c r="NAH45" i="276"/>
  <c r="NAG45" i="276"/>
  <c r="NAF45" i="276"/>
  <c r="NAE45" i="276"/>
  <c r="NAD45" i="276"/>
  <c r="NAC45" i="276"/>
  <c r="NAB45" i="276"/>
  <c r="NAA45" i="276"/>
  <c r="MZZ45" i="276"/>
  <c r="MZY45" i="276"/>
  <c r="MZX45" i="276"/>
  <c r="MZW45" i="276"/>
  <c r="MZV45" i="276"/>
  <c r="MZU45" i="276"/>
  <c r="MZT45" i="276"/>
  <c r="MZS45" i="276"/>
  <c r="MZR45" i="276"/>
  <c r="MZQ45" i="276"/>
  <c r="MZP45" i="276"/>
  <c r="MZO45" i="276"/>
  <c r="MZN45" i="276"/>
  <c r="MZM45" i="276"/>
  <c r="MZL45" i="276"/>
  <c r="MZK45" i="276"/>
  <c r="MZJ45" i="276"/>
  <c r="MZI45" i="276"/>
  <c r="MZH45" i="276"/>
  <c r="MZG45" i="276"/>
  <c r="MZF45" i="276"/>
  <c r="MZE45" i="276"/>
  <c r="MZD45" i="276"/>
  <c r="MZC45" i="276"/>
  <c r="MZB45" i="276"/>
  <c r="MZA45" i="276"/>
  <c r="MYZ45" i="276"/>
  <c r="MYY45" i="276"/>
  <c r="MYX45" i="276"/>
  <c r="MYW45" i="276"/>
  <c r="MYV45" i="276"/>
  <c r="MYU45" i="276"/>
  <c r="MYT45" i="276"/>
  <c r="MYS45" i="276"/>
  <c r="MYR45" i="276"/>
  <c r="MYQ45" i="276"/>
  <c r="MYP45" i="276"/>
  <c r="MYO45" i="276"/>
  <c r="MYN45" i="276"/>
  <c r="MYM45" i="276"/>
  <c r="MYL45" i="276"/>
  <c r="MYK45" i="276"/>
  <c r="MYJ45" i="276"/>
  <c r="MYI45" i="276"/>
  <c r="MYH45" i="276"/>
  <c r="MYG45" i="276"/>
  <c r="MYF45" i="276"/>
  <c r="MYE45" i="276"/>
  <c r="MYD45" i="276"/>
  <c r="MYC45" i="276"/>
  <c r="MYB45" i="276"/>
  <c r="MYA45" i="276"/>
  <c r="MXZ45" i="276"/>
  <c r="MXY45" i="276"/>
  <c r="MXX45" i="276"/>
  <c r="MXW45" i="276"/>
  <c r="MXV45" i="276"/>
  <c r="MXU45" i="276"/>
  <c r="MXT45" i="276"/>
  <c r="MXS45" i="276"/>
  <c r="MXR45" i="276"/>
  <c r="MXQ45" i="276"/>
  <c r="MXP45" i="276"/>
  <c r="MXO45" i="276"/>
  <c r="MXN45" i="276"/>
  <c r="MXM45" i="276"/>
  <c r="MXL45" i="276"/>
  <c r="MXK45" i="276"/>
  <c r="MXJ45" i="276"/>
  <c r="MXI45" i="276"/>
  <c r="MXH45" i="276"/>
  <c r="MXG45" i="276"/>
  <c r="MXF45" i="276"/>
  <c r="MXE45" i="276"/>
  <c r="MXD45" i="276"/>
  <c r="MXC45" i="276"/>
  <c r="MXB45" i="276"/>
  <c r="MXA45" i="276"/>
  <c r="MWZ45" i="276"/>
  <c r="MWY45" i="276"/>
  <c r="MWX45" i="276"/>
  <c r="MWW45" i="276"/>
  <c r="MWV45" i="276"/>
  <c r="MWU45" i="276"/>
  <c r="MWT45" i="276"/>
  <c r="MWS45" i="276"/>
  <c r="MWR45" i="276"/>
  <c r="MWQ45" i="276"/>
  <c r="MWP45" i="276"/>
  <c r="MWO45" i="276"/>
  <c r="MWN45" i="276"/>
  <c r="MWM45" i="276"/>
  <c r="MWL45" i="276"/>
  <c r="MWK45" i="276"/>
  <c r="MWJ45" i="276"/>
  <c r="MWI45" i="276"/>
  <c r="MWH45" i="276"/>
  <c r="MWG45" i="276"/>
  <c r="MWF45" i="276"/>
  <c r="MWE45" i="276"/>
  <c r="MWD45" i="276"/>
  <c r="MWC45" i="276"/>
  <c r="MWB45" i="276"/>
  <c r="MWA45" i="276"/>
  <c r="MVZ45" i="276"/>
  <c r="MVY45" i="276"/>
  <c r="MVX45" i="276"/>
  <c r="MVW45" i="276"/>
  <c r="MVV45" i="276"/>
  <c r="MVU45" i="276"/>
  <c r="MVT45" i="276"/>
  <c r="MVS45" i="276"/>
  <c r="MVR45" i="276"/>
  <c r="MVQ45" i="276"/>
  <c r="MVP45" i="276"/>
  <c r="MVO45" i="276"/>
  <c r="MVN45" i="276"/>
  <c r="MVM45" i="276"/>
  <c r="MVL45" i="276"/>
  <c r="MVK45" i="276"/>
  <c r="MVJ45" i="276"/>
  <c r="MVI45" i="276"/>
  <c r="MVH45" i="276"/>
  <c r="MVG45" i="276"/>
  <c r="MVF45" i="276"/>
  <c r="MVE45" i="276"/>
  <c r="MVD45" i="276"/>
  <c r="MVC45" i="276"/>
  <c r="MVB45" i="276"/>
  <c r="MVA45" i="276"/>
  <c r="MUZ45" i="276"/>
  <c r="MUY45" i="276"/>
  <c r="MUX45" i="276"/>
  <c r="MUW45" i="276"/>
  <c r="MUV45" i="276"/>
  <c r="MUU45" i="276"/>
  <c r="MUT45" i="276"/>
  <c r="MUS45" i="276"/>
  <c r="MUR45" i="276"/>
  <c r="MUQ45" i="276"/>
  <c r="MUP45" i="276"/>
  <c r="MUO45" i="276"/>
  <c r="MUN45" i="276"/>
  <c r="MUM45" i="276"/>
  <c r="MUL45" i="276"/>
  <c r="MUK45" i="276"/>
  <c r="MUJ45" i="276"/>
  <c r="MUI45" i="276"/>
  <c r="MUH45" i="276"/>
  <c r="MUG45" i="276"/>
  <c r="MUF45" i="276"/>
  <c r="MUE45" i="276"/>
  <c r="MUD45" i="276"/>
  <c r="MUC45" i="276"/>
  <c r="MUB45" i="276"/>
  <c r="MUA45" i="276"/>
  <c r="MTZ45" i="276"/>
  <c r="MTY45" i="276"/>
  <c r="MTX45" i="276"/>
  <c r="MTW45" i="276"/>
  <c r="MTV45" i="276"/>
  <c r="MTU45" i="276"/>
  <c r="MTT45" i="276"/>
  <c r="MTS45" i="276"/>
  <c r="MTR45" i="276"/>
  <c r="MTQ45" i="276"/>
  <c r="MTP45" i="276"/>
  <c r="MTO45" i="276"/>
  <c r="MTN45" i="276"/>
  <c r="MTM45" i="276"/>
  <c r="MTL45" i="276"/>
  <c r="MTK45" i="276"/>
  <c r="MTJ45" i="276"/>
  <c r="MTI45" i="276"/>
  <c r="MTH45" i="276"/>
  <c r="MTG45" i="276"/>
  <c r="MTF45" i="276"/>
  <c r="MTE45" i="276"/>
  <c r="MTD45" i="276"/>
  <c r="MTC45" i="276"/>
  <c r="MTB45" i="276"/>
  <c r="MTA45" i="276"/>
  <c r="MSZ45" i="276"/>
  <c r="MSY45" i="276"/>
  <c r="MSX45" i="276"/>
  <c r="MSW45" i="276"/>
  <c r="MSV45" i="276"/>
  <c r="MSU45" i="276"/>
  <c r="MST45" i="276"/>
  <c r="MSS45" i="276"/>
  <c r="MSR45" i="276"/>
  <c r="MSQ45" i="276"/>
  <c r="MSP45" i="276"/>
  <c r="MSO45" i="276"/>
  <c r="MSN45" i="276"/>
  <c r="MSM45" i="276"/>
  <c r="MSL45" i="276"/>
  <c r="MSK45" i="276"/>
  <c r="MSJ45" i="276"/>
  <c r="MSI45" i="276"/>
  <c r="MSH45" i="276"/>
  <c r="MSG45" i="276"/>
  <c r="MSF45" i="276"/>
  <c r="MSE45" i="276"/>
  <c r="MSD45" i="276"/>
  <c r="MSC45" i="276"/>
  <c r="MSB45" i="276"/>
  <c r="MSA45" i="276"/>
  <c r="MRZ45" i="276"/>
  <c r="MRY45" i="276"/>
  <c r="MRX45" i="276"/>
  <c r="MRW45" i="276"/>
  <c r="MRV45" i="276"/>
  <c r="MRU45" i="276"/>
  <c r="MRT45" i="276"/>
  <c r="MRS45" i="276"/>
  <c r="MRR45" i="276"/>
  <c r="MRQ45" i="276"/>
  <c r="MRP45" i="276"/>
  <c r="MRO45" i="276"/>
  <c r="MRN45" i="276"/>
  <c r="MRM45" i="276"/>
  <c r="MRL45" i="276"/>
  <c r="MRK45" i="276"/>
  <c r="MRJ45" i="276"/>
  <c r="MRI45" i="276"/>
  <c r="MRH45" i="276"/>
  <c r="MRG45" i="276"/>
  <c r="MRF45" i="276"/>
  <c r="MRE45" i="276"/>
  <c r="MRD45" i="276"/>
  <c r="MRC45" i="276"/>
  <c r="MRB45" i="276"/>
  <c r="MRA45" i="276"/>
  <c r="MQZ45" i="276"/>
  <c r="MQY45" i="276"/>
  <c r="MQX45" i="276"/>
  <c r="MQW45" i="276"/>
  <c r="MQV45" i="276"/>
  <c r="MQU45" i="276"/>
  <c r="MQT45" i="276"/>
  <c r="MQS45" i="276"/>
  <c r="MQR45" i="276"/>
  <c r="MQQ45" i="276"/>
  <c r="MQP45" i="276"/>
  <c r="MQO45" i="276"/>
  <c r="MQN45" i="276"/>
  <c r="MQM45" i="276"/>
  <c r="MQL45" i="276"/>
  <c r="MQK45" i="276"/>
  <c r="MQJ45" i="276"/>
  <c r="MQI45" i="276"/>
  <c r="MQH45" i="276"/>
  <c r="MQG45" i="276"/>
  <c r="MQF45" i="276"/>
  <c r="MQE45" i="276"/>
  <c r="MQD45" i="276"/>
  <c r="MQC45" i="276"/>
  <c r="MQB45" i="276"/>
  <c r="MQA45" i="276"/>
  <c r="MPZ45" i="276"/>
  <c r="MPY45" i="276"/>
  <c r="MPX45" i="276"/>
  <c r="MPW45" i="276"/>
  <c r="MPV45" i="276"/>
  <c r="MPU45" i="276"/>
  <c r="MPT45" i="276"/>
  <c r="MPS45" i="276"/>
  <c r="MPR45" i="276"/>
  <c r="MPQ45" i="276"/>
  <c r="MPP45" i="276"/>
  <c r="MPO45" i="276"/>
  <c r="MPN45" i="276"/>
  <c r="MPM45" i="276"/>
  <c r="MPL45" i="276"/>
  <c r="MPK45" i="276"/>
  <c r="MPJ45" i="276"/>
  <c r="MPI45" i="276"/>
  <c r="MPH45" i="276"/>
  <c r="MPG45" i="276"/>
  <c r="MPF45" i="276"/>
  <c r="MPE45" i="276"/>
  <c r="MPD45" i="276"/>
  <c r="MPC45" i="276"/>
  <c r="MPB45" i="276"/>
  <c r="MPA45" i="276"/>
  <c r="MOZ45" i="276"/>
  <c r="MOY45" i="276"/>
  <c r="MOX45" i="276"/>
  <c r="MOW45" i="276"/>
  <c r="MOV45" i="276"/>
  <c r="MOU45" i="276"/>
  <c r="MOT45" i="276"/>
  <c r="MOS45" i="276"/>
  <c r="MOR45" i="276"/>
  <c r="MOQ45" i="276"/>
  <c r="MOP45" i="276"/>
  <c r="MOO45" i="276"/>
  <c r="MON45" i="276"/>
  <c r="MOM45" i="276"/>
  <c r="MOL45" i="276"/>
  <c r="MOK45" i="276"/>
  <c r="MOJ45" i="276"/>
  <c r="MOI45" i="276"/>
  <c r="MOH45" i="276"/>
  <c r="MOG45" i="276"/>
  <c r="MOF45" i="276"/>
  <c r="MOE45" i="276"/>
  <c r="MOD45" i="276"/>
  <c r="MOC45" i="276"/>
  <c r="MOB45" i="276"/>
  <c r="MOA45" i="276"/>
  <c r="MNZ45" i="276"/>
  <c r="MNY45" i="276"/>
  <c r="MNX45" i="276"/>
  <c r="MNW45" i="276"/>
  <c r="MNV45" i="276"/>
  <c r="MNU45" i="276"/>
  <c r="MNT45" i="276"/>
  <c r="MNS45" i="276"/>
  <c r="MNR45" i="276"/>
  <c r="MNQ45" i="276"/>
  <c r="MNP45" i="276"/>
  <c r="MNO45" i="276"/>
  <c r="MNN45" i="276"/>
  <c r="MNM45" i="276"/>
  <c r="MNL45" i="276"/>
  <c r="MNK45" i="276"/>
  <c r="MNJ45" i="276"/>
  <c r="MNI45" i="276"/>
  <c r="MNH45" i="276"/>
  <c r="MNG45" i="276"/>
  <c r="MNF45" i="276"/>
  <c r="MNE45" i="276"/>
  <c r="MND45" i="276"/>
  <c r="MNC45" i="276"/>
  <c r="MNB45" i="276"/>
  <c r="MNA45" i="276"/>
  <c r="MMZ45" i="276"/>
  <c r="MMY45" i="276"/>
  <c r="MMX45" i="276"/>
  <c r="MMW45" i="276"/>
  <c r="MMV45" i="276"/>
  <c r="MMU45" i="276"/>
  <c r="MMT45" i="276"/>
  <c r="MMS45" i="276"/>
  <c r="MMR45" i="276"/>
  <c r="MMQ45" i="276"/>
  <c r="MMP45" i="276"/>
  <c r="MMO45" i="276"/>
  <c r="MMN45" i="276"/>
  <c r="MMM45" i="276"/>
  <c r="MML45" i="276"/>
  <c r="MMK45" i="276"/>
  <c r="MMJ45" i="276"/>
  <c r="MMI45" i="276"/>
  <c r="MMH45" i="276"/>
  <c r="MMG45" i="276"/>
  <c r="MMF45" i="276"/>
  <c r="MME45" i="276"/>
  <c r="MMD45" i="276"/>
  <c r="MMC45" i="276"/>
  <c r="MMB45" i="276"/>
  <c r="MMA45" i="276"/>
  <c r="MLZ45" i="276"/>
  <c r="MLY45" i="276"/>
  <c r="MLX45" i="276"/>
  <c r="MLW45" i="276"/>
  <c r="MLV45" i="276"/>
  <c r="MLU45" i="276"/>
  <c r="MLT45" i="276"/>
  <c r="MLS45" i="276"/>
  <c r="MLR45" i="276"/>
  <c r="MLQ45" i="276"/>
  <c r="MLP45" i="276"/>
  <c r="MLO45" i="276"/>
  <c r="MLN45" i="276"/>
  <c r="MLM45" i="276"/>
  <c r="MLL45" i="276"/>
  <c r="MLK45" i="276"/>
  <c r="MLJ45" i="276"/>
  <c r="MLI45" i="276"/>
  <c r="MLH45" i="276"/>
  <c r="MLG45" i="276"/>
  <c r="MLF45" i="276"/>
  <c r="MLE45" i="276"/>
  <c r="MLD45" i="276"/>
  <c r="MLC45" i="276"/>
  <c r="MLB45" i="276"/>
  <c r="MLA45" i="276"/>
  <c r="MKZ45" i="276"/>
  <c r="MKY45" i="276"/>
  <c r="MKX45" i="276"/>
  <c r="MKW45" i="276"/>
  <c r="MKV45" i="276"/>
  <c r="MKU45" i="276"/>
  <c r="MKT45" i="276"/>
  <c r="MKS45" i="276"/>
  <c r="MKR45" i="276"/>
  <c r="MKQ45" i="276"/>
  <c r="MKP45" i="276"/>
  <c r="MKO45" i="276"/>
  <c r="MKN45" i="276"/>
  <c r="MKM45" i="276"/>
  <c r="MKL45" i="276"/>
  <c r="MKK45" i="276"/>
  <c r="MKJ45" i="276"/>
  <c r="MKI45" i="276"/>
  <c r="MKH45" i="276"/>
  <c r="MKG45" i="276"/>
  <c r="MKF45" i="276"/>
  <c r="MKE45" i="276"/>
  <c r="MKD45" i="276"/>
  <c r="MKC45" i="276"/>
  <c r="MKB45" i="276"/>
  <c r="MKA45" i="276"/>
  <c r="MJZ45" i="276"/>
  <c r="MJY45" i="276"/>
  <c r="MJX45" i="276"/>
  <c r="MJW45" i="276"/>
  <c r="MJV45" i="276"/>
  <c r="MJU45" i="276"/>
  <c r="MJT45" i="276"/>
  <c r="MJS45" i="276"/>
  <c r="MJR45" i="276"/>
  <c r="MJQ45" i="276"/>
  <c r="MJP45" i="276"/>
  <c r="MJO45" i="276"/>
  <c r="MJN45" i="276"/>
  <c r="MJM45" i="276"/>
  <c r="MJL45" i="276"/>
  <c r="MJK45" i="276"/>
  <c r="MJJ45" i="276"/>
  <c r="MJI45" i="276"/>
  <c r="MJH45" i="276"/>
  <c r="MJG45" i="276"/>
  <c r="MJF45" i="276"/>
  <c r="MJE45" i="276"/>
  <c r="MJD45" i="276"/>
  <c r="MJC45" i="276"/>
  <c r="MJB45" i="276"/>
  <c r="MJA45" i="276"/>
  <c r="MIZ45" i="276"/>
  <c r="MIY45" i="276"/>
  <c r="MIX45" i="276"/>
  <c r="MIW45" i="276"/>
  <c r="MIV45" i="276"/>
  <c r="MIU45" i="276"/>
  <c r="MIT45" i="276"/>
  <c r="MIS45" i="276"/>
  <c r="MIR45" i="276"/>
  <c r="MIQ45" i="276"/>
  <c r="MIP45" i="276"/>
  <c r="MIO45" i="276"/>
  <c r="MIN45" i="276"/>
  <c r="MIM45" i="276"/>
  <c r="MIL45" i="276"/>
  <c r="MIK45" i="276"/>
  <c r="MIJ45" i="276"/>
  <c r="MII45" i="276"/>
  <c r="MIH45" i="276"/>
  <c r="MIG45" i="276"/>
  <c r="MIF45" i="276"/>
  <c r="MIE45" i="276"/>
  <c r="MID45" i="276"/>
  <c r="MIC45" i="276"/>
  <c r="MIB45" i="276"/>
  <c r="MIA45" i="276"/>
  <c r="MHZ45" i="276"/>
  <c r="MHY45" i="276"/>
  <c r="MHX45" i="276"/>
  <c r="MHW45" i="276"/>
  <c r="MHV45" i="276"/>
  <c r="MHU45" i="276"/>
  <c r="MHT45" i="276"/>
  <c r="MHS45" i="276"/>
  <c r="MHR45" i="276"/>
  <c r="MHQ45" i="276"/>
  <c r="MHP45" i="276"/>
  <c r="MHO45" i="276"/>
  <c r="MHN45" i="276"/>
  <c r="MHM45" i="276"/>
  <c r="MHL45" i="276"/>
  <c r="MHK45" i="276"/>
  <c r="MHJ45" i="276"/>
  <c r="MHI45" i="276"/>
  <c r="MHH45" i="276"/>
  <c r="MHG45" i="276"/>
  <c r="MHF45" i="276"/>
  <c r="MHE45" i="276"/>
  <c r="MHD45" i="276"/>
  <c r="MHC45" i="276"/>
  <c r="MHB45" i="276"/>
  <c r="MHA45" i="276"/>
  <c r="MGZ45" i="276"/>
  <c r="MGY45" i="276"/>
  <c r="MGX45" i="276"/>
  <c r="MGW45" i="276"/>
  <c r="MGV45" i="276"/>
  <c r="MGU45" i="276"/>
  <c r="MGT45" i="276"/>
  <c r="MGS45" i="276"/>
  <c r="MGR45" i="276"/>
  <c r="MGQ45" i="276"/>
  <c r="MGP45" i="276"/>
  <c r="MGO45" i="276"/>
  <c r="MGN45" i="276"/>
  <c r="MGM45" i="276"/>
  <c r="MGL45" i="276"/>
  <c r="MGK45" i="276"/>
  <c r="MGJ45" i="276"/>
  <c r="MGI45" i="276"/>
  <c r="MGH45" i="276"/>
  <c r="MGG45" i="276"/>
  <c r="MGF45" i="276"/>
  <c r="MGE45" i="276"/>
  <c r="MGD45" i="276"/>
  <c r="MGC45" i="276"/>
  <c r="MGB45" i="276"/>
  <c r="MGA45" i="276"/>
  <c r="MFZ45" i="276"/>
  <c r="MFY45" i="276"/>
  <c r="MFX45" i="276"/>
  <c r="MFW45" i="276"/>
  <c r="MFV45" i="276"/>
  <c r="MFU45" i="276"/>
  <c r="MFT45" i="276"/>
  <c r="MFS45" i="276"/>
  <c r="MFR45" i="276"/>
  <c r="MFQ45" i="276"/>
  <c r="MFP45" i="276"/>
  <c r="MFO45" i="276"/>
  <c r="MFN45" i="276"/>
  <c r="MFM45" i="276"/>
  <c r="MFL45" i="276"/>
  <c r="MFK45" i="276"/>
  <c r="MFJ45" i="276"/>
  <c r="MFI45" i="276"/>
  <c r="MFH45" i="276"/>
  <c r="MFG45" i="276"/>
  <c r="MFF45" i="276"/>
  <c r="MFE45" i="276"/>
  <c r="MFD45" i="276"/>
  <c r="MFC45" i="276"/>
  <c r="MFB45" i="276"/>
  <c r="MFA45" i="276"/>
  <c r="MEZ45" i="276"/>
  <c r="MEY45" i="276"/>
  <c r="MEX45" i="276"/>
  <c r="MEW45" i="276"/>
  <c r="MEV45" i="276"/>
  <c r="MEU45" i="276"/>
  <c r="MET45" i="276"/>
  <c r="MES45" i="276"/>
  <c r="MER45" i="276"/>
  <c r="MEQ45" i="276"/>
  <c r="MEP45" i="276"/>
  <c r="MEO45" i="276"/>
  <c r="MEN45" i="276"/>
  <c r="MEM45" i="276"/>
  <c r="MEL45" i="276"/>
  <c r="MEK45" i="276"/>
  <c r="MEJ45" i="276"/>
  <c r="MEI45" i="276"/>
  <c r="MEH45" i="276"/>
  <c r="MEG45" i="276"/>
  <c r="MEF45" i="276"/>
  <c r="MEE45" i="276"/>
  <c r="MED45" i="276"/>
  <c r="MEC45" i="276"/>
  <c r="MEB45" i="276"/>
  <c r="MEA45" i="276"/>
  <c r="MDZ45" i="276"/>
  <c r="MDY45" i="276"/>
  <c r="MDX45" i="276"/>
  <c r="MDW45" i="276"/>
  <c r="MDV45" i="276"/>
  <c r="MDU45" i="276"/>
  <c r="MDT45" i="276"/>
  <c r="MDS45" i="276"/>
  <c r="MDR45" i="276"/>
  <c r="MDQ45" i="276"/>
  <c r="MDP45" i="276"/>
  <c r="MDO45" i="276"/>
  <c r="MDN45" i="276"/>
  <c r="MDM45" i="276"/>
  <c r="MDL45" i="276"/>
  <c r="MDK45" i="276"/>
  <c r="MDJ45" i="276"/>
  <c r="MDI45" i="276"/>
  <c r="MDH45" i="276"/>
  <c r="MDG45" i="276"/>
  <c r="MDF45" i="276"/>
  <c r="MDE45" i="276"/>
  <c r="MDD45" i="276"/>
  <c r="MDC45" i="276"/>
  <c r="MDB45" i="276"/>
  <c r="MDA45" i="276"/>
  <c r="MCZ45" i="276"/>
  <c r="MCY45" i="276"/>
  <c r="MCX45" i="276"/>
  <c r="MCW45" i="276"/>
  <c r="MCV45" i="276"/>
  <c r="MCU45" i="276"/>
  <c r="MCT45" i="276"/>
  <c r="MCS45" i="276"/>
  <c r="MCR45" i="276"/>
  <c r="MCQ45" i="276"/>
  <c r="MCP45" i="276"/>
  <c r="MCO45" i="276"/>
  <c r="MCN45" i="276"/>
  <c r="MCM45" i="276"/>
  <c r="MCL45" i="276"/>
  <c r="MCK45" i="276"/>
  <c r="MCJ45" i="276"/>
  <c r="MCI45" i="276"/>
  <c r="MCH45" i="276"/>
  <c r="MCG45" i="276"/>
  <c r="MCF45" i="276"/>
  <c r="MCE45" i="276"/>
  <c r="MCD45" i="276"/>
  <c r="MCC45" i="276"/>
  <c r="MCB45" i="276"/>
  <c r="MCA45" i="276"/>
  <c r="MBZ45" i="276"/>
  <c r="MBY45" i="276"/>
  <c r="MBX45" i="276"/>
  <c r="MBW45" i="276"/>
  <c r="MBV45" i="276"/>
  <c r="MBU45" i="276"/>
  <c r="MBT45" i="276"/>
  <c r="MBS45" i="276"/>
  <c r="MBR45" i="276"/>
  <c r="MBQ45" i="276"/>
  <c r="MBP45" i="276"/>
  <c r="MBO45" i="276"/>
  <c r="MBN45" i="276"/>
  <c r="MBM45" i="276"/>
  <c r="MBL45" i="276"/>
  <c r="MBK45" i="276"/>
  <c r="MBJ45" i="276"/>
  <c r="MBI45" i="276"/>
  <c r="MBH45" i="276"/>
  <c r="MBG45" i="276"/>
  <c r="MBF45" i="276"/>
  <c r="MBE45" i="276"/>
  <c r="MBD45" i="276"/>
  <c r="MBC45" i="276"/>
  <c r="MBB45" i="276"/>
  <c r="MBA45" i="276"/>
  <c r="MAZ45" i="276"/>
  <c r="MAY45" i="276"/>
  <c r="MAX45" i="276"/>
  <c r="MAW45" i="276"/>
  <c r="MAV45" i="276"/>
  <c r="MAU45" i="276"/>
  <c r="MAT45" i="276"/>
  <c r="MAS45" i="276"/>
  <c r="MAR45" i="276"/>
  <c r="MAQ45" i="276"/>
  <c r="MAP45" i="276"/>
  <c r="MAO45" i="276"/>
  <c r="MAN45" i="276"/>
  <c r="MAM45" i="276"/>
  <c r="MAL45" i="276"/>
  <c r="MAK45" i="276"/>
  <c r="MAJ45" i="276"/>
  <c r="MAI45" i="276"/>
  <c r="MAH45" i="276"/>
  <c r="MAG45" i="276"/>
  <c r="MAF45" i="276"/>
  <c r="MAE45" i="276"/>
  <c r="MAD45" i="276"/>
  <c r="MAC45" i="276"/>
  <c r="MAB45" i="276"/>
  <c r="MAA45" i="276"/>
  <c r="LZZ45" i="276"/>
  <c r="LZY45" i="276"/>
  <c r="LZX45" i="276"/>
  <c r="LZW45" i="276"/>
  <c r="LZV45" i="276"/>
  <c r="LZU45" i="276"/>
  <c r="LZT45" i="276"/>
  <c r="LZS45" i="276"/>
  <c r="LZR45" i="276"/>
  <c r="LZQ45" i="276"/>
  <c r="LZP45" i="276"/>
  <c r="LZO45" i="276"/>
  <c r="LZN45" i="276"/>
  <c r="LZM45" i="276"/>
  <c r="LZL45" i="276"/>
  <c r="LZK45" i="276"/>
  <c r="LZJ45" i="276"/>
  <c r="LZI45" i="276"/>
  <c r="LZH45" i="276"/>
  <c r="LZG45" i="276"/>
  <c r="LZF45" i="276"/>
  <c r="LZE45" i="276"/>
  <c r="LZD45" i="276"/>
  <c r="LZC45" i="276"/>
  <c r="LZB45" i="276"/>
  <c r="LZA45" i="276"/>
  <c r="LYZ45" i="276"/>
  <c r="LYY45" i="276"/>
  <c r="LYX45" i="276"/>
  <c r="LYW45" i="276"/>
  <c r="LYV45" i="276"/>
  <c r="LYU45" i="276"/>
  <c r="LYT45" i="276"/>
  <c r="LYS45" i="276"/>
  <c r="LYR45" i="276"/>
  <c r="LYQ45" i="276"/>
  <c r="LYP45" i="276"/>
  <c r="LYO45" i="276"/>
  <c r="LYN45" i="276"/>
  <c r="LYM45" i="276"/>
  <c r="LYL45" i="276"/>
  <c r="LYK45" i="276"/>
  <c r="LYJ45" i="276"/>
  <c r="LYI45" i="276"/>
  <c r="LYH45" i="276"/>
  <c r="LYG45" i="276"/>
  <c r="LYF45" i="276"/>
  <c r="LYE45" i="276"/>
  <c r="LYD45" i="276"/>
  <c r="LYC45" i="276"/>
  <c r="LYB45" i="276"/>
  <c r="LYA45" i="276"/>
  <c r="LXZ45" i="276"/>
  <c r="LXY45" i="276"/>
  <c r="LXX45" i="276"/>
  <c r="LXW45" i="276"/>
  <c r="LXV45" i="276"/>
  <c r="LXU45" i="276"/>
  <c r="LXT45" i="276"/>
  <c r="LXS45" i="276"/>
  <c r="LXR45" i="276"/>
  <c r="LXQ45" i="276"/>
  <c r="LXP45" i="276"/>
  <c r="LXO45" i="276"/>
  <c r="LXN45" i="276"/>
  <c r="LXM45" i="276"/>
  <c r="LXL45" i="276"/>
  <c r="LXK45" i="276"/>
  <c r="LXJ45" i="276"/>
  <c r="LXI45" i="276"/>
  <c r="LXH45" i="276"/>
  <c r="LXG45" i="276"/>
  <c r="LXF45" i="276"/>
  <c r="LXE45" i="276"/>
  <c r="LXD45" i="276"/>
  <c r="LXC45" i="276"/>
  <c r="LXB45" i="276"/>
  <c r="LXA45" i="276"/>
  <c r="LWZ45" i="276"/>
  <c r="LWY45" i="276"/>
  <c r="LWX45" i="276"/>
  <c r="LWW45" i="276"/>
  <c r="LWV45" i="276"/>
  <c r="LWU45" i="276"/>
  <c r="LWT45" i="276"/>
  <c r="LWS45" i="276"/>
  <c r="LWR45" i="276"/>
  <c r="LWQ45" i="276"/>
  <c r="LWP45" i="276"/>
  <c r="LWO45" i="276"/>
  <c r="LWN45" i="276"/>
  <c r="LWM45" i="276"/>
  <c r="LWL45" i="276"/>
  <c r="LWK45" i="276"/>
  <c r="LWJ45" i="276"/>
  <c r="LWI45" i="276"/>
  <c r="LWH45" i="276"/>
  <c r="LWG45" i="276"/>
  <c r="LWF45" i="276"/>
  <c r="LWE45" i="276"/>
  <c r="LWD45" i="276"/>
  <c r="LWC45" i="276"/>
  <c r="LWB45" i="276"/>
  <c r="LWA45" i="276"/>
  <c r="LVZ45" i="276"/>
  <c r="LVY45" i="276"/>
  <c r="LVX45" i="276"/>
  <c r="LVW45" i="276"/>
  <c r="LVV45" i="276"/>
  <c r="LVU45" i="276"/>
  <c r="LVT45" i="276"/>
  <c r="LVS45" i="276"/>
  <c r="LVR45" i="276"/>
  <c r="LVQ45" i="276"/>
  <c r="LVP45" i="276"/>
  <c r="LVO45" i="276"/>
  <c r="LVN45" i="276"/>
  <c r="LVM45" i="276"/>
  <c r="LVL45" i="276"/>
  <c r="LVK45" i="276"/>
  <c r="LVJ45" i="276"/>
  <c r="LVI45" i="276"/>
  <c r="LVH45" i="276"/>
  <c r="LVG45" i="276"/>
  <c r="LVF45" i="276"/>
  <c r="LVE45" i="276"/>
  <c r="LVD45" i="276"/>
  <c r="LVC45" i="276"/>
  <c r="LVB45" i="276"/>
  <c r="LVA45" i="276"/>
  <c r="LUZ45" i="276"/>
  <c r="LUY45" i="276"/>
  <c r="LUX45" i="276"/>
  <c r="LUW45" i="276"/>
  <c r="LUV45" i="276"/>
  <c r="LUU45" i="276"/>
  <c r="LUT45" i="276"/>
  <c r="LUS45" i="276"/>
  <c r="LUR45" i="276"/>
  <c r="LUQ45" i="276"/>
  <c r="LUP45" i="276"/>
  <c r="LUO45" i="276"/>
  <c r="LUN45" i="276"/>
  <c r="LUM45" i="276"/>
  <c r="LUL45" i="276"/>
  <c r="LUK45" i="276"/>
  <c r="LUJ45" i="276"/>
  <c r="LUI45" i="276"/>
  <c r="LUH45" i="276"/>
  <c r="LUG45" i="276"/>
  <c r="LUF45" i="276"/>
  <c r="LUE45" i="276"/>
  <c r="LUD45" i="276"/>
  <c r="LUC45" i="276"/>
  <c r="LUB45" i="276"/>
  <c r="LUA45" i="276"/>
  <c r="LTZ45" i="276"/>
  <c r="LTY45" i="276"/>
  <c r="LTX45" i="276"/>
  <c r="LTW45" i="276"/>
  <c r="LTV45" i="276"/>
  <c r="LTU45" i="276"/>
  <c r="LTT45" i="276"/>
  <c r="LTS45" i="276"/>
  <c r="LTR45" i="276"/>
  <c r="LTQ45" i="276"/>
  <c r="LTP45" i="276"/>
  <c r="LTO45" i="276"/>
  <c r="LTN45" i="276"/>
  <c r="LTM45" i="276"/>
  <c r="LTL45" i="276"/>
  <c r="LTK45" i="276"/>
  <c r="LTJ45" i="276"/>
  <c r="LTI45" i="276"/>
  <c r="LTH45" i="276"/>
  <c r="LTG45" i="276"/>
  <c r="LTF45" i="276"/>
  <c r="LTE45" i="276"/>
  <c r="LTD45" i="276"/>
  <c r="LTC45" i="276"/>
  <c r="LTB45" i="276"/>
  <c r="LTA45" i="276"/>
  <c r="LSZ45" i="276"/>
  <c r="LSY45" i="276"/>
  <c r="LSX45" i="276"/>
  <c r="LSW45" i="276"/>
  <c r="LSV45" i="276"/>
  <c r="LSU45" i="276"/>
  <c r="LST45" i="276"/>
  <c r="LSS45" i="276"/>
  <c r="LSR45" i="276"/>
  <c r="LSQ45" i="276"/>
  <c r="LSP45" i="276"/>
  <c r="LSO45" i="276"/>
  <c r="LSN45" i="276"/>
  <c r="LSM45" i="276"/>
  <c r="LSL45" i="276"/>
  <c r="LSK45" i="276"/>
  <c r="LSJ45" i="276"/>
  <c r="LSI45" i="276"/>
  <c r="LSH45" i="276"/>
  <c r="LSG45" i="276"/>
  <c r="LSF45" i="276"/>
  <c r="LSE45" i="276"/>
  <c r="LSD45" i="276"/>
  <c r="LSC45" i="276"/>
  <c r="LSB45" i="276"/>
  <c r="LSA45" i="276"/>
  <c r="LRZ45" i="276"/>
  <c r="LRY45" i="276"/>
  <c r="LRX45" i="276"/>
  <c r="LRW45" i="276"/>
  <c r="LRV45" i="276"/>
  <c r="LRU45" i="276"/>
  <c r="LRT45" i="276"/>
  <c r="LRS45" i="276"/>
  <c r="LRR45" i="276"/>
  <c r="LRQ45" i="276"/>
  <c r="LRP45" i="276"/>
  <c r="LRO45" i="276"/>
  <c r="LRN45" i="276"/>
  <c r="LRM45" i="276"/>
  <c r="LRL45" i="276"/>
  <c r="LRK45" i="276"/>
  <c r="LRJ45" i="276"/>
  <c r="LRI45" i="276"/>
  <c r="LRH45" i="276"/>
  <c r="LRG45" i="276"/>
  <c r="LRF45" i="276"/>
  <c r="LRE45" i="276"/>
  <c r="LRD45" i="276"/>
  <c r="LRC45" i="276"/>
  <c r="LRB45" i="276"/>
  <c r="LRA45" i="276"/>
  <c r="LQZ45" i="276"/>
  <c r="LQY45" i="276"/>
  <c r="LQX45" i="276"/>
  <c r="LQW45" i="276"/>
  <c r="LQV45" i="276"/>
  <c r="LQU45" i="276"/>
  <c r="LQT45" i="276"/>
  <c r="LQS45" i="276"/>
  <c r="LQR45" i="276"/>
  <c r="LQQ45" i="276"/>
  <c r="LQP45" i="276"/>
  <c r="LQO45" i="276"/>
  <c r="LQN45" i="276"/>
  <c r="LQM45" i="276"/>
  <c r="LQL45" i="276"/>
  <c r="LQK45" i="276"/>
  <c r="LQJ45" i="276"/>
  <c r="LQI45" i="276"/>
  <c r="LQH45" i="276"/>
  <c r="LQG45" i="276"/>
  <c r="LQF45" i="276"/>
  <c r="LQE45" i="276"/>
  <c r="LQD45" i="276"/>
  <c r="LQC45" i="276"/>
  <c r="LQB45" i="276"/>
  <c r="LQA45" i="276"/>
  <c r="LPZ45" i="276"/>
  <c r="LPY45" i="276"/>
  <c r="LPX45" i="276"/>
  <c r="LPW45" i="276"/>
  <c r="LPV45" i="276"/>
  <c r="LPU45" i="276"/>
  <c r="LPT45" i="276"/>
  <c r="LPS45" i="276"/>
  <c r="LPR45" i="276"/>
  <c r="LPQ45" i="276"/>
  <c r="LPP45" i="276"/>
  <c r="LPO45" i="276"/>
  <c r="LPN45" i="276"/>
  <c r="LPM45" i="276"/>
  <c r="LPL45" i="276"/>
  <c r="LPK45" i="276"/>
  <c r="LPJ45" i="276"/>
  <c r="LPI45" i="276"/>
  <c r="LPH45" i="276"/>
  <c r="LPG45" i="276"/>
  <c r="LPF45" i="276"/>
  <c r="LPE45" i="276"/>
  <c r="LPD45" i="276"/>
  <c r="LPC45" i="276"/>
  <c r="LPB45" i="276"/>
  <c r="LPA45" i="276"/>
  <c r="LOZ45" i="276"/>
  <c r="LOY45" i="276"/>
  <c r="LOX45" i="276"/>
  <c r="LOW45" i="276"/>
  <c r="LOV45" i="276"/>
  <c r="LOU45" i="276"/>
  <c r="LOT45" i="276"/>
  <c r="LOS45" i="276"/>
  <c r="LOR45" i="276"/>
  <c r="LOQ45" i="276"/>
  <c r="LOP45" i="276"/>
  <c r="LOO45" i="276"/>
  <c r="LON45" i="276"/>
  <c r="LOM45" i="276"/>
  <c r="LOL45" i="276"/>
  <c r="LOK45" i="276"/>
  <c r="LOJ45" i="276"/>
  <c r="LOI45" i="276"/>
  <c r="LOH45" i="276"/>
  <c r="LOG45" i="276"/>
  <c r="LOF45" i="276"/>
  <c r="LOE45" i="276"/>
  <c r="LOD45" i="276"/>
  <c r="LOC45" i="276"/>
  <c r="LOB45" i="276"/>
  <c r="LOA45" i="276"/>
  <c r="LNZ45" i="276"/>
  <c r="LNY45" i="276"/>
  <c r="LNX45" i="276"/>
  <c r="LNW45" i="276"/>
  <c r="LNV45" i="276"/>
  <c r="LNU45" i="276"/>
  <c r="LNT45" i="276"/>
  <c r="LNS45" i="276"/>
  <c r="LNR45" i="276"/>
  <c r="LNQ45" i="276"/>
  <c r="LNP45" i="276"/>
  <c r="LNO45" i="276"/>
  <c r="LNN45" i="276"/>
  <c r="LNM45" i="276"/>
  <c r="LNL45" i="276"/>
  <c r="LNK45" i="276"/>
  <c r="LNJ45" i="276"/>
  <c r="LNI45" i="276"/>
  <c r="LNH45" i="276"/>
  <c r="LNG45" i="276"/>
  <c r="LNF45" i="276"/>
  <c r="LNE45" i="276"/>
  <c r="LND45" i="276"/>
  <c r="LNC45" i="276"/>
  <c r="LNB45" i="276"/>
  <c r="LNA45" i="276"/>
  <c r="LMZ45" i="276"/>
  <c r="LMY45" i="276"/>
  <c r="LMX45" i="276"/>
  <c r="LMW45" i="276"/>
  <c r="LMV45" i="276"/>
  <c r="LMU45" i="276"/>
  <c r="LMT45" i="276"/>
  <c r="LMS45" i="276"/>
  <c r="LMR45" i="276"/>
  <c r="LMQ45" i="276"/>
  <c r="LMP45" i="276"/>
  <c r="LMO45" i="276"/>
  <c r="LMN45" i="276"/>
  <c r="LMM45" i="276"/>
  <c r="LML45" i="276"/>
  <c r="LMK45" i="276"/>
  <c r="LMJ45" i="276"/>
  <c r="LMI45" i="276"/>
  <c r="LMH45" i="276"/>
  <c r="LMG45" i="276"/>
  <c r="LMF45" i="276"/>
  <c r="LME45" i="276"/>
  <c r="LMD45" i="276"/>
  <c r="LMC45" i="276"/>
  <c r="LMB45" i="276"/>
  <c r="LMA45" i="276"/>
  <c r="LLZ45" i="276"/>
  <c r="LLY45" i="276"/>
  <c r="LLX45" i="276"/>
  <c r="LLW45" i="276"/>
  <c r="LLV45" i="276"/>
  <c r="LLU45" i="276"/>
  <c r="LLT45" i="276"/>
  <c r="LLS45" i="276"/>
  <c r="LLR45" i="276"/>
  <c r="LLQ45" i="276"/>
  <c r="LLP45" i="276"/>
  <c r="LLO45" i="276"/>
  <c r="LLN45" i="276"/>
  <c r="LLM45" i="276"/>
  <c r="LLL45" i="276"/>
  <c r="LLK45" i="276"/>
  <c r="LLJ45" i="276"/>
  <c r="LLI45" i="276"/>
  <c r="LLH45" i="276"/>
  <c r="LLG45" i="276"/>
  <c r="LLF45" i="276"/>
  <c r="LLE45" i="276"/>
  <c r="LLD45" i="276"/>
  <c r="LLC45" i="276"/>
  <c r="LLB45" i="276"/>
  <c r="LLA45" i="276"/>
  <c r="LKZ45" i="276"/>
  <c r="LKY45" i="276"/>
  <c r="LKX45" i="276"/>
  <c r="LKW45" i="276"/>
  <c r="LKV45" i="276"/>
  <c r="LKU45" i="276"/>
  <c r="LKT45" i="276"/>
  <c r="LKS45" i="276"/>
  <c r="LKR45" i="276"/>
  <c r="LKQ45" i="276"/>
  <c r="LKP45" i="276"/>
  <c r="LKO45" i="276"/>
  <c r="LKN45" i="276"/>
  <c r="LKM45" i="276"/>
  <c r="LKL45" i="276"/>
  <c r="LKK45" i="276"/>
  <c r="LKJ45" i="276"/>
  <c r="LKI45" i="276"/>
  <c r="LKH45" i="276"/>
  <c r="LKG45" i="276"/>
  <c r="LKF45" i="276"/>
  <c r="LKE45" i="276"/>
  <c r="LKD45" i="276"/>
  <c r="LKC45" i="276"/>
  <c r="LKB45" i="276"/>
  <c r="LKA45" i="276"/>
  <c r="LJZ45" i="276"/>
  <c r="LJY45" i="276"/>
  <c r="LJX45" i="276"/>
  <c r="LJW45" i="276"/>
  <c r="LJV45" i="276"/>
  <c r="LJU45" i="276"/>
  <c r="LJT45" i="276"/>
  <c r="LJS45" i="276"/>
  <c r="LJR45" i="276"/>
  <c r="LJQ45" i="276"/>
  <c r="LJP45" i="276"/>
  <c r="LJO45" i="276"/>
  <c r="LJN45" i="276"/>
  <c r="LJM45" i="276"/>
  <c r="LJL45" i="276"/>
  <c r="LJK45" i="276"/>
  <c r="LJJ45" i="276"/>
  <c r="LJI45" i="276"/>
  <c r="LJH45" i="276"/>
  <c r="LJG45" i="276"/>
  <c r="LJF45" i="276"/>
  <c r="LJE45" i="276"/>
  <c r="LJD45" i="276"/>
  <c r="LJC45" i="276"/>
  <c r="LJB45" i="276"/>
  <c r="LJA45" i="276"/>
  <c r="LIZ45" i="276"/>
  <c r="LIY45" i="276"/>
  <c r="LIX45" i="276"/>
  <c r="LIW45" i="276"/>
  <c r="LIV45" i="276"/>
  <c r="LIU45" i="276"/>
  <c r="LIT45" i="276"/>
  <c r="LIS45" i="276"/>
  <c r="LIR45" i="276"/>
  <c r="LIQ45" i="276"/>
  <c r="LIP45" i="276"/>
  <c r="LIO45" i="276"/>
  <c r="LIN45" i="276"/>
  <c r="LIM45" i="276"/>
  <c r="LIL45" i="276"/>
  <c r="LIK45" i="276"/>
  <c r="LIJ45" i="276"/>
  <c r="LII45" i="276"/>
  <c r="LIH45" i="276"/>
  <c r="LIG45" i="276"/>
  <c r="LIF45" i="276"/>
  <c r="LIE45" i="276"/>
  <c r="LID45" i="276"/>
  <c r="LIC45" i="276"/>
  <c r="LIB45" i="276"/>
  <c r="LIA45" i="276"/>
  <c r="LHZ45" i="276"/>
  <c r="LHY45" i="276"/>
  <c r="LHX45" i="276"/>
  <c r="LHW45" i="276"/>
  <c r="LHV45" i="276"/>
  <c r="LHU45" i="276"/>
  <c r="LHT45" i="276"/>
  <c r="LHS45" i="276"/>
  <c r="LHR45" i="276"/>
  <c r="LHQ45" i="276"/>
  <c r="LHP45" i="276"/>
  <c r="LHO45" i="276"/>
  <c r="LHN45" i="276"/>
  <c r="LHM45" i="276"/>
  <c r="LHL45" i="276"/>
  <c r="LHK45" i="276"/>
  <c r="LHJ45" i="276"/>
  <c r="LHI45" i="276"/>
  <c r="LHH45" i="276"/>
  <c r="LHG45" i="276"/>
  <c r="LHF45" i="276"/>
  <c r="LHE45" i="276"/>
  <c r="LHD45" i="276"/>
  <c r="LHC45" i="276"/>
  <c r="LHB45" i="276"/>
  <c r="LHA45" i="276"/>
  <c r="LGZ45" i="276"/>
  <c r="LGY45" i="276"/>
  <c r="LGX45" i="276"/>
  <c r="LGW45" i="276"/>
  <c r="LGV45" i="276"/>
  <c r="LGU45" i="276"/>
  <c r="LGT45" i="276"/>
  <c r="LGS45" i="276"/>
  <c r="LGR45" i="276"/>
  <c r="LGQ45" i="276"/>
  <c r="LGP45" i="276"/>
  <c r="LGO45" i="276"/>
  <c r="LGN45" i="276"/>
  <c r="LGM45" i="276"/>
  <c r="LGL45" i="276"/>
  <c r="LGK45" i="276"/>
  <c r="LGJ45" i="276"/>
  <c r="LGI45" i="276"/>
  <c r="LGH45" i="276"/>
  <c r="LGG45" i="276"/>
  <c r="LGF45" i="276"/>
  <c r="LGE45" i="276"/>
  <c r="LGD45" i="276"/>
  <c r="LGC45" i="276"/>
  <c r="LGB45" i="276"/>
  <c r="LGA45" i="276"/>
  <c r="LFZ45" i="276"/>
  <c r="LFY45" i="276"/>
  <c r="LFX45" i="276"/>
  <c r="LFW45" i="276"/>
  <c r="LFV45" i="276"/>
  <c r="LFU45" i="276"/>
  <c r="LFT45" i="276"/>
  <c r="LFS45" i="276"/>
  <c r="LFR45" i="276"/>
  <c r="LFQ45" i="276"/>
  <c r="LFP45" i="276"/>
  <c r="LFO45" i="276"/>
  <c r="LFN45" i="276"/>
  <c r="LFM45" i="276"/>
  <c r="LFL45" i="276"/>
  <c r="LFK45" i="276"/>
  <c r="LFJ45" i="276"/>
  <c r="LFI45" i="276"/>
  <c r="LFH45" i="276"/>
  <c r="LFG45" i="276"/>
  <c r="LFF45" i="276"/>
  <c r="LFE45" i="276"/>
  <c r="LFD45" i="276"/>
  <c r="LFC45" i="276"/>
  <c r="LFB45" i="276"/>
  <c r="LFA45" i="276"/>
  <c r="LEZ45" i="276"/>
  <c r="LEY45" i="276"/>
  <c r="LEX45" i="276"/>
  <c r="LEW45" i="276"/>
  <c r="LEV45" i="276"/>
  <c r="LEU45" i="276"/>
  <c r="LET45" i="276"/>
  <c r="LES45" i="276"/>
  <c r="LER45" i="276"/>
  <c r="LEQ45" i="276"/>
  <c r="LEP45" i="276"/>
  <c r="LEO45" i="276"/>
  <c r="LEN45" i="276"/>
  <c r="LEM45" i="276"/>
  <c r="LEL45" i="276"/>
  <c r="LEK45" i="276"/>
  <c r="LEJ45" i="276"/>
  <c r="LEI45" i="276"/>
  <c r="LEH45" i="276"/>
  <c r="LEG45" i="276"/>
  <c r="LEF45" i="276"/>
  <c r="LEE45" i="276"/>
  <c r="LED45" i="276"/>
  <c r="LEC45" i="276"/>
  <c r="LEB45" i="276"/>
  <c r="LEA45" i="276"/>
  <c r="LDZ45" i="276"/>
  <c r="LDY45" i="276"/>
  <c r="LDX45" i="276"/>
  <c r="LDW45" i="276"/>
  <c r="LDV45" i="276"/>
  <c r="LDU45" i="276"/>
  <c r="LDT45" i="276"/>
  <c r="LDS45" i="276"/>
  <c r="LDR45" i="276"/>
  <c r="LDQ45" i="276"/>
  <c r="LDP45" i="276"/>
  <c r="LDO45" i="276"/>
  <c r="LDN45" i="276"/>
  <c r="LDM45" i="276"/>
  <c r="LDL45" i="276"/>
  <c r="LDK45" i="276"/>
  <c r="LDJ45" i="276"/>
  <c r="LDI45" i="276"/>
  <c r="LDH45" i="276"/>
  <c r="LDG45" i="276"/>
  <c r="LDF45" i="276"/>
  <c r="LDE45" i="276"/>
  <c r="LDD45" i="276"/>
  <c r="LDC45" i="276"/>
  <c r="LDB45" i="276"/>
  <c r="LDA45" i="276"/>
  <c r="LCZ45" i="276"/>
  <c r="LCY45" i="276"/>
  <c r="LCX45" i="276"/>
  <c r="LCW45" i="276"/>
  <c r="LCV45" i="276"/>
  <c r="LCU45" i="276"/>
  <c r="LCT45" i="276"/>
  <c r="LCS45" i="276"/>
  <c r="LCR45" i="276"/>
  <c r="LCQ45" i="276"/>
  <c r="LCP45" i="276"/>
  <c r="LCO45" i="276"/>
  <c r="LCN45" i="276"/>
  <c r="LCM45" i="276"/>
  <c r="LCL45" i="276"/>
  <c r="LCK45" i="276"/>
  <c r="LCJ45" i="276"/>
  <c r="LCI45" i="276"/>
  <c r="LCH45" i="276"/>
  <c r="LCG45" i="276"/>
  <c r="LCF45" i="276"/>
  <c r="LCE45" i="276"/>
  <c r="LCD45" i="276"/>
  <c r="LCC45" i="276"/>
  <c r="LCB45" i="276"/>
  <c r="LCA45" i="276"/>
  <c r="LBZ45" i="276"/>
  <c r="LBY45" i="276"/>
  <c r="LBX45" i="276"/>
  <c r="LBW45" i="276"/>
  <c r="LBV45" i="276"/>
  <c r="LBU45" i="276"/>
  <c r="LBT45" i="276"/>
  <c r="LBS45" i="276"/>
  <c r="LBR45" i="276"/>
  <c r="LBQ45" i="276"/>
  <c r="LBP45" i="276"/>
  <c r="LBO45" i="276"/>
  <c r="LBN45" i="276"/>
  <c r="LBM45" i="276"/>
  <c r="LBL45" i="276"/>
  <c r="LBK45" i="276"/>
  <c r="LBJ45" i="276"/>
  <c r="LBI45" i="276"/>
  <c r="LBH45" i="276"/>
  <c r="LBG45" i="276"/>
  <c r="LBF45" i="276"/>
  <c r="LBE45" i="276"/>
  <c r="LBD45" i="276"/>
  <c r="LBC45" i="276"/>
  <c r="LBB45" i="276"/>
  <c r="LBA45" i="276"/>
  <c r="LAZ45" i="276"/>
  <c r="LAY45" i="276"/>
  <c r="LAX45" i="276"/>
  <c r="LAW45" i="276"/>
  <c r="LAV45" i="276"/>
  <c r="LAU45" i="276"/>
  <c r="LAT45" i="276"/>
  <c r="LAS45" i="276"/>
  <c r="LAR45" i="276"/>
  <c r="LAQ45" i="276"/>
  <c r="LAP45" i="276"/>
  <c r="LAO45" i="276"/>
  <c r="LAN45" i="276"/>
  <c r="LAM45" i="276"/>
  <c r="LAL45" i="276"/>
  <c r="LAK45" i="276"/>
  <c r="LAJ45" i="276"/>
  <c r="LAI45" i="276"/>
  <c r="LAH45" i="276"/>
  <c r="LAG45" i="276"/>
  <c r="LAF45" i="276"/>
  <c r="LAE45" i="276"/>
  <c r="LAD45" i="276"/>
  <c r="LAC45" i="276"/>
  <c r="LAB45" i="276"/>
  <c r="LAA45" i="276"/>
  <c r="KZZ45" i="276"/>
  <c r="KZY45" i="276"/>
  <c r="KZX45" i="276"/>
  <c r="KZW45" i="276"/>
  <c r="KZV45" i="276"/>
  <c r="KZU45" i="276"/>
  <c r="KZT45" i="276"/>
  <c r="KZS45" i="276"/>
  <c r="KZR45" i="276"/>
  <c r="KZQ45" i="276"/>
  <c r="KZP45" i="276"/>
  <c r="KZO45" i="276"/>
  <c r="KZN45" i="276"/>
  <c r="KZM45" i="276"/>
  <c r="KZL45" i="276"/>
  <c r="KZK45" i="276"/>
  <c r="KZJ45" i="276"/>
  <c r="KZI45" i="276"/>
  <c r="KZH45" i="276"/>
  <c r="KZG45" i="276"/>
  <c r="KZF45" i="276"/>
  <c r="KZE45" i="276"/>
  <c r="KZD45" i="276"/>
  <c r="KZC45" i="276"/>
  <c r="KZB45" i="276"/>
  <c r="KZA45" i="276"/>
  <c r="KYZ45" i="276"/>
  <c r="KYY45" i="276"/>
  <c r="KYX45" i="276"/>
  <c r="KYW45" i="276"/>
  <c r="KYV45" i="276"/>
  <c r="KYU45" i="276"/>
  <c r="KYT45" i="276"/>
  <c r="KYS45" i="276"/>
  <c r="KYR45" i="276"/>
  <c r="KYQ45" i="276"/>
  <c r="KYP45" i="276"/>
  <c r="KYO45" i="276"/>
  <c r="KYN45" i="276"/>
  <c r="KYM45" i="276"/>
  <c r="KYL45" i="276"/>
  <c r="KYK45" i="276"/>
  <c r="KYJ45" i="276"/>
  <c r="KYI45" i="276"/>
  <c r="KYH45" i="276"/>
  <c r="KYG45" i="276"/>
  <c r="KYF45" i="276"/>
  <c r="KYE45" i="276"/>
  <c r="KYD45" i="276"/>
  <c r="KYC45" i="276"/>
  <c r="KYB45" i="276"/>
  <c r="KYA45" i="276"/>
  <c r="KXZ45" i="276"/>
  <c r="KXY45" i="276"/>
  <c r="KXX45" i="276"/>
  <c r="KXW45" i="276"/>
  <c r="KXV45" i="276"/>
  <c r="KXU45" i="276"/>
  <c r="KXT45" i="276"/>
  <c r="KXS45" i="276"/>
  <c r="KXR45" i="276"/>
  <c r="KXQ45" i="276"/>
  <c r="KXP45" i="276"/>
  <c r="KXO45" i="276"/>
  <c r="KXN45" i="276"/>
  <c r="KXM45" i="276"/>
  <c r="KXL45" i="276"/>
  <c r="KXK45" i="276"/>
  <c r="KXJ45" i="276"/>
  <c r="KXI45" i="276"/>
  <c r="KXH45" i="276"/>
  <c r="KXG45" i="276"/>
  <c r="KXF45" i="276"/>
  <c r="KXE45" i="276"/>
  <c r="KXD45" i="276"/>
  <c r="KXC45" i="276"/>
  <c r="KXB45" i="276"/>
  <c r="KXA45" i="276"/>
  <c r="KWZ45" i="276"/>
  <c r="KWY45" i="276"/>
  <c r="KWX45" i="276"/>
  <c r="KWW45" i="276"/>
  <c r="KWV45" i="276"/>
  <c r="KWU45" i="276"/>
  <c r="KWT45" i="276"/>
  <c r="KWS45" i="276"/>
  <c r="KWR45" i="276"/>
  <c r="KWQ45" i="276"/>
  <c r="KWP45" i="276"/>
  <c r="KWO45" i="276"/>
  <c r="KWN45" i="276"/>
  <c r="KWM45" i="276"/>
  <c r="KWL45" i="276"/>
  <c r="KWK45" i="276"/>
  <c r="KWJ45" i="276"/>
  <c r="KWI45" i="276"/>
  <c r="KWH45" i="276"/>
  <c r="KWG45" i="276"/>
  <c r="KWF45" i="276"/>
  <c r="KWE45" i="276"/>
  <c r="KWD45" i="276"/>
  <c r="KWC45" i="276"/>
  <c r="KWB45" i="276"/>
  <c r="KWA45" i="276"/>
  <c r="KVZ45" i="276"/>
  <c r="KVY45" i="276"/>
  <c r="KVX45" i="276"/>
  <c r="KVW45" i="276"/>
  <c r="KVV45" i="276"/>
  <c r="KVU45" i="276"/>
  <c r="KVT45" i="276"/>
  <c r="KVS45" i="276"/>
  <c r="KVR45" i="276"/>
  <c r="KVQ45" i="276"/>
  <c r="KVP45" i="276"/>
  <c r="KVO45" i="276"/>
  <c r="KVN45" i="276"/>
  <c r="KVM45" i="276"/>
  <c r="KVL45" i="276"/>
  <c r="KVK45" i="276"/>
  <c r="KVJ45" i="276"/>
  <c r="KVI45" i="276"/>
  <c r="KVH45" i="276"/>
  <c r="KVG45" i="276"/>
  <c r="KVF45" i="276"/>
  <c r="KVE45" i="276"/>
  <c r="KVD45" i="276"/>
  <c r="KVC45" i="276"/>
  <c r="KVB45" i="276"/>
  <c r="KVA45" i="276"/>
  <c r="KUZ45" i="276"/>
  <c r="KUY45" i="276"/>
  <c r="KUX45" i="276"/>
  <c r="KUW45" i="276"/>
  <c r="KUV45" i="276"/>
  <c r="KUU45" i="276"/>
  <c r="KUT45" i="276"/>
  <c r="KUS45" i="276"/>
  <c r="KUR45" i="276"/>
  <c r="KUQ45" i="276"/>
  <c r="KUP45" i="276"/>
  <c r="KUO45" i="276"/>
  <c r="KUN45" i="276"/>
  <c r="KUM45" i="276"/>
  <c r="KUL45" i="276"/>
  <c r="KUK45" i="276"/>
  <c r="KUJ45" i="276"/>
  <c r="KUI45" i="276"/>
  <c r="KUH45" i="276"/>
  <c r="KUG45" i="276"/>
  <c r="KUF45" i="276"/>
  <c r="KUE45" i="276"/>
  <c r="KUD45" i="276"/>
  <c r="KUC45" i="276"/>
  <c r="KUB45" i="276"/>
  <c r="KUA45" i="276"/>
  <c r="KTZ45" i="276"/>
  <c r="KTY45" i="276"/>
  <c r="KTX45" i="276"/>
  <c r="KTW45" i="276"/>
  <c r="KTV45" i="276"/>
  <c r="KTU45" i="276"/>
  <c r="KTT45" i="276"/>
  <c r="KTS45" i="276"/>
  <c r="KTR45" i="276"/>
  <c r="KTQ45" i="276"/>
  <c r="KTP45" i="276"/>
  <c r="KTO45" i="276"/>
  <c r="KTN45" i="276"/>
  <c r="KTM45" i="276"/>
  <c r="KTL45" i="276"/>
  <c r="KTK45" i="276"/>
  <c r="KTJ45" i="276"/>
  <c r="KTI45" i="276"/>
  <c r="KTH45" i="276"/>
  <c r="KTG45" i="276"/>
  <c r="KTF45" i="276"/>
  <c r="KTE45" i="276"/>
  <c r="KTD45" i="276"/>
  <c r="KTC45" i="276"/>
  <c r="KTB45" i="276"/>
  <c r="KTA45" i="276"/>
  <c r="KSZ45" i="276"/>
  <c r="KSY45" i="276"/>
  <c r="KSX45" i="276"/>
  <c r="KSW45" i="276"/>
  <c r="KSV45" i="276"/>
  <c r="KSU45" i="276"/>
  <c r="KST45" i="276"/>
  <c r="KSS45" i="276"/>
  <c r="KSR45" i="276"/>
  <c r="KSQ45" i="276"/>
  <c r="KSP45" i="276"/>
  <c r="KSO45" i="276"/>
  <c r="KSN45" i="276"/>
  <c r="KSM45" i="276"/>
  <c r="KSL45" i="276"/>
  <c r="KSK45" i="276"/>
  <c r="KSJ45" i="276"/>
  <c r="KSI45" i="276"/>
  <c r="KSH45" i="276"/>
  <c r="KSG45" i="276"/>
  <c r="KSF45" i="276"/>
  <c r="KSE45" i="276"/>
  <c r="KSD45" i="276"/>
  <c r="KSC45" i="276"/>
  <c r="KSB45" i="276"/>
  <c r="KSA45" i="276"/>
  <c r="KRZ45" i="276"/>
  <c r="KRY45" i="276"/>
  <c r="KRX45" i="276"/>
  <c r="KRW45" i="276"/>
  <c r="KRV45" i="276"/>
  <c r="KRU45" i="276"/>
  <c r="KRT45" i="276"/>
  <c r="KRS45" i="276"/>
  <c r="KRR45" i="276"/>
  <c r="KRQ45" i="276"/>
  <c r="KRP45" i="276"/>
  <c r="KRO45" i="276"/>
  <c r="KRN45" i="276"/>
  <c r="KRM45" i="276"/>
  <c r="KRL45" i="276"/>
  <c r="KRK45" i="276"/>
  <c r="KRJ45" i="276"/>
  <c r="KRI45" i="276"/>
  <c r="KRH45" i="276"/>
  <c r="KRG45" i="276"/>
  <c r="KRF45" i="276"/>
  <c r="KRE45" i="276"/>
  <c r="KRD45" i="276"/>
  <c r="KRC45" i="276"/>
  <c r="KRB45" i="276"/>
  <c r="KRA45" i="276"/>
  <c r="KQZ45" i="276"/>
  <c r="KQY45" i="276"/>
  <c r="KQX45" i="276"/>
  <c r="KQW45" i="276"/>
  <c r="KQV45" i="276"/>
  <c r="KQU45" i="276"/>
  <c r="KQT45" i="276"/>
  <c r="KQS45" i="276"/>
  <c r="KQR45" i="276"/>
  <c r="KQQ45" i="276"/>
  <c r="KQP45" i="276"/>
  <c r="KQO45" i="276"/>
  <c r="KQN45" i="276"/>
  <c r="KQM45" i="276"/>
  <c r="KQL45" i="276"/>
  <c r="KQK45" i="276"/>
  <c r="KQJ45" i="276"/>
  <c r="KQI45" i="276"/>
  <c r="KQH45" i="276"/>
  <c r="KQG45" i="276"/>
  <c r="KQF45" i="276"/>
  <c r="KQE45" i="276"/>
  <c r="KQD45" i="276"/>
  <c r="KQC45" i="276"/>
  <c r="KQB45" i="276"/>
  <c r="KQA45" i="276"/>
  <c r="KPZ45" i="276"/>
  <c r="KPY45" i="276"/>
  <c r="KPX45" i="276"/>
  <c r="KPW45" i="276"/>
  <c r="KPV45" i="276"/>
  <c r="KPU45" i="276"/>
  <c r="KPT45" i="276"/>
  <c r="KPS45" i="276"/>
  <c r="KPR45" i="276"/>
  <c r="KPQ45" i="276"/>
  <c r="KPP45" i="276"/>
  <c r="KPO45" i="276"/>
  <c r="KPN45" i="276"/>
  <c r="KPM45" i="276"/>
  <c r="KPL45" i="276"/>
  <c r="KPK45" i="276"/>
  <c r="KPJ45" i="276"/>
  <c r="KPI45" i="276"/>
  <c r="KPH45" i="276"/>
  <c r="KPG45" i="276"/>
  <c r="KPF45" i="276"/>
  <c r="KPE45" i="276"/>
  <c r="KPD45" i="276"/>
  <c r="KPC45" i="276"/>
  <c r="KPB45" i="276"/>
  <c r="KPA45" i="276"/>
  <c r="KOZ45" i="276"/>
  <c r="KOY45" i="276"/>
  <c r="KOX45" i="276"/>
  <c r="KOW45" i="276"/>
  <c r="KOV45" i="276"/>
  <c r="KOU45" i="276"/>
  <c r="KOT45" i="276"/>
  <c r="KOS45" i="276"/>
  <c r="KOR45" i="276"/>
  <c r="KOQ45" i="276"/>
  <c r="KOP45" i="276"/>
  <c r="KOO45" i="276"/>
  <c r="KON45" i="276"/>
  <c r="KOM45" i="276"/>
  <c r="KOL45" i="276"/>
  <c r="KOK45" i="276"/>
  <c r="KOJ45" i="276"/>
  <c r="KOI45" i="276"/>
  <c r="KOH45" i="276"/>
  <c r="KOG45" i="276"/>
  <c r="KOF45" i="276"/>
  <c r="KOE45" i="276"/>
  <c r="KOD45" i="276"/>
  <c r="KOC45" i="276"/>
  <c r="KOB45" i="276"/>
  <c r="KOA45" i="276"/>
  <c r="KNZ45" i="276"/>
  <c r="KNY45" i="276"/>
  <c r="KNX45" i="276"/>
  <c r="KNW45" i="276"/>
  <c r="KNV45" i="276"/>
  <c r="KNU45" i="276"/>
  <c r="KNT45" i="276"/>
  <c r="KNS45" i="276"/>
  <c r="KNR45" i="276"/>
  <c r="KNQ45" i="276"/>
  <c r="KNP45" i="276"/>
  <c r="KNO45" i="276"/>
  <c r="KNN45" i="276"/>
  <c r="KNM45" i="276"/>
  <c r="KNL45" i="276"/>
  <c r="KNK45" i="276"/>
  <c r="KNJ45" i="276"/>
  <c r="KNI45" i="276"/>
  <c r="KNH45" i="276"/>
  <c r="KNG45" i="276"/>
  <c r="KNF45" i="276"/>
  <c r="KNE45" i="276"/>
  <c r="KND45" i="276"/>
  <c r="KNC45" i="276"/>
  <c r="KNB45" i="276"/>
  <c r="KNA45" i="276"/>
  <c r="KMZ45" i="276"/>
  <c r="KMY45" i="276"/>
  <c r="KMX45" i="276"/>
  <c r="KMW45" i="276"/>
  <c r="KMV45" i="276"/>
  <c r="KMU45" i="276"/>
  <c r="KMT45" i="276"/>
  <c r="KMS45" i="276"/>
  <c r="KMR45" i="276"/>
  <c r="KMQ45" i="276"/>
  <c r="KMP45" i="276"/>
  <c r="KMO45" i="276"/>
  <c r="KMN45" i="276"/>
  <c r="KMM45" i="276"/>
  <c r="KML45" i="276"/>
  <c r="KMK45" i="276"/>
  <c r="KMJ45" i="276"/>
  <c r="KMI45" i="276"/>
  <c r="KMH45" i="276"/>
  <c r="KMG45" i="276"/>
  <c r="KMF45" i="276"/>
  <c r="KME45" i="276"/>
  <c r="KMD45" i="276"/>
  <c r="KMC45" i="276"/>
  <c r="KMB45" i="276"/>
  <c r="KMA45" i="276"/>
  <c r="KLZ45" i="276"/>
  <c r="KLY45" i="276"/>
  <c r="KLX45" i="276"/>
  <c r="KLW45" i="276"/>
  <c r="KLV45" i="276"/>
  <c r="KLU45" i="276"/>
  <c r="KLT45" i="276"/>
  <c r="KLS45" i="276"/>
  <c r="KLR45" i="276"/>
  <c r="KLQ45" i="276"/>
  <c r="KLP45" i="276"/>
  <c r="KLO45" i="276"/>
  <c r="KLN45" i="276"/>
  <c r="KLM45" i="276"/>
  <c r="KLL45" i="276"/>
  <c r="KLK45" i="276"/>
  <c r="KLJ45" i="276"/>
  <c r="KLI45" i="276"/>
  <c r="KLH45" i="276"/>
  <c r="KLG45" i="276"/>
  <c r="KLF45" i="276"/>
  <c r="KLE45" i="276"/>
  <c r="KLD45" i="276"/>
  <c r="KLC45" i="276"/>
  <c r="KLB45" i="276"/>
  <c r="KLA45" i="276"/>
  <c r="KKZ45" i="276"/>
  <c r="KKY45" i="276"/>
  <c r="KKX45" i="276"/>
  <c r="KKW45" i="276"/>
  <c r="KKV45" i="276"/>
  <c r="KKU45" i="276"/>
  <c r="KKT45" i="276"/>
  <c r="KKS45" i="276"/>
  <c r="KKR45" i="276"/>
  <c r="KKQ45" i="276"/>
  <c r="KKP45" i="276"/>
  <c r="KKO45" i="276"/>
  <c r="KKN45" i="276"/>
  <c r="KKM45" i="276"/>
  <c r="KKL45" i="276"/>
  <c r="KKK45" i="276"/>
  <c r="KKJ45" i="276"/>
  <c r="KKI45" i="276"/>
  <c r="KKH45" i="276"/>
  <c r="KKG45" i="276"/>
  <c r="KKF45" i="276"/>
  <c r="KKE45" i="276"/>
  <c r="KKD45" i="276"/>
  <c r="KKC45" i="276"/>
  <c r="KKB45" i="276"/>
  <c r="KKA45" i="276"/>
  <c r="KJZ45" i="276"/>
  <c r="KJY45" i="276"/>
  <c r="KJX45" i="276"/>
  <c r="KJW45" i="276"/>
  <c r="KJV45" i="276"/>
  <c r="KJU45" i="276"/>
  <c r="KJT45" i="276"/>
  <c r="KJS45" i="276"/>
  <c r="KJR45" i="276"/>
  <c r="KJQ45" i="276"/>
  <c r="KJP45" i="276"/>
  <c r="KJO45" i="276"/>
  <c r="KJN45" i="276"/>
  <c r="KJM45" i="276"/>
  <c r="KJL45" i="276"/>
  <c r="KJK45" i="276"/>
  <c r="KJJ45" i="276"/>
  <c r="KJI45" i="276"/>
  <c r="KJH45" i="276"/>
  <c r="KJG45" i="276"/>
  <c r="KJF45" i="276"/>
  <c r="KJE45" i="276"/>
  <c r="KJD45" i="276"/>
  <c r="KJC45" i="276"/>
  <c r="KJB45" i="276"/>
  <c r="KJA45" i="276"/>
  <c r="KIZ45" i="276"/>
  <c r="KIY45" i="276"/>
  <c r="KIX45" i="276"/>
  <c r="KIW45" i="276"/>
  <c r="KIV45" i="276"/>
  <c r="KIU45" i="276"/>
  <c r="KIT45" i="276"/>
  <c r="KIS45" i="276"/>
  <c r="KIR45" i="276"/>
  <c r="KIQ45" i="276"/>
  <c r="KIP45" i="276"/>
  <c r="KIO45" i="276"/>
  <c r="KIN45" i="276"/>
  <c r="KIM45" i="276"/>
  <c r="KIL45" i="276"/>
  <c r="KIK45" i="276"/>
  <c r="KIJ45" i="276"/>
  <c r="KII45" i="276"/>
  <c r="KIH45" i="276"/>
  <c r="KIG45" i="276"/>
  <c r="KIF45" i="276"/>
  <c r="KIE45" i="276"/>
  <c r="KID45" i="276"/>
  <c r="KIC45" i="276"/>
  <c r="KIB45" i="276"/>
  <c r="KIA45" i="276"/>
  <c r="KHZ45" i="276"/>
  <c r="KHY45" i="276"/>
  <c r="KHX45" i="276"/>
  <c r="KHW45" i="276"/>
  <c r="KHV45" i="276"/>
  <c r="KHU45" i="276"/>
  <c r="KHT45" i="276"/>
  <c r="KHS45" i="276"/>
  <c r="KHR45" i="276"/>
  <c r="KHQ45" i="276"/>
  <c r="KHP45" i="276"/>
  <c r="KHO45" i="276"/>
  <c r="KHN45" i="276"/>
  <c r="KHM45" i="276"/>
  <c r="KHL45" i="276"/>
  <c r="KHK45" i="276"/>
  <c r="KHJ45" i="276"/>
  <c r="KHI45" i="276"/>
  <c r="KHH45" i="276"/>
  <c r="KHG45" i="276"/>
  <c r="KHF45" i="276"/>
  <c r="KHE45" i="276"/>
  <c r="KHD45" i="276"/>
  <c r="KHC45" i="276"/>
  <c r="KHB45" i="276"/>
  <c r="KHA45" i="276"/>
  <c r="KGZ45" i="276"/>
  <c r="KGY45" i="276"/>
  <c r="KGX45" i="276"/>
  <c r="KGW45" i="276"/>
  <c r="KGV45" i="276"/>
  <c r="KGU45" i="276"/>
  <c r="KGT45" i="276"/>
  <c r="KGS45" i="276"/>
  <c r="KGR45" i="276"/>
  <c r="KGQ45" i="276"/>
  <c r="KGP45" i="276"/>
  <c r="KGO45" i="276"/>
  <c r="KGN45" i="276"/>
  <c r="KGM45" i="276"/>
  <c r="KGL45" i="276"/>
  <c r="KGK45" i="276"/>
  <c r="KGJ45" i="276"/>
  <c r="KGI45" i="276"/>
  <c r="KGH45" i="276"/>
  <c r="KGG45" i="276"/>
  <c r="KGF45" i="276"/>
  <c r="KGE45" i="276"/>
  <c r="KGD45" i="276"/>
  <c r="KGC45" i="276"/>
  <c r="KGB45" i="276"/>
  <c r="KGA45" i="276"/>
  <c r="KFZ45" i="276"/>
  <c r="KFY45" i="276"/>
  <c r="KFX45" i="276"/>
  <c r="KFW45" i="276"/>
  <c r="KFV45" i="276"/>
  <c r="KFU45" i="276"/>
  <c r="KFT45" i="276"/>
  <c r="KFS45" i="276"/>
  <c r="KFR45" i="276"/>
  <c r="KFQ45" i="276"/>
  <c r="KFP45" i="276"/>
  <c r="KFO45" i="276"/>
  <c r="KFN45" i="276"/>
  <c r="KFM45" i="276"/>
  <c r="KFL45" i="276"/>
  <c r="KFK45" i="276"/>
  <c r="KFJ45" i="276"/>
  <c r="KFI45" i="276"/>
  <c r="KFH45" i="276"/>
  <c r="KFG45" i="276"/>
  <c r="KFF45" i="276"/>
  <c r="KFE45" i="276"/>
  <c r="KFD45" i="276"/>
  <c r="KFC45" i="276"/>
  <c r="KFB45" i="276"/>
  <c r="KFA45" i="276"/>
  <c r="KEZ45" i="276"/>
  <c r="KEY45" i="276"/>
  <c r="KEX45" i="276"/>
  <c r="KEW45" i="276"/>
  <c r="KEV45" i="276"/>
  <c r="KEU45" i="276"/>
  <c r="KET45" i="276"/>
  <c r="KES45" i="276"/>
  <c r="KER45" i="276"/>
  <c r="KEQ45" i="276"/>
  <c r="KEP45" i="276"/>
  <c r="KEO45" i="276"/>
  <c r="KEN45" i="276"/>
  <c r="KEM45" i="276"/>
  <c r="KEL45" i="276"/>
  <c r="KEK45" i="276"/>
  <c r="KEJ45" i="276"/>
  <c r="KEI45" i="276"/>
  <c r="KEH45" i="276"/>
  <c r="KEG45" i="276"/>
  <c r="KEF45" i="276"/>
  <c r="KEE45" i="276"/>
  <c r="KED45" i="276"/>
  <c r="KEC45" i="276"/>
  <c r="KEB45" i="276"/>
  <c r="KEA45" i="276"/>
  <c r="KDZ45" i="276"/>
  <c r="KDY45" i="276"/>
  <c r="KDX45" i="276"/>
  <c r="KDW45" i="276"/>
  <c r="KDV45" i="276"/>
  <c r="KDU45" i="276"/>
  <c r="KDT45" i="276"/>
  <c r="KDS45" i="276"/>
  <c r="KDR45" i="276"/>
  <c r="KDQ45" i="276"/>
  <c r="KDP45" i="276"/>
  <c r="KDO45" i="276"/>
  <c r="KDN45" i="276"/>
  <c r="KDM45" i="276"/>
  <c r="KDL45" i="276"/>
  <c r="KDK45" i="276"/>
  <c r="KDJ45" i="276"/>
  <c r="KDI45" i="276"/>
  <c r="KDH45" i="276"/>
  <c r="KDG45" i="276"/>
  <c r="KDF45" i="276"/>
  <c r="KDE45" i="276"/>
  <c r="KDD45" i="276"/>
  <c r="KDC45" i="276"/>
  <c r="KDB45" i="276"/>
  <c r="KDA45" i="276"/>
  <c r="KCZ45" i="276"/>
  <c r="KCY45" i="276"/>
  <c r="KCX45" i="276"/>
  <c r="KCW45" i="276"/>
  <c r="KCV45" i="276"/>
  <c r="KCU45" i="276"/>
  <c r="KCT45" i="276"/>
  <c r="KCS45" i="276"/>
  <c r="KCR45" i="276"/>
  <c r="KCQ45" i="276"/>
  <c r="KCP45" i="276"/>
  <c r="KCO45" i="276"/>
  <c r="KCN45" i="276"/>
  <c r="KCM45" i="276"/>
  <c r="KCL45" i="276"/>
  <c r="KCK45" i="276"/>
  <c r="KCJ45" i="276"/>
  <c r="KCI45" i="276"/>
  <c r="KCH45" i="276"/>
  <c r="KCG45" i="276"/>
  <c r="KCF45" i="276"/>
  <c r="KCE45" i="276"/>
  <c r="KCD45" i="276"/>
  <c r="KCC45" i="276"/>
  <c r="KCB45" i="276"/>
  <c r="KCA45" i="276"/>
  <c r="KBZ45" i="276"/>
  <c r="KBY45" i="276"/>
  <c r="KBX45" i="276"/>
  <c r="KBW45" i="276"/>
  <c r="KBV45" i="276"/>
  <c r="KBU45" i="276"/>
  <c r="KBT45" i="276"/>
  <c r="KBS45" i="276"/>
  <c r="KBR45" i="276"/>
  <c r="KBQ45" i="276"/>
  <c r="KBP45" i="276"/>
  <c r="KBO45" i="276"/>
  <c r="KBN45" i="276"/>
  <c r="KBM45" i="276"/>
  <c r="KBL45" i="276"/>
  <c r="KBK45" i="276"/>
  <c r="KBJ45" i="276"/>
  <c r="KBI45" i="276"/>
  <c r="KBH45" i="276"/>
  <c r="KBG45" i="276"/>
  <c r="KBF45" i="276"/>
  <c r="KBE45" i="276"/>
  <c r="KBD45" i="276"/>
  <c r="KBC45" i="276"/>
  <c r="KBB45" i="276"/>
  <c r="KBA45" i="276"/>
  <c r="KAZ45" i="276"/>
  <c r="KAY45" i="276"/>
  <c r="KAX45" i="276"/>
  <c r="KAW45" i="276"/>
  <c r="KAV45" i="276"/>
  <c r="KAU45" i="276"/>
  <c r="KAT45" i="276"/>
  <c r="KAS45" i="276"/>
  <c r="KAR45" i="276"/>
  <c r="KAQ45" i="276"/>
  <c r="KAP45" i="276"/>
  <c r="KAO45" i="276"/>
  <c r="KAN45" i="276"/>
  <c r="KAM45" i="276"/>
  <c r="KAL45" i="276"/>
  <c r="KAK45" i="276"/>
  <c r="KAJ45" i="276"/>
  <c r="KAI45" i="276"/>
  <c r="KAH45" i="276"/>
  <c r="KAG45" i="276"/>
  <c r="KAF45" i="276"/>
  <c r="KAE45" i="276"/>
  <c r="KAD45" i="276"/>
  <c r="KAC45" i="276"/>
  <c r="KAB45" i="276"/>
  <c r="KAA45" i="276"/>
  <c r="JZZ45" i="276"/>
  <c r="JZY45" i="276"/>
  <c r="JZX45" i="276"/>
  <c r="JZW45" i="276"/>
  <c r="JZV45" i="276"/>
  <c r="JZU45" i="276"/>
  <c r="JZT45" i="276"/>
  <c r="JZS45" i="276"/>
  <c r="JZR45" i="276"/>
  <c r="JZQ45" i="276"/>
  <c r="JZP45" i="276"/>
  <c r="JZO45" i="276"/>
  <c r="JZN45" i="276"/>
  <c r="JZM45" i="276"/>
  <c r="JZL45" i="276"/>
  <c r="JZK45" i="276"/>
  <c r="JZJ45" i="276"/>
  <c r="JZI45" i="276"/>
  <c r="JZH45" i="276"/>
  <c r="JZG45" i="276"/>
  <c r="JZF45" i="276"/>
  <c r="JZE45" i="276"/>
  <c r="JZD45" i="276"/>
  <c r="JZC45" i="276"/>
  <c r="JZB45" i="276"/>
  <c r="JZA45" i="276"/>
  <c r="JYZ45" i="276"/>
  <c r="JYY45" i="276"/>
  <c r="JYX45" i="276"/>
  <c r="JYW45" i="276"/>
  <c r="JYV45" i="276"/>
  <c r="JYU45" i="276"/>
  <c r="JYT45" i="276"/>
  <c r="JYS45" i="276"/>
  <c r="JYR45" i="276"/>
  <c r="JYQ45" i="276"/>
  <c r="JYP45" i="276"/>
  <c r="JYO45" i="276"/>
  <c r="JYN45" i="276"/>
  <c r="JYM45" i="276"/>
  <c r="JYL45" i="276"/>
  <c r="JYK45" i="276"/>
  <c r="JYJ45" i="276"/>
  <c r="JYI45" i="276"/>
  <c r="JYH45" i="276"/>
  <c r="JYG45" i="276"/>
  <c r="JYF45" i="276"/>
  <c r="JYE45" i="276"/>
  <c r="JYD45" i="276"/>
  <c r="JYC45" i="276"/>
  <c r="JYB45" i="276"/>
  <c r="JYA45" i="276"/>
  <c r="JXZ45" i="276"/>
  <c r="JXY45" i="276"/>
  <c r="JXX45" i="276"/>
  <c r="JXW45" i="276"/>
  <c r="JXV45" i="276"/>
  <c r="JXU45" i="276"/>
  <c r="JXT45" i="276"/>
  <c r="JXS45" i="276"/>
  <c r="JXR45" i="276"/>
  <c r="JXQ45" i="276"/>
  <c r="JXP45" i="276"/>
  <c r="JXO45" i="276"/>
  <c r="JXN45" i="276"/>
  <c r="JXM45" i="276"/>
  <c r="JXL45" i="276"/>
  <c r="JXK45" i="276"/>
  <c r="JXJ45" i="276"/>
  <c r="JXI45" i="276"/>
  <c r="JXH45" i="276"/>
  <c r="JXG45" i="276"/>
  <c r="JXF45" i="276"/>
  <c r="JXE45" i="276"/>
  <c r="JXD45" i="276"/>
  <c r="JXC45" i="276"/>
  <c r="JXB45" i="276"/>
  <c r="JXA45" i="276"/>
  <c r="JWZ45" i="276"/>
  <c r="JWY45" i="276"/>
  <c r="JWX45" i="276"/>
  <c r="JWW45" i="276"/>
  <c r="JWV45" i="276"/>
  <c r="JWU45" i="276"/>
  <c r="JWT45" i="276"/>
  <c r="JWS45" i="276"/>
  <c r="JWR45" i="276"/>
  <c r="JWQ45" i="276"/>
  <c r="JWP45" i="276"/>
  <c r="JWO45" i="276"/>
  <c r="JWN45" i="276"/>
  <c r="JWM45" i="276"/>
  <c r="JWL45" i="276"/>
  <c r="JWK45" i="276"/>
  <c r="JWJ45" i="276"/>
  <c r="JWI45" i="276"/>
  <c r="JWH45" i="276"/>
  <c r="JWG45" i="276"/>
  <c r="JWF45" i="276"/>
  <c r="JWE45" i="276"/>
  <c r="JWD45" i="276"/>
  <c r="JWC45" i="276"/>
  <c r="JWB45" i="276"/>
  <c r="JWA45" i="276"/>
  <c r="JVZ45" i="276"/>
  <c r="JVY45" i="276"/>
  <c r="JVX45" i="276"/>
  <c r="JVW45" i="276"/>
  <c r="JVV45" i="276"/>
  <c r="JVU45" i="276"/>
  <c r="JVT45" i="276"/>
  <c r="JVS45" i="276"/>
  <c r="JVR45" i="276"/>
  <c r="JVQ45" i="276"/>
  <c r="JVP45" i="276"/>
  <c r="JVO45" i="276"/>
  <c r="JVN45" i="276"/>
  <c r="JVM45" i="276"/>
  <c r="JVL45" i="276"/>
  <c r="JVK45" i="276"/>
  <c r="JVJ45" i="276"/>
  <c r="JVI45" i="276"/>
  <c r="JVH45" i="276"/>
  <c r="JVG45" i="276"/>
  <c r="JVF45" i="276"/>
  <c r="JVE45" i="276"/>
  <c r="JVD45" i="276"/>
  <c r="JVC45" i="276"/>
  <c r="JVB45" i="276"/>
  <c r="JVA45" i="276"/>
  <c r="JUZ45" i="276"/>
  <c r="JUY45" i="276"/>
  <c r="JUX45" i="276"/>
  <c r="JUW45" i="276"/>
  <c r="JUV45" i="276"/>
  <c r="JUU45" i="276"/>
  <c r="JUT45" i="276"/>
  <c r="JUS45" i="276"/>
  <c r="JUR45" i="276"/>
  <c r="JUQ45" i="276"/>
  <c r="JUP45" i="276"/>
  <c r="JUO45" i="276"/>
  <c r="JUN45" i="276"/>
  <c r="JUM45" i="276"/>
  <c r="JUL45" i="276"/>
  <c r="JUK45" i="276"/>
  <c r="JUJ45" i="276"/>
  <c r="JUI45" i="276"/>
  <c r="JUH45" i="276"/>
  <c r="JUG45" i="276"/>
  <c r="JUF45" i="276"/>
  <c r="JUE45" i="276"/>
  <c r="JUD45" i="276"/>
  <c r="JUC45" i="276"/>
  <c r="JUB45" i="276"/>
  <c r="JUA45" i="276"/>
  <c r="JTZ45" i="276"/>
  <c r="JTY45" i="276"/>
  <c r="JTX45" i="276"/>
  <c r="JTW45" i="276"/>
  <c r="JTV45" i="276"/>
  <c r="JTU45" i="276"/>
  <c r="JTT45" i="276"/>
  <c r="JTS45" i="276"/>
  <c r="JTR45" i="276"/>
  <c r="JTQ45" i="276"/>
  <c r="JTP45" i="276"/>
  <c r="JTO45" i="276"/>
  <c r="JTN45" i="276"/>
  <c r="JTM45" i="276"/>
  <c r="JTL45" i="276"/>
  <c r="JTK45" i="276"/>
  <c r="JTJ45" i="276"/>
  <c r="JTI45" i="276"/>
  <c r="JTH45" i="276"/>
  <c r="JTG45" i="276"/>
  <c r="JTF45" i="276"/>
  <c r="JTE45" i="276"/>
  <c r="JTD45" i="276"/>
  <c r="JTC45" i="276"/>
  <c r="JTB45" i="276"/>
  <c r="JTA45" i="276"/>
  <c r="JSZ45" i="276"/>
  <c r="JSY45" i="276"/>
  <c r="JSX45" i="276"/>
  <c r="JSW45" i="276"/>
  <c r="JSV45" i="276"/>
  <c r="JSU45" i="276"/>
  <c r="JST45" i="276"/>
  <c r="JSS45" i="276"/>
  <c r="JSR45" i="276"/>
  <c r="JSQ45" i="276"/>
  <c r="JSP45" i="276"/>
  <c r="JSO45" i="276"/>
  <c r="JSN45" i="276"/>
  <c r="JSM45" i="276"/>
  <c r="JSL45" i="276"/>
  <c r="JSK45" i="276"/>
  <c r="JSJ45" i="276"/>
  <c r="JSI45" i="276"/>
  <c r="JSH45" i="276"/>
  <c r="JSG45" i="276"/>
  <c r="JSF45" i="276"/>
  <c r="JSE45" i="276"/>
  <c r="JSD45" i="276"/>
  <c r="JSC45" i="276"/>
  <c r="JSB45" i="276"/>
  <c r="JSA45" i="276"/>
  <c r="JRZ45" i="276"/>
  <c r="JRY45" i="276"/>
  <c r="JRX45" i="276"/>
  <c r="JRW45" i="276"/>
  <c r="JRV45" i="276"/>
  <c r="JRU45" i="276"/>
  <c r="JRT45" i="276"/>
  <c r="JRS45" i="276"/>
  <c r="JRR45" i="276"/>
  <c r="JRQ45" i="276"/>
  <c r="JRP45" i="276"/>
  <c r="JRO45" i="276"/>
  <c r="JRN45" i="276"/>
  <c r="JRM45" i="276"/>
  <c r="JRL45" i="276"/>
  <c r="JRK45" i="276"/>
  <c r="JRJ45" i="276"/>
  <c r="JRI45" i="276"/>
  <c r="JRH45" i="276"/>
  <c r="JRG45" i="276"/>
  <c r="JRF45" i="276"/>
  <c r="JRE45" i="276"/>
  <c r="JRD45" i="276"/>
  <c r="JRC45" i="276"/>
  <c r="JRB45" i="276"/>
  <c r="JRA45" i="276"/>
  <c r="JQZ45" i="276"/>
  <c r="JQY45" i="276"/>
  <c r="JQX45" i="276"/>
  <c r="JQW45" i="276"/>
  <c r="JQV45" i="276"/>
  <c r="JQU45" i="276"/>
  <c r="JQT45" i="276"/>
  <c r="JQS45" i="276"/>
  <c r="JQR45" i="276"/>
  <c r="JQQ45" i="276"/>
  <c r="JQP45" i="276"/>
  <c r="JQO45" i="276"/>
  <c r="JQN45" i="276"/>
  <c r="JQM45" i="276"/>
  <c r="JQL45" i="276"/>
  <c r="JQK45" i="276"/>
  <c r="JQJ45" i="276"/>
  <c r="JQI45" i="276"/>
  <c r="JQH45" i="276"/>
  <c r="JQG45" i="276"/>
  <c r="JQF45" i="276"/>
  <c r="JQE45" i="276"/>
  <c r="JQD45" i="276"/>
  <c r="JQC45" i="276"/>
  <c r="JQB45" i="276"/>
  <c r="JQA45" i="276"/>
  <c r="JPZ45" i="276"/>
  <c r="JPY45" i="276"/>
  <c r="JPX45" i="276"/>
  <c r="JPW45" i="276"/>
  <c r="JPV45" i="276"/>
  <c r="JPU45" i="276"/>
  <c r="JPT45" i="276"/>
  <c r="JPS45" i="276"/>
  <c r="JPR45" i="276"/>
  <c r="JPQ45" i="276"/>
  <c r="JPP45" i="276"/>
  <c r="JPO45" i="276"/>
  <c r="JPN45" i="276"/>
  <c r="JPM45" i="276"/>
  <c r="JPL45" i="276"/>
  <c r="JPK45" i="276"/>
  <c r="JPJ45" i="276"/>
  <c r="JPI45" i="276"/>
  <c r="JPH45" i="276"/>
  <c r="JPG45" i="276"/>
  <c r="JPF45" i="276"/>
  <c r="JPE45" i="276"/>
  <c r="JPD45" i="276"/>
  <c r="JPC45" i="276"/>
  <c r="JPB45" i="276"/>
  <c r="JPA45" i="276"/>
  <c r="JOZ45" i="276"/>
  <c r="JOY45" i="276"/>
  <c r="JOX45" i="276"/>
  <c r="JOW45" i="276"/>
  <c r="JOV45" i="276"/>
  <c r="JOU45" i="276"/>
  <c r="JOT45" i="276"/>
  <c r="JOS45" i="276"/>
  <c r="JOR45" i="276"/>
  <c r="JOQ45" i="276"/>
  <c r="JOP45" i="276"/>
  <c r="JOO45" i="276"/>
  <c r="JON45" i="276"/>
  <c r="JOM45" i="276"/>
  <c r="JOL45" i="276"/>
  <c r="JOK45" i="276"/>
  <c r="JOJ45" i="276"/>
  <c r="JOI45" i="276"/>
  <c r="JOH45" i="276"/>
  <c r="JOG45" i="276"/>
  <c r="JOF45" i="276"/>
  <c r="JOE45" i="276"/>
  <c r="JOD45" i="276"/>
  <c r="JOC45" i="276"/>
  <c r="JOB45" i="276"/>
  <c r="JOA45" i="276"/>
  <c r="JNZ45" i="276"/>
  <c r="JNY45" i="276"/>
  <c r="JNX45" i="276"/>
  <c r="JNW45" i="276"/>
  <c r="JNV45" i="276"/>
  <c r="JNU45" i="276"/>
  <c r="JNT45" i="276"/>
  <c r="JNS45" i="276"/>
  <c r="JNR45" i="276"/>
  <c r="JNQ45" i="276"/>
  <c r="JNP45" i="276"/>
  <c r="JNO45" i="276"/>
  <c r="JNN45" i="276"/>
  <c r="JNM45" i="276"/>
  <c r="JNL45" i="276"/>
  <c r="JNK45" i="276"/>
  <c r="JNJ45" i="276"/>
  <c r="JNI45" i="276"/>
  <c r="JNH45" i="276"/>
  <c r="JNG45" i="276"/>
  <c r="JNF45" i="276"/>
  <c r="JNE45" i="276"/>
  <c r="JND45" i="276"/>
  <c r="JNC45" i="276"/>
  <c r="JNB45" i="276"/>
  <c r="JNA45" i="276"/>
  <c r="JMZ45" i="276"/>
  <c r="JMY45" i="276"/>
  <c r="JMX45" i="276"/>
  <c r="JMW45" i="276"/>
  <c r="JMV45" i="276"/>
  <c r="JMU45" i="276"/>
  <c r="JMT45" i="276"/>
  <c r="JMS45" i="276"/>
  <c r="JMR45" i="276"/>
  <c r="JMQ45" i="276"/>
  <c r="JMP45" i="276"/>
  <c r="JMO45" i="276"/>
  <c r="JMN45" i="276"/>
  <c r="JMM45" i="276"/>
  <c r="JML45" i="276"/>
  <c r="JMK45" i="276"/>
  <c r="JMJ45" i="276"/>
  <c r="JMI45" i="276"/>
  <c r="JMH45" i="276"/>
  <c r="JMG45" i="276"/>
  <c r="JMF45" i="276"/>
  <c r="JME45" i="276"/>
  <c r="JMD45" i="276"/>
  <c r="JMC45" i="276"/>
  <c r="JMB45" i="276"/>
  <c r="JMA45" i="276"/>
  <c r="JLZ45" i="276"/>
  <c r="JLY45" i="276"/>
  <c r="JLX45" i="276"/>
  <c r="JLW45" i="276"/>
  <c r="JLV45" i="276"/>
  <c r="JLU45" i="276"/>
  <c r="JLT45" i="276"/>
  <c r="JLS45" i="276"/>
  <c r="JLR45" i="276"/>
  <c r="JLQ45" i="276"/>
  <c r="JLP45" i="276"/>
  <c r="JLO45" i="276"/>
  <c r="JLN45" i="276"/>
  <c r="JLM45" i="276"/>
  <c r="JLL45" i="276"/>
  <c r="JLK45" i="276"/>
  <c r="JLJ45" i="276"/>
  <c r="JLI45" i="276"/>
  <c r="JLH45" i="276"/>
  <c r="JLG45" i="276"/>
  <c r="JLF45" i="276"/>
  <c r="JLE45" i="276"/>
  <c r="JLD45" i="276"/>
  <c r="JLC45" i="276"/>
  <c r="JLB45" i="276"/>
  <c r="JLA45" i="276"/>
  <c r="JKZ45" i="276"/>
  <c r="JKY45" i="276"/>
  <c r="JKX45" i="276"/>
  <c r="JKW45" i="276"/>
  <c r="JKV45" i="276"/>
  <c r="JKU45" i="276"/>
  <c r="JKT45" i="276"/>
  <c r="JKS45" i="276"/>
  <c r="JKR45" i="276"/>
  <c r="JKQ45" i="276"/>
  <c r="JKP45" i="276"/>
  <c r="JKO45" i="276"/>
  <c r="JKN45" i="276"/>
  <c r="JKM45" i="276"/>
  <c r="JKL45" i="276"/>
  <c r="JKK45" i="276"/>
  <c r="JKJ45" i="276"/>
  <c r="JKI45" i="276"/>
  <c r="JKH45" i="276"/>
  <c r="JKG45" i="276"/>
  <c r="JKF45" i="276"/>
  <c r="JKE45" i="276"/>
  <c r="JKD45" i="276"/>
  <c r="JKC45" i="276"/>
  <c r="JKB45" i="276"/>
  <c r="JKA45" i="276"/>
  <c r="JJZ45" i="276"/>
  <c r="JJY45" i="276"/>
  <c r="JJX45" i="276"/>
  <c r="JJW45" i="276"/>
  <c r="JJV45" i="276"/>
  <c r="JJU45" i="276"/>
  <c r="JJT45" i="276"/>
  <c r="JJS45" i="276"/>
  <c r="JJR45" i="276"/>
  <c r="JJQ45" i="276"/>
  <c r="JJP45" i="276"/>
  <c r="JJO45" i="276"/>
  <c r="JJN45" i="276"/>
  <c r="JJM45" i="276"/>
  <c r="JJL45" i="276"/>
  <c r="JJK45" i="276"/>
  <c r="JJJ45" i="276"/>
  <c r="JJI45" i="276"/>
  <c r="JJH45" i="276"/>
  <c r="JJG45" i="276"/>
  <c r="JJF45" i="276"/>
  <c r="JJE45" i="276"/>
  <c r="JJD45" i="276"/>
  <c r="JJC45" i="276"/>
  <c r="JJB45" i="276"/>
  <c r="JJA45" i="276"/>
  <c r="JIZ45" i="276"/>
  <c r="JIY45" i="276"/>
  <c r="JIX45" i="276"/>
  <c r="JIW45" i="276"/>
  <c r="JIV45" i="276"/>
  <c r="JIU45" i="276"/>
  <c r="JIT45" i="276"/>
  <c r="JIS45" i="276"/>
  <c r="JIR45" i="276"/>
  <c r="JIQ45" i="276"/>
  <c r="JIP45" i="276"/>
  <c r="JIO45" i="276"/>
  <c r="JIN45" i="276"/>
  <c r="JIM45" i="276"/>
  <c r="JIL45" i="276"/>
  <c r="JIK45" i="276"/>
  <c r="JIJ45" i="276"/>
  <c r="JII45" i="276"/>
  <c r="JIH45" i="276"/>
  <c r="JIG45" i="276"/>
  <c r="JIF45" i="276"/>
  <c r="JIE45" i="276"/>
  <c r="JID45" i="276"/>
  <c r="JIC45" i="276"/>
  <c r="JIB45" i="276"/>
  <c r="JIA45" i="276"/>
  <c r="JHZ45" i="276"/>
  <c r="JHY45" i="276"/>
  <c r="JHX45" i="276"/>
  <c r="JHW45" i="276"/>
  <c r="JHV45" i="276"/>
  <c r="JHU45" i="276"/>
  <c r="JHT45" i="276"/>
  <c r="JHS45" i="276"/>
  <c r="JHR45" i="276"/>
  <c r="JHQ45" i="276"/>
  <c r="JHP45" i="276"/>
  <c r="JHO45" i="276"/>
  <c r="JHN45" i="276"/>
  <c r="JHM45" i="276"/>
  <c r="JHL45" i="276"/>
  <c r="JHK45" i="276"/>
  <c r="JHJ45" i="276"/>
  <c r="JHI45" i="276"/>
  <c r="JHH45" i="276"/>
  <c r="JHG45" i="276"/>
  <c r="JHF45" i="276"/>
  <c r="JHE45" i="276"/>
  <c r="JHD45" i="276"/>
  <c r="JHC45" i="276"/>
  <c r="JHB45" i="276"/>
  <c r="JHA45" i="276"/>
  <c r="JGZ45" i="276"/>
  <c r="JGY45" i="276"/>
  <c r="JGX45" i="276"/>
  <c r="JGW45" i="276"/>
  <c r="JGV45" i="276"/>
  <c r="JGU45" i="276"/>
  <c r="JGT45" i="276"/>
  <c r="JGS45" i="276"/>
  <c r="JGR45" i="276"/>
  <c r="JGQ45" i="276"/>
  <c r="JGP45" i="276"/>
  <c r="JGO45" i="276"/>
  <c r="JGN45" i="276"/>
  <c r="JGM45" i="276"/>
  <c r="JGL45" i="276"/>
  <c r="JGK45" i="276"/>
  <c r="JGJ45" i="276"/>
  <c r="JGI45" i="276"/>
  <c r="JGH45" i="276"/>
  <c r="JGG45" i="276"/>
  <c r="JGF45" i="276"/>
  <c r="JGE45" i="276"/>
  <c r="JGD45" i="276"/>
  <c r="JGC45" i="276"/>
  <c r="JGB45" i="276"/>
  <c r="JGA45" i="276"/>
  <c r="JFZ45" i="276"/>
  <c r="JFY45" i="276"/>
  <c r="JFX45" i="276"/>
  <c r="JFW45" i="276"/>
  <c r="JFV45" i="276"/>
  <c r="JFU45" i="276"/>
  <c r="JFT45" i="276"/>
  <c r="JFS45" i="276"/>
  <c r="JFR45" i="276"/>
  <c r="JFQ45" i="276"/>
  <c r="JFP45" i="276"/>
  <c r="JFO45" i="276"/>
  <c r="JFN45" i="276"/>
  <c r="JFM45" i="276"/>
  <c r="JFL45" i="276"/>
  <c r="JFK45" i="276"/>
  <c r="JFJ45" i="276"/>
  <c r="JFI45" i="276"/>
  <c r="JFH45" i="276"/>
  <c r="JFG45" i="276"/>
  <c r="JFF45" i="276"/>
  <c r="JFE45" i="276"/>
  <c r="JFD45" i="276"/>
  <c r="JFC45" i="276"/>
  <c r="JFB45" i="276"/>
  <c r="JFA45" i="276"/>
  <c r="JEZ45" i="276"/>
  <c r="JEY45" i="276"/>
  <c r="JEX45" i="276"/>
  <c r="JEW45" i="276"/>
  <c r="JEV45" i="276"/>
  <c r="JEU45" i="276"/>
  <c r="JET45" i="276"/>
  <c r="JES45" i="276"/>
  <c r="JER45" i="276"/>
  <c r="JEQ45" i="276"/>
  <c r="JEP45" i="276"/>
  <c r="JEO45" i="276"/>
  <c r="JEN45" i="276"/>
  <c r="JEM45" i="276"/>
  <c r="JEL45" i="276"/>
  <c r="JEK45" i="276"/>
  <c r="JEJ45" i="276"/>
  <c r="JEI45" i="276"/>
  <c r="JEH45" i="276"/>
  <c r="JEG45" i="276"/>
  <c r="JEF45" i="276"/>
  <c r="JEE45" i="276"/>
  <c r="JED45" i="276"/>
  <c r="JEC45" i="276"/>
  <c r="JEB45" i="276"/>
  <c r="JEA45" i="276"/>
  <c r="JDZ45" i="276"/>
  <c r="JDY45" i="276"/>
  <c r="JDX45" i="276"/>
  <c r="JDW45" i="276"/>
  <c r="JDV45" i="276"/>
  <c r="JDU45" i="276"/>
  <c r="JDT45" i="276"/>
  <c r="JDS45" i="276"/>
  <c r="JDR45" i="276"/>
  <c r="JDQ45" i="276"/>
  <c r="JDP45" i="276"/>
  <c r="JDO45" i="276"/>
  <c r="JDN45" i="276"/>
  <c r="JDM45" i="276"/>
  <c r="JDL45" i="276"/>
  <c r="JDK45" i="276"/>
  <c r="JDJ45" i="276"/>
  <c r="JDI45" i="276"/>
  <c r="JDH45" i="276"/>
  <c r="JDG45" i="276"/>
  <c r="JDF45" i="276"/>
  <c r="JDE45" i="276"/>
  <c r="JDD45" i="276"/>
  <c r="JDC45" i="276"/>
  <c r="JDB45" i="276"/>
  <c r="JDA45" i="276"/>
  <c r="JCZ45" i="276"/>
  <c r="JCY45" i="276"/>
  <c r="JCX45" i="276"/>
  <c r="JCW45" i="276"/>
  <c r="JCV45" i="276"/>
  <c r="JCU45" i="276"/>
  <c r="JCT45" i="276"/>
  <c r="JCS45" i="276"/>
  <c r="JCR45" i="276"/>
  <c r="JCQ45" i="276"/>
  <c r="JCP45" i="276"/>
  <c r="JCO45" i="276"/>
  <c r="JCN45" i="276"/>
  <c r="JCM45" i="276"/>
  <c r="JCL45" i="276"/>
  <c r="JCK45" i="276"/>
  <c r="JCJ45" i="276"/>
  <c r="JCI45" i="276"/>
  <c r="JCH45" i="276"/>
  <c r="JCG45" i="276"/>
  <c r="JCF45" i="276"/>
  <c r="JCE45" i="276"/>
  <c r="JCD45" i="276"/>
  <c r="JCC45" i="276"/>
  <c r="JCB45" i="276"/>
  <c r="JCA45" i="276"/>
  <c r="JBZ45" i="276"/>
  <c r="JBY45" i="276"/>
  <c r="JBX45" i="276"/>
  <c r="JBW45" i="276"/>
  <c r="JBV45" i="276"/>
  <c r="JBU45" i="276"/>
  <c r="JBT45" i="276"/>
  <c r="JBS45" i="276"/>
  <c r="JBR45" i="276"/>
  <c r="JBQ45" i="276"/>
  <c r="JBP45" i="276"/>
  <c r="JBO45" i="276"/>
  <c r="JBN45" i="276"/>
  <c r="JBM45" i="276"/>
  <c r="JBL45" i="276"/>
  <c r="JBK45" i="276"/>
  <c r="JBJ45" i="276"/>
  <c r="JBI45" i="276"/>
  <c r="JBH45" i="276"/>
  <c r="JBG45" i="276"/>
  <c r="JBF45" i="276"/>
  <c r="JBE45" i="276"/>
  <c r="JBD45" i="276"/>
  <c r="JBC45" i="276"/>
  <c r="JBB45" i="276"/>
  <c r="JBA45" i="276"/>
  <c r="JAZ45" i="276"/>
  <c r="JAY45" i="276"/>
  <c r="JAX45" i="276"/>
  <c r="JAW45" i="276"/>
  <c r="JAV45" i="276"/>
  <c r="JAU45" i="276"/>
  <c r="JAT45" i="276"/>
  <c r="JAS45" i="276"/>
  <c r="JAR45" i="276"/>
  <c r="JAQ45" i="276"/>
  <c r="JAP45" i="276"/>
  <c r="JAO45" i="276"/>
  <c r="JAN45" i="276"/>
  <c r="JAM45" i="276"/>
  <c r="JAL45" i="276"/>
  <c r="JAK45" i="276"/>
  <c r="JAJ45" i="276"/>
  <c r="JAI45" i="276"/>
  <c r="JAH45" i="276"/>
  <c r="JAG45" i="276"/>
  <c r="JAF45" i="276"/>
  <c r="JAE45" i="276"/>
  <c r="JAD45" i="276"/>
  <c r="JAC45" i="276"/>
  <c r="JAB45" i="276"/>
  <c r="JAA45" i="276"/>
  <c r="IZZ45" i="276"/>
  <c r="IZY45" i="276"/>
  <c r="IZX45" i="276"/>
  <c r="IZW45" i="276"/>
  <c r="IZV45" i="276"/>
  <c r="IZU45" i="276"/>
  <c r="IZT45" i="276"/>
  <c r="IZS45" i="276"/>
  <c r="IZR45" i="276"/>
  <c r="IZQ45" i="276"/>
  <c r="IZP45" i="276"/>
  <c r="IZO45" i="276"/>
  <c r="IZN45" i="276"/>
  <c r="IZM45" i="276"/>
  <c r="IZL45" i="276"/>
  <c r="IZK45" i="276"/>
  <c r="IZJ45" i="276"/>
  <c r="IZI45" i="276"/>
  <c r="IZH45" i="276"/>
  <c r="IZG45" i="276"/>
  <c r="IZF45" i="276"/>
  <c r="IZE45" i="276"/>
  <c r="IZD45" i="276"/>
  <c r="IZC45" i="276"/>
  <c r="IZB45" i="276"/>
  <c r="IZA45" i="276"/>
  <c r="IYZ45" i="276"/>
  <c r="IYY45" i="276"/>
  <c r="IYX45" i="276"/>
  <c r="IYW45" i="276"/>
  <c r="IYV45" i="276"/>
  <c r="IYU45" i="276"/>
  <c r="IYT45" i="276"/>
  <c r="IYS45" i="276"/>
  <c r="IYR45" i="276"/>
  <c r="IYQ45" i="276"/>
  <c r="IYP45" i="276"/>
  <c r="IYO45" i="276"/>
  <c r="IYN45" i="276"/>
  <c r="IYM45" i="276"/>
  <c r="IYL45" i="276"/>
  <c r="IYK45" i="276"/>
  <c r="IYJ45" i="276"/>
  <c r="IYI45" i="276"/>
  <c r="IYH45" i="276"/>
  <c r="IYG45" i="276"/>
  <c r="IYF45" i="276"/>
  <c r="IYE45" i="276"/>
  <c r="IYD45" i="276"/>
  <c r="IYC45" i="276"/>
  <c r="IYB45" i="276"/>
  <c r="IYA45" i="276"/>
  <c r="IXZ45" i="276"/>
  <c r="IXY45" i="276"/>
  <c r="IXX45" i="276"/>
  <c r="IXW45" i="276"/>
  <c r="IXV45" i="276"/>
  <c r="IXU45" i="276"/>
  <c r="IXT45" i="276"/>
  <c r="IXS45" i="276"/>
  <c r="IXR45" i="276"/>
  <c r="IXQ45" i="276"/>
  <c r="IXP45" i="276"/>
  <c r="IXO45" i="276"/>
  <c r="IXN45" i="276"/>
  <c r="IXM45" i="276"/>
  <c r="IXL45" i="276"/>
  <c r="IXK45" i="276"/>
  <c r="IXJ45" i="276"/>
  <c r="IXI45" i="276"/>
  <c r="IXH45" i="276"/>
  <c r="IXG45" i="276"/>
  <c r="IXF45" i="276"/>
  <c r="IXE45" i="276"/>
  <c r="IXD45" i="276"/>
  <c r="IXC45" i="276"/>
  <c r="IXB45" i="276"/>
  <c r="IXA45" i="276"/>
  <c r="IWZ45" i="276"/>
  <c r="IWY45" i="276"/>
  <c r="IWX45" i="276"/>
  <c r="IWW45" i="276"/>
  <c r="IWV45" i="276"/>
  <c r="IWU45" i="276"/>
  <c r="IWT45" i="276"/>
  <c r="IWS45" i="276"/>
  <c r="IWR45" i="276"/>
  <c r="IWQ45" i="276"/>
  <c r="IWP45" i="276"/>
  <c r="IWO45" i="276"/>
  <c r="IWN45" i="276"/>
  <c r="IWM45" i="276"/>
  <c r="IWL45" i="276"/>
  <c r="IWK45" i="276"/>
  <c r="IWJ45" i="276"/>
  <c r="IWI45" i="276"/>
  <c r="IWH45" i="276"/>
  <c r="IWG45" i="276"/>
  <c r="IWF45" i="276"/>
  <c r="IWE45" i="276"/>
  <c r="IWD45" i="276"/>
  <c r="IWC45" i="276"/>
  <c r="IWB45" i="276"/>
  <c r="IWA45" i="276"/>
  <c r="IVZ45" i="276"/>
  <c r="IVY45" i="276"/>
  <c r="IVX45" i="276"/>
  <c r="IVW45" i="276"/>
  <c r="IVV45" i="276"/>
  <c r="IVU45" i="276"/>
  <c r="IVT45" i="276"/>
  <c r="IVS45" i="276"/>
  <c r="IVR45" i="276"/>
  <c r="IVQ45" i="276"/>
  <c r="IVP45" i="276"/>
  <c r="IVO45" i="276"/>
  <c r="IVN45" i="276"/>
  <c r="IVM45" i="276"/>
  <c r="IVL45" i="276"/>
  <c r="IVK45" i="276"/>
  <c r="IVJ45" i="276"/>
  <c r="IVI45" i="276"/>
  <c r="IVH45" i="276"/>
  <c r="IVG45" i="276"/>
  <c r="IVF45" i="276"/>
  <c r="IVE45" i="276"/>
  <c r="IVD45" i="276"/>
  <c r="IVC45" i="276"/>
  <c r="IVB45" i="276"/>
  <c r="IVA45" i="276"/>
  <c r="IUZ45" i="276"/>
  <c r="IUY45" i="276"/>
  <c r="IUX45" i="276"/>
  <c r="IUW45" i="276"/>
  <c r="IUV45" i="276"/>
  <c r="IUU45" i="276"/>
  <c r="IUT45" i="276"/>
  <c r="IUS45" i="276"/>
  <c r="IUR45" i="276"/>
  <c r="IUQ45" i="276"/>
  <c r="IUP45" i="276"/>
  <c r="IUO45" i="276"/>
  <c r="IUN45" i="276"/>
  <c r="IUM45" i="276"/>
  <c r="IUL45" i="276"/>
  <c r="IUK45" i="276"/>
  <c r="IUJ45" i="276"/>
  <c r="IUI45" i="276"/>
  <c r="IUH45" i="276"/>
  <c r="IUG45" i="276"/>
  <c r="IUF45" i="276"/>
  <c r="IUE45" i="276"/>
  <c r="IUD45" i="276"/>
  <c r="IUC45" i="276"/>
  <c r="IUB45" i="276"/>
  <c r="IUA45" i="276"/>
  <c r="ITZ45" i="276"/>
  <c r="ITY45" i="276"/>
  <c r="ITX45" i="276"/>
  <c r="ITW45" i="276"/>
  <c r="ITV45" i="276"/>
  <c r="ITU45" i="276"/>
  <c r="ITT45" i="276"/>
  <c r="ITS45" i="276"/>
  <c r="ITR45" i="276"/>
  <c r="ITQ45" i="276"/>
  <c r="ITP45" i="276"/>
  <c r="ITO45" i="276"/>
  <c r="ITN45" i="276"/>
  <c r="ITM45" i="276"/>
  <c r="ITL45" i="276"/>
  <c r="ITK45" i="276"/>
  <c r="ITJ45" i="276"/>
  <c r="ITI45" i="276"/>
  <c r="ITH45" i="276"/>
  <c r="ITG45" i="276"/>
  <c r="ITF45" i="276"/>
  <c r="ITE45" i="276"/>
  <c r="ITD45" i="276"/>
  <c r="ITC45" i="276"/>
  <c r="ITB45" i="276"/>
  <c r="ITA45" i="276"/>
  <c r="ISZ45" i="276"/>
  <c r="ISY45" i="276"/>
  <c r="ISX45" i="276"/>
  <c r="ISW45" i="276"/>
  <c r="ISV45" i="276"/>
  <c r="ISU45" i="276"/>
  <c r="IST45" i="276"/>
  <c r="ISS45" i="276"/>
  <c r="ISR45" i="276"/>
  <c r="ISQ45" i="276"/>
  <c r="ISP45" i="276"/>
  <c r="ISO45" i="276"/>
  <c r="ISN45" i="276"/>
  <c r="ISM45" i="276"/>
  <c r="ISL45" i="276"/>
  <c r="ISK45" i="276"/>
  <c r="ISJ45" i="276"/>
  <c r="ISI45" i="276"/>
  <c r="ISH45" i="276"/>
  <c r="ISG45" i="276"/>
  <c r="ISF45" i="276"/>
  <c r="ISE45" i="276"/>
  <c r="ISD45" i="276"/>
  <c r="ISC45" i="276"/>
  <c r="ISB45" i="276"/>
  <c r="ISA45" i="276"/>
  <c r="IRZ45" i="276"/>
  <c r="IRY45" i="276"/>
  <c r="IRX45" i="276"/>
  <c r="IRW45" i="276"/>
  <c r="IRV45" i="276"/>
  <c r="IRU45" i="276"/>
  <c r="IRT45" i="276"/>
  <c r="IRS45" i="276"/>
  <c r="IRR45" i="276"/>
  <c r="IRQ45" i="276"/>
  <c r="IRP45" i="276"/>
  <c r="IRO45" i="276"/>
  <c r="IRN45" i="276"/>
  <c r="IRM45" i="276"/>
  <c r="IRL45" i="276"/>
  <c r="IRK45" i="276"/>
  <c r="IRJ45" i="276"/>
  <c r="IRI45" i="276"/>
  <c r="IRH45" i="276"/>
  <c r="IRG45" i="276"/>
  <c r="IRF45" i="276"/>
  <c r="IRE45" i="276"/>
  <c r="IRD45" i="276"/>
  <c r="IRC45" i="276"/>
  <c r="IRB45" i="276"/>
  <c r="IRA45" i="276"/>
  <c r="IQZ45" i="276"/>
  <c r="IQY45" i="276"/>
  <c r="IQX45" i="276"/>
  <c r="IQW45" i="276"/>
  <c r="IQV45" i="276"/>
  <c r="IQU45" i="276"/>
  <c r="IQT45" i="276"/>
  <c r="IQS45" i="276"/>
  <c r="IQR45" i="276"/>
  <c r="IQQ45" i="276"/>
  <c r="IQP45" i="276"/>
  <c r="IQO45" i="276"/>
  <c r="IQN45" i="276"/>
  <c r="IQM45" i="276"/>
  <c r="IQL45" i="276"/>
  <c r="IQK45" i="276"/>
  <c r="IQJ45" i="276"/>
  <c r="IQI45" i="276"/>
  <c r="IQH45" i="276"/>
  <c r="IQG45" i="276"/>
  <c r="IQF45" i="276"/>
  <c r="IQE45" i="276"/>
  <c r="IQD45" i="276"/>
  <c r="IQC45" i="276"/>
  <c r="IQB45" i="276"/>
  <c r="IQA45" i="276"/>
  <c r="IPZ45" i="276"/>
  <c r="IPY45" i="276"/>
  <c r="IPX45" i="276"/>
  <c r="IPW45" i="276"/>
  <c r="IPV45" i="276"/>
  <c r="IPU45" i="276"/>
  <c r="IPT45" i="276"/>
  <c r="IPS45" i="276"/>
  <c r="IPR45" i="276"/>
  <c r="IPQ45" i="276"/>
  <c r="IPP45" i="276"/>
  <c r="IPO45" i="276"/>
  <c r="IPN45" i="276"/>
  <c r="IPM45" i="276"/>
  <c r="IPL45" i="276"/>
  <c r="IPK45" i="276"/>
  <c r="IPJ45" i="276"/>
  <c r="IPI45" i="276"/>
  <c r="IPH45" i="276"/>
  <c r="IPG45" i="276"/>
  <c r="IPF45" i="276"/>
  <c r="IPE45" i="276"/>
  <c r="IPD45" i="276"/>
  <c r="IPC45" i="276"/>
  <c r="IPB45" i="276"/>
  <c r="IPA45" i="276"/>
  <c r="IOZ45" i="276"/>
  <c r="IOY45" i="276"/>
  <c r="IOX45" i="276"/>
  <c r="IOW45" i="276"/>
  <c r="IOV45" i="276"/>
  <c r="IOU45" i="276"/>
  <c r="IOT45" i="276"/>
  <c r="IOS45" i="276"/>
  <c r="IOR45" i="276"/>
  <c r="IOQ45" i="276"/>
  <c r="IOP45" i="276"/>
  <c r="IOO45" i="276"/>
  <c r="ION45" i="276"/>
  <c r="IOM45" i="276"/>
  <c r="IOL45" i="276"/>
  <c r="IOK45" i="276"/>
  <c r="IOJ45" i="276"/>
  <c r="IOI45" i="276"/>
  <c r="IOH45" i="276"/>
  <c r="IOG45" i="276"/>
  <c r="IOF45" i="276"/>
  <c r="IOE45" i="276"/>
  <c r="IOD45" i="276"/>
  <c r="IOC45" i="276"/>
  <c r="IOB45" i="276"/>
  <c r="IOA45" i="276"/>
  <c r="INZ45" i="276"/>
  <c r="INY45" i="276"/>
  <c r="INX45" i="276"/>
  <c r="INW45" i="276"/>
  <c r="INV45" i="276"/>
  <c r="INU45" i="276"/>
  <c r="INT45" i="276"/>
  <c r="INS45" i="276"/>
  <c r="INR45" i="276"/>
  <c r="INQ45" i="276"/>
  <c r="INP45" i="276"/>
  <c r="INO45" i="276"/>
  <c r="INN45" i="276"/>
  <c r="INM45" i="276"/>
  <c r="INL45" i="276"/>
  <c r="INK45" i="276"/>
  <c r="INJ45" i="276"/>
  <c r="INI45" i="276"/>
  <c r="INH45" i="276"/>
  <c r="ING45" i="276"/>
  <c r="INF45" i="276"/>
  <c r="INE45" i="276"/>
  <c r="IND45" i="276"/>
  <c r="INC45" i="276"/>
  <c r="INB45" i="276"/>
  <c r="INA45" i="276"/>
  <c r="IMZ45" i="276"/>
  <c r="IMY45" i="276"/>
  <c r="IMX45" i="276"/>
  <c r="IMW45" i="276"/>
  <c r="IMV45" i="276"/>
  <c r="IMU45" i="276"/>
  <c r="IMT45" i="276"/>
  <c r="IMS45" i="276"/>
  <c r="IMR45" i="276"/>
  <c r="IMQ45" i="276"/>
  <c r="IMP45" i="276"/>
  <c r="IMO45" i="276"/>
  <c r="IMN45" i="276"/>
  <c r="IMM45" i="276"/>
  <c r="IML45" i="276"/>
  <c r="IMK45" i="276"/>
  <c r="IMJ45" i="276"/>
  <c r="IMI45" i="276"/>
  <c r="IMH45" i="276"/>
  <c r="IMG45" i="276"/>
  <c r="IMF45" i="276"/>
  <c r="IME45" i="276"/>
  <c r="IMD45" i="276"/>
  <c r="IMC45" i="276"/>
  <c r="IMB45" i="276"/>
  <c r="IMA45" i="276"/>
  <c r="ILZ45" i="276"/>
  <c r="ILY45" i="276"/>
  <c r="ILX45" i="276"/>
  <c r="ILW45" i="276"/>
  <c r="ILV45" i="276"/>
  <c r="ILU45" i="276"/>
  <c r="ILT45" i="276"/>
  <c r="ILS45" i="276"/>
  <c r="ILR45" i="276"/>
  <c r="ILQ45" i="276"/>
  <c r="ILP45" i="276"/>
  <c r="ILO45" i="276"/>
  <c r="ILN45" i="276"/>
  <c r="ILM45" i="276"/>
  <c r="ILL45" i="276"/>
  <c r="ILK45" i="276"/>
  <c r="ILJ45" i="276"/>
  <c r="ILI45" i="276"/>
  <c r="ILH45" i="276"/>
  <c r="ILG45" i="276"/>
  <c r="ILF45" i="276"/>
  <c r="ILE45" i="276"/>
  <c r="ILD45" i="276"/>
  <c r="ILC45" i="276"/>
  <c r="ILB45" i="276"/>
  <c r="ILA45" i="276"/>
  <c r="IKZ45" i="276"/>
  <c r="IKY45" i="276"/>
  <c r="IKX45" i="276"/>
  <c r="IKW45" i="276"/>
  <c r="IKV45" i="276"/>
  <c r="IKU45" i="276"/>
  <c r="IKT45" i="276"/>
  <c r="IKS45" i="276"/>
  <c r="IKR45" i="276"/>
  <c r="IKQ45" i="276"/>
  <c r="IKP45" i="276"/>
  <c r="IKO45" i="276"/>
  <c r="IKN45" i="276"/>
  <c r="IKM45" i="276"/>
  <c r="IKL45" i="276"/>
  <c r="IKK45" i="276"/>
  <c r="IKJ45" i="276"/>
  <c r="IKI45" i="276"/>
  <c r="IKH45" i="276"/>
  <c r="IKG45" i="276"/>
  <c r="IKF45" i="276"/>
  <c r="IKE45" i="276"/>
  <c r="IKD45" i="276"/>
  <c r="IKC45" i="276"/>
  <c r="IKB45" i="276"/>
  <c r="IKA45" i="276"/>
  <c r="IJZ45" i="276"/>
  <c r="IJY45" i="276"/>
  <c r="IJX45" i="276"/>
  <c r="IJW45" i="276"/>
  <c r="IJV45" i="276"/>
  <c r="IJU45" i="276"/>
  <c r="IJT45" i="276"/>
  <c r="IJS45" i="276"/>
  <c r="IJR45" i="276"/>
  <c r="IJQ45" i="276"/>
  <c r="IJP45" i="276"/>
  <c r="IJO45" i="276"/>
  <c r="IJN45" i="276"/>
  <c r="IJM45" i="276"/>
  <c r="IJL45" i="276"/>
  <c r="IJK45" i="276"/>
  <c r="IJJ45" i="276"/>
  <c r="IJI45" i="276"/>
  <c r="IJH45" i="276"/>
  <c r="IJG45" i="276"/>
  <c r="IJF45" i="276"/>
  <c r="IJE45" i="276"/>
  <c r="IJD45" i="276"/>
  <c r="IJC45" i="276"/>
  <c r="IJB45" i="276"/>
  <c r="IJA45" i="276"/>
  <c r="IIZ45" i="276"/>
  <c r="IIY45" i="276"/>
  <c r="IIX45" i="276"/>
  <c r="IIW45" i="276"/>
  <c r="IIV45" i="276"/>
  <c r="IIU45" i="276"/>
  <c r="IIT45" i="276"/>
  <c r="IIS45" i="276"/>
  <c r="IIR45" i="276"/>
  <c r="IIQ45" i="276"/>
  <c r="IIP45" i="276"/>
  <c r="IIO45" i="276"/>
  <c r="IIN45" i="276"/>
  <c r="IIM45" i="276"/>
  <c r="IIL45" i="276"/>
  <c r="IIK45" i="276"/>
  <c r="IIJ45" i="276"/>
  <c r="III45" i="276"/>
  <c r="IIH45" i="276"/>
  <c r="IIG45" i="276"/>
  <c r="IIF45" i="276"/>
  <c r="IIE45" i="276"/>
  <c r="IID45" i="276"/>
  <c r="IIC45" i="276"/>
  <c r="IIB45" i="276"/>
  <c r="IIA45" i="276"/>
  <c r="IHZ45" i="276"/>
  <c r="IHY45" i="276"/>
  <c r="IHX45" i="276"/>
  <c r="IHW45" i="276"/>
  <c r="IHV45" i="276"/>
  <c r="IHU45" i="276"/>
  <c r="IHT45" i="276"/>
  <c r="IHS45" i="276"/>
  <c r="IHR45" i="276"/>
  <c r="IHQ45" i="276"/>
  <c r="IHP45" i="276"/>
  <c r="IHO45" i="276"/>
  <c r="IHN45" i="276"/>
  <c r="IHM45" i="276"/>
  <c r="IHL45" i="276"/>
  <c r="IHK45" i="276"/>
  <c r="IHJ45" i="276"/>
  <c r="IHI45" i="276"/>
  <c r="IHH45" i="276"/>
  <c r="IHG45" i="276"/>
  <c r="IHF45" i="276"/>
  <c r="IHE45" i="276"/>
  <c r="IHD45" i="276"/>
  <c r="IHC45" i="276"/>
  <c r="IHB45" i="276"/>
  <c r="IHA45" i="276"/>
  <c r="IGZ45" i="276"/>
  <c r="IGY45" i="276"/>
  <c r="IGX45" i="276"/>
  <c r="IGW45" i="276"/>
  <c r="IGV45" i="276"/>
  <c r="IGU45" i="276"/>
  <c r="IGT45" i="276"/>
  <c r="IGS45" i="276"/>
  <c r="IGR45" i="276"/>
  <c r="IGQ45" i="276"/>
  <c r="IGP45" i="276"/>
  <c r="IGO45" i="276"/>
  <c r="IGN45" i="276"/>
  <c r="IGM45" i="276"/>
  <c r="IGL45" i="276"/>
  <c r="IGK45" i="276"/>
  <c r="IGJ45" i="276"/>
  <c r="IGI45" i="276"/>
  <c r="IGH45" i="276"/>
  <c r="IGG45" i="276"/>
  <c r="IGF45" i="276"/>
  <c r="IGE45" i="276"/>
  <c r="IGD45" i="276"/>
  <c r="IGC45" i="276"/>
  <c r="IGB45" i="276"/>
  <c r="IGA45" i="276"/>
  <c r="IFZ45" i="276"/>
  <c r="IFY45" i="276"/>
  <c r="IFX45" i="276"/>
  <c r="IFW45" i="276"/>
  <c r="IFV45" i="276"/>
  <c r="IFU45" i="276"/>
  <c r="IFT45" i="276"/>
  <c r="IFS45" i="276"/>
  <c r="IFR45" i="276"/>
  <c r="IFQ45" i="276"/>
  <c r="IFP45" i="276"/>
  <c r="IFO45" i="276"/>
  <c r="IFN45" i="276"/>
  <c r="IFM45" i="276"/>
  <c r="IFL45" i="276"/>
  <c r="IFK45" i="276"/>
  <c r="IFJ45" i="276"/>
  <c r="IFI45" i="276"/>
  <c r="IFH45" i="276"/>
  <c r="IFG45" i="276"/>
  <c r="IFF45" i="276"/>
  <c r="IFE45" i="276"/>
  <c r="IFD45" i="276"/>
  <c r="IFC45" i="276"/>
  <c r="IFB45" i="276"/>
  <c r="IFA45" i="276"/>
  <c r="IEZ45" i="276"/>
  <c r="IEY45" i="276"/>
  <c r="IEX45" i="276"/>
  <c r="IEW45" i="276"/>
  <c r="IEV45" i="276"/>
  <c r="IEU45" i="276"/>
  <c r="IET45" i="276"/>
  <c r="IES45" i="276"/>
  <c r="IER45" i="276"/>
  <c r="IEQ45" i="276"/>
  <c r="IEP45" i="276"/>
  <c r="IEO45" i="276"/>
  <c r="IEN45" i="276"/>
  <c r="IEM45" i="276"/>
  <c r="IEL45" i="276"/>
  <c r="IEK45" i="276"/>
  <c r="IEJ45" i="276"/>
  <c r="IEI45" i="276"/>
  <c r="IEH45" i="276"/>
  <c r="IEG45" i="276"/>
  <c r="IEF45" i="276"/>
  <c r="IEE45" i="276"/>
  <c r="IED45" i="276"/>
  <c r="IEC45" i="276"/>
  <c r="IEB45" i="276"/>
  <c r="IEA45" i="276"/>
  <c r="IDZ45" i="276"/>
  <c r="IDY45" i="276"/>
  <c r="IDX45" i="276"/>
  <c r="IDW45" i="276"/>
  <c r="IDV45" i="276"/>
  <c r="IDU45" i="276"/>
  <c r="IDT45" i="276"/>
  <c r="IDS45" i="276"/>
  <c r="IDR45" i="276"/>
  <c r="IDQ45" i="276"/>
  <c r="IDP45" i="276"/>
  <c r="IDO45" i="276"/>
  <c r="IDN45" i="276"/>
  <c r="IDM45" i="276"/>
  <c r="IDL45" i="276"/>
  <c r="IDK45" i="276"/>
  <c r="IDJ45" i="276"/>
  <c r="IDI45" i="276"/>
  <c r="IDH45" i="276"/>
  <c r="IDG45" i="276"/>
  <c r="IDF45" i="276"/>
  <c r="IDE45" i="276"/>
  <c r="IDD45" i="276"/>
  <c r="IDC45" i="276"/>
  <c r="IDB45" i="276"/>
  <c r="IDA45" i="276"/>
  <c r="ICZ45" i="276"/>
  <c r="ICY45" i="276"/>
  <c r="ICX45" i="276"/>
  <c r="ICW45" i="276"/>
  <c r="ICV45" i="276"/>
  <c r="ICU45" i="276"/>
  <c r="ICT45" i="276"/>
  <c r="ICS45" i="276"/>
  <c r="ICR45" i="276"/>
  <c r="ICQ45" i="276"/>
  <c r="ICP45" i="276"/>
  <c r="ICO45" i="276"/>
  <c r="ICN45" i="276"/>
  <c r="ICM45" i="276"/>
  <c r="ICL45" i="276"/>
  <c r="ICK45" i="276"/>
  <c r="ICJ45" i="276"/>
  <c r="ICI45" i="276"/>
  <c r="ICH45" i="276"/>
  <c r="ICG45" i="276"/>
  <c r="ICF45" i="276"/>
  <c r="ICE45" i="276"/>
  <c r="ICD45" i="276"/>
  <c r="ICC45" i="276"/>
  <c r="ICB45" i="276"/>
  <c r="ICA45" i="276"/>
  <c r="IBZ45" i="276"/>
  <c r="IBY45" i="276"/>
  <c r="IBX45" i="276"/>
  <c r="IBW45" i="276"/>
  <c r="IBV45" i="276"/>
  <c r="IBU45" i="276"/>
  <c r="IBT45" i="276"/>
  <c r="IBS45" i="276"/>
  <c r="IBR45" i="276"/>
  <c r="IBQ45" i="276"/>
  <c r="IBP45" i="276"/>
  <c r="IBO45" i="276"/>
  <c r="IBN45" i="276"/>
  <c r="IBM45" i="276"/>
  <c r="IBL45" i="276"/>
  <c r="IBK45" i="276"/>
  <c r="IBJ45" i="276"/>
  <c r="IBI45" i="276"/>
  <c r="IBH45" i="276"/>
  <c r="IBG45" i="276"/>
  <c r="IBF45" i="276"/>
  <c r="IBE45" i="276"/>
  <c r="IBD45" i="276"/>
  <c r="IBC45" i="276"/>
  <c r="IBB45" i="276"/>
  <c r="IBA45" i="276"/>
  <c r="IAZ45" i="276"/>
  <c r="IAY45" i="276"/>
  <c r="IAX45" i="276"/>
  <c r="IAW45" i="276"/>
  <c r="IAV45" i="276"/>
  <c r="IAU45" i="276"/>
  <c r="IAT45" i="276"/>
  <c r="IAS45" i="276"/>
  <c r="IAR45" i="276"/>
  <c r="IAQ45" i="276"/>
  <c r="IAP45" i="276"/>
  <c r="IAO45" i="276"/>
  <c r="IAN45" i="276"/>
  <c r="IAM45" i="276"/>
  <c r="IAL45" i="276"/>
  <c r="IAK45" i="276"/>
  <c r="IAJ45" i="276"/>
  <c r="IAI45" i="276"/>
  <c r="IAH45" i="276"/>
  <c r="IAG45" i="276"/>
  <c r="IAF45" i="276"/>
  <c r="IAE45" i="276"/>
  <c r="IAD45" i="276"/>
  <c r="IAC45" i="276"/>
  <c r="IAB45" i="276"/>
  <c r="IAA45" i="276"/>
  <c r="HZZ45" i="276"/>
  <c r="HZY45" i="276"/>
  <c r="HZX45" i="276"/>
  <c r="HZW45" i="276"/>
  <c r="HZV45" i="276"/>
  <c r="HZU45" i="276"/>
  <c r="HZT45" i="276"/>
  <c r="HZS45" i="276"/>
  <c r="HZR45" i="276"/>
  <c r="HZQ45" i="276"/>
  <c r="HZP45" i="276"/>
  <c r="HZO45" i="276"/>
  <c r="HZN45" i="276"/>
  <c r="HZM45" i="276"/>
  <c r="HZL45" i="276"/>
  <c r="HZK45" i="276"/>
  <c r="HZJ45" i="276"/>
  <c r="HZI45" i="276"/>
  <c r="HZH45" i="276"/>
  <c r="HZG45" i="276"/>
  <c r="HZF45" i="276"/>
  <c r="HZE45" i="276"/>
  <c r="HZD45" i="276"/>
  <c r="HZC45" i="276"/>
  <c r="HZB45" i="276"/>
  <c r="HZA45" i="276"/>
  <c r="HYZ45" i="276"/>
  <c r="HYY45" i="276"/>
  <c r="HYX45" i="276"/>
  <c r="HYW45" i="276"/>
  <c r="HYV45" i="276"/>
  <c r="HYU45" i="276"/>
  <c r="HYT45" i="276"/>
  <c r="HYS45" i="276"/>
  <c r="HYR45" i="276"/>
  <c r="HYQ45" i="276"/>
  <c r="HYP45" i="276"/>
  <c r="HYO45" i="276"/>
  <c r="HYN45" i="276"/>
  <c r="HYM45" i="276"/>
  <c r="HYL45" i="276"/>
  <c r="HYK45" i="276"/>
  <c r="HYJ45" i="276"/>
  <c r="HYI45" i="276"/>
  <c r="HYH45" i="276"/>
  <c r="HYG45" i="276"/>
  <c r="HYF45" i="276"/>
  <c r="HYE45" i="276"/>
  <c r="HYD45" i="276"/>
  <c r="HYC45" i="276"/>
  <c r="HYB45" i="276"/>
  <c r="HYA45" i="276"/>
  <c r="HXZ45" i="276"/>
  <c r="HXY45" i="276"/>
  <c r="HXX45" i="276"/>
  <c r="HXW45" i="276"/>
  <c r="HXV45" i="276"/>
  <c r="HXU45" i="276"/>
  <c r="HXT45" i="276"/>
  <c r="HXS45" i="276"/>
  <c r="HXR45" i="276"/>
  <c r="HXQ45" i="276"/>
  <c r="HXP45" i="276"/>
  <c r="HXO45" i="276"/>
  <c r="HXN45" i="276"/>
  <c r="HXM45" i="276"/>
  <c r="HXL45" i="276"/>
  <c r="HXK45" i="276"/>
  <c r="HXJ45" i="276"/>
  <c r="HXI45" i="276"/>
  <c r="HXH45" i="276"/>
  <c r="HXG45" i="276"/>
  <c r="HXF45" i="276"/>
  <c r="HXE45" i="276"/>
  <c r="HXD45" i="276"/>
  <c r="HXC45" i="276"/>
  <c r="HXB45" i="276"/>
  <c r="HXA45" i="276"/>
  <c r="HWZ45" i="276"/>
  <c r="HWY45" i="276"/>
  <c r="HWX45" i="276"/>
  <c r="HWW45" i="276"/>
  <c r="HWV45" i="276"/>
  <c r="HWU45" i="276"/>
  <c r="HWT45" i="276"/>
  <c r="HWS45" i="276"/>
  <c r="HWR45" i="276"/>
  <c r="HWQ45" i="276"/>
  <c r="HWP45" i="276"/>
  <c r="HWO45" i="276"/>
  <c r="HWN45" i="276"/>
  <c r="HWM45" i="276"/>
  <c r="HWL45" i="276"/>
  <c r="HWK45" i="276"/>
  <c r="HWJ45" i="276"/>
  <c r="HWI45" i="276"/>
  <c r="HWH45" i="276"/>
  <c r="HWG45" i="276"/>
  <c r="HWF45" i="276"/>
  <c r="HWE45" i="276"/>
  <c r="HWD45" i="276"/>
  <c r="HWC45" i="276"/>
  <c r="HWB45" i="276"/>
  <c r="HWA45" i="276"/>
  <c r="HVZ45" i="276"/>
  <c r="HVY45" i="276"/>
  <c r="HVX45" i="276"/>
  <c r="HVW45" i="276"/>
  <c r="HVV45" i="276"/>
  <c r="HVU45" i="276"/>
  <c r="HVT45" i="276"/>
  <c r="HVS45" i="276"/>
  <c r="HVR45" i="276"/>
  <c r="HVQ45" i="276"/>
  <c r="HVP45" i="276"/>
  <c r="HVO45" i="276"/>
  <c r="HVN45" i="276"/>
  <c r="HVM45" i="276"/>
  <c r="HVL45" i="276"/>
  <c r="HVK45" i="276"/>
  <c r="HVJ45" i="276"/>
  <c r="HVI45" i="276"/>
  <c r="HVH45" i="276"/>
  <c r="HVG45" i="276"/>
  <c r="HVF45" i="276"/>
  <c r="HVE45" i="276"/>
  <c r="HVD45" i="276"/>
  <c r="HVC45" i="276"/>
  <c r="HVB45" i="276"/>
  <c r="HVA45" i="276"/>
  <c r="HUZ45" i="276"/>
  <c r="HUY45" i="276"/>
  <c r="HUX45" i="276"/>
  <c r="HUW45" i="276"/>
  <c r="HUV45" i="276"/>
  <c r="HUU45" i="276"/>
  <c r="HUT45" i="276"/>
  <c r="HUS45" i="276"/>
  <c r="HUR45" i="276"/>
  <c r="HUQ45" i="276"/>
  <c r="HUP45" i="276"/>
  <c r="HUO45" i="276"/>
  <c r="HUN45" i="276"/>
  <c r="HUM45" i="276"/>
  <c r="HUL45" i="276"/>
  <c r="HUK45" i="276"/>
  <c r="HUJ45" i="276"/>
  <c r="HUI45" i="276"/>
  <c r="HUH45" i="276"/>
  <c r="HUG45" i="276"/>
  <c r="HUF45" i="276"/>
  <c r="HUE45" i="276"/>
  <c r="HUD45" i="276"/>
  <c r="HUC45" i="276"/>
  <c r="HUB45" i="276"/>
  <c r="HUA45" i="276"/>
  <c r="HTZ45" i="276"/>
  <c r="HTY45" i="276"/>
  <c r="HTX45" i="276"/>
  <c r="HTW45" i="276"/>
  <c r="HTV45" i="276"/>
  <c r="HTU45" i="276"/>
  <c r="HTT45" i="276"/>
  <c r="HTS45" i="276"/>
  <c r="HTR45" i="276"/>
  <c r="HTQ45" i="276"/>
  <c r="HTP45" i="276"/>
  <c r="HTO45" i="276"/>
  <c r="HTN45" i="276"/>
  <c r="HTM45" i="276"/>
  <c r="HTL45" i="276"/>
  <c r="HTK45" i="276"/>
  <c r="HTJ45" i="276"/>
  <c r="HTI45" i="276"/>
  <c r="HTH45" i="276"/>
  <c r="HTG45" i="276"/>
  <c r="HTF45" i="276"/>
  <c r="HTE45" i="276"/>
  <c r="HTD45" i="276"/>
  <c r="HTC45" i="276"/>
  <c r="HTB45" i="276"/>
  <c r="HTA45" i="276"/>
  <c r="HSZ45" i="276"/>
  <c r="HSY45" i="276"/>
  <c r="HSX45" i="276"/>
  <c r="HSW45" i="276"/>
  <c r="HSV45" i="276"/>
  <c r="HSU45" i="276"/>
  <c r="HST45" i="276"/>
  <c r="HSS45" i="276"/>
  <c r="HSR45" i="276"/>
  <c r="HSQ45" i="276"/>
  <c r="HSP45" i="276"/>
  <c r="HSO45" i="276"/>
  <c r="HSN45" i="276"/>
  <c r="HSM45" i="276"/>
  <c r="HSL45" i="276"/>
  <c r="HSK45" i="276"/>
  <c r="HSJ45" i="276"/>
  <c r="HSI45" i="276"/>
  <c r="HSH45" i="276"/>
  <c r="HSG45" i="276"/>
  <c r="HSF45" i="276"/>
  <c r="HSE45" i="276"/>
  <c r="HSD45" i="276"/>
  <c r="HSC45" i="276"/>
  <c r="HSB45" i="276"/>
  <c r="HSA45" i="276"/>
  <c r="HRZ45" i="276"/>
  <c r="HRY45" i="276"/>
  <c r="HRX45" i="276"/>
  <c r="HRW45" i="276"/>
  <c r="HRV45" i="276"/>
  <c r="HRU45" i="276"/>
  <c r="HRT45" i="276"/>
  <c r="HRS45" i="276"/>
  <c r="HRR45" i="276"/>
  <c r="HRQ45" i="276"/>
  <c r="HRP45" i="276"/>
  <c r="HRO45" i="276"/>
  <c r="HRN45" i="276"/>
  <c r="HRM45" i="276"/>
  <c r="HRL45" i="276"/>
  <c r="HRK45" i="276"/>
  <c r="HRJ45" i="276"/>
  <c r="HRI45" i="276"/>
  <c r="HRH45" i="276"/>
  <c r="HRG45" i="276"/>
  <c r="HRF45" i="276"/>
  <c r="HRE45" i="276"/>
  <c r="HRD45" i="276"/>
  <c r="HRC45" i="276"/>
  <c r="HRB45" i="276"/>
  <c r="HRA45" i="276"/>
  <c r="HQZ45" i="276"/>
  <c r="HQY45" i="276"/>
  <c r="HQX45" i="276"/>
  <c r="HQW45" i="276"/>
  <c r="HQV45" i="276"/>
  <c r="HQU45" i="276"/>
  <c r="HQT45" i="276"/>
  <c r="HQS45" i="276"/>
  <c r="HQR45" i="276"/>
  <c r="HQQ45" i="276"/>
  <c r="HQP45" i="276"/>
  <c r="HQO45" i="276"/>
  <c r="HQN45" i="276"/>
  <c r="HQM45" i="276"/>
  <c r="HQL45" i="276"/>
  <c r="HQK45" i="276"/>
  <c r="HQJ45" i="276"/>
  <c r="HQI45" i="276"/>
  <c r="HQH45" i="276"/>
  <c r="HQG45" i="276"/>
  <c r="HQF45" i="276"/>
  <c r="HQE45" i="276"/>
  <c r="HQD45" i="276"/>
  <c r="HQC45" i="276"/>
  <c r="HQB45" i="276"/>
  <c r="HQA45" i="276"/>
  <c r="HPZ45" i="276"/>
  <c r="HPY45" i="276"/>
  <c r="HPX45" i="276"/>
  <c r="HPW45" i="276"/>
  <c r="HPV45" i="276"/>
  <c r="HPU45" i="276"/>
  <c r="HPT45" i="276"/>
  <c r="HPS45" i="276"/>
  <c r="HPR45" i="276"/>
  <c r="HPQ45" i="276"/>
  <c r="HPP45" i="276"/>
  <c r="HPO45" i="276"/>
  <c r="HPN45" i="276"/>
  <c r="HPM45" i="276"/>
  <c r="HPL45" i="276"/>
  <c r="HPK45" i="276"/>
  <c r="HPJ45" i="276"/>
  <c r="HPI45" i="276"/>
  <c r="HPH45" i="276"/>
  <c r="HPG45" i="276"/>
  <c r="HPF45" i="276"/>
  <c r="HPE45" i="276"/>
  <c r="HPD45" i="276"/>
  <c r="HPC45" i="276"/>
  <c r="HPB45" i="276"/>
  <c r="HPA45" i="276"/>
  <c r="HOZ45" i="276"/>
  <c r="HOY45" i="276"/>
  <c r="HOX45" i="276"/>
  <c r="HOW45" i="276"/>
  <c r="HOV45" i="276"/>
  <c r="HOU45" i="276"/>
  <c r="HOT45" i="276"/>
  <c r="HOS45" i="276"/>
  <c r="HOR45" i="276"/>
  <c r="HOQ45" i="276"/>
  <c r="HOP45" i="276"/>
  <c r="HOO45" i="276"/>
  <c r="HON45" i="276"/>
  <c r="HOM45" i="276"/>
  <c r="HOL45" i="276"/>
  <c r="HOK45" i="276"/>
  <c r="HOJ45" i="276"/>
  <c r="HOI45" i="276"/>
  <c r="HOH45" i="276"/>
  <c r="HOG45" i="276"/>
  <c r="HOF45" i="276"/>
  <c r="HOE45" i="276"/>
  <c r="HOD45" i="276"/>
  <c r="HOC45" i="276"/>
  <c r="HOB45" i="276"/>
  <c r="HOA45" i="276"/>
  <c r="HNZ45" i="276"/>
  <c r="HNY45" i="276"/>
  <c r="HNX45" i="276"/>
  <c r="HNW45" i="276"/>
  <c r="HNV45" i="276"/>
  <c r="HNU45" i="276"/>
  <c r="HNT45" i="276"/>
  <c r="HNS45" i="276"/>
  <c r="HNR45" i="276"/>
  <c r="HNQ45" i="276"/>
  <c r="HNP45" i="276"/>
  <c r="HNO45" i="276"/>
  <c r="HNN45" i="276"/>
  <c r="HNM45" i="276"/>
  <c r="HNL45" i="276"/>
  <c r="HNK45" i="276"/>
  <c r="HNJ45" i="276"/>
  <c r="HNI45" i="276"/>
  <c r="HNH45" i="276"/>
  <c r="HNG45" i="276"/>
  <c r="HNF45" i="276"/>
  <c r="HNE45" i="276"/>
  <c r="HND45" i="276"/>
  <c r="HNC45" i="276"/>
  <c r="HNB45" i="276"/>
  <c r="HNA45" i="276"/>
  <c r="HMZ45" i="276"/>
  <c r="HMY45" i="276"/>
  <c r="HMX45" i="276"/>
  <c r="HMW45" i="276"/>
  <c r="HMV45" i="276"/>
  <c r="HMU45" i="276"/>
  <c r="HMT45" i="276"/>
  <c r="HMS45" i="276"/>
  <c r="HMR45" i="276"/>
  <c r="HMQ45" i="276"/>
  <c r="HMP45" i="276"/>
  <c r="HMO45" i="276"/>
  <c r="HMN45" i="276"/>
  <c r="HMM45" i="276"/>
  <c r="HML45" i="276"/>
  <c r="HMK45" i="276"/>
  <c r="HMJ45" i="276"/>
  <c r="HMI45" i="276"/>
  <c r="HMH45" i="276"/>
  <c r="HMG45" i="276"/>
  <c r="HMF45" i="276"/>
  <c r="HME45" i="276"/>
  <c r="HMD45" i="276"/>
  <c r="HMC45" i="276"/>
  <c r="HMB45" i="276"/>
  <c r="HMA45" i="276"/>
  <c r="HLZ45" i="276"/>
  <c r="HLY45" i="276"/>
  <c r="HLX45" i="276"/>
  <c r="HLW45" i="276"/>
  <c r="HLV45" i="276"/>
  <c r="HLU45" i="276"/>
  <c r="HLT45" i="276"/>
  <c r="HLS45" i="276"/>
  <c r="HLR45" i="276"/>
  <c r="HLQ45" i="276"/>
  <c r="HLP45" i="276"/>
  <c r="HLO45" i="276"/>
  <c r="HLN45" i="276"/>
  <c r="HLM45" i="276"/>
  <c r="HLL45" i="276"/>
  <c r="HLK45" i="276"/>
  <c r="HLJ45" i="276"/>
  <c r="HLI45" i="276"/>
  <c r="HLH45" i="276"/>
  <c r="HLG45" i="276"/>
  <c r="HLF45" i="276"/>
  <c r="HLE45" i="276"/>
  <c r="HLD45" i="276"/>
  <c r="HLC45" i="276"/>
  <c r="HLB45" i="276"/>
  <c r="HLA45" i="276"/>
  <c r="HKZ45" i="276"/>
  <c r="HKY45" i="276"/>
  <c r="HKX45" i="276"/>
  <c r="HKW45" i="276"/>
  <c r="HKV45" i="276"/>
  <c r="HKU45" i="276"/>
  <c r="HKT45" i="276"/>
  <c r="HKS45" i="276"/>
  <c r="HKR45" i="276"/>
  <c r="HKQ45" i="276"/>
  <c r="HKP45" i="276"/>
  <c r="HKO45" i="276"/>
  <c r="HKN45" i="276"/>
  <c r="HKM45" i="276"/>
  <c r="HKL45" i="276"/>
  <c r="HKK45" i="276"/>
  <c r="HKJ45" i="276"/>
  <c r="HKI45" i="276"/>
  <c r="HKH45" i="276"/>
  <c r="HKG45" i="276"/>
  <c r="HKF45" i="276"/>
  <c r="HKE45" i="276"/>
  <c r="HKD45" i="276"/>
  <c r="HKC45" i="276"/>
  <c r="HKB45" i="276"/>
  <c r="HKA45" i="276"/>
  <c r="HJZ45" i="276"/>
  <c r="HJY45" i="276"/>
  <c r="HJX45" i="276"/>
  <c r="HJW45" i="276"/>
  <c r="HJV45" i="276"/>
  <c r="HJU45" i="276"/>
  <c r="HJT45" i="276"/>
  <c r="HJS45" i="276"/>
  <c r="HJR45" i="276"/>
  <c r="HJQ45" i="276"/>
  <c r="HJP45" i="276"/>
  <c r="HJO45" i="276"/>
  <c r="HJN45" i="276"/>
  <c r="HJM45" i="276"/>
  <c r="HJL45" i="276"/>
  <c r="HJK45" i="276"/>
  <c r="HJJ45" i="276"/>
  <c r="HJI45" i="276"/>
  <c r="HJH45" i="276"/>
  <c r="HJG45" i="276"/>
  <c r="HJF45" i="276"/>
  <c r="HJE45" i="276"/>
  <c r="HJD45" i="276"/>
  <c r="HJC45" i="276"/>
  <c r="HJB45" i="276"/>
  <c r="HJA45" i="276"/>
  <c r="HIZ45" i="276"/>
  <c r="HIY45" i="276"/>
  <c r="HIX45" i="276"/>
  <c r="HIW45" i="276"/>
  <c r="HIV45" i="276"/>
  <c r="HIU45" i="276"/>
  <c r="HIT45" i="276"/>
  <c r="HIS45" i="276"/>
  <c r="HIR45" i="276"/>
  <c r="HIQ45" i="276"/>
  <c r="HIP45" i="276"/>
  <c r="HIO45" i="276"/>
  <c r="HIN45" i="276"/>
  <c r="HIM45" i="276"/>
  <c r="HIL45" i="276"/>
  <c r="HIK45" i="276"/>
  <c r="HIJ45" i="276"/>
  <c r="HII45" i="276"/>
  <c r="HIH45" i="276"/>
  <c r="HIG45" i="276"/>
  <c r="HIF45" i="276"/>
  <c r="HIE45" i="276"/>
  <c r="HID45" i="276"/>
  <c r="HIC45" i="276"/>
  <c r="HIB45" i="276"/>
  <c r="HIA45" i="276"/>
  <c r="HHZ45" i="276"/>
  <c r="HHY45" i="276"/>
  <c r="HHX45" i="276"/>
  <c r="HHW45" i="276"/>
  <c r="HHV45" i="276"/>
  <c r="HHU45" i="276"/>
  <c r="HHT45" i="276"/>
  <c r="HHS45" i="276"/>
  <c r="HHR45" i="276"/>
  <c r="HHQ45" i="276"/>
  <c r="HHP45" i="276"/>
  <c r="HHO45" i="276"/>
  <c r="HHN45" i="276"/>
  <c r="HHM45" i="276"/>
  <c r="HHL45" i="276"/>
  <c r="HHK45" i="276"/>
  <c r="HHJ45" i="276"/>
  <c r="HHI45" i="276"/>
  <c r="HHH45" i="276"/>
  <c r="HHG45" i="276"/>
  <c r="HHF45" i="276"/>
  <c r="HHE45" i="276"/>
  <c r="HHD45" i="276"/>
  <c r="HHC45" i="276"/>
  <c r="HHB45" i="276"/>
  <c r="HHA45" i="276"/>
  <c r="HGZ45" i="276"/>
  <c r="HGY45" i="276"/>
  <c r="HGX45" i="276"/>
  <c r="HGW45" i="276"/>
  <c r="HGV45" i="276"/>
  <c r="HGU45" i="276"/>
  <c r="HGT45" i="276"/>
  <c r="HGS45" i="276"/>
  <c r="HGR45" i="276"/>
  <c r="HGQ45" i="276"/>
  <c r="HGP45" i="276"/>
  <c r="HGO45" i="276"/>
  <c r="HGN45" i="276"/>
  <c r="HGM45" i="276"/>
  <c r="HGL45" i="276"/>
  <c r="HGK45" i="276"/>
  <c r="HGJ45" i="276"/>
  <c r="HGI45" i="276"/>
  <c r="HGH45" i="276"/>
  <c r="HGG45" i="276"/>
  <c r="HGF45" i="276"/>
  <c r="HGE45" i="276"/>
  <c r="HGD45" i="276"/>
  <c r="HGC45" i="276"/>
  <c r="HGB45" i="276"/>
  <c r="HGA45" i="276"/>
  <c r="HFZ45" i="276"/>
  <c r="HFY45" i="276"/>
  <c r="HFX45" i="276"/>
  <c r="HFW45" i="276"/>
  <c r="HFV45" i="276"/>
  <c r="HFU45" i="276"/>
  <c r="HFT45" i="276"/>
  <c r="HFS45" i="276"/>
  <c r="HFR45" i="276"/>
  <c r="HFQ45" i="276"/>
  <c r="HFP45" i="276"/>
  <c r="HFO45" i="276"/>
  <c r="HFN45" i="276"/>
  <c r="HFM45" i="276"/>
  <c r="HFL45" i="276"/>
  <c r="HFK45" i="276"/>
  <c r="HFJ45" i="276"/>
  <c r="HFI45" i="276"/>
  <c r="HFH45" i="276"/>
  <c r="HFG45" i="276"/>
  <c r="HFF45" i="276"/>
  <c r="HFE45" i="276"/>
  <c r="HFD45" i="276"/>
  <c r="HFC45" i="276"/>
  <c r="HFB45" i="276"/>
  <c r="HFA45" i="276"/>
  <c r="HEZ45" i="276"/>
  <c r="HEY45" i="276"/>
  <c r="HEX45" i="276"/>
  <c r="HEW45" i="276"/>
  <c r="HEV45" i="276"/>
  <c r="HEU45" i="276"/>
  <c r="HET45" i="276"/>
  <c r="HES45" i="276"/>
  <c r="HER45" i="276"/>
  <c r="HEQ45" i="276"/>
  <c r="HEP45" i="276"/>
  <c r="HEO45" i="276"/>
  <c r="HEN45" i="276"/>
  <c r="HEM45" i="276"/>
  <c r="HEL45" i="276"/>
  <c r="HEK45" i="276"/>
  <c r="HEJ45" i="276"/>
  <c r="HEI45" i="276"/>
  <c r="HEH45" i="276"/>
  <c r="HEG45" i="276"/>
  <c r="HEF45" i="276"/>
  <c r="HEE45" i="276"/>
  <c r="HED45" i="276"/>
  <c r="HEC45" i="276"/>
  <c r="HEB45" i="276"/>
  <c r="HEA45" i="276"/>
  <c r="HDZ45" i="276"/>
  <c r="HDY45" i="276"/>
  <c r="HDX45" i="276"/>
  <c r="HDW45" i="276"/>
  <c r="HDV45" i="276"/>
  <c r="HDU45" i="276"/>
  <c r="HDT45" i="276"/>
  <c r="HDS45" i="276"/>
  <c r="HDR45" i="276"/>
  <c r="HDQ45" i="276"/>
  <c r="HDP45" i="276"/>
  <c r="HDO45" i="276"/>
  <c r="HDN45" i="276"/>
  <c r="HDM45" i="276"/>
  <c r="HDL45" i="276"/>
  <c r="HDK45" i="276"/>
  <c r="HDJ45" i="276"/>
  <c r="HDI45" i="276"/>
  <c r="HDH45" i="276"/>
  <c r="HDG45" i="276"/>
  <c r="HDF45" i="276"/>
  <c r="HDE45" i="276"/>
  <c r="HDD45" i="276"/>
  <c r="HDC45" i="276"/>
  <c r="HDB45" i="276"/>
  <c r="HDA45" i="276"/>
  <c r="HCZ45" i="276"/>
  <c r="HCY45" i="276"/>
  <c r="HCX45" i="276"/>
  <c r="HCW45" i="276"/>
  <c r="HCV45" i="276"/>
  <c r="HCU45" i="276"/>
  <c r="HCT45" i="276"/>
  <c r="HCS45" i="276"/>
  <c r="HCR45" i="276"/>
  <c r="HCQ45" i="276"/>
  <c r="HCP45" i="276"/>
  <c r="HCO45" i="276"/>
  <c r="HCN45" i="276"/>
  <c r="HCM45" i="276"/>
  <c r="HCL45" i="276"/>
  <c r="HCK45" i="276"/>
  <c r="HCJ45" i="276"/>
  <c r="HCI45" i="276"/>
  <c r="HCH45" i="276"/>
  <c r="HCG45" i="276"/>
  <c r="HCF45" i="276"/>
  <c r="HCE45" i="276"/>
  <c r="HCD45" i="276"/>
  <c r="HCC45" i="276"/>
  <c r="HCB45" i="276"/>
  <c r="HCA45" i="276"/>
  <c r="HBZ45" i="276"/>
  <c r="HBY45" i="276"/>
  <c r="HBX45" i="276"/>
  <c r="HBW45" i="276"/>
  <c r="HBV45" i="276"/>
  <c r="HBU45" i="276"/>
  <c r="HBT45" i="276"/>
  <c r="HBS45" i="276"/>
  <c r="HBR45" i="276"/>
  <c r="HBQ45" i="276"/>
  <c r="HBP45" i="276"/>
  <c r="HBO45" i="276"/>
  <c r="HBN45" i="276"/>
  <c r="HBM45" i="276"/>
  <c r="HBL45" i="276"/>
  <c r="HBK45" i="276"/>
  <c r="HBJ45" i="276"/>
  <c r="HBI45" i="276"/>
  <c r="HBH45" i="276"/>
  <c r="HBG45" i="276"/>
  <c r="HBF45" i="276"/>
  <c r="HBE45" i="276"/>
  <c r="HBD45" i="276"/>
  <c r="HBC45" i="276"/>
  <c r="HBB45" i="276"/>
  <c r="HBA45" i="276"/>
  <c r="HAZ45" i="276"/>
  <c r="HAY45" i="276"/>
  <c r="HAX45" i="276"/>
  <c r="HAW45" i="276"/>
  <c r="HAV45" i="276"/>
  <c r="HAU45" i="276"/>
  <c r="HAT45" i="276"/>
  <c r="HAS45" i="276"/>
  <c r="HAR45" i="276"/>
  <c r="HAQ45" i="276"/>
  <c r="HAP45" i="276"/>
  <c r="HAO45" i="276"/>
  <c r="HAN45" i="276"/>
  <c r="HAM45" i="276"/>
  <c r="HAL45" i="276"/>
  <c r="HAK45" i="276"/>
  <c r="HAJ45" i="276"/>
  <c r="HAI45" i="276"/>
  <c r="HAH45" i="276"/>
  <c r="HAG45" i="276"/>
  <c r="HAF45" i="276"/>
  <c r="HAE45" i="276"/>
  <c r="HAD45" i="276"/>
  <c r="HAC45" i="276"/>
  <c r="HAB45" i="276"/>
  <c r="HAA45" i="276"/>
  <c r="GZZ45" i="276"/>
  <c r="GZY45" i="276"/>
  <c r="GZX45" i="276"/>
  <c r="GZW45" i="276"/>
  <c r="GZV45" i="276"/>
  <c r="GZU45" i="276"/>
  <c r="GZT45" i="276"/>
  <c r="GZS45" i="276"/>
  <c r="GZR45" i="276"/>
  <c r="GZQ45" i="276"/>
  <c r="GZP45" i="276"/>
  <c r="GZO45" i="276"/>
  <c r="GZN45" i="276"/>
  <c r="GZM45" i="276"/>
  <c r="GZL45" i="276"/>
  <c r="GZK45" i="276"/>
  <c r="GZJ45" i="276"/>
  <c r="GZI45" i="276"/>
  <c r="GZH45" i="276"/>
  <c r="GZG45" i="276"/>
  <c r="GZF45" i="276"/>
  <c r="GZE45" i="276"/>
  <c r="GZD45" i="276"/>
  <c r="GZC45" i="276"/>
  <c r="GZB45" i="276"/>
  <c r="GZA45" i="276"/>
  <c r="GYZ45" i="276"/>
  <c r="GYY45" i="276"/>
  <c r="GYX45" i="276"/>
  <c r="GYW45" i="276"/>
  <c r="GYV45" i="276"/>
  <c r="GYU45" i="276"/>
  <c r="GYT45" i="276"/>
  <c r="GYS45" i="276"/>
  <c r="GYR45" i="276"/>
  <c r="GYQ45" i="276"/>
  <c r="GYP45" i="276"/>
  <c r="GYO45" i="276"/>
  <c r="GYN45" i="276"/>
  <c r="GYM45" i="276"/>
  <c r="GYL45" i="276"/>
  <c r="GYK45" i="276"/>
  <c r="GYJ45" i="276"/>
  <c r="GYI45" i="276"/>
  <c r="GYH45" i="276"/>
  <c r="GYG45" i="276"/>
  <c r="GYF45" i="276"/>
  <c r="GYE45" i="276"/>
  <c r="GYD45" i="276"/>
  <c r="GYC45" i="276"/>
  <c r="GYB45" i="276"/>
  <c r="GYA45" i="276"/>
  <c r="GXZ45" i="276"/>
  <c r="GXY45" i="276"/>
  <c r="GXX45" i="276"/>
  <c r="GXW45" i="276"/>
  <c r="GXV45" i="276"/>
  <c r="GXU45" i="276"/>
  <c r="GXT45" i="276"/>
  <c r="GXS45" i="276"/>
  <c r="GXR45" i="276"/>
  <c r="GXQ45" i="276"/>
  <c r="GXP45" i="276"/>
  <c r="GXO45" i="276"/>
  <c r="GXN45" i="276"/>
  <c r="GXM45" i="276"/>
  <c r="GXL45" i="276"/>
  <c r="GXK45" i="276"/>
  <c r="GXJ45" i="276"/>
  <c r="GXI45" i="276"/>
  <c r="GXH45" i="276"/>
  <c r="GXG45" i="276"/>
  <c r="GXF45" i="276"/>
  <c r="GXE45" i="276"/>
  <c r="GXD45" i="276"/>
  <c r="GXC45" i="276"/>
  <c r="GXB45" i="276"/>
  <c r="GXA45" i="276"/>
  <c r="GWZ45" i="276"/>
  <c r="GWY45" i="276"/>
  <c r="GWX45" i="276"/>
  <c r="GWW45" i="276"/>
  <c r="GWV45" i="276"/>
  <c r="GWU45" i="276"/>
  <c r="GWT45" i="276"/>
  <c r="GWS45" i="276"/>
  <c r="GWR45" i="276"/>
  <c r="GWQ45" i="276"/>
  <c r="GWP45" i="276"/>
  <c r="GWO45" i="276"/>
  <c r="GWN45" i="276"/>
  <c r="GWM45" i="276"/>
  <c r="GWL45" i="276"/>
  <c r="GWK45" i="276"/>
  <c r="GWJ45" i="276"/>
  <c r="GWI45" i="276"/>
  <c r="GWH45" i="276"/>
  <c r="GWG45" i="276"/>
  <c r="GWF45" i="276"/>
  <c r="GWE45" i="276"/>
  <c r="GWD45" i="276"/>
  <c r="GWC45" i="276"/>
  <c r="GWB45" i="276"/>
  <c r="GWA45" i="276"/>
  <c r="GVZ45" i="276"/>
  <c r="GVY45" i="276"/>
  <c r="GVX45" i="276"/>
  <c r="GVW45" i="276"/>
  <c r="GVV45" i="276"/>
  <c r="GVU45" i="276"/>
  <c r="GVT45" i="276"/>
  <c r="GVS45" i="276"/>
  <c r="GVR45" i="276"/>
  <c r="GVQ45" i="276"/>
  <c r="GVP45" i="276"/>
  <c r="GVO45" i="276"/>
  <c r="GVN45" i="276"/>
  <c r="GVM45" i="276"/>
  <c r="GVL45" i="276"/>
  <c r="GVK45" i="276"/>
  <c r="GVJ45" i="276"/>
  <c r="GVI45" i="276"/>
  <c r="GVH45" i="276"/>
  <c r="GVG45" i="276"/>
  <c r="GVF45" i="276"/>
  <c r="GVE45" i="276"/>
  <c r="GVD45" i="276"/>
  <c r="GVC45" i="276"/>
  <c r="GVB45" i="276"/>
  <c r="GVA45" i="276"/>
  <c r="GUZ45" i="276"/>
  <c r="GUY45" i="276"/>
  <c r="GUX45" i="276"/>
  <c r="GUW45" i="276"/>
  <c r="GUV45" i="276"/>
  <c r="GUU45" i="276"/>
  <c r="GUT45" i="276"/>
  <c r="GUS45" i="276"/>
  <c r="GUR45" i="276"/>
  <c r="GUQ45" i="276"/>
  <c r="GUP45" i="276"/>
  <c r="GUO45" i="276"/>
  <c r="GUN45" i="276"/>
  <c r="GUM45" i="276"/>
  <c r="GUL45" i="276"/>
  <c r="GUK45" i="276"/>
  <c r="GUJ45" i="276"/>
  <c r="GUI45" i="276"/>
  <c r="GUH45" i="276"/>
  <c r="GUG45" i="276"/>
  <c r="GUF45" i="276"/>
  <c r="GUE45" i="276"/>
  <c r="GUD45" i="276"/>
  <c r="GUC45" i="276"/>
  <c r="GUB45" i="276"/>
  <c r="GUA45" i="276"/>
  <c r="GTZ45" i="276"/>
  <c r="GTY45" i="276"/>
  <c r="GTX45" i="276"/>
  <c r="GTW45" i="276"/>
  <c r="GTV45" i="276"/>
  <c r="GTU45" i="276"/>
  <c r="GTT45" i="276"/>
  <c r="GTS45" i="276"/>
  <c r="GTR45" i="276"/>
  <c r="GTQ45" i="276"/>
  <c r="GTP45" i="276"/>
  <c r="GTO45" i="276"/>
  <c r="GTN45" i="276"/>
  <c r="GTM45" i="276"/>
  <c r="GTL45" i="276"/>
  <c r="GTK45" i="276"/>
  <c r="GTJ45" i="276"/>
  <c r="GTI45" i="276"/>
  <c r="GTH45" i="276"/>
  <c r="GTG45" i="276"/>
  <c r="GTF45" i="276"/>
  <c r="GTE45" i="276"/>
  <c r="GTD45" i="276"/>
  <c r="GTC45" i="276"/>
  <c r="GTB45" i="276"/>
  <c r="GTA45" i="276"/>
  <c r="GSZ45" i="276"/>
  <c r="GSY45" i="276"/>
  <c r="GSX45" i="276"/>
  <c r="GSW45" i="276"/>
  <c r="GSV45" i="276"/>
  <c r="GSU45" i="276"/>
  <c r="GST45" i="276"/>
  <c r="GSS45" i="276"/>
  <c r="GSR45" i="276"/>
  <c r="GSQ45" i="276"/>
  <c r="GSP45" i="276"/>
  <c r="GSO45" i="276"/>
  <c r="GSN45" i="276"/>
  <c r="GSM45" i="276"/>
  <c r="GSL45" i="276"/>
  <c r="GSK45" i="276"/>
  <c r="GSJ45" i="276"/>
  <c r="GSI45" i="276"/>
  <c r="GSH45" i="276"/>
  <c r="GSG45" i="276"/>
  <c r="GSF45" i="276"/>
  <c r="GSE45" i="276"/>
  <c r="GSD45" i="276"/>
  <c r="GSC45" i="276"/>
  <c r="GSB45" i="276"/>
  <c r="GSA45" i="276"/>
  <c r="GRZ45" i="276"/>
  <c r="GRY45" i="276"/>
  <c r="GRX45" i="276"/>
  <c r="GRW45" i="276"/>
  <c r="GRV45" i="276"/>
  <c r="GRU45" i="276"/>
  <c r="GRT45" i="276"/>
  <c r="GRS45" i="276"/>
  <c r="GRR45" i="276"/>
  <c r="GRQ45" i="276"/>
  <c r="GRP45" i="276"/>
  <c r="GRO45" i="276"/>
  <c r="GRN45" i="276"/>
  <c r="GRM45" i="276"/>
  <c r="GRL45" i="276"/>
  <c r="GRK45" i="276"/>
  <c r="GRJ45" i="276"/>
  <c r="GRI45" i="276"/>
  <c r="GRH45" i="276"/>
  <c r="GRG45" i="276"/>
  <c r="GRF45" i="276"/>
  <c r="GRE45" i="276"/>
  <c r="GRD45" i="276"/>
  <c r="GRC45" i="276"/>
  <c r="GRB45" i="276"/>
  <c r="GRA45" i="276"/>
  <c r="GQZ45" i="276"/>
  <c r="GQY45" i="276"/>
  <c r="GQX45" i="276"/>
  <c r="GQW45" i="276"/>
  <c r="GQV45" i="276"/>
  <c r="GQU45" i="276"/>
  <c r="GQT45" i="276"/>
  <c r="GQS45" i="276"/>
  <c r="GQR45" i="276"/>
  <c r="GQQ45" i="276"/>
  <c r="GQP45" i="276"/>
  <c r="GQO45" i="276"/>
  <c r="GQN45" i="276"/>
  <c r="GQM45" i="276"/>
  <c r="GQL45" i="276"/>
  <c r="GQK45" i="276"/>
  <c r="GQJ45" i="276"/>
  <c r="GQI45" i="276"/>
  <c r="GQH45" i="276"/>
  <c r="GQG45" i="276"/>
  <c r="GQF45" i="276"/>
  <c r="GQE45" i="276"/>
  <c r="GQD45" i="276"/>
  <c r="GQC45" i="276"/>
  <c r="GQB45" i="276"/>
  <c r="GQA45" i="276"/>
  <c r="GPZ45" i="276"/>
  <c r="GPY45" i="276"/>
  <c r="GPX45" i="276"/>
  <c r="GPW45" i="276"/>
  <c r="GPV45" i="276"/>
  <c r="GPU45" i="276"/>
  <c r="GPT45" i="276"/>
  <c r="GPS45" i="276"/>
  <c r="GPR45" i="276"/>
  <c r="GPQ45" i="276"/>
  <c r="GPP45" i="276"/>
  <c r="GPO45" i="276"/>
  <c r="GPN45" i="276"/>
  <c r="GPM45" i="276"/>
  <c r="GPL45" i="276"/>
  <c r="GPK45" i="276"/>
  <c r="GPJ45" i="276"/>
  <c r="GPI45" i="276"/>
  <c r="GPH45" i="276"/>
  <c r="GPG45" i="276"/>
  <c r="GPF45" i="276"/>
  <c r="GPE45" i="276"/>
  <c r="GPD45" i="276"/>
  <c r="GPC45" i="276"/>
  <c r="GPB45" i="276"/>
  <c r="GPA45" i="276"/>
  <c r="GOZ45" i="276"/>
  <c r="GOY45" i="276"/>
  <c r="GOX45" i="276"/>
  <c r="GOW45" i="276"/>
  <c r="GOV45" i="276"/>
  <c r="GOU45" i="276"/>
  <c r="GOT45" i="276"/>
  <c r="GOS45" i="276"/>
  <c r="GOR45" i="276"/>
  <c r="GOQ45" i="276"/>
  <c r="GOP45" i="276"/>
  <c r="GOO45" i="276"/>
  <c r="GON45" i="276"/>
  <c r="GOM45" i="276"/>
  <c r="GOL45" i="276"/>
  <c r="GOK45" i="276"/>
  <c r="GOJ45" i="276"/>
  <c r="GOI45" i="276"/>
  <c r="GOH45" i="276"/>
  <c r="GOG45" i="276"/>
  <c r="GOF45" i="276"/>
  <c r="GOE45" i="276"/>
  <c r="GOD45" i="276"/>
  <c r="GOC45" i="276"/>
  <c r="GOB45" i="276"/>
  <c r="GOA45" i="276"/>
  <c r="GNZ45" i="276"/>
  <c r="GNY45" i="276"/>
  <c r="GNX45" i="276"/>
  <c r="GNW45" i="276"/>
  <c r="GNV45" i="276"/>
  <c r="GNU45" i="276"/>
  <c r="GNT45" i="276"/>
  <c r="GNS45" i="276"/>
  <c r="GNR45" i="276"/>
  <c r="GNQ45" i="276"/>
  <c r="GNP45" i="276"/>
  <c r="GNO45" i="276"/>
  <c r="GNN45" i="276"/>
  <c r="GNM45" i="276"/>
  <c r="GNL45" i="276"/>
  <c r="GNK45" i="276"/>
  <c r="GNJ45" i="276"/>
  <c r="GNI45" i="276"/>
  <c r="GNH45" i="276"/>
  <c r="GNG45" i="276"/>
  <c r="GNF45" i="276"/>
  <c r="GNE45" i="276"/>
  <c r="GND45" i="276"/>
  <c r="GNC45" i="276"/>
  <c r="GNB45" i="276"/>
  <c r="GNA45" i="276"/>
  <c r="GMZ45" i="276"/>
  <c r="GMY45" i="276"/>
  <c r="GMX45" i="276"/>
  <c r="GMW45" i="276"/>
  <c r="GMV45" i="276"/>
  <c r="GMU45" i="276"/>
  <c r="GMT45" i="276"/>
  <c r="GMS45" i="276"/>
  <c r="GMR45" i="276"/>
  <c r="GMQ45" i="276"/>
  <c r="GMP45" i="276"/>
  <c r="GMO45" i="276"/>
  <c r="GMN45" i="276"/>
  <c r="GMM45" i="276"/>
  <c r="GML45" i="276"/>
  <c r="GMK45" i="276"/>
  <c r="GMJ45" i="276"/>
  <c r="GMI45" i="276"/>
  <c r="GMH45" i="276"/>
  <c r="GMG45" i="276"/>
  <c r="GMF45" i="276"/>
  <c r="GME45" i="276"/>
  <c r="GMD45" i="276"/>
  <c r="GMC45" i="276"/>
  <c r="GMB45" i="276"/>
  <c r="GMA45" i="276"/>
  <c r="GLZ45" i="276"/>
  <c r="GLY45" i="276"/>
  <c r="GLX45" i="276"/>
  <c r="GLW45" i="276"/>
  <c r="GLV45" i="276"/>
  <c r="GLU45" i="276"/>
  <c r="GLT45" i="276"/>
  <c r="GLS45" i="276"/>
  <c r="GLR45" i="276"/>
  <c r="GLQ45" i="276"/>
  <c r="GLP45" i="276"/>
  <c r="GLO45" i="276"/>
  <c r="GLN45" i="276"/>
  <c r="GLM45" i="276"/>
  <c r="GLL45" i="276"/>
  <c r="GLK45" i="276"/>
  <c r="GLJ45" i="276"/>
  <c r="GLI45" i="276"/>
  <c r="GLH45" i="276"/>
  <c r="GLG45" i="276"/>
  <c r="GLF45" i="276"/>
  <c r="GLE45" i="276"/>
  <c r="GLD45" i="276"/>
  <c r="GLC45" i="276"/>
  <c r="GLB45" i="276"/>
  <c r="GLA45" i="276"/>
  <c r="GKZ45" i="276"/>
  <c r="GKY45" i="276"/>
  <c r="GKX45" i="276"/>
  <c r="GKW45" i="276"/>
  <c r="GKV45" i="276"/>
  <c r="GKU45" i="276"/>
  <c r="GKT45" i="276"/>
  <c r="GKS45" i="276"/>
  <c r="GKR45" i="276"/>
  <c r="GKQ45" i="276"/>
  <c r="GKP45" i="276"/>
  <c r="GKO45" i="276"/>
  <c r="GKN45" i="276"/>
  <c r="GKM45" i="276"/>
  <c r="GKL45" i="276"/>
  <c r="GKK45" i="276"/>
  <c r="GKJ45" i="276"/>
  <c r="GKI45" i="276"/>
  <c r="GKH45" i="276"/>
  <c r="GKG45" i="276"/>
  <c r="GKF45" i="276"/>
  <c r="GKE45" i="276"/>
  <c r="GKD45" i="276"/>
  <c r="GKC45" i="276"/>
  <c r="GKB45" i="276"/>
  <c r="GKA45" i="276"/>
  <c r="GJZ45" i="276"/>
  <c r="GJY45" i="276"/>
  <c r="GJX45" i="276"/>
  <c r="GJW45" i="276"/>
  <c r="GJV45" i="276"/>
  <c r="GJU45" i="276"/>
  <c r="GJT45" i="276"/>
  <c r="GJS45" i="276"/>
  <c r="GJR45" i="276"/>
  <c r="GJQ45" i="276"/>
  <c r="GJP45" i="276"/>
  <c r="GJO45" i="276"/>
  <c r="GJN45" i="276"/>
  <c r="GJM45" i="276"/>
  <c r="GJL45" i="276"/>
  <c r="GJK45" i="276"/>
  <c r="GJJ45" i="276"/>
  <c r="GJI45" i="276"/>
  <c r="GJH45" i="276"/>
  <c r="GJG45" i="276"/>
  <c r="GJF45" i="276"/>
  <c r="GJE45" i="276"/>
  <c r="GJD45" i="276"/>
  <c r="GJC45" i="276"/>
  <c r="GJB45" i="276"/>
  <c r="GJA45" i="276"/>
  <c r="GIZ45" i="276"/>
  <c r="GIY45" i="276"/>
  <c r="GIX45" i="276"/>
  <c r="GIW45" i="276"/>
  <c r="GIV45" i="276"/>
  <c r="GIU45" i="276"/>
  <c r="GIT45" i="276"/>
  <c r="GIS45" i="276"/>
  <c r="GIR45" i="276"/>
  <c r="GIQ45" i="276"/>
  <c r="GIP45" i="276"/>
  <c r="GIO45" i="276"/>
  <c r="GIN45" i="276"/>
  <c r="GIM45" i="276"/>
  <c r="GIL45" i="276"/>
  <c r="GIK45" i="276"/>
  <c r="GIJ45" i="276"/>
  <c r="GII45" i="276"/>
  <c r="GIH45" i="276"/>
  <c r="GIG45" i="276"/>
  <c r="GIF45" i="276"/>
  <c r="GIE45" i="276"/>
  <c r="GID45" i="276"/>
  <c r="GIC45" i="276"/>
  <c r="GIB45" i="276"/>
  <c r="GIA45" i="276"/>
  <c r="GHZ45" i="276"/>
  <c r="GHY45" i="276"/>
  <c r="GHX45" i="276"/>
  <c r="GHW45" i="276"/>
  <c r="GHV45" i="276"/>
  <c r="GHU45" i="276"/>
  <c r="GHT45" i="276"/>
  <c r="GHS45" i="276"/>
  <c r="GHR45" i="276"/>
  <c r="GHQ45" i="276"/>
  <c r="GHP45" i="276"/>
  <c r="GHO45" i="276"/>
  <c r="GHN45" i="276"/>
  <c r="GHM45" i="276"/>
  <c r="GHL45" i="276"/>
  <c r="GHK45" i="276"/>
  <c r="GHJ45" i="276"/>
  <c r="GHI45" i="276"/>
  <c r="GHH45" i="276"/>
  <c r="GHG45" i="276"/>
  <c r="GHF45" i="276"/>
  <c r="GHE45" i="276"/>
  <c r="GHD45" i="276"/>
  <c r="GHC45" i="276"/>
  <c r="GHB45" i="276"/>
  <c r="GHA45" i="276"/>
  <c r="GGZ45" i="276"/>
  <c r="GGY45" i="276"/>
  <c r="GGX45" i="276"/>
  <c r="GGW45" i="276"/>
  <c r="GGV45" i="276"/>
  <c r="GGU45" i="276"/>
  <c r="GGT45" i="276"/>
  <c r="GGS45" i="276"/>
  <c r="GGR45" i="276"/>
  <c r="GGQ45" i="276"/>
  <c r="GGP45" i="276"/>
  <c r="GGO45" i="276"/>
  <c r="GGN45" i="276"/>
  <c r="GGM45" i="276"/>
  <c r="GGL45" i="276"/>
  <c r="GGK45" i="276"/>
  <c r="GGJ45" i="276"/>
  <c r="GGI45" i="276"/>
  <c r="GGH45" i="276"/>
  <c r="GGG45" i="276"/>
  <c r="GGF45" i="276"/>
  <c r="GGE45" i="276"/>
  <c r="GGD45" i="276"/>
  <c r="GGC45" i="276"/>
  <c r="GGB45" i="276"/>
  <c r="GGA45" i="276"/>
  <c r="GFZ45" i="276"/>
  <c r="GFY45" i="276"/>
  <c r="GFX45" i="276"/>
  <c r="GFW45" i="276"/>
  <c r="GFV45" i="276"/>
  <c r="GFU45" i="276"/>
  <c r="GFT45" i="276"/>
  <c r="GFS45" i="276"/>
  <c r="GFR45" i="276"/>
  <c r="GFQ45" i="276"/>
  <c r="GFP45" i="276"/>
  <c r="GFO45" i="276"/>
  <c r="GFN45" i="276"/>
  <c r="GFM45" i="276"/>
  <c r="GFL45" i="276"/>
  <c r="GFK45" i="276"/>
  <c r="GFJ45" i="276"/>
  <c r="GFI45" i="276"/>
  <c r="GFH45" i="276"/>
  <c r="GFG45" i="276"/>
  <c r="GFF45" i="276"/>
  <c r="GFE45" i="276"/>
  <c r="GFD45" i="276"/>
  <c r="GFC45" i="276"/>
  <c r="GFB45" i="276"/>
  <c r="GFA45" i="276"/>
  <c r="GEZ45" i="276"/>
  <c r="GEY45" i="276"/>
  <c r="GEX45" i="276"/>
  <c r="GEW45" i="276"/>
  <c r="GEV45" i="276"/>
  <c r="GEU45" i="276"/>
  <c r="GET45" i="276"/>
  <c r="GES45" i="276"/>
  <c r="GER45" i="276"/>
  <c r="GEQ45" i="276"/>
  <c r="GEP45" i="276"/>
  <c r="GEO45" i="276"/>
  <c r="GEN45" i="276"/>
  <c r="GEM45" i="276"/>
  <c r="GEL45" i="276"/>
  <c r="GEK45" i="276"/>
  <c r="GEJ45" i="276"/>
  <c r="GEI45" i="276"/>
  <c r="GEH45" i="276"/>
  <c r="GEG45" i="276"/>
  <c r="GEF45" i="276"/>
  <c r="GEE45" i="276"/>
  <c r="GED45" i="276"/>
  <c r="GEC45" i="276"/>
  <c r="GEB45" i="276"/>
  <c r="GEA45" i="276"/>
  <c r="GDZ45" i="276"/>
  <c r="GDY45" i="276"/>
  <c r="GDX45" i="276"/>
  <c r="GDW45" i="276"/>
  <c r="GDV45" i="276"/>
  <c r="GDU45" i="276"/>
  <c r="GDT45" i="276"/>
  <c r="GDS45" i="276"/>
  <c r="GDR45" i="276"/>
  <c r="GDQ45" i="276"/>
  <c r="GDP45" i="276"/>
  <c r="GDO45" i="276"/>
  <c r="GDN45" i="276"/>
  <c r="GDM45" i="276"/>
  <c r="GDL45" i="276"/>
  <c r="GDK45" i="276"/>
  <c r="GDJ45" i="276"/>
  <c r="GDI45" i="276"/>
  <c r="GDH45" i="276"/>
  <c r="GDG45" i="276"/>
  <c r="GDF45" i="276"/>
  <c r="GDE45" i="276"/>
  <c r="GDD45" i="276"/>
  <c r="GDC45" i="276"/>
  <c r="GDB45" i="276"/>
  <c r="GDA45" i="276"/>
  <c r="GCZ45" i="276"/>
  <c r="GCY45" i="276"/>
  <c r="GCX45" i="276"/>
  <c r="GCW45" i="276"/>
  <c r="GCV45" i="276"/>
  <c r="GCU45" i="276"/>
  <c r="GCT45" i="276"/>
  <c r="GCS45" i="276"/>
  <c r="GCR45" i="276"/>
  <c r="GCQ45" i="276"/>
  <c r="GCP45" i="276"/>
  <c r="GCO45" i="276"/>
  <c r="GCN45" i="276"/>
  <c r="GCM45" i="276"/>
  <c r="GCL45" i="276"/>
  <c r="GCK45" i="276"/>
  <c r="GCJ45" i="276"/>
  <c r="GCI45" i="276"/>
  <c r="GCH45" i="276"/>
  <c r="GCG45" i="276"/>
  <c r="GCF45" i="276"/>
  <c r="GCE45" i="276"/>
  <c r="GCD45" i="276"/>
  <c r="GCC45" i="276"/>
  <c r="GCB45" i="276"/>
  <c r="GCA45" i="276"/>
  <c r="GBZ45" i="276"/>
  <c r="GBY45" i="276"/>
  <c r="GBX45" i="276"/>
  <c r="GBW45" i="276"/>
  <c r="GBV45" i="276"/>
  <c r="GBU45" i="276"/>
  <c r="GBT45" i="276"/>
  <c r="GBS45" i="276"/>
  <c r="GBR45" i="276"/>
  <c r="GBQ45" i="276"/>
  <c r="GBP45" i="276"/>
  <c r="GBO45" i="276"/>
  <c r="GBN45" i="276"/>
  <c r="GBM45" i="276"/>
  <c r="GBL45" i="276"/>
  <c r="GBK45" i="276"/>
  <c r="GBJ45" i="276"/>
  <c r="GBI45" i="276"/>
  <c r="GBH45" i="276"/>
  <c r="GBG45" i="276"/>
  <c r="GBF45" i="276"/>
  <c r="GBE45" i="276"/>
  <c r="GBD45" i="276"/>
  <c r="GBC45" i="276"/>
  <c r="GBB45" i="276"/>
  <c r="GBA45" i="276"/>
  <c r="GAZ45" i="276"/>
  <c r="GAY45" i="276"/>
  <c r="GAX45" i="276"/>
  <c r="GAW45" i="276"/>
  <c r="GAV45" i="276"/>
  <c r="GAU45" i="276"/>
  <c r="GAT45" i="276"/>
  <c r="GAS45" i="276"/>
  <c r="GAR45" i="276"/>
  <c r="GAQ45" i="276"/>
  <c r="GAP45" i="276"/>
  <c r="GAO45" i="276"/>
  <c r="GAN45" i="276"/>
  <c r="GAM45" i="276"/>
  <c r="GAL45" i="276"/>
  <c r="GAK45" i="276"/>
  <c r="GAJ45" i="276"/>
  <c r="GAI45" i="276"/>
  <c r="GAH45" i="276"/>
  <c r="GAG45" i="276"/>
  <c r="GAF45" i="276"/>
  <c r="GAE45" i="276"/>
  <c r="GAD45" i="276"/>
  <c r="GAC45" i="276"/>
  <c r="GAB45" i="276"/>
  <c r="GAA45" i="276"/>
  <c r="FZZ45" i="276"/>
  <c r="FZY45" i="276"/>
  <c r="FZX45" i="276"/>
  <c r="FZW45" i="276"/>
  <c r="FZV45" i="276"/>
  <c r="FZU45" i="276"/>
  <c r="FZT45" i="276"/>
  <c r="FZS45" i="276"/>
  <c r="FZR45" i="276"/>
  <c r="FZQ45" i="276"/>
  <c r="FZP45" i="276"/>
  <c r="FZO45" i="276"/>
  <c r="FZN45" i="276"/>
  <c r="FZM45" i="276"/>
  <c r="FZL45" i="276"/>
  <c r="FZK45" i="276"/>
  <c r="FZJ45" i="276"/>
  <c r="FZI45" i="276"/>
  <c r="FZH45" i="276"/>
  <c r="FZG45" i="276"/>
  <c r="FZF45" i="276"/>
  <c r="FZE45" i="276"/>
  <c r="FZD45" i="276"/>
  <c r="FZC45" i="276"/>
  <c r="FZB45" i="276"/>
  <c r="FZA45" i="276"/>
  <c r="FYZ45" i="276"/>
  <c r="FYY45" i="276"/>
  <c r="FYX45" i="276"/>
  <c r="FYW45" i="276"/>
  <c r="FYV45" i="276"/>
  <c r="FYU45" i="276"/>
  <c r="FYT45" i="276"/>
  <c r="FYS45" i="276"/>
  <c r="FYR45" i="276"/>
  <c r="FYQ45" i="276"/>
  <c r="FYP45" i="276"/>
  <c r="FYO45" i="276"/>
  <c r="FYN45" i="276"/>
  <c r="FYM45" i="276"/>
  <c r="FYL45" i="276"/>
  <c r="FYK45" i="276"/>
  <c r="FYJ45" i="276"/>
  <c r="FYI45" i="276"/>
  <c r="FYH45" i="276"/>
  <c r="FYG45" i="276"/>
  <c r="FYF45" i="276"/>
  <c r="FYE45" i="276"/>
  <c r="FYD45" i="276"/>
  <c r="FYC45" i="276"/>
  <c r="FYB45" i="276"/>
  <c r="FYA45" i="276"/>
  <c r="FXZ45" i="276"/>
  <c r="FXY45" i="276"/>
  <c r="FXX45" i="276"/>
  <c r="FXW45" i="276"/>
  <c r="FXV45" i="276"/>
  <c r="FXU45" i="276"/>
  <c r="FXT45" i="276"/>
  <c r="FXS45" i="276"/>
  <c r="FXR45" i="276"/>
  <c r="FXQ45" i="276"/>
  <c r="FXP45" i="276"/>
  <c r="FXO45" i="276"/>
  <c r="FXN45" i="276"/>
  <c r="FXM45" i="276"/>
  <c r="FXL45" i="276"/>
  <c r="FXK45" i="276"/>
  <c r="FXJ45" i="276"/>
  <c r="FXI45" i="276"/>
  <c r="FXH45" i="276"/>
  <c r="FXG45" i="276"/>
  <c r="FXF45" i="276"/>
  <c r="FXE45" i="276"/>
  <c r="FXD45" i="276"/>
  <c r="FXC45" i="276"/>
  <c r="FXB45" i="276"/>
  <c r="FXA45" i="276"/>
  <c r="FWZ45" i="276"/>
  <c r="FWY45" i="276"/>
  <c r="FWX45" i="276"/>
  <c r="FWW45" i="276"/>
  <c r="FWV45" i="276"/>
  <c r="FWU45" i="276"/>
  <c r="FWT45" i="276"/>
  <c r="FWS45" i="276"/>
  <c r="FWR45" i="276"/>
  <c r="FWQ45" i="276"/>
  <c r="FWP45" i="276"/>
  <c r="FWO45" i="276"/>
  <c r="FWN45" i="276"/>
  <c r="FWM45" i="276"/>
  <c r="FWL45" i="276"/>
  <c r="FWK45" i="276"/>
  <c r="FWJ45" i="276"/>
  <c r="FWI45" i="276"/>
  <c r="FWH45" i="276"/>
  <c r="FWG45" i="276"/>
  <c r="FWF45" i="276"/>
  <c r="FWE45" i="276"/>
  <c r="FWD45" i="276"/>
  <c r="FWC45" i="276"/>
  <c r="FWB45" i="276"/>
  <c r="FWA45" i="276"/>
  <c r="FVZ45" i="276"/>
  <c r="FVY45" i="276"/>
  <c r="FVX45" i="276"/>
  <c r="FVW45" i="276"/>
  <c r="FVV45" i="276"/>
  <c r="FVU45" i="276"/>
  <c r="FVT45" i="276"/>
  <c r="FVS45" i="276"/>
  <c r="FVR45" i="276"/>
  <c r="FVQ45" i="276"/>
  <c r="FVP45" i="276"/>
  <c r="FVO45" i="276"/>
  <c r="FVN45" i="276"/>
  <c r="FVM45" i="276"/>
  <c r="FVL45" i="276"/>
  <c r="FVK45" i="276"/>
  <c r="FVJ45" i="276"/>
  <c r="FVI45" i="276"/>
  <c r="FVH45" i="276"/>
  <c r="FVG45" i="276"/>
  <c r="FVF45" i="276"/>
  <c r="FVE45" i="276"/>
  <c r="FVD45" i="276"/>
  <c r="FVC45" i="276"/>
  <c r="FVB45" i="276"/>
  <c r="FVA45" i="276"/>
  <c r="FUZ45" i="276"/>
  <c r="FUY45" i="276"/>
  <c r="FUX45" i="276"/>
  <c r="FUW45" i="276"/>
  <c r="FUV45" i="276"/>
  <c r="FUU45" i="276"/>
  <c r="FUT45" i="276"/>
  <c r="FUS45" i="276"/>
  <c r="FUR45" i="276"/>
  <c r="FUQ45" i="276"/>
  <c r="FUP45" i="276"/>
  <c r="FUO45" i="276"/>
  <c r="FUN45" i="276"/>
  <c r="FUM45" i="276"/>
  <c r="FUL45" i="276"/>
  <c r="FUK45" i="276"/>
  <c r="FUJ45" i="276"/>
  <c r="FUI45" i="276"/>
  <c r="FUH45" i="276"/>
  <c r="FUG45" i="276"/>
  <c r="FUF45" i="276"/>
  <c r="FUE45" i="276"/>
  <c r="FUD45" i="276"/>
  <c r="FUC45" i="276"/>
  <c r="FUB45" i="276"/>
  <c r="FUA45" i="276"/>
  <c r="FTZ45" i="276"/>
  <c r="FTY45" i="276"/>
  <c r="FTX45" i="276"/>
  <c r="FTW45" i="276"/>
  <c r="FTV45" i="276"/>
  <c r="FTU45" i="276"/>
  <c r="FTT45" i="276"/>
  <c r="FTS45" i="276"/>
  <c r="FTR45" i="276"/>
  <c r="FTQ45" i="276"/>
  <c r="FTP45" i="276"/>
  <c r="FTO45" i="276"/>
  <c r="FTN45" i="276"/>
  <c r="FTM45" i="276"/>
  <c r="FTL45" i="276"/>
  <c r="FTK45" i="276"/>
  <c r="FTJ45" i="276"/>
  <c r="FTI45" i="276"/>
  <c r="FTH45" i="276"/>
  <c r="FTG45" i="276"/>
  <c r="FTF45" i="276"/>
  <c r="FTE45" i="276"/>
  <c r="FTD45" i="276"/>
  <c r="FTC45" i="276"/>
  <c r="FTB45" i="276"/>
  <c r="FTA45" i="276"/>
  <c r="FSZ45" i="276"/>
  <c r="FSY45" i="276"/>
  <c r="FSX45" i="276"/>
  <c r="FSW45" i="276"/>
  <c r="FSV45" i="276"/>
  <c r="FSU45" i="276"/>
  <c r="FST45" i="276"/>
  <c r="FSS45" i="276"/>
  <c r="FSR45" i="276"/>
  <c r="FSQ45" i="276"/>
  <c r="FSP45" i="276"/>
  <c r="FSO45" i="276"/>
  <c r="FSN45" i="276"/>
  <c r="FSM45" i="276"/>
  <c r="FSL45" i="276"/>
  <c r="FSK45" i="276"/>
  <c r="FSJ45" i="276"/>
  <c r="FSI45" i="276"/>
  <c r="FSH45" i="276"/>
  <c r="FSG45" i="276"/>
  <c r="FSF45" i="276"/>
  <c r="FSE45" i="276"/>
  <c r="FSD45" i="276"/>
  <c r="FSC45" i="276"/>
  <c r="FSB45" i="276"/>
  <c r="FSA45" i="276"/>
  <c r="FRZ45" i="276"/>
  <c r="FRY45" i="276"/>
  <c r="FRX45" i="276"/>
  <c r="FRW45" i="276"/>
  <c r="FRV45" i="276"/>
  <c r="FRU45" i="276"/>
  <c r="FRT45" i="276"/>
  <c r="FRS45" i="276"/>
  <c r="FRR45" i="276"/>
  <c r="FRQ45" i="276"/>
  <c r="FRP45" i="276"/>
  <c r="FRO45" i="276"/>
  <c r="FRN45" i="276"/>
  <c r="FRM45" i="276"/>
  <c r="FRL45" i="276"/>
  <c r="FRK45" i="276"/>
  <c r="FRJ45" i="276"/>
  <c r="FRI45" i="276"/>
  <c r="FRH45" i="276"/>
  <c r="FRG45" i="276"/>
  <c r="FRF45" i="276"/>
  <c r="FRE45" i="276"/>
  <c r="FRD45" i="276"/>
  <c r="FRC45" i="276"/>
  <c r="FRB45" i="276"/>
  <c r="FRA45" i="276"/>
  <c r="FQZ45" i="276"/>
  <c r="FQY45" i="276"/>
  <c r="FQX45" i="276"/>
  <c r="FQW45" i="276"/>
  <c r="FQV45" i="276"/>
  <c r="FQU45" i="276"/>
  <c r="FQT45" i="276"/>
  <c r="FQS45" i="276"/>
  <c r="FQR45" i="276"/>
  <c r="FQQ45" i="276"/>
  <c r="FQP45" i="276"/>
  <c r="FQO45" i="276"/>
  <c r="FQN45" i="276"/>
  <c r="FQM45" i="276"/>
  <c r="FQL45" i="276"/>
  <c r="FQK45" i="276"/>
  <c r="FQJ45" i="276"/>
  <c r="FQI45" i="276"/>
  <c r="FQH45" i="276"/>
  <c r="FQG45" i="276"/>
  <c r="FQF45" i="276"/>
  <c r="FQE45" i="276"/>
  <c r="FQD45" i="276"/>
  <c r="FQC45" i="276"/>
  <c r="FQB45" i="276"/>
  <c r="FQA45" i="276"/>
  <c r="FPZ45" i="276"/>
  <c r="FPY45" i="276"/>
  <c r="FPX45" i="276"/>
  <c r="FPW45" i="276"/>
  <c r="FPV45" i="276"/>
  <c r="FPU45" i="276"/>
  <c r="FPT45" i="276"/>
  <c r="FPS45" i="276"/>
  <c r="FPR45" i="276"/>
  <c r="FPQ45" i="276"/>
  <c r="FPP45" i="276"/>
  <c r="FPO45" i="276"/>
  <c r="FPN45" i="276"/>
  <c r="FPM45" i="276"/>
  <c r="FPL45" i="276"/>
  <c r="FPK45" i="276"/>
  <c r="FPJ45" i="276"/>
  <c r="FPI45" i="276"/>
  <c r="FPH45" i="276"/>
  <c r="FPG45" i="276"/>
  <c r="FPF45" i="276"/>
  <c r="FPE45" i="276"/>
  <c r="FPD45" i="276"/>
  <c r="FPC45" i="276"/>
  <c r="FPB45" i="276"/>
  <c r="FPA45" i="276"/>
  <c r="FOZ45" i="276"/>
  <c r="FOY45" i="276"/>
  <c r="FOX45" i="276"/>
  <c r="FOW45" i="276"/>
  <c r="FOV45" i="276"/>
  <c r="FOU45" i="276"/>
  <c r="FOT45" i="276"/>
  <c r="FOS45" i="276"/>
  <c r="FOR45" i="276"/>
  <c r="FOQ45" i="276"/>
  <c r="FOP45" i="276"/>
  <c r="FOO45" i="276"/>
  <c r="FON45" i="276"/>
  <c r="FOM45" i="276"/>
  <c r="FOL45" i="276"/>
  <c r="FOK45" i="276"/>
  <c r="FOJ45" i="276"/>
  <c r="FOI45" i="276"/>
  <c r="FOH45" i="276"/>
  <c r="FOG45" i="276"/>
  <c r="FOF45" i="276"/>
  <c r="FOE45" i="276"/>
  <c r="FOD45" i="276"/>
  <c r="FOC45" i="276"/>
  <c r="FOB45" i="276"/>
  <c r="FOA45" i="276"/>
  <c r="FNZ45" i="276"/>
  <c r="FNY45" i="276"/>
  <c r="FNX45" i="276"/>
  <c r="FNW45" i="276"/>
  <c r="FNV45" i="276"/>
  <c r="FNU45" i="276"/>
  <c r="FNT45" i="276"/>
  <c r="FNS45" i="276"/>
  <c r="FNR45" i="276"/>
  <c r="FNQ45" i="276"/>
  <c r="FNP45" i="276"/>
  <c r="FNO45" i="276"/>
  <c r="FNN45" i="276"/>
  <c r="FNM45" i="276"/>
  <c r="FNL45" i="276"/>
  <c r="FNK45" i="276"/>
  <c r="FNJ45" i="276"/>
  <c r="FNI45" i="276"/>
  <c r="FNH45" i="276"/>
  <c r="FNG45" i="276"/>
  <c r="FNF45" i="276"/>
  <c r="FNE45" i="276"/>
  <c r="FND45" i="276"/>
  <c r="FNC45" i="276"/>
  <c r="FNB45" i="276"/>
  <c r="FNA45" i="276"/>
  <c r="FMZ45" i="276"/>
  <c r="FMY45" i="276"/>
  <c r="FMX45" i="276"/>
  <c r="FMW45" i="276"/>
  <c r="FMV45" i="276"/>
  <c r="FMU45" i="276"/>
  <c r="FMT45" i="276"/>
  <c r="FMS45" i="276"/>
  <c r="FMR45" i="276"/>
  <c r="FMQ45" i="276"/>
  <c r="FMP45" i="276"/>
  <c r="FMO45" i="276"/>
  <c r="FMN45" i="276"/>
  <c r="FMM45" i="276"/>
  <c r="FML45" i="276"/>
  <c r="FMK45" i="276"/>
  <c r="FMJ45" i="276"/>
  <c r="FMI45" i="276"/>
  <c r="FMH45" i="276"/>
  <c r="FMG45" i="276"/>
  <c r="FMF45" i="276"/>
  <c r="FME45" i="276"/>
  <c r="FMD45" i="276"/>
  <c r="FMC45" i="276"/>
  <c r="FMB45" i="276"/>
  <c r="FMA45" i="276"/>
  <c r="FLZ45" i="276"/>
  <c r="FLY45" i="276"/>
  <c r="FLX45" i="276"/>
  <c r="FLW45" i="276"/>
  <c r="FLV45" i="276"/>
  <c r="FLU45" i="276"/>
  <c r="FLT45" i="276"/>
  <c r="FLS45" i="276"/>
  <c r="FLR45" i="276"/>
  <c r="FLQ45" i="276"/>
  <c r="FLP45" i="276"/>
  <c r="FLO45" i="276"/>
  <c r="FLN45" i="276"/>
  <c r="FLM45" i="276"/>
  <c r="FLL45" i="276"/>
  <c r="FLK45" i="276"/>
  <c r="FLJ45" i="276"/>
  <c r="FLI45" i="276"/>
  <c r="FLH45" i="276"/>
  <c r="FLG45" i="276"/>
  <c r="FLF45" i="276"/>
  <c r="FLE45" i="276"/>
  <c r="FLD45" i="276"/>
  <c r="FLC45" i="276"/>
  <c r="FLB45" i="276"/>
  <c r="FLA45" i="276"/>
  <c r="FKZ45" i="276"/>
  <c r="FKY45" i="276"/>
  <c r="FKX45" i="276"/>
  <c r="FKW45" i="276"/>
  <c r="FKV45" i="276"/>
  <c r="FKU45" i="276"/>
  <c r="FKT45" i="276"/>
  <c r="FKS45" i="276"/>
  <c r="FKR45" i="276"/>
  <c r="FKQ45" i="276"/>
  <c r="FKP45" i="276"/>
  <c r="FKO45" i="276"/>
  <c r="FKN45" i="276"/>
  <c r="FKM45" i="276"/>
  <c r="FKL45" i="276"/>
  <c r="FKK45" i="276"/>
  <c r="FKJ45" i="276"/>
  <c r="FKI45" i="276"/>
  <c r="FKH45" i="276"/>
  <c r="FKG45" i="276"/>
  <c r="FKF45" i="276"/>
  <c r="FKE45" i="276"/>
  <c r="FKD45" i="276"/>
  <c r="FKC45" i="276"/>
  <c r="FKB45" i="276"/>
  <c r="FKA45" i="276"/>
  <c r="FJZ45" i="276"/>
  <c r="FJY45" i="276"/>
  <c r="FJX45" i="276"/>
  <c r="FJW45" i="276"/>
  <c r="FJV45" i="276"/>
  <c r="FJU45" i="276"/>
  <c r="FJT45" i="276"/>
  <c r="FJS45" i="276"/>
  <c r="FJR45" i="276"/>
  <c r="FJQ45" i="276"/>
  <c r="FJP45" i="276"/>
  <c r="FJO45" i="276"/>
  <c r="FJN45" i="276"/>
  <c r="FJM45" i="276"/>
  <c r="FJL45" i="276"/>
  <c r="FJK45" i="276"/>
  <c r="FJJ45" i="276"/>
  <c r="FJI45" i="276"/>
  <c r="FJH45" i="276"/>
  <c r="FJG45" i="276"/>
  <c r="FJF45" i="276"/>
  <c r="FJE45" i="276"/>
  <c r="FJD45" i="276"/>
  <c r="FJC45" i="276"/>
  <c r="FJB45" i="276"/>
  <c r="FJA45" i="276"/>
  <c r="FIZ45" i="276"/>
  <c r="FIY45" i="276"/>
  <c r="FIX45" i="276"/>
  <c r="FIW45" i="276"/>
  <c r="FIV45" i="276"/>
  <c r="FIU45" i="276"/>
  <c r="FIT45" i="276"/>
  <c r="FIS45" i="276"/>
  <c r="FIR45" i="276"/>
  <c r="FIQ45" i="276"/>
  <c r="FIP45" i="276"/>
  <c r="FIO45" i="276"/>
  <c r="FIN45" i="276"/>
  <c r="FIM45" i="276"/>
  <c r="FIL45" i="276"/>
  <c r="FIK45" i="276"/>
  <c r="FIJ45" i="276"/>
  <c r="FII45" i="276"/>
  <c r="FIH45" i="276"/>
  <c r="FIG45" i="276"/>
  <c r="FIF45" i="276"/>
  <c r="FIE45" i="276"/>
  <c r="FID45" i="276"/>
  <c r="FIC45" i="276"/>
  <c r="FIB45" i="276"/>
  <c r="FIA45" i="276"/>
  <c r="FHZ45" i="276"/>
  <c r="FHY45" i="276"/>
  <c r="FHX45" i="276"/>
  <c r="FHW45" i="276"/>
  <c r="FHV45" i="276"/>
  <c r="FHU45" i="276"/>
  <c r="FHT45" i="276"/>
  <c r="FHS45" i="276"/>
  <c r="FHR45" i="276"/>
  <c r="FHQ45" i="276"/>
  <c r="FHP45" i="276"/>
  <c r="FHO45" i="276"/>
  <c r="FHN45" i="276"/>
  <c r="FHM45" i="276"/>
  <c r="FHL45" i="276"/>
  <c r="FHK45" i="276"/>
  <c r="FHJ45" i="276"/>
  <c r="FHI45" i="276"/>
  <c r="FHH45" i="276"/>
  <c r="FHG45" i="276"/>
  <c r="FHF45" i="276"/>
  <c r="FHE45" i="276"/>
  <c r="FHD45" i="276"/>
  <c r="FHC45" i="276"/>
  <c r="FHB45" i="276"/>
  <c r="FHA45" i="276"/>
  <c r="FGZ45" i="276"/>
  <c r="FGY45" i="276"/>
  <c r="FGX45" i="276"/>
  <c r="FGW45" i="276"/>
  <c r="FGV45" i="276"/>
  <c r="FGU45" i="276"/>
  <c r="FGT45" i="276"/>
  <c r="FGS45" i="276"/>
  <c r="FGR45" i="276"/>
  <c r="FGQ45" i="276"/>
  <c r="FGP45" i="276"/>
  <c r="FGO45" i="276"/>
  <c r="FGN45" i="276"/>
  <c r="FGM45" i="276"/>
  <c r="FGL45" i="276"/>
  <c r="FGK45" i="276"/>
  <c r="FGJ45" i="276"/>
  <c r="FGI45" i="276"/>
  <c r="FGH45" i="276"/>
  <c r="FGG45" i="276"/>
  <c r="FGF45" i="276"/>
  <c r="FGE45" i="276"/>
  <c r="FGD45" i="276"/>
  <c r="FGC45" i="276"/>
  <c r="FGB45" i="276"/>
  <c r="FGA45" i="276"/>
  <c r="FFZ45" i="276"/>
  <c r="FFY45" i="276"/>
  <c r="FFX45" i="276"/>
  <c r="FFW45" i="276"/>
  <c r="FFV45" i="276"/>
  <c r="FFU45" i="276"/>
  <c r="FFT45" i="276"/>
  <c r="FFS45" i="276"/>
  <c r="FFR45" i="276"/>
  <c r="FFQ45" i="276"/>
  <c r="FFP45" i="276"/>
  <c r="FFO45" i="276"/>
  <c r="FFN45" i="276"/>
  <c r="FFM45" i="276"/>
  <c r="FFL45" i="276"/>
  <c r="FFK45" i="276"/>
  <c r="FFJ45" i="276"/>
  <c r="FFI45" i="276"/>
  <c r="FFH45" i="276"/>
  <c r="FFG45" i="276"/>
  <c r="FFF45" i="276"/>
  <c r="FFE45" i="276"/>
  <c r="FFD45" i="276"/>
  <c r="FFC45" i="276"/>
  <c r="FFB45" i="276"/>
  <c r="FFA45" i="276"/>
  <c r="FEZ45" i="276"/>
  <c r="FEY45" i="276"/>
  <c r="FEX45" i="276"/>
  <c r="FEW45" i="276"/>
  <c r="FEV45" i="276"/>
  <c r="FEU45" i="276"/>
  <c r="FET45" i="276"/>
  <c r="FES45" i="276"/>
  <c r="FER45" i="276"/>
  <c r="FEQ45" i="276"/>
  <c r="FEP45" i="276"/>
  <c r="FEO45" i="276"/>
  <c r="FEN45" i="276"/>
  <c r="FEM45" i="276"/>
  <c r="FEL45" i="276"/>
  <c r="FEK45" i="276"/>
  <c r="FEJ45" i="276"/>
  <c r="FEI45" i="276"/>
  <c r="FEH45" i="276"/>
  <c r="FEG45" i="276"/>
  <c r="FEF45" i="276"/>
  <c r="FEE45" i="276"/>
  <c r="FED45" i="276"/>
  <c r="FEC45" i="276"/>
  <c r="FEB45" i="276"/>
  <c r="FEA45" i="276"/>
  <c r="FDZ45" i="276"/>
  <c r="FDY45" i="276"/>
  <c r="FDX45" i="276"/>
  <c r="FDW45" i="276"/>
  <c r="FDV45" i="276"/>
  <c r="FDU45" i="276"/>
  <c r="FDT45" i="276"/>
  <c r="FDS45" i="276"/>
  <c r="FDR45" i="276"/>
  <c r="FDQ45" i="276"/>
  <c r="FDP45" i="276"/>
  <c r="FDO45" i="276"/>
  <c r="FDN45" i="276"/>
  <c r="FDM45" i="276"/>
  <c r="FDL45" i="276"/>
  <c r="FDK45" i="276"/>
  <c r="FDJ45" i="276"/>
  <c r="FDI45" i="276"/>
  <c r="FDH45" i="276"/>
  <c r="FDG45" i="276"/>
  <c r="FDF45" i="276"/>
  <c r="FDE45" i="276"/>
  <c r="FDD45" i="276"/>
  <c r="FDC45" i="276"/>
  <c r="FDB45" i="276"/>
  <c r="FDA45" i="276"/>
  <c r="FCZ45" i="276"/>
  <c r="FCY45" i="276"/>
  <c r="FCX45" i="276"/>
  <c r="FCW45" i="276"/>
  <c r="FCV45" i="276"/>
  <c r="FCU45" i="276"/>
  <c r="FCT45" i="276"/>
  <c r="FCS45" i="276"/>
  <c r="FCR45" i="276"/>
  <c r="FCQ45" i="276"/>
  <c r="FCP45" i="276"/>
  <c r="FCO45" i="276"/>
  <c r="FCN45" i="276"/>
  <c r="FCM45" i="276"/>
  <c r="FCL45" i="276"/>
  <c r="FCK45" i="276"/>
  <c r="FCJ45" i="276"/>
  <c r="FCI45" i="276"/>
  <c r="FCH45" i="276"/>
  <c r="FCG45" i="276"/>
  <c r="FCF45" i="276"/>
  <c r="FCE45" i="276"/>
  <c r="FCD45" i="276"/>
  <c r="FCC45" i="276"/>
  <c r="FCB45" i="276"/>
  <c r="FCA45" i="276"/>
  <c r="FBZ45" i="276"/>
  <c r="FBY45" i="276"/>
  <c r="FBX45" i="276"/>
  <c r="FBW45" i="276"/>
  <c r="FBV45" i="276"/>
  <c r="FBU45" i="276"/>
  <c r="FBT45" i="276"/>
  <c r="FBS45" i="276"/>
  <c r="FBR45" i="276"/>
  <c r="FBQ45" i="276"/>
  <c r="FBP45" i="276"/>
  <c r="FBO45" i="276"/>
  <c r="FBN45" i="276"/>
  <c r="FBM45" i="276"/>
  <c r="FBL45" i="276"/>
  <c r="FBK45" i="276"/>
  <c r="FBJ45" i="276"/>
  <c r="FBI45" i="276"/>
  <c r="FBH45" i="276"/>
  <c r="FBG45" i="276"/>
  <c r="FBF45" i="276"/>
  <c r="FBE45" i="276"/>
  <c r="FBD45" i="276"/>
  <c r="FBC45" i="276"/>
  <c r="FBB45" i="276"/>
  <c r="FBA45" i="276"/>
  <c r="FAZ45" i="276"/>
  <c r="FAY45" i="276"/>
  <c r="FAX45" i="276"/>
  <c r="FAW45" i="276"/>
  <c r="FAV45" i="276"/>
  <c r="FAU45" i="276"/>
  <c r="FAT45" i="276"/>
  <c r="FAS45" i="276"/>
  <c r="FAR45" i="276"/>
  <c r="FAQ45" i="276"/>
  <c r="FAP45" i="276"/>
  <c r="FAO45" i="276"/>
  <c r="FAN45" i="276"/>
  <c r="FAM45" i="276"/>
  <c r="FAL45" i="276"/>
  <c r="FAK45" i="276"/>
  <c r="FAJ45" i="276"/>
  <c r="FAI45" i="276"/>
  <c r="FAH45" i="276"/>
  <c r="FAG45" i="276"/>
  <c r="FAF45" i="276"/>
  <c r="FAE45" i="276"/>
  <c r="FAD45" i="276"/>
  <c r="FAC45" i="276"/>
  <c r="FAB45" i="276"/>
  <c r="FAA45" i="276"/>
  <c r="EZZ45" i="276"/>
  <c r="EZY45" i="276"/>
  <c r="EZX45" i="276"/>
  <c r="EZW45" i="276"/>
  <c r="EZV45" i="276"/>
  <c r="EZU45" i="276"/>
  <c r="EZT45" i="276"/>
  <c r="EZS45" i="276"/>
  <c r="EZR45" i="276"/>
  <c r="EZQ45" i="276"/>
  <c r="EZP45" i="276"/>
  <c r="EZO45" i="276"/>
  <c r="EZN45" i="276"/>
  <c r="EZM45" i="276"/>
  <c r="EZL45" i="276"/>
  <c r="EZK45" i="276"/>
  <c r="EZJ45" i="276"/>
  <c r="EZI45" i="276"/>
  <c r="EZH45" i="276"/>
  <c r="EZG45" i="276"/>
  <c r="EZF45" i="276"/>
  <c r="EZE45" i="276"/>
  <c r="EZD45" i="276"/>
  <c r="EZC45" i="276"/>
  <c r="EZB45" i="276"/>
  <c r="EZA45" i="276"/>
  <c r="EYZ45" i="276"/>
  <c r="EYY45" i="276"/>
  <c r="EYX45" i="276"/>
  <c r="EYW45" i="276"/>
  <c r="EYV45" i="276"/>
  <c r="EYU45" i="276"/>
  <c r="EYT45" i="276"/>
  <c r="EYS45" i="276"/>
  <c r="EYR45" i="276"/>
  <c r="EYQ45" i="276"/>
  <c r="EYP45" i="276"/>
  <c r="EYO45" i="276"/>
  <c r="EYN45" i="276"/>
  <c r="EYM45" i="276"/>
  <c r="EYL45" i="276"/>
  <c r="EYK45" i="276"/>
  <c r="EYJ45" i="276"/>
  <c r="EYI45" i="276"/>
  <c r="EYH45" i="276"/>
  <c r="EYG45" i="276"/>
  <c r="EYF45" i="276"/>
  <c r="EYE45" i="276"/>
  <c r="EYD45" i="276"/>
  <c r="EYC45" i="276"/>
  <c r="EYB45" i="276"/>
  <c r="EYA45" i="276"/>
  <c r="EXZ45" i="276"/>
  <c r="EXY45" i="276"/>
  <c r="EXX45" i="276"/>
  <c r="EXW45" i="276"/>
  <c r="EXV45" i="276"/>
  <c r="EXU45" i="276"/>
  <c r="EXT45" i="276"/>
  <c r="EXS45" i="276"/>
  <c r="EXR45" i="276"/>
  <c r="EXQ45" i="276"/>
  <c r="EXP45" i="276"/>
  <c r="EXO45" i="276"/>
  <c r="EXN45" i="276"/>
  <c r="EXM45" i="276"/>
  <c r="EXL45" i="276"/>
  <c r="EXK45" i="276"/>
  <c r="EXJ45" i="276"/>
  <c r="EXI45" i="276"/>
  <c r="EXH45" i="276"/>
  <c r="EXG45" i="276"/>
  <c r="EXF45" i="276"/>
  <c r="EXE45" i="276"/>
  <c r="EXD45" i="276"/>
  <c r="EXC45" i="276"/>
  <c r="EXB45" i="276"/>
  <c r="EXA45" i="276"/>
  <c r="EWZ45" i="276"/>
  <c r="EWY45" i="276"/>
  <c r="EWX45" i="276"/>
  <c r="EWW45" i="276"/>
  <c r="EWV45" i="276"/>
  <c r="EWU45" i="276"/>
  <c r="EWT45" i="276"/>
  <c r="EWS45" i="276"/>
  <c r="EWR45" i="276"/>
  <c r="EWQ45" i="276"/>
  <c r="EWP45" i="276"/>
  <c r="EWO45" i="276"/>
  <c r="EWN45" i="276"/>
  <c r="EWM45" i="276"/>
  <c r="EWL45" i="276"/>
  <c r="EWK45" i="276"/>
  <c r="EWJ45" i="276"/>
  <c r="EWI45" i="276"/>
  <c r="EWH45" i="276"/>
  <c r="EWG45" i="276"/>
  <c r="EWF45" i="276"/>
  <c r="EWE45" i="276"/>
  <c r="EWD45" i="276"/>
  <c r="EWC45" i="276"/>
  <c r="EWB45" i="276"/>
  <c r="EWA45" i="276"/>
  <c r="EVZ45" i="276"/>
  <c r="EVY45" i="276"/>
  <c r="EVX45" i="276"/>
  <c r="EVW45" i="276"/>
  <c r="EVV45" i="276"/>
  <c r="EVU45" i="276"/>
  <c r="EVT45" i="276"/>
  <c r="EVS45" i="276"/>
  <c r="EVR45" i="276"/>
  <c r="EVQ45" i="276"/>
  <c r="EVP45" i="276"/>
  <c r="EVO45" i="276"/>
  <c r="EVN45" i="276"/>
  <c r="EVM45" i="276"/>
  <c r="EVL45" i="276"/>
  <c r="EVK45" i="276"/>
  <c r="EVJ45" i="276"/>
  <c r="EVI45" i="276"/>
  <c r="EVH45" i="276"/>
  <c r="EVG45" i="276"/>
  <c r="EVF45" i="276"/>
  <c r="EVE45" i="276"/>
  <c r="EVD45" i="276"/>
  <c r="EVC45" i="276"/>
  <c r="EVB45" i="276"/>
  <c r="EVA45" i="276"/>
  <c r="EUZ45" i="276"/>
  <c r="EUY45" i="276"/>
  <c r="EUX45" i="276"/>
  <c r="EUW45" i="276"/>
  <c r="EUV45" i="276"/>
  <c r="EUU45" i="276"/>
  <c r="EUT45" i="276"/>
  <c r="EUS45" i="276"/>
  <c r="EUR45" i="276"/>
  <c r="EUQ45" i="276"/>
  <c r="EUP45" i="276"/>
  <c r="EUO45" i="276"/>
  <c r="EUN45" i="276"/>
  <c r="EUM45" i="276"/>
  <c r="EUL45" i="276"/>
  <c r="EUK45" i="276"/>
  <c r="EUJ45" i="276"/>
  <c r="EUI45" i="276"/>
  <c r="EUH45" i="276"/>
  <c r="EUG45" i="276"/>
  <c r="EUF45" i="276"/>
  <c r="EUE45" i="276"/>
  <c r="EUD45" i="276"/>
  <c r="EUC45" i="276"/>
  <c r="EUB45" i="276"/>
  <c r="EUA45" i="276"/>
  <c r="ETZ45" i="276"/>
  <c r="ETY45" i="276"/>
  <c r="ETX45" i="276"/>
  <c r="ETW45" i="276"/>
  <c r="ETV45" i="276"/>
  <c r="ETU45" i="276"/>
  <c r="ETT45" i="276"/>
  <c r="ETS45" i="276"/>
  <c r="ETR45" i="276"/>
  <c r="ETQ45" i="276"/>
  <c r="ETP45" i="276"/>
  <c r="ETO45" i="276"/>
  <c r="ETN45" i="276"/>
  <c r="ETM45" i="276"/>
  <c r="ETL45" i="276"/>
  <c r="ETK45" i="276"/>
  <c r="ETJ45" i="276"/>
  <c r="ETI45" i="276"/>
  <c r="ETH45" i="276"/>
  <c r="ETG45" i="276"/>
  <c r="ETF45" i="276"/>
  <c r="ETE45" i="276"/>
  <c r="ETD45" i="276"/>
  <c r="ETC45" i="276"/>
  <c r="ETB45" i="276"/>
  <c r="ETA45" i="276"/>
  <c r="ESZ45" i="276"/>
  <c r="ESY45" i="276"/>
  <c r="ESX45" i="276"/>
  <c r="ESW45" i="276"/>
  <c r="ESV45" i="276"/>
  <c r="ESU45" i="276"/>
  <c r="EST45" i="276"/>
  <c r="ESS45" i="276"/>
  <c r="ESR45" i="276"/>
  <c r="ESQ45" i="276"/>
  <c r="ESP45" i="276"/>
  <c r="ESO45" i="276"/>
  <c r="ESN45" i="276"/>
  <c r="ESM45" i="276"/>
  <c r="ESL45" i="276"/>
  <c r="ESK45" i="276"/>
  <c r="ESJ45" i="276"/>
  <c r="ESI45" i="276"/>
  <c r="ESH45" i="276"/>
  <c r="ESG45" i="276"/>
  <c r="ESF45" i="276"/>
  <c r="ESE45" i="276"/>
  <c r="ESD45" i="276"/>
  <c r="ESC45" i="276"/>
  <c r="ESB45" i="276"/>
  <c r="ESA45" i="276"/>
  <c r="ERZ45" i="276"/>
  <c r="ERY45" i="276"/>
  <c r="ERX45" i="276"/>
  <c r="ERW45" i="276"/>
  <c r="ERV45" i="276"/>
  <c r="ERU45" i="276"/>
  <c r="ERT45" i="276"/>
  <c r="ERS45" i="276"/>
  <c r="ERR45" i="276"/>
  <c r="ERQ45" i="276"/>
  <c r="ERP45" i="276"/>
  <c r="ERO45" i="276"/>
  <c r="ERN45" i="276"/>
  <c r="ERM45" i="276"/>
  <c r="ERL45" i="276"/>
  <c r="ERK45" i="276"/>
  <c r="ERJ45" i="276"/>
  <c r="ERI45" i="276"/>
  <c r="ERH45" i="276"/>
  <c r="ERG45" i="276"/>
  <c r="ERF45" i="276"/>
  <c r="ERE45" i="276"/>
  <c r="ERD45" i="276"/>
  <c r="ERC45" i="276"/>
  <c r="ERB45" i="276"/>
  <c r="ERA45" i="276"/>
  <c r="EQZ45" i="276"/>
  <c r="EQY45" i="276"/>
  <c r="EQX45" i="276"/>
  <c r="EQW45" i="276"/>
  <c r="EQV45" i="276"/>
  <c r="EQU45" i="276"/>
  <c r="EQT45" i="276"/>
  <c r="EQS45" i="276"/>
  <c r="EQR45" i="276"/>
  <c r="EQQ45" i="276"/>
  <c r="EQP45" i="276"/>
  <c r="EQO45" i="276"/>
  <c r="EQN45" i="276"/>
  <c r="EQM45" i="276"/>
  <c r="EQL45" i="276"/>
  <c r="EQK45" i="276"/>
  <c r="EQJ45" i="276"/>
  <c r="EQI45" i="276"/>
  <c r="EQH45" i="276"/>
  <c r="EQG45" i="276"/>
  <c r="EQF45" i="276"/>
  <c r="EQE45" i="276"/>
  <c r="EQD45" i="276"/>
  <c r="EQC45" i="276"/>
  <c r="EQB45" i="276"/>
  <c r="EQA45" i="276"/>
  <c r="EPZ45" i="276"/>
  <c r="EPY45" i="276"/>
  <c r="EPX45" i="276"/>
  <c r="EPW45" i="276"/>
  <c r="EPV45" i="276"/>
  <c r="EPU45" i="276"/>
  <c r="EPT45" i="276"/>
  <c r="EPS45" i="276"/>
  <c r="EPR45" i="276"/>
  <c r="EPQ45" i="276"/>
  <c r="EPP45" i="276"/>
  <c r="EPO45" i="276"/>
  <c r="EPN45" i="276"/>
  <c r="EPM45" i="276"/>
  <c r="EPL45" i="276"/>
  <c r="EPK45" i="276"/>
  <c r="EPJ45" i="276"/>
  <c r="EPI45" i="276"/>
  <c r="EPH45" i="276"/>
  <c r="EPG45" i="276"/>
  <c r="EPF45" i="276"/>
  <c r="EPE45" i="276"/>
  <c r="EPD45" i="276"/>
  <c r="EPC45" i="276"/>
  <c r="EPB45" i="276"/>
  <c r="EPA45" i="276"/>
  <c r="EOZ45" i="276"/>
  <c r="EOY45" i="276"/>
  <c r="EOX45" i="276"/>
  <c r="EOW45" i="276"/>
  <c r="EOV45" i="276"/>
  <c r="EOU45" i="276"/>
  <c r="EOT45" i="276"/>
  <c r="EOS45" i="276"/>
  <c r="EOR45" i="276"/>
  <c r="EOQ45" i="276"/>
  <c r="EOP45" i="276"/>
  <c r="EOO45" i="276"/>
  <c r="EON45" i="276"/>
  <c r="EOM45" i="276"/>
  <c r="EOL45" i="276"/>
  <c r="EOK45" i="276"/>
  <c r="EOJ45" i="276"/>
  <c r="EOI45" i="276"/>
  <c r="EOH45" i="276"/>
  <c r="EOG45" i="276"/>
  <c r="EOF45" i="276"/>
  <c r="EOE45" i="276"/>
  <c r="EOD45" i="276"/>
  <c r="EOC45" i="276"/>
  <c r="EOB45" i="276"/>
  <c r="EOA45" i="276"/>
  <c r="ENZ45" i="276"/>
  <c r="ENY45" i="276"/>
  <c r="ENX45" i="276"/>
  <c r="ENW45" i="276"/>
  <c r="ENV45" i="276"/>
  <c r="ENU45" i="276"/>
  <c r="ENT45" i="276"/>
  <c r="ENS45" i="276"/>
  <c r="ENR45" i="276"/>
  <c r="ENQ45" i="276"/>
  <c r="ENP45" i="276"/>
  <c r="ENO45" i="276"/>
  <c r="ENN45" i="276"/>
  <c r="ENM45" i="276"/>
  <c r="ENL45" i="276"/>
  <c r="ENK45" i="276"/>
  <c r="ENJ45" i="276"/>
  <c r="ENI45" i="276"/>
  <c r="ENH45" i="276"/>
  <c r="ENG45" i="276"/>
  <c r="ENF45" i="276"/>
  <c r="ENE45" i="276"/>
  <c r="END45" i="276"/>
  <c r="ENC45" i="276"/>
  <c r="ENB45" i="276"/>
  <c r="ENA45" i="276"/>
  <c r="EMZ45" i="276"/>
  <c r="EMY45" i="276"/>
  <c r="EMX45" i="276"/>
  <c r="EMW45" i="276"/>
  <c r="EMV45" i="276"/>
  <c r="EMU45" i="276"/>
  <c r="EMT45" i="276"/>
  <c r="EMS45" i="276"/>
  <c r="EMR45" i="276"/>
  <c r="EMQ45" i="276"/>
  <c r="EMP45" i="276"/>
  <c r="EMO45" i="276"/>
  <c r="EMN45" i="276"/>
  <c r="EMM45" i="276"/>
  <c r="EML45" i="276"/>
  <c r="EMK45" i="276"/>
  <c r="EMJ45" i="276"/>
  <c r="EMI45" i="276"/>
  <c r="EMH45" i="276"/>
  <c r="EMG45" i="276"/>
  <c r="EMF45" i="276"/>
  <c r="EME45" i="276"/>
  <c r="EMD45" i="276"/>
  <c r="EMC45" i="276"/>
  <c r="EMB45" i="276"/>
  <c r="EMA45" i="276"/>
  <c r="ELZ45" i="276"/>
  <c r="ELY45" i="276"/>
  <c r="ELX45" i="276"/>
  <c r="ELW45" i="276"/>
  <c r="ELV45" i="276"/>
  <c r="ELU45" i="276"/>
  <c r="ELT45" i="276"/>
  <c r="ELS45" i="276"/>
  <c r="ELR45" i="276"/>
  <c r="ELQ45" i="276"/>
  <c r="ELP45" i="276"/>
  <c r="ELO45" i="276"/>
  <c r="ELN45" i="276"/>
  <c r="ELM45" i="276"/>
  <c r="ELL45" i="276"/>
  <c r="ELK45" i="276"/>
  <c r="ELJ45" i="276"/>
  <c r="ELI45" i="276"/>
  <c r="ELH45" i="276"/>
  <c r="ELG45" i="276"/>
  <c r="ELF45" i="276"/>
  <c r="ELE45" i="276"/>
  <c r="ELD45" i="276"/>
  <c r="ELC45" i="276"/>
  <c r="ELB45" i="276"/>
  <c r="ELA45" i="276"/>
  <c r="EKZ45" i="276"/>
  <c r="EKY45" i="276"/>
  <c r="EKX45" i="276"/>
  <c r="EKW45" i="276"/>
  <c r="EKV45" i="276"/>
  <c r="EKU45" i="276"/>
  <c r="EKT45" i="276"/>
  <c r="EKS45" i="276"/>
  <c r="EKR45" i="276"/>
  <c r="EKQ45" i="276"/>
  <c r="EKP45" i="276"/>
  <c r="EKO45" i="276"/>
  <c r="EKN45" i="276"/>
  <c r="EKM45" i="276"/>
  <c r="EKL45" i="276"/>
  <c r="EKK45" i="276"/>
  <c r="EKJ45" i="276"/>
  <c r="EKI45" i="276"/>
  <c r="EKH45" i="276"/>
  <c r="EKG45" i="276"/>
  <c r="EKF45" i="276"/>
  <c r="EKE45" i="276"/>
  <c r="EKD45" i="276"/>
  <c r="EKC45" i="276"/>
  <c r="EKB45" i="276"/>
  <c r="EKA45" i="276"/>
  <c r="EJZ45" i="276"/>
  <c r="EJY45" i="276"/>
  <c r="EJX45" i="276"/>
  <c r="EJW45" i="276"/>
  <c r="EJV45" i="276"/>
  <c r="EJU45" i="276"/>
  <c r="EJT45" i="276"/>
  <c r="EJS45" i="276"/>
  <c r="EJR45" i="276"/>
  <c r="EJQ45" i="276"/>
  <c r="EJP45" i="276"/>
  <c r="EJO45" i="276"/>
  <c r="EJN45" i="276"/>
  <c r="EJM45" i="276"/>
  <c r="EJL45" i="276"/>
  <c r="EJK45" i="276"/>
  <c r="EJJ45" i="276"/>
  <c r="EJI45" i="276"/>
  <c r="EJH45" i="276"/>
  <c r="EJG45" i="276"/>
  <c r="EJF45" i="276"/>
  <c r="EJE45" i="276"/>
  <c r="EJD45" i="276"/>
  <c r="EJC45" i="276"/>
  <c r="EJB45" i="276"/>
  <c r="EJA45" i="276"/>
  <c r="EIZ45" i="276"/>
  <c r="EIY45" i="276"/>
  <c r="EIX45" i="276"/>
  <c r="EIW45" i="276"/>
  <c r="EIV45" i="276"/>
  <c r="EIU45" i="276"/>
  <c r="EIT45" i="276"/>
  <c r="EIS45" i="276"/>
  <c r="EIR45" i="276"/>
  <c r="EIQ45" i="276"/>
  <c r="EIP45" i="276"/>
  <c r="EIO45" i="276"/>
  <c r="EIN45" i="276"/>
  <c r="EIM45" i="276"/>
  <c r="EIL45" i="276"/>
  <c r="EIK45" i="276"/>
  <c r="EIJ45" i="276"/>
  <c r="EII45" i="276"/>
  <c r="EIH45" i="276"/>
  <c r="EIG45" i="276"/>
  <c r="EIF45" i="276"/>
  <c r="EIE45" i="276"/>
  <c r="EID45" i="276"/>
  <c r="EIC45" i="276"/>
  <c r="EIB45" i="276"/>
  <c r="EIA45" i="276"/>
  <c r="EHZ45" i="276"/>
  <c r="EHY45" i="276"/>
  <c r="EHX45" i="276"/>
  <c r="EHW45" i="276"/>
  <c r="EHV45" i="276"/>
  <c r="EHU45" i="276"/>
  <c r="EHT45" i="276"/>
  <c r="EHS45" i="276"/>
  <c r="EHR45" i="276"/>
  <c r="EHQ45" i="276"/>
  <c r="EHP45" i="276"/>
  <c r="EHO45" i="276"/>
  <c r="EHN45" i="276"/>
  <c r="EHM45" i="276"/>
  <c r="EHL45" i="276"/>
  <c r="EHK45" i="276"/>
  <c r="EHJ45" i="276"/>
  <c r="EHI45" i="276"/>
  <c r="EHH45" i="276"/>
  <c r="EHG45" i="276"/>
  <c r="EHF45" i="276"/>
  <c r="EHE45" i="276"/>
  <c r="EHD45" i="276"/>
  <c r="EHC45" i="276"/>
  <c r="EHB45" i="276"/>
  <c r="EHA45" i="276"/>
  <c r="EGZ45" i="276"/>
  <c r="EGY45" i="276"/>
  <c r="EGX45" i="276"/>
  <c r="EGW45" i="276"/>
  <c r="EGV45" i="276"/>
  <c r="EGU45" i="276"/>
  <c r="EGT45" i="276"/>
  <c r="EGS45" i="276"/>
  <c r="EGR45" i="276"/>
  <c r="EGQ45" i="276"/>
  <c r="EGP45" i="276"/>
  <c r="EGO45" i="276"/>
  <c r="EGN45" i="276"/>
  <c r="EGM45" i="276"/>
  <c r="EGL45" i="276"/>
  <c r="EGK45" i="276"/>
  <c r="EGJ45" i="276"/>
  <c r="EGI45" i="276"/>
  <c r="EGH45" i="276"/>
  <c r="EGG45" i="276"/>
  <c r="EGF45" i="276"/>
  <c r="EGE45" i="276"/>
  <c r="EGD45" i="276"/>
  <c r="EGC45" i="276"/>
  <c r="EGB45" i="276"/>
  <c r="EGA45" i="276"/>
  <c r="EFZ45" i="276"/>
  <c r="EFY45" i="276"/>
  <c r="EFX45" i="276"/>
  <c r="EFW45" i="276"/>
  <c r="EFV45" i="276"/>
  <c r="EFU45" i="276"/>
  <c r="EFT45" i="276"/>
  <c r="EFS45" i="276"/>
  <c r="EFR45" i="276"/>
  <c r="EFQ45" i="276"/>
  <c r="EFP45" i="276"/>
  <c r="EFO45" i="276"/>
  <c r="EFN45" i="276"/>
  <c r="EFM45" i="276"/>
  <c r="EFL45" i="276"/>
  <c r="EFK45" i="276"/>
  <c r="EFJ45" i="276"/>
  <c r="EFI45" i="276"/>
  <c r="EFH45" i="276"/>
  <c r="EFG45" i="276"/>
  <c r="EFF45" i="276"/>
  <c r="EFE45" i="276"/>
  <c r="EFD45" i="276"/>
  <c r="EFC45" i="276"/>
  <c r="EFB45" i="276"/>
  <c r="EFA45" i="276"/>
  <c r="EEZ45" i="276"/>
  <c r="EEY45" i="276"/>
  <c r="EEX45" i="276"/>
  <c r="EEW45" i="276"/>
  <c r="EEV45" i="276"/>
  <c r="EEU45" i="276"/>
  <c r="EET45" i="276"/>
  <c r="EES45" i="276"/>
  <c r="EER45" i="276"/>
  <c r="EEQ45" i="276"/>
  <c r="EEP45" i="276"/>
  <c r="EEO45" i="276"/>
  <c r="EEN45" i="276"/>
  <c r="EEM45" i="276"/>
  <c r="EEL45" i="276"/>
  <c r="EEK45" i="276"/>
  <c r="EEJ45" i="276"/>
  <c r="EEI45" i="276"/>
  <c r="EEH45" i="276"/>
  <c r="EEG45" i="276"/>
  <c r="EEF45" i="276"/>
  <c r="EEE45" i="276"/>
  <c r="EED45" i="276"/>
  <c r="EEC45" i="276"/>
  <c r="EEB45" i="276"/>
  <c r="EEA45" i="276"/>
  <c r="EDZ45" i="276"/>
  <c r="EDY45" i="276"/>
  <c r="EDX45" i="276"/>
  <c r="EDW45" i="276"/>
  <c r="EDV45" i="276"/>
  <c r="EDU45" i="276"/>
  <c r="EDT45" i="276"/>
  <c r="EDS45" i="276"/>
  <c r="EDR45" i="276"/>
  <c r="EDQ45" i="276"/>
  <c r="EDP45" i="276"/>
  <c r="EDO45" i="276"/>
  <c r="EDN45" i="276"/>
  <c r="EDM45" i="276"/>
  <c r="EDL45" i="276"/>
  <c r="EDK45" i="276"/>
  <c r="EDJ45" i="276"/>
  <c r="EDI45" i="276"/>
  <c r="EDH45" i="276"/>
  <c r="EDG45" i="276"/>
  <c r="EDF45" i="276"/>
  <c r="EDE45" i="276"/>
  <c r="EDD45" i="276"/>
  <c r="EDC45" i="276"/>
  <c r="EDB45" i="276"/>
  <c r="EDA45" i="276"/>
  <c r="ECZ45" i="276"/>
  <c r="ECY45" i="276"/>
  <c r="ECX45" i="276"/>
  <c r="ECW45" i="276"/>
  <c r="ECV45" i="276"/>
  <c r="ECU45" i="276"/>
  <c r="ECT45" i="276"/>
  <c r="ECS45" i="276"/>
  <c r="ECR45" i="276"/>
  <c r="ECQ45" i="276"/>
  <c r="ECP45" i="276"/>
  <c r="ECO45" i="276"/>
  <c r="ECN45" i="276"/>
  <c r="ECM45" i="276"/>
  <c r="ECL45" i="276"/>
  <c r="ECK45" i="276"/>
  <c r="ECJ45" i="276"/>
  <c r="ECI45" i="276"/>
  <c r="ECH45" i="276"/>
  <c r="ECG45" i="276"/>
  <c r="ECF45" i="276"/>
  <c r="ECE45" i="276"/>
  <c r="ECD45" i="276"/>
  <c r="ECC45" i="276"/>
  <c r="ECB45" i="276"/>
  <c r="ECA45" i="276"/>
  <c r="EBZ45" i="276"/>
  <c r="EBY45" i="276"/>
  <c r="EBX45" i="276"/>
  <c r="EBW45" i="276"/>
  <c r="EBV45" i="276"/>
  <c r="EBU45" i="276"/>
  <c r="EBT45" i="276"/>
  <c r="EBS45" i="276"/>
  <c r="EBR45" i="276"/>
  <c r="EBQ45" i="276"/>
  <c r="EBP45" i="276"/>
  <c r="EBO45" i="276"/>
  <c r="EBN45" i="276"/>
  <c r="EBM45" i="276"/>
  <c r="EBL45" i="276"/>
  <c r="EBK45" i="276"/>
  <c r="EBJ45" i="276"/>
  <c r="EBI45" i="276"/>
  <c r="EBH45" i="276"/>
  <c r="EBG45" i="276"/>
  <c r="EBF45" i="276"/>
  <c r="EBE45" i="276"/>
  <c r="EBD45" i="276"/>
  <c r="EBC45" i="276"/>
  <c r="EBB45" i="276"/>
  <c r="EBA45" i="276"/>
  <c r="EAZ45" i="276"/>
  <c r="EAY45" i="276"/>
  <c r="EAX45" i="276"/>
  <c r="EAW45" i="276"/>
  <c r="EAV45" i="276"/>
  <c r="EAU45" i="276"/>
  <c r="EAT45" i="276"/>
  <c r="EAS45" i="276"/>
  <c r="EAR45" i="276"/>
  <c r="EAQ45" i="276"/>
  <c r="EAP45" i="276"/>
  <c r="EAO45" i="276"/>
  <c r="EAN45" i="276"/>
  <c r="EAM45" i="276"/>
  <c r="EAL45" i="276"/>
  <c r="EAK45" i="276"/>
  <c r="EAJ45" i="276"/>
  <c r="EAI45" i="276"/>
  <c r="EAH45" i="276"/>
  <c r="EAG45" i="276"/>
  <c r="EAF45" i="276"/>
  <c r="EAE45" i="276"/>
  <c r="EAD45" i="276"/>
  <c r="EAC45" i="276"/>
  <c r="EAB45" i="276"/>
  <c r="EAA45" i="276"/>
  <c r="DZZ45" i="276"/>
  <c r="DZY45" i="276"/>
  <c r="DZX45" i="276"/>
  <c r="DZW45" i="276"/>
  <c r="DZV45" i="276"/>
  <c r="DZU45" i="276"/>
  <c r="DZT45" i="276"/>
  <c r="DZS45" i="276"/>
  <c r="DZR45" i="276"/>
  <c r="DZQ45" i="276"/>
  <c r="DZP45" i="276"/>
  <c r="DZO45" i="276"/>
  <c r="DZN45" i="276"/>
  <c r="DZM45" i="276"/>
  <c r="DZL45" i="276"/>
  <c r="DZK45" i="276"/>
  <c r="DZJ45" i="276"/>
  <c r="DZI45" i="276"/>
  <c r="DZH45" i="276"/>
  <c r="DZG45" i="276"/>
  <c r="DZF45" i="276"/>
  <c r="DZE45" i="276"/>
  <c r="DZD45" i="276"/>
  <c r="DZC45" i="276"/>
  <c r="DZB45" i="276"/>
  <c r="DZA45" i="276"/>
  <c r="DYZ45" i="276"/>
  <c r="DYY45" i="276"/>
  <c r="DYX45" i="276"/>
  <c r="DYW45" i="276"/>
  <c r="DYV45" i="276"/>
  <c r="DYU45" i="276"/>
  <c r="DYT45" i="276"/>
  <c r="DYS45" i="276"/>
  <c r="DYR45" i="276"/>
  <c r="DYQ45" i="276"/>
  <c r="DYP45" i="276"/>
  <c r="DYO45" i="276"/>
  <c r="DYN45" i="276"/>
  <c r="DYM45" i="276"/>
  <c r="DYL45" i="276"/>
  <c r="DYK45" i="276"/>
  <c r="DYJ45" i="276"/>
  <c r="DYI45" i="276"/>
  <c r="DYH45" i="276"/>
  <c r="DYG45" i="276"/>
  <c r="DYF45" i="276"/>
  <c r="DYE45" i="276"/>
  <c r="DYD45" i="276"/>
  <c r="DYC45" i="276"/>
  <c r="DYB45" i="276"/>
  <c r="DYA45" i="276"/>
  <c r="DXZ45" i="276"/>
  <c r="DXY45" i="276"/>
  <c r="DXX45" i="276"/>
  <c r="DXW45" i="276"/>
  <c r="DXV45" i="276"/>
  <c r="DXU45" i="276"/>
  <c r="DXT45" i="276"/>
  <c r="DXS45" i="276"/>
  <c r="DXR45" i="276"/>
  <c r="DXQ45" i="276"/>
  <c r="DXP45" i="276"/>
  <c r="DXO45" i="276"/>
  <c r="DXN45" i="276"/>
  <c r="DXM45" i="276"/>
  <c r="DXL45" i="276"/>
  <c r="DXK45" i="276"/>
  <c r="DXJ45" i="276"/>
  <c r="DXI45" i="276"/>
  <c r="DXH45" i="276"/>
  <c r="DXG45" i="276"/>
  <c r="DXF45" i="276"/>
  <c r="DXE45" i="276"/>
  <c r="DXD45" i="276"/>
  <c r="DXC45" i="276"/>
  <c r="DXB45" i="276"/>
  <c r="DXA45" i="276"/>
  <c r="DWZ45" i="276"/>
  <c r="DWY45" i="276"/>
  <c r="DWX45" i="276"/>
  <c r="DWW45" i="276"/>
  <c r="DWV45" i="276"/>
  <c r="DWU45" i="276"/>
  <c r="DWT45" i="276"/>
  <c r="DWS45" i="276"/>
  <c r="DWR45" i="276"/>
  <c r="DWQ45" i="276"/>
  <c r="DWP45" i="276"/>
  <c r="DWO45" i="276"/>
  <c r="DWN45" i="276"/>
  <c r="DWM45" i="276"/>
  <c r="DWL45" i="276"/>
  <c r="DWK45" i="276"/>
  <c r="DWJ45" i="276"/>
  <c r="DWI45" i="276"/>
  <c r="DWH45" i="276"/>
  <c r="DWG45" i="276"/>
  <c r="DWF45" i="276"/>
  <c r="DWE45" i="276"/>
  <c r="DWD45" i="276"/>
  <c r="DWC45" i="276"/>
  <c r="DWB45" i="276"/>
  <c r="DWA45" i="276"/>
  <c r="DVZ45" i="276"/>
  <c r="DVY45" i="276"/>
  <c r="DVX45" i="276"/>
  <c r="DVW45" i="276"/>
  <c r="DVV45" i="276"/>
  <c r="DVU45" i="276"/>
  <c r="DVT45" i="276"/>
  <c r="DVS45" i="276"/>
  <c r="DVR45" i="276"/>
  <c r="DVQ45" i="276"/>
  <c r="DVP45" i="276"/>
  <c r="DVO45" i="276"/>
  <c r="DVN45" i="276"/>
  <c r="DVM45" i="276"/>
  <c r="DVL45" i="276"/>
  <c r="DVK45" i="276"/>
  <c r="DVJ45" i="276"/>
  <c r="DVI45" i="276"/>
  <c r="DVH45" i="276"/>
  <c r="DVG45" i="276"/>
  <c r="DVF45" i="276"/>
  <c r="DVE45" i="276"/>
  <c r="DVD45" i="276"/>
  <c r="DVC45" i="276"/>
  <c r="DVB45" i="276"/>
  <c r="DVA45" i="276"/>
  <c r="DUZ45" i="276"/>
  <c r="DUY45" i="276"/>
  <c r="DUX45" i="276"/>
  <c r="DUW45" i="276"/>
  <c r="DUV45" i="276"/>
  <c r="DUU45" i="276"/>
  <c r="DUT45" i="276"/>
  <c r="DUS45" i="276"/>
  <c r="DUR45" i="276"/>
  <c r="DUQ45" i="276"/>
  <c r="DUP45" i="276"/>
  <c r="DUO45" i="276"/>
  <c r="DUN45" i="276"/>
  <c r="DUM45" i="276"/>
  <c r="DUL45" i="276"/>
  <c r="DUK45" i="276"/>
  <c r="DUJ45" i="276"/>
  <c r="DUI45" i="276"/>
  <c r="DUH45" i="276"/>
  <c r="DUG45" i="276"/>
  <c r="DUF45" i="276"/>
  <c r="DUE45" i="276"/>
  <c r="DUD45" i="276"/>
  <c r="DUC45" i="276"/>
  <c r="DUB45" i="276"/>
  <c r="DUA45" i="276"/>
  <c r="DTZ45" i="276"/>
  <c r="DTY45" i="276"/>
  <c r="DTX45" i="276"/>
  <c r="DTW45" i="276"/>
  <c r="DTV45" i="276"/>
  <c r="DTU45" i="276"/>
  <c r="DTT45" i="276"/>
  <c r="DTS45" i="276"/>
  <c r="DTR45" i="276"/>
  <c r="DTQ45" i="276"/>
  <c r="DTP45" i="276"/>
  <c r="DTO45" i="276"/>
  <c r="DTN45" i="276"/>
  <c r="DTM45" i="276"/>
  <c r="DTL45" i="276"/>
  <c r="DTK45" i="276"/>
  <c r="DTJ45" i="276"/>
  <c r="DTI45" i="276"/>
  <c r="DTH45" i="276"/>
  <c r="DTG45" i="276"/>
  <c r="DTF45" i="276"/>
  <c r="DTE45" i="276"/>
  <c r="DTD45" i="276"/>
  <c r="DTC45" i="276"/>
  <c r="DTB45" i="276"/>
  <c r="DTA45" i="276"/>
  <c r="DSZ45" i="276"/>
  <c r="DSY45" i="276"/>
  <c r="DSX45" i="276"/>
  <c r="DSW45" i="276"/>
  <c r="DSV45" i="276"/>
  <c r="DSU45" i="276"/>
  <c r="DST45" i="276"/>
  <c r="DSS45" i="276"/>
  <c r="DSR45" i="276"/>
  <c r="DSQ45" i="276"/>
  <c r="DSP45" i="276"/>
  <c r="DSO45" i="276"/>
  <c r="DSN45" i="276"/>
  <c r="DSM45" i="276"/>
  <c r="DSL45" i="276"/>
  <c r="DSK45" i="276"/>
  <c r="DSJ45" i="276"/>
  <c r="DSI45" i="276"/>
  <c r="DSH45" i="276"/>
  <c r="DSG45" i="276"/>
  <c r="DSF45" i="276"/>
  <c r="DSE45" i="276"/>
  <c r="DSD45" i="276"/>
  <c r="DSC45" i="276"/>
  <c r="DSB45" i="276"/>
  <c r="DSA45" i="276"/>
  <c r="DRZ45" i="276"/>
  <c r="DRY45" i="276"/>
  <c r="DRX45" i="276"/>
  <c r="DRW45" i="276"/>
  <c r="DRV45" i="276"/>
  <c r="DRU45" i="276"/>
  <c r="DRT45" i="276"/>
  <c r="DRS45" i="276"/>
  <c r="DRR45" i="276"/>
  <c r="DRQ45" i="276"/>
  <c r="DRP45" i="276"/>
  <c r="DRO45" i="276"/>
  <c r="DRN45" i="276"/>
  <c r="DRM45" i="276"/>
  <c r="DRL45" i="276"/>
  <c r="DRK45" i="276"/>
  <c r="DRJ45" i="276"/>
  <c r="DRI45" i="276"/>
  <c r="DRH45" i="276"/>
  <c r="DRG45" i="276"/>
  <c r="DRF45" i="276"/>
  <c r="DRE45" i="276"/>
  <c r="DRD45" i="276"/>
  <c r="DRC45" i="276"/>
  <c r="DRB45" i="276"/>
  <c r="DRA45" i="276"/>
  <c r="DQZ45" i="276"/>
  <c r="DQY45" i="276"/>
  <c r="DQX45" i="276"/>
  <c r="DQW45" i="276"/>
  <c r="DQV45" i="276"/>
  <c r="DQU45" i="276"/>
  <c r="DQT45" i="276"/>
  <c r="DQS45" i="276"/>
  <c r="DQR45" i="276"/>
  <c r="DQQ45" i="276"/>
  <c r="DQP45" i="276"/>
  <c r="DQO45" i="276"/>
  <c r="DQN45" i="276"/>
  <c r="DQM45" i="276"/>
  <c r="DQL45" i="276"/>
  <c r="DQK45" i="276"/>
  <c r="DQJ45" i="276"/>
  <c r="DQI45" i="276"/>
  <c r="DQH45" i="276"/>
  <c r="DQG45" i="276"/>
  <c r="DQF45" i="276"/>
  <c r="DQE45" i="276"/>
  <c r="DQD45" i="276"/>
  <c r="DQC45" i="276"/>
  <c r="DQB45" i="276"/>
  <c r="DQA45" i="276"/>
  <c r="DPZ45" i="276"/>
  <c r="DPY45" i="276"/>
  <c r="DPX45" i="276"/>
  <c r="DPW45" i="276"/>
  <c r="DPV45" i="276"/>
  <c r="DPU45" i="276"/>
  <c r="DPT45" i="276"/>
  <c r="DPS45" i="276"/>
  <c r="DPR45" i="276"/>
  <c r="DPQ45" i="276"/>
  <c r="DPP45" i="276"/>
  <c r="DPO45" i="276"/>
  <c r="DPN45" i="276"/>
  <c r="DPM45" i="276"/>
  <c r="DPL45" i="276"/>
  <c r="DPK45" i="276"/>
  <c r="DPJ45" i="276"/>
  <c r="DPI45" i="276"/>
  <c r="DPH45" i="276"/>
  <c r="DPG45" i="276"/>
  <c r="DPF45" i="276"/>
  <c r="DPE45" i="276"/>
  <c r="DPD45" i="276"/>
  <c r="DPC45" i="276"/>
  <c r="DPB45" i="276"/>
  <c r="DPA45" i="276"/>
  <c r="DOZ45" i="276"/>
  <c r="DOY45" i="276"/>
  <c r="DOX45" i="276"/>
  <c r="DOW45" i="276"/>
  <c r="DOV45" i="276"/>
  <c r="DOU45" i="276"/>
  <c r="DOT45" i="276"/>
  <c r="DOS45" i="276"/>
  <c r="DOR45" i="276"/>
  <c r="DOQ45" i="276"/>
  <c r="DOP45" i="276"/>
  <c r="DOO45" i="276"/>
  <c r="DON45" i="276"/>
  <c r="DOM45" i="276"/>
  <c r="DOL45" i="276"/>
  <c r="DOK45" i="276"/>
  <c r="DOJ45" i="276"/>
  <c r="DOI45" i="276"/>
  <c r="DOH45" i="276"/>
  <c r="DOG45" i="276"/>
  <c r="DOF45" i="276"/>
  <c r="DOE45" i="276"/>
  <c r="DOD45" i="276"/>
  <c r="DOC45" i="276"/>
  <c r="DOB45" i="276"/>
  <c r="DOA45" i="276"/>
  <c r="DNZ45" i="276"/>
  <c r="DNY45" i="276"/>
  <c r="DNX45" i="276"/>
  <c r="DNW45" i="276"/>
  <c r="DNV45" i="276"/>
  <c r="DNU45" i="276"/>
  <c r="DNT45" i="276"/>
  <c r="DNS45" i="276"/>
  <c r="DNR45" i="276"/>
  <c r="DNQ45" i="276"/>
  <c r="DNP45" i="276"/>
  <c r="DNO45" i="276"/>
  <c r="DNN45" i="276"/>
  <c r="DNM45" i="276"/>
  <c r="DNL45" i="276"/>
  <c r="DNK45" i="276"/>
  <c r="DNJ45" i="276"/>
  <c r="DNI45" i="276"/>
  <c r="DNH45" i="276"/>
  <c r="DNG45" i="276"/>
  <c r="DNF45" i="276"/>
  <c r="DNE45" i="276"/>
  <c r="DND45" i="276"/>
  <c r="DNC45" i="276"/>
  <c r="DNB45" i="276"/>
  <c r="DNA45" i="276"/>
  <c r="DMZ45" i="276"/>
  <c r="DMY45" i="276"/>
  <c r="DMX45" i="276"/>
  <c r="DMW45" i="276"/>
  <c r="DMV45" i="276"/>
  <c r="DMU45" i="276"/>
  <c r="DMT45" i="276"/>
  <c r="DMS45" i="276"/>
  <c r="DMR45" i="276"/>
  <c r="DMQ45" i="276"/>
  <c r="DMP45" i="276"/>
  <c r="DMO45" i="276"/>
  <c r="DMN45" i="276"/>
  <c r="DMM45" i="276"/>
  <c r="DML45" i="276"/>
  <c r="DMK45" i="276"/>
  <c r="DMJ45" i="276"/>
  <c r="DMI45" i="276"/>
  <c r="DMH45" i="276"/>
  <c r="DMG45" i="276"/>
  <c r="DMF45" i="276"/>
  <c r="DME45" i="276"/>
  <c r="DMD45" i="276"/>
  <c r="DMC45" i="276"/>
  <c r="DMB45" i="276"/>
  <c r="DMA45" i="276"/>
  <c r="DLZ45" i="276"/>
  <c r="DLY45" i="276"/>
  <c r="DLX45" i="276"/>
  <c r="DLW45" i="276"/>
  <c r="DLV45" i="276"/>
  <c r="DLU45" i="276"/>
  <c r="DLT45" i="276"/>
  <c r="DLS45" i="276"/>
  <c r="DLR45" i="276"/>
  <c r="DLQ45" i="276"/>
  <c r="DLP45" i="276"/>
  <c r="DLO45" i="276"/>
  <c r="DLN45" i="276"/>
  <c r="DLM45" i="276"/>
  <c r="DLL45" i="276"/>
  <c r="DLK45" i="276"/>
  <c r="DLJ45" i="276"/>
  <c r="DLI45" i="276"/>
  <c r="DLH45" i="276"/>
  <c r="DLG45" i="276"/>
  <c r="DLF45" i="276"/>
  <c r="DLE45" i="276"/>
  <c r="DLD45" i="276"/>
  <c r="DLC45" i="276"/>
  <c r="DLB45" i="276"/>
  <c r="DLA45" i="276"/>
  <c r="DKZ45" i="276"/>
  <c r="DKY45" i="276"/>
  <c r="DKX45" i="276"/>
  <c r="DKW45" i="276"/>
  <c r="DKV45" i="276"/>
  <c r="DKU45" i="276"/>
  <c r="DKT45" i="276"/>
  <c r="DKS45" i="276"/>
  <c r="DKR45" i="276"/>
  <c r="DKQ45" i="276"/>
  <c r="DKP45" i="276"/>
  <c r="DKO45" i="276"/>
  <c r="DKN45" i="276"/>
  <c r="DKM45" i="276"/>
  <c r="DKL45" i="276"/>
  <c r="DKK45" i="276"/>
  <c r="DKJ45" i="276"/>
  <c r="DKI45" i="276"/>
  <c r="DKH45" i="276"/>
  <c r="DKG45" i="276"/>
  <c r="DKF45" i="276"/>
  <c r="DKE45" i="276"/>
  <c r="DKD45" i="276"/>
  <c r="DKC45" i="276"/>
  <c r="DKB45" i="276"/>
  <c r="DKA45" i="276"/>
  <c r="DJZ45" i="276"/>
  <c r="DJY45" i="276"/>
  <c r="DJX45" i="276"/>
  <c r="DJW45" i="276"/>
  <c r="DJV45" i="276"/>
  <c r="DJU45" i="276"/>
  <c r="DJT45" i="276"/>
  <c r="DJS45" i="276"/>
  <c r="DJR45" i="276"/>
  <c r="DJQ45" i="276"/>
  <c r="DJP45" i="276"/>
  <c r="DJO45" i="276"/>
  <c r="DJN45" i="276"/>
  <c r="DJM45" i="276"/>
  <c r="DJL45" i="276"/>
  <c r="DJK45" i="276"/>
  <c r="DJJ45" i="276"/>
  <c r="DJI45" i="276"/>
  <c r="DJH45" i="276"/>
  <c r="DJG45" i="276"/>
  <c r="DJF45" i="276"/>
  <c r="DJE45" i="276"/>
  <c r="DJD45" i="276"/>
  <c r="DJC45" i="276"/>
  <c r="DJB45" i="276"/>
  <c r="DJA45" i="276"/>
  <c r="DIZ45" i="276"/>
  <c r="DIY45" i="276"/>
  <c r="DIX45" i="276"/>
  <c r="DIW45" i="276"/>
  <c r="DIV45" i="276"/>
  <c r="DIU45" i="276"/>
  <c r="DIT45" i="276"/>
  <c r="DIS45" i="276"/>
  <c r="DIR45" i="276"/>
  <c r="DIQ45" i="276"/>
  <c r="DIP45" i="276"/>
  <c r="DIO45" i="276"/>
  <c r="DIN45" i="276"/>
  <c r="DIM45" i="276"/>
  <c r="DIL45" i="276"/>
  <c r="DIK45" i="276"/>
  <c r="DIJ45" i="276"/>
  <c r="DII45" i="276"/>
  <c r="DIH45" i="276"/>
  <c r="DIG45" i="276"/>
  <c r="DIF45" i="276"/>
  <c r="DIE45" i="276"/>
  <c r="DID45" i="276"/>
  <c r="DIC45" i="276"/>
  <c r="DIB45" i="276"/>
  <c r="DIA45" i="276"/>
  <c r="DHZ45" i="276"/>
  <c r="DHY45" i="276"/>
  <c r="DHX45" i="276"/>
  <c r="DHW45" i="276"/>
  <c r="DHV45" i="276"/>
  <c r="DHU45" i="276"/>
  <c r="DHT45" i="276"/>
  <c r="DHS45" i="276"/>
  <c r="DHR45" i="276"/>
  <c r="DHQ45" i="276"/>
  <c r="DHP45" i="276"/>
  <c r="DHO45" i="276"/>
  <c r="DHN45" i="276"/>
  <c r="DHM45" i="276"/>
  <c r="DHL45" i="276"/>
  <c r="DHK45" i="276"/>
  <c r="DHJ45" i="276"/>
  <c r="DHI45" i="276"/>
  <c r="DHH45" i="276"/>
  <c r="DHG45" i="276"/>
  <c r="DHF45" i="276"/>
  <c r="DHE45" i="276"/>
  <c r="DHD45" i="276"/>
  <c r="DHC45" i="276"/>
  <c r="DHB45" i="276"/>
  <c r="DHA45" i="276"/>
  <c r="DGZ45" i="276"/>
  <c r="DGY45" i="276"/>
  <c r="DGX45" i="276"/>
  <c r="DGW45" i="276"/>
  <c r="DGV45" i="276"/>
  <c r="DGU45" i="276"/>
  <c r="DGT45" i="276"/>
  <c r="DGS45" i="276"/>
  <c r="DGR45" i="276"/>
  <c r="DGQ45" i="276"/>
  <c r="DGP45" i="276"/>
  <c r="DGO45" i="276"/>
  <c r="DGN45" i="276"/>
  <c r="DGM45" i="276"/>
  <c r="DGL45" i="276"/>
  <c r="DGK45" i="276"/>
  <c r="DGJ45" i="276"/>
  <c r="DGI45" i="276"/>
  <c r="DGH45" i="276"/>
  <c r="DGG45" i="276"/>
  <c r="DGF45" i="276"/>
  <c r="DGE45" i="276"/>
  <c r="DGD45" i="276"/>
  <c r="DGC45" i="276"/>
  <c r="DGB45" i="276"/>
  <c r="DGA45" i="276"/>
  <c r="DFZ45" i="276"/>
  <c r="DFY45" i="276"/>
  <c r="DFX45" i="276"/>
  <c r="DFW45" i="276"/>
  <c r="DFV45" i="276"/>
  <c r="DFU45" i="276"/>
  <c r="DFT45" i="276"/>
  <c r="DFS45" i="276"/>
  <c r="DFR45" i="276"/>
  <c r="DFQ45" i="276"/>
  <c r="DFP45" i="276"/>
  <c r="DFO45" i="276"/>
  <c r="DFN45" i="276"/>
  <c r="DFM45" i="276"/>
  <c r="DFL45" i="276"/>
  <c r="DFK45" i="276"/>
  <c r="DFJ45" i="276"/>
  <c r="DFI45" i="276"/>
  <c r="DFH45" i="276"/>
  <c r="DFG45" i="276"/>
  <c r="DFF45" i="276"/>
  <c r="DFE45" i="276"/>
  <c r="DFD45" i="276"/>
  <c r="DFC45" i="276"/>
  <c r="DFB45" i="276"/>
  <c r="DFA45" i="276"/>
  <c r="DEZ45" i="276"/>
  <c r="DEY45" i="276"/>
  <c r="DEX45" i="276"/>
  <c r="DEW45" i="276"/>
  <c r="DEV45" i="276"/>
  <c r="DEU45" i="276"/>
  <c r="DET45" i="276"/>
  <c r="DES45" i="276"/>
  <c r="DER45" i="276"/>
  <c r="DEQ45" i="276"/>
  <c r="DEP45" i="276"/>
  <c r="DEO45" i="276"/>
  <c r="DEN45" i="276"/>
  <c r="DEM45" i="276"/>
  <c r="DEL45" i="276"/>
  <c r="DEK45" i="276"/>
  <c r="DEJ45" i="276"/>
  <c r="DEI45" i="276"/>
  <c r="DEH45" i="276"/>
  <c r="DEG45" i="276"/>
  <c r="DEF45" i="276"/>
  <c r="DEE45" i="276"/>
  <c r="DED45" i="276"/>
  <c r="DEC45" i="276"/>
  <c r="DEB45" i="276"/>
  <c r="DEA45" i="276"/>
  <c r="DDZ45" i="276"/>
  <c r="DDY45" i="276"/>
  <c r="DDX45" i="276"/>
  <c r="DDW45" i="276"/>
  <c r="DDV45" i="276"/>
  <c r="DDU45" i="276"/>
  <c r="DDT45" i="276"/>
  <c r="DDS45" i="276"/>
  <c r="DDR45" i="276"/>
  <c r="DDQ45" i="276"/>
  <c r="DDP45" i="276"/>
  <c r="DDO45" i="276"/>
  <c r="DDN45" i="276"/>
  <c r="DDM45" i="276"/>
  <c r="DDL45" i="276"/>
  <c r="DDK45" i="276"/>
  <c r="DDJ45" i="276"/>
  <c r="DDI45" i="276"/>
  <c r="DDH45" i="276"/>
  <c r="DDG45" i="276"/>
  <c r="DDF45" i="276"/>
  <c r="DDE45" i="276"/>
  <c r="DDD45" i="276"/>
  <c r="DDC45" i="276"/>
  <c r="DDB45" i="276"/>
  <c r="DDA45" i="276"/>
  <c r="DCZ45" i="276"/>
  <c r="DCY45" i="276"/>
  <c r="DCX45" i="276"/>
  <c r="DCW45" i="276"/>
  <c r="DCV45" i="276"/>
  <c r="DCU45" i="276"/>
  <c r="DCT45" i="276"/>
  <c r="DCS45" i="276"/>
  <c r="DCR45" i="276"/>
  <c r="DCQ45" i="276"/>
  <c r="DCP45" i="276"/>
  <c r="DCO45" i="276"/>
  <c r="DCN45" i="276"/>
  <c r="DCM45" i="276"/>
  <c r="DCL45" i="276"/>
  <c r="DCK45" i="276"/>
  <c r="DCJ45" i="276"/>
  <c r="DCI45" i="276"/>
  <c r="DCH45" i="276"/>
  <c r="DCG45" i="276"/>
  <c r="DCF45" i="276"/>
  <c r="DCE45" i="276"/>
  <c r="DCD45" i="276"/>
  <c r="DCC45" i="276"/>
  <c r="DCB45" i="276"/>
  <c r="DCA45" i="276"/>
  <c r="DBZ45" i="276"/>
  <c r="DBY45" i="276"/>
  <c r="DBX45" i="276"/>
  <c r="DBW45" i="276"/>
  <c r="DBV45" i="276"/>
  <c r="DBU45" i="276"/>
  <c r="DBT45" i="276"/>
  <c r="DBS45" i="276"/>
  <c r="DBR45" i="276"/>
  <c r="DBQ45" i="276"/>
  <c r="DBP45" i="276"/>
  <c r="DBO45" i="276"/>
  <c r="DBN45" i="276"/>
  <c r="DBM45" i="276"/>
  <c r="DBL45" i="276"/>
  <c r="DBK45" i="276"/>
  <c r="DBJ45" i="276"/>
  <c r="DBI45" i="276"/>
  <c r="DBH45" i="276"/>
  <c r="DBG45" i="276"/>
  <c r="DBF45" i="276"/>
  <c r="DBE45" i="276"/>
  <c r="DBD45" i="276"/>
  <c r="DBC45" i="276"/>
  <c r="DBB45" i="276"/>
  <c r="DBA45" i="276"/>
  <c r="DAZ45" i="276"/>
  <c r="DAY45" i="276"/>
  <c r="DAX45" i="276"/>
  <c r="DAW45" i="276"/>
  <c r="DAV45" i="276"/>
  <c r="DAU45" i="276"/>
  <c r="DAT45" i="276"/>
  <c r="DAS45" i="276"/>
  <c r="DAR45" i="276"/>
  <c r="DAQ45" i="276"/>
  <c r="DAP45" i="276"/>
  <c r="DAO45" i="276"/>
  <c r="DAN45" i="276"/>
  <c r="DAM45" i="276"/>
  <c r="DAL45" i="276"/>
  <c r="DAK45" i="276"/>
  <c r="DAJ45" i="276"/>
  <c r="DAI45" i="276"/>
  <c r="DAH45" i="276"/>
  <c r="DAG45" i="276"/>
  <c r="DAF45" i="276"/>
  <c r="DAE45" i="276"/>
  <c r="DAD45" i="276"/>
  <c r="DAC45" i="276"/>
  <c r="DAB45" i="276"/>
  <c r="DAA45" i="276"/>
  <c r="CZZ45" i="276"/>
  <c r="CZY45" i="276"/>
  <c r="CZX45" i="276"/>
  <c r="CZW45" i="276"/>
  <c r="CZV45" i="276"/>
  <c r="CZU45" i="276"/>
  <c r="CZT45" i="276"/>
  <c r="CZS45" i="276"/>
  <c r="CZR45" i="276"/>
  <c r="CZQ45" i="276"/>
  <c r="CZP45" i="276"/>
  <c r="CZO45" i="276"/>
  <c r="CZN45" i="276"/>
  <c r="CZM45" i="276"/>
  <c r="CZL45" i="276"/>
  <c r="CZK45" i="276"/>
  <c r="CZJ45" i="276"/>
  <c r="CZI45" i="276"/>
  <c r="CZH45" i="276"/>
  <c r="CZG45" i="276"/>
  <c r="CZF45" i="276"/>
  <c r="CZE45" i="276"/>
  <c r="CZD45" i="276"/>
  <c r="CZC45" i="276"/>
  <c r="CZB45" i="276"/>
  <c r="CZA45" i="276"/>
  <c r="CYZ45" i="276"/>
  <c r="CYY45" i="276"/>
  <c r="CYX45" i="276"/>
  <c r="CYW45" i="276"/>
  <c r="CYV45" i="276"/>
  <c r="CYU45" i="276"/>
  <c r="CYT45" i="276"/>
  <c r="CYS45" i="276"/>
  <c r="CYR45" i="276"/>
  <c r="CYQ45" i="276"/>
  <c r="CYP45" i="276"/>
  <c r="CYO45" i="276"/>
  <c r="CYN45" i="276"/>
  <c r="CYM45" i="276"/>
  <c r="CYL45" i="276"/>
  <c r="CYK45" i="276"/>
  <c r="CYJ45" i="276"/>
  <c r="CYI45" i="276"/>
  <c r="CYH45" i="276"/>
  <c r="CYG45" i="276"/>
  <c r="CYF45" i="276"/>
  <c r="CYE45" i="276"/>
  <c r="CYD45" i="276"/>
  <c r="CYC45" i="276"/>
  <c r="CYB45" i="276"/>
  <c r="CYA45" i="276"/>
  <c r="CXZ45" i="276"/>
  <c r="CXY45" i="276"/>
  <c r="CXX45" i="276"/>
  <c r="CXW45" i="276"/>
  <c r="CXV45" i="276"/>
  <c r="CXU45" i="276"/>
  <c r="CXT45" i="276"/>
  <c r="CXS45" i="276"/>
  <c r="CXR45" i="276"/>
  <c r="CXQ45" i="276"/>
  <c r="CXP45" i="276"/>
  <c r="CXO45" i="276"/>
  <c r="CXN45" i="276"/>
  <c r="CXM45" i="276"/>
  <c r="CXL45" i="276"/>
  <c r="CXK45" i="276"/>
  <c r="CXJ45" i="276"/>
  <c r="CXI45" i="276"/>
  <c r="CXH45" i="276"/>
  <c r="CXG45" i="276"/>
  <c r="CXF45" i="276"/>
  <c r="CXE45" i="276"/>
  <c r="CXD45" i="276"/>
  <c r="CXC45" i="276"/>
  <c r="CXB45" i="276"/>
  <c r="CXA45" i="276"/>
  <c r="CWZ45" i="276"/>
  <c r="CWY45" i="276"/>
  <c r="CWX45" i="276"/>
  <c r="CWW45" i="276"/>
  <c r="CWV45" i="276"/>
  <c r="CWU45" i="276"/>
  <c r="CWT45" i="276"/>
  <c r="CWS45" i="276"/>
  <c r="CWR45" i="276"/>
  <c r="CWQ45" i="276"/>
  <c r="CWP45" i="276"/>
  <c r="CWO45" i="276"/>
  <c r="CWN45" i="276"/>
  <c r="CWM45" i="276"/>
  <c r="CWL45" i="276"/>
  <c r="CWK45" i="276"/>
  <c r="CWJ45" i="276"/>
  <c r="CWI45" i="276"/>
  <c r="CWH45" i="276"/>
  <c r="CWG45" i="276"/>
  <c r="CWF45" i="276"/>
  <c r="CWE45" i="276"/>
  <c r="CWD45" i="276"/>
  <c r="CWC45" i="276"/>
  <c r="CWB45" i="276"/>
  <c r="CWA45" i="276"/>
  <c r="CVZ45" i="276"/>
  <c r="CVY45" i="276"/>
  <c r="CVX45" i="276"/>
  <c r="CVW45" i="276"/>
  <c r="CVV45" i="276"/>
  <c r="CVU45" i="276"/>
  <c r="CVT45" i="276"/>
  <c r="CVS45" i="276"/>
  <c r="CVR45" i="276"/>
  <c r="CVQ45" i="276"/>
  <c r="CVP45" i="276"/>
  <c r="CVO45" i="276"/>
  <c r="CVN45" i="276"/>
  <c r="CVM45" i="276"/>
  <c r="CVL45" i="276"/>
  <c r="CVK45" i="276"/>
  <c r="CVJ45" i="276"/>
  <c r="CVI45" i="276"/>
  <c r="CVH45" i="276"/>
  <c r="CVG45" i="276"/>
  <c r="CVF45" i="276"/>
  <c r="CVE45" i="276"/>
  <c r="CVD45" i="276"/>
  <c r="CVC45" i="276"/>
  <c r="CVB45" i="276"/>
  <c r="CVA45" i="276"/>
  <c r="CUZ45" i="276"/>
  <c r="CUY45" i="276"/>
  <c r="CUX45" i="276"/>
  <c r="CUW45" i="276"/>
  <c r="CUV45" i="276"/>
  <c r="CUU45" i="276"/>
  <c r="CUT45" i="276"/>
  <c r="CUS45" i="276"/>
  <c r="CUR45" i="276"/>
  <c r="CUQ45" i="276"/>
  <c r="CUP45" i="276"/>
  <c r="CUO45" i="276"/>
  <c r="CUN45" i="276"/>
  <c r="CUM45" i="276"/>
  <c r="CUL45" i="276"/>
  <c r="CUK45" i="276"/>
  <c r="CUJ45" i="276"/>
  <c r="CUI45" i="276"/>
  <c r="CUH45" i="276"/>
  <c r="CUG45" i="276"/>
  <c r="CUF45" i="276"/>
  <c r="CUE45" i="276"/>
  <c r="CUD45" i="276"/>
  <c r="CUC45" i="276"/>
  <c r="CUB45" i="276"/>
  <c r="CUA45" i="276"/>
  <c r="CTZ45" i="276"/>
  <c r="CTY45" i="276"/>
  <c r="CTX45" i="276"/>
  <c r="CTW45" i="276"/>
  <c r="CTV45" i="276"/>
  <c r="CTU45" i="276"/>
  <c r="CTT45" i="276"/>
  <c r="CTS45" i="276"/>
  <c r="CTR45" i="276"/>
  <c r="CTQ45" i="276"/>
  <c r="CTP45" i="276"/>
  <c r="CTO45" i="276"/>
  <c r="CTN45" i="276"/>
  <c r="CTM45" i="276"/>
  <c r="CTL45" i="276"/>
  <c r="CTK45" i="276"/>
  <c r="CTJ45" i="276"/>
  <c r="CTI45" i="276"/>
  <c r="CTH45" i="276"/>
  <c r="CTG45" i="276"/>
  <c r="CTF45" i="276"/>
  <c r="CTE45" i="276"/>
  <c r="CTD45" i="276"/>
  <c r="CTC45" i="276"/>
  <c r="CTB45" i="276"/>
  <c r="CTA45" i="276"/>
  <c r="CSZ45" i="276"/>
  <c r="CSY45" i="276"/>
  <c r="CSX45" i="276"/>
  <c r="CSW45" i="276"/>
  <c r="CSV45" i="276"/>
  <c r="CSU45" i="276"/>
  <c r="CST45" i="276"/>
  <c r="CSS45" i="276"/>
  <c r="CSR45" i="276"/>
  <c r="CSQ45" i="276"/>
  <c r="CSP45" i="276"/>
  <c r="CSO45" i="276"/>
  <c r="CSN45" i="276"/>
  <c r="CSM45" i="276"/>
  <c r="CSL45" i="276"/>
  <c r="CSK45" i="276"/>
  <c r="CSJ45" i="276"/>
  <c r="CSI45" i="276"/>
  <c r="CSH45" i="276"/>
  <c r="CSG45" i="276"/>
  <c r="CSF45" i="276"/>
  <c r="CSE45" i="276"/>
  <c r="CSD45" i="276"/>
  <c r="CSC45" i="276"/>
  <c r="CSB45" i="276"/>
  <c r="CSA45" i="276"/>
  <c r="CRZ45" i="276"/>
  <c r="CRY45" i="276"/>
  <c r="CRX45" i="276"/>
  <c r="CRW45" i="276"/>
  <c r="CRV45" i="276"/>
  <c r="CRU45" i="276"/>
  <c r="CRT45" i="276"/>
  <c r="CRS45" i="276"/>
  <c r="CRR45" i="276"/>
  <c r="CRQ45" i="276"/>
  <c r="CRP45" i="276"/>
  <c r="CRO45" i="276"/>
  <c r="CRN45" i="276"/>
  <c r="CRM45" i="276"/>
  <c r="CRL45" i="276"/>
  <c r="CRK45" i="276"/>
  <c r="CRJ45" i="276"/>
  <c r="CRI45" i="276"/>
  <c r="CRH45" i="276"/>
  <c r="CRG45" i="276"/>
  <c r="CRF45" i="276"/>
  <c r="CRE45" i="276"/>
  <c r="CRD45" i="276"/>
  <c r="CRC45" i="276"/>
  <c r="CRB45" i="276"/>
  <c r="CRA45" i="276"/>
  <c r="CQZ45" i="276"/>
  <c r="CQY45" i="276"/>
  <c r="CQX45" i="276"/>
  <c r="CQW45" i="276"/>
  <c r="CQV45" i="276"/>
  <c r="CQU45" i="276"/>
  <c r="CQT45" i="276"/>
  <c r="CQS45" i="276"/>
  <c r="CQR45" i="276"/>
  <c r="CQQ45" i="276"/>
  <c r="CQP45" i="276"/>
  <c r="CQO45" i="276"/>
  <c r="CQN45" i="276"/>
  <c r="CQM45" i="276"/>
  <c r="CQL45" i="276"/>
  <c r="CQK45" i="276"/>
  <c r="CQJ45" i="276"/>
  <c r="CQI45" i="276"/>
  <c r="CQH45" i="276"/>
  <c r="CQG45" i="276"/>
  <c r="CQF45" i="276"/>
  <c r="CQE45" i="276"/>
  <c r="CQD45" i="276"/>
  <c r="CQC45" i="276"/>
  <c r="CQB45" i="276"/>
  <c r="CQA45" i="276"/>
  <c r="CPZ45" i="276"/>
  <c r="CPY45" i="276"/>
  <c r="CPX45" i="276"/>
  <c r="CPW45" i="276"/>
  <c r="CPV45" i="276"/>
  <c r="CPU45" i="276"/>
  <c r="CPT45" i="276"/>
  <c r="CPS45" i="276"/>
  <c r="CPR45" i="276"/>
  <c r="CPQ45" i="276"/>
  <c r="CPP45" i="276"/>
  <c r="CPO45" i="276"/>
  <c r="CPN45" i="276"/>
  <c r="CPM45" i="276"/>
  <c r="CPL45" i="276"/>
  <c r="CPK45" i="276"/>
  <c r="CPJ45" i="276"/>
  <c r="CPI45" i="276"/>
  <c r="CPH45" i="276"/>
  <c r="CPG45" i="276"/>
  <c r="CPF45" i="276"/>
  <c r="CPE45" i="276"/>
  <c r="CPD45" i="276"/>
  <c r="CPC45" i="276"/>
  <c r="CPB45" i="276"/>
  <c r="CPA45" i="276"/>
  <c r="COZ45" i="276"/>
  <c r="COY45" i="276"/>
  <c r="COX45" i="276"/>
  <c r="COW45" i="276"/>
  <c r="COV45" i="276"/>
  <c r="COU45" i="276"/>
  <c r="COT45" i="276"/>
  <c r="COS45" i="276"/>
  <c r="COR45" i="276"/>
  <c r="COQ45" i="276"/>
  <c r="COP45" i="276"/>
  <c r="COO45" i="276"/>
  <c r="CON45" i="276"/>
  <c r="COM45" i="276"/>
  <c r="COL45" i="276"/>
  <c r="COK45" i="276"/>
  <c r="COJ45" i="276"/>
  <c r="COI45" i="276"/>
  <c r="COH45" i="276"/>
  <c r="COG45" i="276"/>
  <c r="COF45" i="276"/>
  <c r="COE45" i="276"/>
  <c r="COD45" i="276"/>
  <c r="COC45" i="276"/>
  <c r="COB45" i="276"/>
  <c r="COA45" i="276"/>
  <c r="CNZ45" i="276"/>
  <c r="CNY45" i="276"/>
  <c r="CNX45" i="276"/>
  <c r="CNW45" i="276"/>
  <c r="CNV45" i="276"/>
  <c r="CNU45" i="276"/>
  <c r="CNT45" i="276"/>
  <c r="CNS45" i="276"/>
  <c r="CNR45" i="276"/>
  <c r="CNQ45" i="276"/>
  <c r="CNP45" i="276"/>
  <c r="CNO45" i="276"/>
  <c r="CNN45" i="276"/>
  <c r="CNM45" i="276"/>
  <c r="CNL45" i="276"/>
  <c r="CNK45" i="276"/>
  <c r="CNJ45" i="276"/>
  <c r="CNI45" i="276"/>
  <c r="CNH45" i="276"/>
  <c r="CNG45" i="276"/>
  <c r="CNF45" i="276"/>
  <c r="CNE45" i="276"/>
  <c r="CND45" i="276"/>
  <c r="CNC45" i="276"/>
  <c r="CNB45" i="276"/>
  <c r="CNA45" i="276"/>
  <c r="CMZ45" i="276"/>
  <c r="CMY45" i="276"/>
  <c r="CMX45" i="276"/>
  <c r="CMW45" i="276"/>
  <c r="CMV45" i="276"/>
  <c r="CMU45" i="276"/>
  <c r="CMT45" i="276"/>
  <c r="CMS45" i="276"/>
  <c r="CMR45" i="276"/>
  <c r="CMQ45" i="276"/>
  <c r="CMP45" i="276"/>
  <c r="CMO45" i="276"/>
  <c r="CMN45" i="276"/>
  <c r="CMM45" i="276"/>
  <c r="CML45" i="276"/>
  <c r="CMK45" i="276"/>
  <c r="CMJ45" i="276"/>
  <c r="CMI45" i="276"/>
  <c r="CMH45" i="276"/>
  <c r="CMG45" i="276"/>
  <c r="CMF45" i="276"/>
  <c r="CME45" i="276"/>
  <c r="CMD45" i="276"/>
  <c r="CMC45" i="276"/>
  <c r="CMB45" i="276"/>
  <c r="CMA45" i="276"/>
  <c r="CLZ45" i="276"/>
  <c r="CLY45" i="276"/>
  <c r="CLX45" i="276"/>
  <c r="CLW45" i="276"/>
  <c r="CLV45" i="276"/>
  <c r="CLU45" i="276"/>
  <c r="CLT45" i="276"/>
  <c r="CLS45" i="276"/>
  <c r="CLR45" i="276"/>
  <c r="CLQ45" i="276"/>
  <c r="CLP45" i="276"/>
  <c r="CLO45" i="276"/>
  <c r="CLN45" i="276"/>
  <c r="CLM45" i="276"/>
  <c r="CLL45" i="276"/>
  <c r="CLK45" i="276"/>
  <c r="CLJ45" i="276"/>
  <c r="CLI45" i="276"/>
  <c r="CLH45" i="276"/>
  <c r="CLG45" i="276"/>
  <c r="CLF45" i="276"/>
  <c r="CLE45" i="276"/>
  <c r="CLD45" i="276"/>
  <c r="CLC45" i="276"/>
  <c r="CLB45" i="276"/>
  <c r="CLA45" i="276"/>
  <c r="CKZ45" i="276"/>
  <c r="CKY45" i="276"/>
  <c r="CKX45" i="276"/>
  <c r="CKW45" i="276"/>
  <c r="CKV45" i="276"/>
  <c r="CKU45" i="276"/>
  <c r="CKT45" i="276"/>
  <c r="CKS45" i="276"/>
  <c r="CKR45" i="276"/>
  <c r="CKQ45" i="276"/>
  <c r="CKP45" i="276"/>
  <c r="CKO45" i="276"/>
  <c r="CKN45" i="276"/>
  <c r="CKM45" i="276"/>
  <c r="CKL45" i="276"/>
  <c r="CKK45" i="276"/>
  <c r="CKJ45" i="276"/>
  <c r="CKI45" i="276"/>
  <c r="CKH45" i="276"/>
  <c r="CKG45" i="276"/>
  <c r="CKF45" i="276"/>
  <c r="CKE45" i="276"/>
  <c r="CKD45" i="276"/>
  <c r="CKC45" i="276"/>
  <c r="CKB45" i="276"/>
  <c r="CKA45" i="276"/>
  <c r="CJZ45" i="276"/>
  <c r="CJY45" i="276"/>
  <c r="CJX45" i="276"/>
  <c r="CJW45" i="276"/>
  <c r="CJV45" i="276"/>
  <c r="CJU45" i="276"/>
  <c r="CJT45" i="276"/>
  <c r="CJS45" i="276"/>
  <c r="CJR45" i="276"/>
  <c r="CJQ45" i="276"/>
  <c r="CJP45" i="276"/>
  <c r="CJO45" i="276"/>
  <c r="CJN45" i="276"/>
  <c r="CJM45" i="276"/>
  <c r="CJL45" i="276"/>
  <c r="CJK45" i="276"/>
  <c r="CJJ45" i="276"/>
  <c r="CJI45" i="276"/>
  <c r="CJH45" i="276"/>
  <c r="CJG45" i="276"/>
  <c r="CJF45" i="276"/>
  <c r="CJE45" i="276"/>
  <c r="CJD45" i="276"/>
  <c r="CJC45" i="276"/>
  <c r="CJB45" i="276"/>
  <c r="CJA45" i="276"/>
  <c r="CIZ45" i="276"/>
  <c r="CIY45" i="276"/>
  <c r="CIX45" i="276"/>
  <c r="CIW45" i="276"/>
  <c r="CIV45" i="276"/>
  <c r="CIU45" i="276"/>
  <c r="CIT45" i="276"/>
  <c r="CIS45" i="276"/>
  <c r="CIR45" i="276"/>
  <c r="CIQ45" i="276"/>
  <c r="CIP45" i="276"/>
  <c r="CIO45" i="276"/>
  <c r="CIN45" i="276"/>
  <c r="CIM45" i="276"/>
  <c r="CIL45" i="276"/>
  <c r="CIK45" i="276"/>
  <c r="CIJ45" i="276"/>
  <c r="CII45" i="276"/>
  <c r="CIH45" i="276"/>
  <c r="CIG45" i="276"/>
  <c r="CIF45" i="276"/>
  <c r="CIE45" i="276"/>
  <c r="CID45" i="276"/>
  <c r="CIC45" i="276"/>
  <c r="CIB45" i="276"/>
  <c r="CIA45" i="276"/>
  <c r="CHZ45" i="276"/>
  <c r="CHY45" i="276"/>
  <c r="CHX45" i="276"/>
  <c r="CHW45" i="276"/>
  <c r="CHV45" i="276"/>
  <c r="CHU45" i="276"/>
  <c r="CHT45" i="276"/>
  <c r="CHS45" i="276"/>
  <c r="CHR45" i="276"/>
  <c r="CHQ45" i="276"/>
  <c r="CHP45" i="276"/>
  <c r="CHO45" i="276"/>
  <c r="CHN45" i="276"/>
  <c r="CHM45" i="276"/>
  <c r="CHL45" i="276"/>
  <c r="CHK45" i="276"/>
  <c r="CHJ45" i="276"/>
  <c r="CHI45" i="276"/>
  <c r="CHH45" i="276"/>
  <c r="CHG45" i="276"/>
  <c r="CHF45" i="276"/>
  <c r="CHE45" i="276"/>
  <c r="CHD45" i="276"/>
  <c r="CHC45" i="276"/>
  <c r="CHB45" i="276"/>
  <c r="CHA45" i="276"/>
  <c r="CGZ45" i="276"/>
  <c r="CGY45" i="276"/>
  <c r="CGX45" i="276"/>
  <c r="CGW45" i="276"/>
  <c r="CGV45" i="276"/>
  <c r="CGU45" i="276"/>
  <c r="CGT45" i="276"/>
  <c r="CGS45" i="276"/>
  <c r="CGR45" i="276"/>
  <c r="CGQ45" i="276"/>
  <c r="CGP45" i="276"/>
  <c r="CGO45" i="276"/>
  <c r="CGN45" i="276"/>
  <c r="CGM45" i="276"/>
  <c r="CGL45" i="276"/>
  <c r="CGK45" i="276"/>
  <c r="CGJ45" i="276"/>
  <c r="CGI45" i="276"/>
  <c r="CGH45" i="276"/>
  <c r="CGG45" i="276"/>
  <c r="CGF45" i="276"/>
  <c r="CGE45" i="276"/>
  <c r="CGD45" i="276"/>
  <c r="CGC45" i="276"/>
  <c r="CGB45" i="276"/>
  <c r="CGA45" i="276"/>
  <c r="CFZ45" i="276"/>
  <c r="CFY45" i="276"/>
  <c r="CFX45" i="276"/>
  <c r="CFW45" i="276"/>
  <c r="CFV45" i="276"/>
  <c r="CFU45" i="276"/>
  <c r="CFT45" i="276"/>
  <c r="CFS45" i="276"/>
  <c r="CFR45" i="276"/>
  <c r="CFQ45" i="276"/>
  <c r="CFP45" i="276"/>
  <c r="CFO45" i="276"/>
  <c r="CFN45" i="276"/>
  <c r="CFM45" i="276"/>
  <c r="CFL45" i="276"/>
  <c r="CFK45" i="276"/>
  <c r="CFJ45" i="276"/>
  <c r="CFI45" i="276"/>
  <c r="CFH45" i="276"/>
  <c r="CFG45" i="276"/>
  <c r="CFF45" i="276"/>
  <c r="CFE45" i="276"/>
  <c r="CFD45" i="276"/>
  <c r="CFC45" i="276"/>
  <c r="CFB45" i="276"/>
  <c r="CFA45" i="276"/>
  <c r="CEZ45" i="276"/>
  <c r="CEY45" i="276"/>
  <c r="CEX45" i="276"/>
  <c r="CEW45" i="276"/>
  <c r="CEV45" i="276"/>
  <c r="CEU45" i="276"/>
  <c r="CET45" i="276"/>
  <c r="CES45" i="276"/>
  <c r="CER45" i="276"/>
  <c r="CEQ45" i="276"/>
  <c r="CEP45" i="276"/>
  <c r="CEO45" i="276"/>
  <c r="CEN45" i="276"/>
  <c r="CEM45" i="276"/>
  <c r="CEL45" i="276"/>
  <c r="CEK45" i="276"/>
  <c r="CEJ45" i="276"/>
  <c r="CEI45" i="276"/>
  <c r="CEH45" i="276"/>
  <c r="CEG45" i="276"/>
  <c r="CEF45" i="276"/>
  <c r="CEE45" i="276"/>
  <c r="CED45" i="276"/>
  <c r="CEC45" i="276"/>
  <c r="CEB45" i="276"/>
  <c r="CEA45" i="276"/>
  <c r="CDZ45" i="276"/>
  <c r="CDY45" i="276"/>
  <c r="CDX45" i="276"/>
  <c r="CDW45" i="276"/>
  <c r="CDV45" i="276"/>
  <c r="CDU45" i="276"/>
  <c r="CDT45" i="276"/>
  <c r="CDS45" i="276"/>
  <c r="CDR45" i="276"/>
  <c r="CDQ45" i="276"/>
  <c r="CDP45" i="276"/>
  <c r="CDO45" i="276"/>
  <c r="CDN45" i="276"/>
  <c r="CDM45" i="276"/>
  <c r="CDL45" i="276"/>
  <c r="CDK45" i="276"/>
  <c r="CDJ45" i="276"/>
  <c r="CDI45" i="276"/>
  <c r="CDH45" i="276"/>
  <c r="CDG45" i="276"/>
  <c r="CDF45" i="276"/>
  <c r="CDE45" i="276"/>
  <c r="CDD45" i="276"/>
  <c r="CDC45" i="276"/>
  <c r="CDB45" i="276"/>
  <c r="CDA45" i="276"/>
  <c r="CCZ45" i="276"/>
  <c r="CCY45" i="276"/>
  <c r="CCX45" i="276"/>
  <c r="CCW45" i="276"/>
  <c r="CCV45" i="276"/>
  <c r="CCU45" i="276"/>
  <c r="CCT45" i="276"/>
  <c r="CCS45" i="276"/>
  <c r="CCR45" i="276"/>
  <c r="CCQ45" i="276"/>
  <c r="CCP45" i="276"/>
  <c r="CCO45" i="276"/>
  <c r="CCN45" i="276"/>
  <c r="CCM45" i="276"/>
  <c r="CCL45" i="276"/>
  <c r="CCK45" i="276"/>
  <c r="CCJ45" i="276"/>
  <c r="CCI45" i="276"/>
  <c r="CCH45" i="276"/>
  <c r="CCG45" i="276"/>
  <c r="CCF45" i="276"/>
  <c r="CCE45" i="276"/>
  <c r="CCD45" i="276"/>
  <c r="CCC45" i="276"/>
  <c r="CCB45" i="276"/>
  <c r="CCA45" i="276"/>
  <c r="CBZ45" i="276"/>
  <c r="CBY45" i="276"/>
  <c r="CBX45" i="276"/>
  <c r="CBW45" i="276"/>
  <c r="CBV45" i="276"/>
  <c r="CBU45" i="276"/>
  <c r="CBT45" i="276"/>
  <c r="CBS45" i="276"/>
  <c r="CBR45" i="276"/>
  <c r="CBQ45" i="276"/>
  <c r="CBP45" i="276"/>
  <c r="CBO45" i="276"/>
  <c r="CBN45" i="276"/>
  <c r="CBM45" i="276"/>
  <c r="CBL45" i="276"/>
  <c r="CBK45" i="276"/>
  <c r="CBJ45" i="276"/>
  <c r="CBI45" i="276"/>
  <c r="CBH45" i="276"/>
  <c r="CBG45" i="276"/>
  <c r="CBF45" i="276"/>
  <c r="CBE45" i="276"/>
  <c r="CBD45" i="276"/>
  <c r="CBC45" i="276"/>
  <c r="CBB45" i="276"/>
  <c r="CBA45" i="276"/>
  <c r="CAZ45" i="276"/>
  <c r="CAY45" i="276"/>
  <c r="CAX45" i="276"/>
  <c r="CAW45" i="276"/>
  <c r="CAV45" i="276"/>
  <c r="CAU45" i="276"/>
  <c r="CAT45" i="276"/>
  <c r="CAS45" i="276"/>
  <c r="CAR45" i="276"/>
  <c r="CAQ45" i="276"/>
  <c r="CAP45" i="276"/>
  <c r="CAO45" i="276"/>
  <c r="CAN45" i="276"/>
  <c r="CAM45" i="276"/>
  <c r="CAL45" i="276"/>
  <c r="CAK45" i="276"/>
  <c r="CAJ45" i="276"/>
  <c r="CAI45" i="276"/>
  <c r="CAH45" i="276"/>
  <c r="CAG45" i="276"/>
  <c r="CAF45" i="276"/>
  <c r="CAE45" i="276"/>
  <c r="CAD45" i="276"/>
  <c r="CAC45" i="276"/>
  <c r="CAB45" i="276"/>
  <c r="CAA45" i="276"/>
  <c r="BZZ45" i="276"/>
  <c r="BZY45" i="276"/>
  <c r="BZX45" i="276"/>
  <c r="BZW45" i="276"/>
  <c r="BZV45" i="276"/>
  <c r="BZU45" i="276"/>
  <c r="BZT45" i="276"/>
  <c r="BZS45" i="276"/>
  <c r="BZR45" i="276"/>
  <c r="BZQ45" i="276"/>
  <c r="BZP45" i="276"/>
  <c r="BZO45" i="276"/>
  <c r="BZN45" i="276"/>
  <c r="BZM45" i="276"/>
  <c r="BZL45" i="276"/>
  <c r="BZK45" i="276"/>
  <c r="BZJ45" i="276"/>
  <c r="BZI45" i="276"/>
  <c r="BZH45" i="276"/>
  <c r="BZG45" i="276"/>
  <c r="BZF45" i="276"/>
  <c r="BZE45" i="276"/>
  <c r="BZD45" i="276"/>
  <c r="BZC45" i="276"/>
  <c r="BZB45" i="276"/>
  <c r="BZA45" i="276"/>
  <c r="BYZ45" i="276"/>
  <c r="BYY45" i="276"/>
  <c r="BYX45" i="276"/>
  <c r="BYW45" i="276"/>
  <c r="BYV45" i="276"/>
  <c r="BYU45" i="276"/>
  <c r="BYT45" i="276"/>
  <c r="BYS45" i="276"/>
  <c r="BYR45" i="276"/>
  <c r="BYQ45" i="276"/>
  <c r="BYP45" i="276"/>
  <c r="BYO45" i="276"/>
  <c r="BYN45" i="276"/>
  <c r="BYM45" i="276"/>
  <c r="BYL45" i="276"/>
  <c r="BYK45" i="276"/>
  <c r="BYJ45" i="276"/>
  <c r="BYI45" i="276"/>
  <c r="BYH45" i="276"/>
  <c r="BYG45" i="276"/>
  <c r="BYF45" i="276"/>
  <c r="BYE45" i="276"/>
  <c r="BYD45" i="276"/>
  <c r="BYC45" i="276"/>
  <c r="BYB45" i="276"/>
  <c r="BYA45" i="276"/>
  <c r="BXZ45" i="276"/>
  <c r="BXY45" i="276"/>
  <c r="BXX45" i="276"/>
  <c r="BXW45" i="276"/>
  <c r="BXV45" i="276"/>
  <c r="BXU45" i="276"/>
  <c r="BXT45" i="276"/>
  <c r="BXS45" i="276"/>
  <c r="BXR45" i="276"/>
  <c r="BXQ45" i="276"/>
  <c r="BXP45" i="276"/>
  <c r="BXO45" i="276"/>
  <c r="BXN45" i="276"/>
  <c r="BXM45" i="276"/>
  <c r="BXL45" i="276"/>
  <c r="BXK45" i="276"/>
  <c r="BXJ45" i="276"/>
  <c r="BXI45" i="276"/>
  <c r="BXH45" i="276"/>
  <c r="BXG45" i="276"/>
  <c r="BXF45" i="276"/>
  <c r="BXE45" i="276"/>
  <c r="BXD45" i="276"/>
  <c r="BXC45" i="276"/>
  <c r="BXB45" i="276"/>
  <c r="BXA45" i="276"/>
  <c r="BWZ45" i="276"/>
  <c r="BWY45" i="276"/>
  <c r="BWX45" i="276"/>
  <c r="BWW45" i="276"/>
  <c r="BWV45" i="276"/>
  <c r="BWU45" i="276"/>
  <c r="BWT45" i="276"/>
  <c r="BWS45" i="276"/>
  <c r="BWR45" i="276"/>
  <c r="BWQ45" i="276"/>
  <c r="BWP45" i="276"/>
  <c r="BWO45" i="276"/>
  <c r="BWN45" i="276"/>
  <c r="BWM45" i="276"/>
  <c r="BWL45" i="276"/>
  <c r="BWK45" i="276"/>
  <c r="BWJ45" i="276"/>
  <c r="BWI45" i="276"/>
  <c r="BWH45" i="276"/>
  <c r="BWG45" i="276"/>
  <c r="BWF45" i="276"/>
  <c r="BWE45" i="276"/>
  <c r="BWD45" i="276"/>
  <c r="BWC45" i="276"/>
  <c r="BWB45" i="276"/>
  <c r="BWA45" i="276"/>
  <c r="BVZ45" i="276"/>
  <c r="BVY45" i="276"/>
  <c r="BVX45" i="276"/>
  <c r="BVW45" i="276"/>
  <c r="BVV45" i="276"/>
  <c r="BVU45" i="276"/>
  <c r="BVT45" i="276"/>
  <c r="BVS45" i="276"/>
  <c r="BVR45" i="276"/>
  <c r="BVQ45" i="276"/>
  <c r="BVP45" i="276"/>
  <c r="BVO45" i="276"/>
  <c r="BVN45" i="276"/>
  <c r="BVM45" i="276"/>
  <c r="BVL45" i="276"/>
  <c r="BVK45" i="276"/>
  <c r="BVJ45" i="276"/>
  <c r="BVI45" i="276"/>
  <c r="BVH45" i="276"/>
  <c r="BVG45" i="276"/>
  <c r="BVF45" i="276"/>
  <c r="BVE45" i="276"/>
  <c r="BVD45" i="276"/>
  <c r="BVC45" i="276"/>
  <c r="BVB45" i="276"/>
  <c r="BVA45" i="276"/>
  <c r="BUZ45" i="276"/>
  <c r="BUY45" i="276"/>
  <c r="BUX45" i="276"/>
  <c r="BUW45" i="276"/>
  <c r="BUV45" i="276"/>
  <c r="BUU45" i="276"/>
  <c r="BUT45" i="276"/>
  <c r="BUS45" i="276"/>
  <c r="BUR45" i="276"/>
  <c r="BUQ45" i="276"/>
  <c r="BUP45" i="276"/>
  <c r="BUO45" i="276"/>
  <c r="BUN45" i="276"/>
  <c r="BUM45" i="276"/>
  <c r="BUL45" i="276"/>
  <c r="BUK45" i="276"/>
  <c r="BUJ45" i="276"/>
  <c r="BUI45" i="276"/>
  <c r="BUH45" i="276"/>
  <c r="BUG45" i="276"/>
  <c r="BUF45" i="276"/>
  <c r="BUE45" i="276"/>
  <c r="BUD45" i="276"/>
  <c r="BUC45" i="276"/>
  <c r="BUB45" i="276"/>
  <c r="BUA45" i="276"/>
  <c r="BTZ45" i="276"/>
  <c r="BTY45" i="276"/>
  <c r="BTX45" i="276"/>
  <c r="BTW45" i="276"/>
  <c r="BTV45" i="276"/>
  <c r="BTU45" i="276"/>
  <c r="BTT45" i="276"/>
  <c r="BTS45" i="276"/>
  <c r="BTR45" i="276"/>
  <c r="BTQ45" i="276"/>
  <c r="BTP45" i="276"/>
  <c r="BTO45" i="276"/>
  <c r="BTN45" i="276"/>
  <c r="BTM45" i="276"/>
  <c r="BTL45" i="276"/>
  <c r="BTK45" i="276"/>
  <c r="BTJ45" i="276"/>
  <c r="BTI45" i="276"/>
  <c r="BTH45" i="276"/>
  <c r="BTG45" i="276"/>
  <c r="BTF45" i="276"/>
  <c r="BTE45" i="276"/>
  <c r="BTD45" i="276"/>
  <c r="BTC45" i="276"/>
  <c r="BTB45" i="276"/>
  <c r="BTA45" i="276"/>
  <c r="BSZ45" i="276"/>
  <c r="BSY45" i="276"/>
  <c r="BSX45" i="276"/>
  <c r="BSW45" i="276"/>
  <c r="BSV45" i="276"/>
  <c r="BSU45" i="276"/>
  <c r="BST45" i="276"/>
  <c r="BSS45" i="276"/>
  <c r="BSR45" i="276"/>
  <c r="BSQ45" i="276"/>
  <c r="BSP45" i="276"/>
  <c r="BSO45" i="276"/>
  <c r="BSN45" i="276"/>
  <c r="BSM45" i="276"/>
  <c r="BSL45" i="276"/>
  <c r="BSK45" i="276"/>
  <c r="BSJ45" i="276"/>
  <c r="BSI45" i="276"/>
  <c r="BSH45" i="276"/>
  <c r="BSG45" i="276"/>
  <c r="BSF45" i="276"/>
  <c r="BSE45" i="276"/>
  <c r="BSD45" i="276"/>
  <c r="BSC45" i="276"/>
  <c r="BSB45" i="276"/>
  <c r="BSA45" i="276"/>
  <c r="BRZ45" i="276"/>
  <c r="BRY45" i="276"/>
  <c r="BRX45" i="276"/>
  <c r="BRW45" i="276"/>
  <c r="BRV45" i="276"/>
  <c r="BRU45" i="276"/>
  <c r="BRT45" i="276"/>
  <c r="BRS45" i="276"/>
  <c r="BRR45" i="276"/>
  <c r="BRQ45" i="276"/>
  <c r="BRP45" i="276"/>
  <c r="BRO45" i="276"/>
  <c r="BRN45" i="276"/>
  <c r="BRM45" i="276"/>
  <c r="BRL45" i="276"/>
  <c r="BRK45" i="276"/>
  <c r="BRJ45" i="276"/>
  <c r="BRI45" i="276"/>
  <c r="BRH45" i="276"/>
  <c r="BRG45" i="276"/>
  <c r="BRF45" i="276"/>
  <c r="BRE45" i="276"/>
  <c r="BRD45" i="276"/>
  <c r="BRC45" i="276"/>
  <c r="BRB45" i="276"/>
  <c r="BRA45" i="276"/>
  <c r="BQZ45" i="276"/>
  <c r="BQY45" i="276"/>
  <c r="BQX45" i="276"/>
  <c r="BQW45" i="276"/>
  <c r="BQV45" i="276"/>
  <c r="BQU45" i="276"/>
  <c r="BQT45" i="276"/>
  <c r="BQS45" i="276"/>
  <c r="BQR45" i="276"/>
  <c r="BQQ45" i="276"/>
  <c r="BQP45" i="276"/>
  <c r="BQO45" i="276"/>
  <c r="BQN45" i="276"/>
  <c r="BQM45" i="276"/>
  <c r="BQL45" i="276"/>
  <c r="BQK45" i="276"/>
  <c r="BQJ45" i="276"/>
  <c r="BQI45" i="276"/>
  <c r="BQH45" i="276"/>
  <c r="BQG45" i="276"/>
  <c r="BQF45" i="276"/>
  <c r="BQE45" i="276"/>
  <c r="BQD45" i="276"/>
  <c r="BQC45" i="276"/>
  <c r="BQB45" i="276"/>
  <c r="BQA45" i="276"/>
  <c r="BPZ45" i="276"/>
  <c r="BPY45" i="276"/>
  <c r="BPX45" i="276"/>
  <c r="BPW45" i="276"/>
  <c r="BPV45" i="276"/>
  <c r="BPU45" i="276"/>
  <c r="BPT45" i="276"/>
  <c r="BPS45" i="276"/>
  <c r="BPR45" i="276"/>
  <c r="BPQ45" i="276"/>
  <c r="BPP45" i="276"/>
  <c r="BPO45" i="276"/>
  <c r="BPN45" i="276"/>
  <c r="BPM45" i="276"/>
  <c r="BPL45" i="276"/>
  <c r="BPK45" i="276"/>
  <c r="BPJ45" i="276"/>
  <c r="BPI45" i="276"/>
  <c r="BPH45" i="276"/>
  <c r="BPG45" i="276"/>
  <c r="BPF45" i="276"/>
  <c r="BPE45" i="276"/>
  <c r="BPD45" i="276"/>
  <c r="BPC45" i="276"/>
  <c r="BPB45" i="276"/>
  <c r="BPA45" i="276"/>
  <c r="BOZ45" i="276"/>
  <c r="BOY45" i="276"/>
  <c r="BOX45" i="276"/>
  <c r="BOW45" i="276"/>
  <c r="BOV45" i="276"/>
  <c r="BOU45" i="276"/>
  <c r="BOT45" i="276"/>
  <c r="BOS45" i="276"/>
  <c r="BOR45" i="276"/>
  <c r="BOQ45" i="276"/>
  <c r="BOP45" i="276"/>
  <c r="BOO45" i="276"/>
  <c r="BON45" i="276"/>
  <c r="BOM45" i="276"/>
  <c r="BOL45" i="276"/>
  <c r="BOK45" i="276"/>
  <c r="BOJ45" i="276"/>
  <c r="BOI45" i="276"/>
  <c r="BOH45" i="276"/>
  <c r="BOG45" i="276"/>
  <c r="BOF45" i="276"/>
  <c r="BOE45" i="276"/>
  <c r="BOD45" i="276"/>
  <c r="BOC45" i="276"/>
  <c r="BOB45" i="276"/>
  <c r="BOA45" i="276"/>
  <c r="BNZ45" i="276"/>
  <c r="BNY45" i="276"/>
  <c r="BNX45" i="276"/>
  <c r="BNW45" i="276"/>
  <c r="BNV45" i="276"/>
  <c r="BNU45" i="276"/>
  <c r="BNT45" i="276"/>
  <c r="BNS45" i="276"/>
  <c r="BNR45" i="276"/>
  <c r="BNQ45" i="276"/>
  <c r="BNP45" i="276"/>
  <c r="BNO45" i="276"/>
  <c r="BNN45" i="276"/>
  <c r="BNM45" i="276"/>
  <c r="BNL45" i="276"/>
  <c r="BNK45" i="276"/>
  <c r="BNJ45" i="276"/>
  <c r="BNI45" i="276"/>
  <c r="BNH45" i="276"/>
  <c r="BNG45" i="276"/>
  <c r="BNF45" i="276"/>
  <c r="BNE45" i="276"/>
  <c r="BND45" i="276"/>
  <c r="BNC45" i="276"/>
  <c r="BNB45" i="276"/>
  <c r="BNA45" i="276"/>
  <c r="BMZ45" i="276"/>
  <c r="BMY45" i="276"/>
  <c r="BMX45" i="276"/>
  <c r="BMW45" i="276"/>
  <c r="BMV45" i="276"/>
  <c r="BMU45" i="276"/>
  <c r="BMT45" i="276"/>
  <c r="BMS45" i="276"/>
  <c r="BMR45" i="276"/>
  <c r="BMQ45" i="276"/>
  <c r="BMP45" i="276"/>
  <c r="BMO45" i="276"/>
  <c r="BMN45" i="276"/>
  <c r="BMM45" i="276"/>
  <c r="BML45" i="276"/>
  <c r="BMK45" i="276"/>
  <c r="BMJ45" i="276"/>
  <c r="BMI45" i="276"/>
  <c r="BMH45" i="276"/>
  <c r="BMG45" i="276"/>
  <c r="BMF45" i="276"/>
  <c r="BME45" i="276"/>
  <c r="BMD45" i="276"/>
  <c r="BMC45" i="276"/>
  <c r="BMB45" i="276"/>
  <c r="BMA45" i="276"/>
  <c r="BLZ45" i="276"/>
  <c r="BLY45" i="276"/>
  <c r="BLX45" i="276"/>
  <c r="BLW45" i="276"/>
  <c r="BLV45" i="276"/>
  <c r="BLU45" i="276"/>
  <c r="BLT45" i="276"/>
  <c r="BLS45" i="276"/>
  <c r="BLR45" i="276"/>
  <c r="BLQ45" i="276"/>
  <c r="BLP45" i="276"/>
  <c r="BLO45" i="276"/>
  <c r="BLN45" i="276"/>
  <c r="BLM45" i="276"/>
  <c r="BLL45" i="276"/>
  <c r="BLK45" i="276"/>
  <c r="BLJ45" i="276"/>
  <c r="BLI45" i="276"/>
  <c r="BLH45" i="276"/>
  <c r="BLG45" i="276"/>
  <c r="BLF45" i="276"/>
  <c r="BLE45" i="276"/>
  <c r="BLD45" i="276"/>
  <c r="BLC45" i="276"/>
  <c r="BLB45" i="276"/>
  <c r="BLA45" i="276"/>
  <c r="BKZ45" i="276"/>
  <c r="BKY45" i="276"/>
  <c r="BKX45" i="276"/>
  <c r="BKW45" i="276"/>
  <c r="BKV45" i="276"/>
  <c r="BKU45" i="276"/>
  <c r="BKT45" i="276"/>
  <c r="BKS45" i="276"/>
  <c r="BKR45" i="276"/>
  <c r="BKQ45" i="276"/>
  <c r="BKP45" i="276"/>
  <c r="BKO45" i="276"/>
  <c r="BKN45" i="276"/>
  <c r="BKM45" i="276"/>
  <c r="BKL45" i="276"/>
  <c r="BKK45" i="276"/>
  <c r="BKJ45" i="276"/>
  <c r="BKI45" i="276"/>
  <c r="BKH45" i="276"/>
  <c r="BKG45" i="276"/>
  <c r="BKF45" i="276"/>
  <c r="BKE45" i="276"/>
  <c r="BKD45" i="276"/>
  <c r="BKC45" i="276"/>
  <c r="BKB45" i="276"/>
  <c r="BKA45" i="276"/>
  <c r="BJZ45" i="276"/>
  <c r="BJY45" i="276"/>
  <c r="BJX45" i="276"/>
  <c r="BJW45" i="276"/>
  <c r="BJV45" i="276"/>
  <c r="BJU45" i="276"/>
  <c r="BJT45" i="276"/>
  <c r="BJS45" i="276"/>
  <c r="BJR45" i="276"/>
  <c r="BJQ45" i="276"/>
  <c r="BJP45" i="276"/>
  <c r="BJO45" i="276"/>
  <c r="BJN45" i="276"/>
  <c r="BJM45" i="276"/>
  <c r="BJL45" i="276"/>
  <c r="BJK45" i="276"/>
  <c r="BJJ45" i="276"/>
  <c r="BJI45" i="276"/>
  <c r="BJH45" i="276"/>
  <c r="BJG45" i="276"/>
  <c r="BJF45" i="276"/>
  <c r="BJE45" i="276"/>
  <c r="BJD45" i="276"/>
  <c r="BJC45" i="276"/>
  <c r="BJB45" i="276"/>
  <c r="BJA45" i="276"/>
  <c r="BIZ45" i="276"/>
  <c r="BIY45" i="276"/>
  <c r="BIX45" i="276"/>
  <c r="BIW45" i="276"/>
  <c r="BIV45" i="276"/>
  <c r="BIU45" i="276"/>
  <c r="BIT45" i="276"/>
  <c r="BIS45" i="276"/>
  <c r="BIR45" i="276"/>
  <c r="BIQ45" i="276"/>
  <c r="BIP45" i="276"/>
  <c r="BIO45" i="276"/>
  <c r="BIN45" i="276"/>
  <c r="BIM45" i="276"/>
  <c r="BIL45" i="276"/>
  <c r="BIK45" i="276"/>
  <c r="BIJ45" i="276"/>
  <c r="BII45" i="276"/>
  <c r="BIH45" i="276"/>
  <c r="BIG45" i="276"/>
  <c r="BIF45" i="276"/>
  <c r="BIE45" i="276"/>
  <c r="BID45" i="276"/>
  <c r="BIC45" i="276"/>
  <c r="BIB45" i="276"/>
  <c r="BIA45" i="276"/>
  <c r="BHZ45" i="276"/>
  <c r="BHY45" i="276"/>
  <c r="BHX45" i="276"/>
  <c r="BHW45" i="276"/>
  <c r="BHV45" i="276"/>
  <c r="BHU45" i="276"/>
  <c r="BHT45" i="276"/>
  <c r="BHS45" i="276"/>
  <c r="BHR45" i="276"/>
  <c r="BHQ45" i="276"/>
  <c r="BHP45" i="276"/>
  <c r="BHO45" i="276"/>
  <c r="BHN45" i="276"/>
  <c r="BHM45" i="276"/>
  <c r="BHL45" i="276"/>
  <c r="BHK45" i="276"/>
  <c r="BHJ45" i="276"/>
  <c r="BHI45" i="276"/>
  <c r="BHH45" i="276"/>
  <c r="BHG45" i="276"/>
  <c r="BHF45" i="276"/>
  <c r="BHE45" i="276"/>
  <c r="BHD45" i="276"/>
  <c r="BHC45" i="276"/>
  <c r="BHB45" i="276"/>
  <c r="BHA45" i="276"/>
  <c r="BGZ45" i="276"/>
  <c r="BGY45" i="276"/>
  <c r="BGX45" i="276"/>
  <c r="BGW45" i="276"/>
  <c r="BGV45" i="276"/>
  <c r="BGU45" i="276"/>
  <c r="BGT45" i="276"/>
  <c r="BGS45" i="276"/>
  <c r="BGR45" i="276"/>
  <c r="BGQ45" i="276"/>
  <c r="BGP45" i="276"/>
  <c r="BGO45" i="276"/>
  <c r="BGN45" i="276"/>
  <c r="BGM45" i="276"/>
  <c r="BGL45" i="276"/>
  <c r="BGK45" i="276"/>
  <c r="BGJ45" i="276"/>
  <c r="BGI45" i="276"/>
  <c r="BGH45" i="276"/>
  <c r="BGG45" i="276"/>
  <c r="BGF45" i="276"/>
  <c r="BGE45" i="276"/>
  <c r="BGD45" i="276"/>
  <c r="BGC45" i="276"/>
  <c r="BGB45" i="276"/>
  <c r="BGA45" i="276"/>
  <c r="BFZ45" i="276"/>
  <c r="BFY45" i="276"/>
  <c r="BFX45" i="276"/>
  <c r="BFW45" i="276"/>
  <c r="BFV45" i="276"/>
  <c r="BFU45" i="276"/>
  <c r="BFT45" i="276"/>
  <c r="BFS45" i="276"/>
  <c r="BFR45" i="276"/>
  <c r="BFQ45" i="276"/>
  <c r="BFP45" i="276"/>
  <c r="BFO45" i="276"/>
  <c r="BFN45" i="276"/>
  <c r="BFM45" i="276"/>
  <c r="BFL45" i="276"/>
  <c r="BFK45" i="276"/>
  <c r="BFJ45" i="276"/>
  <c r="BFI45" i="276"/>
  <c r="BFH45" i="276"/>
  <c r="BFG45" i="276"/>
  <c r="BFF45" i="276"/>
  <c r="BFE45" i="276"/>
  <c r="BFD45" i="276"/>
  <c r="BFC45" i="276"/>
  <c r="BFB45" i="276"/>
  <c r="BFA45" i="276"/>
  <c r="BEZ45" i="276"/>
  <c r="BEY45" i="276"/>
  <c r="BEX45" i="276"/>
  <c r="BEW45" i="276"/>
  <c r="BEV45" i="276"/>
  <c r="BEU45" i="276"/>
  <c r="BET45" i="276"/>
  <c r="BES45" i="276"/>
  <c r="BER45" i="276"/>
  <c r="BEQ45" i="276"/>
  <c r="BEP45" i="276"/>
  <c r="BEO45" i="276"/>
  <c r="BEN45" i="276"/>
  <c r="BEM45" i="276"/>
  <c r="BEL45" i="276"/>
  <c r="BEK45" i="276"/>
  <c r="BEJ45" i="276"/>
  <c r="BEI45" i="276"/>
  <c r="BEH45" i="276"/>
  <c r="BEG45" i="276"/>
  <c r="BEF45" i="276"/>
  <c r="BEE45" i="276"/>
  <c r="BED45" i="276"/>
  <c r="BEC45" i="276"/>
  <c r="BEB45" i="276"/>
  <c r="BEA45" i="276"/>
  <c r="BDZ45" i="276"/>
  <c r="BDY45" i="276"/>
  <c r="BDX45" i="276"/>
  <c r="BDW45" i="276"/>
  <c r="BDV45" i="276"/>
  <c r="BDU45" i="276"/>
  <c r="BDT45" i="276"/>
  <c r="BDS45" i="276"/>
  <c r="BDR45" i="276"/>
  <c r="BDQ45" i="276"/>
  <c r="BDP45" i="276"/>
  <c r="BDO45" i="276"/>
  <c r="BDN45" i="276"/>
  <c r="BDM45" i="276"/>
  <c r="BDL45" i="276"/>
  <c r="BDK45" i="276"/>
  <c r="BDJ45" i="276"/>
  <c r="BDI45" i="276"/>
  <c r="BDH45" i="276"/>
  <c r="BDG45" i="276"/>
  <c r="BDF45" i="276"/>
  <c r="BDE45" i="276"/>
  <c r="BDD45" i="276"/>
  <c r="BDC45" i="276"/>
  <c r="BDB45" i="276"/>
  <c r="BDA45" i="276"/>
  <c r="BCZ45" i="276"/>
  <c r="BCY45" i="276"/>
  <c r="BCX45" i="276"/>
  <c r="BCW45" i="276"/>
  <c r="BCV45" i="276"/>
  <c r="BCU45" i="276"/>
  <c r="BCT45" i="276"/>
  <c r="BCS45" i="276"/>
  <c r="BCR45" i="276"/>
  <c r="BCQ45" i="276"/>
  <c r="BCP45" i="276"/>
  <c r="BCO45" i="276"/>
  <c r="BCN45" i="276"/>
  <c r="BCM45" i="276"/>
  <c r="BCL45" i="276"/>
  <c r="BCK45" i="276"/>
  <c r="BCJ45" i="276"/>
  <c r="BCI45" i="276"/>
  <c r="BCH45" i="276"/>
  <c r="BCG45" i="276"/>
  <c r="BCF45" i="276"/>
  <c r="BCE45" i="276"/>
  <c r="BCD45" i="276"/>
  <c r="BCC45" i="276"/>
  <c r="BCB45" i="276"/>
  <c r="BCA45" i="276"/>
  <c r="BBZ45" i="276"/>
  <c r="BBY45" i="276"/>
  <c r="BBX45" i="276"/>
  <c r="BBW45" i="276"/>
  <c r="BBV45" i="276"/>
  <c r="BBU45" i="276"/>
  <c r="BBT45" i="276"/>
  <c r="BBS45" i="276"/>
  <c r="BBR45" i="276"/>
  <c r="BBQ45" i="276"/>
  <c r="BBP45" i="276"/>
  <c r="BBO45" i="276"/>
  <c r="BBN45" i="276"/>
  <c r="BBM45" i="276"/>
  <c r="BBL45" i="276"/>
  <c r="BBK45" i="276"/>
  <c r="BBJ45" i="276"/>
  <c r="BBI45" i="276"/>
  <c r="BBH45" i="276"/>
  <c r="BBG45" i="276"/>
  <c r="BBF45" i="276"/>
  <c r="BBE45" i="276"/>
  <c r="BBD45" i="276"/>
  <c r="BBC45" i="276"/>
  <c r="BBB45" i="276"/>
  <c r="BBA45" i="276"/>
  <c r="BAZ45" i="276"/>
  <c r="BAY45" i="276"/>
  <c r="BAX45" i="276"/>
  <c r="BAW45" i="276"/>
  <c r="BAV45" i="276"/>
  <c r="BAU45" i="276"/>
  <c r="BAT45" i="276"/>
  <c r="BAS45" i="276"/>
  <c r="BAR45" i="276"/>
  <c r="BAQ45" i="276"/>
  <c r="BAP45" i="276"/>
  <c r="BAO45" i="276"/>
  <c r="BAN45" i="276"/>
  <c r="BAM45" i="276"/>
  <c r="BAL45" i="276"/>
  <c r="BAK45" i="276"/>
  <c r="BAJ45" i="276"/>
  <c r="BAI45" i="276"/>
  <c r="BAH45" i="276"/>
  <c r="BAG45" i="276"/>
  <c r="BAF45" i="276"/>
  <c r="BAE45" i="276"/>
  <c r="BAD45" i="276"/>
  <c r="BAC45" i="276"/>
  <c r="BAB45" i="276"/>
  <c r="BAA45" i="276"/>
  <c r="AZZ45" i="276"/>
  <c r="AZY45" i="276"/>
  <c r="AZX45" i="276"/>
  <c r="AZW45" i="276"/>
  <c r="AZV45" i="276"/>
  <c r="AZU45" i="276"/>
  <c r="AZT45" i="276"/>
  <c r="AZS45" i="276"/>
  <c r="AZR45" i="276"/>
  <c r="AZQ45" i="276"/>
  <c r="AZP45" i="276"/>
  <c r="AZO45" i="276"/>
  <c r="AZN45" i="276"/>
  <c r="AZM45" i="276"/>
  <c r="AZL45" i="276"/>
  <c r="AZK45" i="276"/>
  <c r="AZJ45" i="276"/>
  <c r="AZI45" i="276"/>
  <c r="AZH45" i="276"/>
  <c r="AZG45" i="276"/>
  <c r="AZF45" i="276"/>
  <c r="AZE45" i="276"/>
  <c r="AZD45" i="276"/>
  <c r="AZC45" i="276"/>
  <c r="AZB45" i="276"/>
  <c r="AZA45" i="276"/>
  <c r="AYZ45" i="276"/>
  <c r="AYY45" i="276"/>
  <c r="AYX45" i="276"/>
  <c r="AYW45" i="276"/>
  <c r="AYV45" i="276"/>
  <c r="AYU45" i="276"/>
  <c r="AYT45" i="276"/>
  <c r="AYS45" i="276"/>
  <c r="AYR45" i="276"/>
  <c r="AYQ45" i="276"/>
  <c r="AYP45" i="276"/>
  <c r="AYO45" i="276"/>
  <c r="AYN45" i="276"/>
  <c r="AYM45" i="276"/>
  <c r="AYL45" i="276"/>
  <c r="AYK45" i="276"/>
  <c r="AYJ45" i="276"/>
  <c r="AYI45" i="276"/>
  <c r="AYH45" i="276"/>
  <c r="AYG45" i="276"/>
  <c r="AYF45" i="276"/>
  <c r="AYE45" i="276"/>
  <c r="AYD45" i="276"/>
  <c r="AYC45" i="276"/>
  <c r="AYB45" i="276"/>
  <c r="AYA45" i="276"/>
  <c r="AXZ45" i="276"/>
  <c r="AXY45" i="276"/>
  <c r="AXX45" i="276"/>
  <c r="AXW45" i="276"/>
  <c r="AXV45" i="276"/>
  <c r="AXU45" i="276"/>
  <c r="AXT45" i="276"/>
  <c r="AXS45" i="276"/>
  <c r="AXR45" i="276"/>
  <c r="AXQ45" i="276"/>
  <c r="AXP45" i="276"/>
  <c r="AXO45" i="276"/>
  <c r="AXN45" i="276"/>
  <c r="AXM45" i="276"/>
  <c r="AXL45" i="276"/>
  <c r="AXK45" i="276"/>
  <c r="AXJ45" i="276"/>
  <c r="AXI45" i="276"/>
  <c r="AXH45" i="276"/>
  <c r="AXG45" i="276"/>
  <c r="AXF45" i="276"/>
  <c r="AXE45" i="276"/>
  <c r="AXD45" i="276"/>
  <c r="AXC45" i="276"/>
  <c r="AXB45" i="276"/>
  <c r="AXA45" i="276"/>
  <c r="AWZ45" i="276"/>
  <c r="AWY45" i="276"/>
  <c r="AWX45" i="276"/>
  <c r="AWW45" i="276"/>
  <c r="AWV45" i="276"/>
  <c r="AWU45" i="276"/>
  <c r="AWT45" i="276"/>
  <c r="AWS45" i="276"/>
  <c r="AWR45" i="276"/>
  <c r="AWQ45" i="276"/>
  <c r="AWP45" i="276"/>
  <c r="AWO45" i="276"/>
  <c r="AWN45" i="276"/>
  <c r="AWM45" i="276"/>
  <c r="AWL45" i="276"/>
  <c r="AWK45" i="276"/>
  <c r="AWJ45" i="276"/>
  <c r="AWI45" i="276"/>
  <c r="AWH45" i="276"/>
  <c r="AWG45" i="276"/>
  <c r="AWF45" i="276"/>
  <c r="AWE45" i="276"/>
  <c r="AWD45" i="276"/>
  <c r="AWC45" i="276"/>
  <c r="AWB45" i="276"/>
  <c r="AWA45" i="276"/>
  <c r="AVZ45" i="276"/>
  <c r="AVY45" i="276"/>
  <c r="AVX45" i="276"/>
  <c r="AVW45" i="276"/>
  <c r="AVV45" i="276"/>
  <c r="AVU45" i="276"/>
  <c r="AVT45" i="276"/>
  <c r="AVS45" i="276"/>
  <c r="AVR45" i="276"/>
  <c r="AVQ45" i="276"/>
  <c r="AVP45" i="276"/>
  <c r="AVO45" i="276"/>
  <c r="AVN45" i="276"/>
  <c r="AVM45" i="276"/>
  <c r="AVL45" i="276"/>
  <c r="AVK45" i="276"/>
  <c r="AVJ45" i="276"/>
  <c r="AVI45" i="276"/>
  <c r="AVH45" i="276"/>
  <c r="AVG45" i="276"/>
  <c r="AVF45" i="276"/>
  <c r="AVE45" i="276"/>
  <c r="AVD45" i="276"/>
  <c r="AVC45" i="276"/>
  <c r="AVB45" i="276"/>
  <c r="AVA45" i="276"/>
  <c r="AUZ45" i="276"/>
  <c r="AUY45" i="276"/>
  <c r="AUX45" i="276"/>
  <c r="AUW45" i="276"/>
  <c r="AUV45" i="276"/>
  <c r="AUU45" i="276"/>
  <c r="AUT45" i="276"/>
  <c r="AUS45" i="276"/>
  <c r="AUR45" i="276"/>
  <c r="AUQ45" i="276"/>
  <c r="AUP45" i="276"/>
  <c r="AUO45" i="276"/>
  <c r="AUN45" i="276"/>
  <c r="AUM45" i="276"/>
  <c r="AUL45" i="276"/>
  <c r="AUK45" i="276"/>
  <c r="AUJ45" i="276"/>
  <c r="AUI45" i="276"/>
  <c r="AUH45" i="276"/>
  <c r="AUG45" i="276"/>
  <c r="AUF45" i="276"/>
  <c r="AUE45" i="276"/>
  <c r="AUD45" i="276"/>
  <c r="AUC45" i="276"/>
  <c r="AUB45" i="276"/>
  <c r="AUA45" i="276"/>
  <c r="ATZ45" i="276"/>
  <c r="ATY45" i="276"/>
  <c r="ATX45" i="276"/>
  <c r="ATW45" i="276"/>
  <c r="ATV45" i="276"/>
  <c r="ATU45" i="276"/>
  <c r="ATT45" i="276"/>
  <c r="ATS45" i="276"/>
  <c r="ATR45" i="276"/>
  <c r="ATQ45" i="276"/>
  <c r="ATP45" i="276"/>
  <c r="ATO45" i="276"/>
  <c r="ATN45" i="276"/>
  <c r="ATM45" i="276"/>
  <c r="ATL45" i="276"/>
  <c r="ATK45" i="276"/>
  <c r="ATJ45" i="276"/>
  <c r="ATI45" i="276"/>
  <c r="ATH45" i="276"/>
  <c r="ATG45" i="276"/>
  <c r="ATF45" i="276"/>
  <c r="ATE45" i="276"/>
  <c r="ATD45" i="276"/>
  <c r="ATC45" i="276"/>
  <c r="ATB45" i="276"/>
  <c r="ATA45" i="276"/>
  <c r="ASZ45" i="276"/>
  <c r="ASY45" i="276"/>
  <c r="ASX45" i="276"/>
  <c r="ASW45" i="276"/>
  <c r="ASV45" i="276"/>
  <c r="ASU45" i="276"/>
  <c r="AST45" i="276"/>
  <c r="ASS45" i="276"/>
  <c r="ASR45" i="276"/>
  <c r="ASQ45" i="276"/>
  <c r="ASP45" i="276"/>
  <c r="ASO45" i="276"/>
  <c r="ASN45" i="276"/>
  <c r="ASM45" i="276"/>
  <c r="ASL45" i="276"/>
  <c r="ASK45" i="276"/>
  <c r="ASJ45" i="276"/>
  <c r="ASI45" i="276"/>
  <c r="ASH45" i="276"/>
  <c r="ASG45" i="276"/>
  <c r="ASF45" i="276"/>
  <c r="ASE45" i="276"/>
  <c r="ASD45" i="276"/>
  <c r="ASC45" i="276"/>
  <c r="ASB45" i="276"/>
  <c r="ASA45" i="276"/>
  <c r="ARZ45" i="276"/>
  <c r="ARY45" i="276"/>
  <c r="ARX45" i="276"/>
  <c r="ARW45" i="276"/>
  <c r="ARV45" i="276"/>
  <c r="ARU45" i="276"/>
  <c r="ART45" i="276"/>
  <c r="ARS45" i="276"/>
  <c r="ARR45" i="276"/>
  <c r="ARQ45" i="276"/>
  <c r="ARP45" i="276"/>
  <c r="ARO45" i="276"/>
  <c r="ARN45" i="276"/>
  <c r="ARM45" i="276"/>
  <c r="ARL45" i="276"/>
  <c r="ARK45" i="276"/>
  <c r="ARJ45" i="276"/>
  <c r="ARI45" i="276"/>
  <c r="ARH45" i="276"/>
  <c r="ARG45" i="276"/>
  <c r="ARF45" i="276"/>
  <c r="ARE45" i="276"/>
  <c r="ARD45" i="276"/>
  <c r="ARC45" i="276"/>
  <c r="ARB45" i="276"/>
  <c r="ARA45" i="276"/>
  <c r="AQZ45" i="276"/>
  <c r="AQY45" i="276"/>
  <c r="AQX45" i="276"/>
  <c r="AQW45" i="276"/>
  <c r="AQV45" i="276"/>
  <c r="AQU45" i="276"/>
  <c r="AQT45" i="276"/>
  <c r="AQS45" i="276"/>
  <c r="AQR45" i="276"/>
  <c r="AQQ45" i="276"/>
  <c r="AQP45" i="276"/>
  <c r="AQO45" i="276"/>
  <c r="AQN45" i="276"/>
  <c r="AQM45" i="276"/>
  <c r="AQL45" i="276"/>
  <c r="AQK45" i="276"/>
  <c r="AQJ45" i="276"/>
  <c r="AQI45" i="276"/>
  <c r="AQH45" i="276"/>
  <c r="AQG45" i="276"/>
  <c r="AQF45" i="276"/>
  <c r="AQE45" i="276"/>
  <c r="AQD45" i="276"/>
  <c r="AQC45" i="276"/>
  <c r="AQB45" i="276"/>
  <c r="AQA45" i="276"/>
  <c r="APZ45" i="276"/>
  <c r="APY45" i="276"/>
  <c r="APX45" i="276"/>
  <c r="APW45" i="276"/>
  <c r="APV45" i="276"/>
  <c r="APU45" i="276"/>
  <c r="APT45" i="276"/>
  <c r="APS45" i="276"/>
  <c r="APR45" i="276"/>
  <c r="APQ45" i="276"/>
  <c r="APP45" i="276"/>
  <c r="APO45" i="276"/>
  <c r="APN45" i="276"/>
  <c r="APM45" i="276"/>
  <c r="APL45" i="276"/>
  <c r="APK45" i="276"/>
  <c r="APJ45" i="276"/>
  <c r="API45" i="276"/>
  <c r="APH45" i="276"/>
  <c r="APG45" i="276"/>
  <c r="APF45" i="276"/>
  <c r="APE45" i="276"/>
  <c r="APD45" i="276"/>
  <c r="APC45" i="276"/>
  <c r="APB45" i="276"/>
  <c r="APA45" i="276"/>
  <c r="AOZ45" i="276"/>
  <c r="AOY45" i="276"/>
  <c r="AOX45" i="276"/>
  <c r="AOW45" i="276"/>
  <c r="AOV45" i="276"/>
  <c r="AOU45" i="276"/>
  <c r="AOT45" i="276"/>
  <c r="AOS45" i="276"/>
  <c r="AOR45" i="276"/>
  <c r="AOQ45" i="276"/>
  <c r="AOP45" i="276"/>
  <c r="AOO45" i="276"/>
  <c r="AON45" i="276"/>
  <c r="AOM45" i="276"/>
  <c r="AOL45" i="276"/>
  <c r="AOK45" i="276"/>
  <c r="AOJ45" i="276"/>
  <c r="AOI45" i="276"/>
  <c r="AOH45" i="276"/>
  <c r="AOG45" i="276"/>
  <c r="AOF45" i="276"/>
  <c r="AOE45" i="276"/>
  <c r="AOD45" i="276"/>
  <c r="AOC45" i="276"/>
  <c r="AOB45" i="276"/>
  <c r="AOA45" i="276"/>
  <c r="ANZ45" i="276"/>
  <c r="ANY45" i="276"/>
  <c r="ANX45" i="276"/>
  <c r="ANW45" i="276"/>
  <c r="ANV45" i="276"/>
  <c r="ANU45" i="276"/>
  <c r="ANT45" i="276"/>
  <c r="ANS45" i="276"/>
  <c r="ANR45" i="276"/>
  <c r="ANQ45" i="276"/>
  <c r="ANP45" i="276"/>
  <c r="ANO45" i="276"/>
  <c r="ANN45" i="276"/>
  <c r="ANM45" i="276"/>
  <c r="ANL45" i="276"/>
  <c r="ANK45" i="276"/>
  <c r="ANJ45" i="276"/>
  <c r="ANI45" i="276"/>
  <c r="ANH45" i="276"/>
  <c r="ANG45" i="276"/>
  <c r="ANF45" i="276"/>
  <c r="ANE45" i="276"/>
  <c r="AND45" i="276"/>
  <c r="ANC45" i="276"/>
  <c r="ANB45" i="276"/>
  <c r="ANA45" i="276"/>
  <c r="AMZ45" i="276"/>
  <c r="AMY45" i="276"/>
  <c r="AMX45" i="276"/>
  <c r="AMW45" i="276"/>
  <c r="AMV45" i="276"/>
  <c r="AMU45" i="276"/>
  <c r="AMT45" i="276"/>
  <c r="AMS45" i="276"/>
  <c r="AMR45" i="276"/>
  <c r="AMQ45" i="276"/>
  <c r="AMP45" i="276"/>
  <c r="AMO45" i="276"/>
  <c r="AMN45" i="276"/>
  <c r="AMM45" i="276"/>
  <c r="AML45" i="276"/>
  <c r="AMK45" i="276"/>
  <c r="AMJ45" i="276"/>
  <c r="AMI45" i="276"/>
  <c r="AMH45" i="276"/>
  <c r="AMG45" i="276"/>
  <c r="AMF45" i="276"/>
  <c r="AME45" i="276"/>
  <c r="AMD45" i="276"/>
  <c r="AMC45" i="276"/>
  <c r="AMB45" i="276"/>
  <c r="AMA45" i="276"/>
  <c r="ALZ45" i="276"/>
  <c r="ALY45" i="276"/>
  <c r="ALX45" i="276"/>
  <c r="ALW45" i="276"/>
  <c r="ALV45" i="276"/>
  <c r="ALU45" i="276"/>
  <c r="ALT45" i="276"/>
  <c r="ALS45" i="276"/>
  <c r="ALR45" i="276"/>
  <c r="ALQ45" i="276"/>
  <c r="ALP45" i="276"/>
  <c r="ALO45" i="276"/>
  <c r="ALN45" i="276"/>
  <c r="ALM45" i="276"/>
  <c r="ALL45" i="276"/>
  <c r="ALK45" i="276"/>
  <c r="ALJ45" i="276"/>
  <c r="ALI45" i="276"/>
  <c r="ALH45" i="276"/>
  <c r="ALG45" i="276"/>
  <c r="ALF45" i="276"/>
  <c r="ALE45" i="276"/>
  <c r="ALD45" i="276"/>
  <c r="ALC45" i="276"/>
  <c r="ALB45" i="276"/>
  <c r="ALA45" i="276"/>
  <c r="AKZ45" i="276"/>
  <c r="AKY45" i="276"/>
  <c r="AKX45" i="276"/>
  <c r="AKW45" i="276"/>
  <c r="AKV45" i="276"/>
  <c r="AKU45" i="276"/>
  <c r="AKT45" i="276"/>
  <c r="AKS45" i="276"/>
  <c r="AKR45" i="276"/>
  <c r="AKQ45" i="276"/>
  <c r="AKP45" i="276"/>
  <c r="AKO45" i="276"/>
  <c r="AKN45" i="276"/>
  <c r="AKM45" i="276"/>
  <c r="AKL45" i="276"/>
  <c r="AKK45" i="276"/>
  <c r="AKJ45" i="276"/>
  <c r="AKI45" i="276"/>
  <c r="AKH45" i="276"/>
  <c r="AKG45" i="276"/>
  <c r="AKF45" i="276"/>
  <c r="AKE45" i="276"/>
  <c r="AKD45" i="276"/>
  <c r="AKC45" i="276"/>
  <c r="AKB45" i="276"/>
  <c r="AKA45" i="276"/>
  <c r="AJZ45" i="276"/>
  <c r="AJY45" i="276"/>
  <c r="AJX45" i="276"/>
  <c r="AJW45" i="276"/>
  <c r="AJV45" i="276"/>
  <c r="AJU45" i="276"/>
  <c r="AJT45" i="276"/>
  <c r="AJS45" i="276"/>
  <c r="AJR45" i="276"/>
  <c r="AJQ45" i="276"/>
  <c r="AJP45" i="276"/>
  <c r="AJO45" i="276"/>
  <c r="AJN45" i="276"/>
  <c r="AJM45" i="276"/>
  <c r="AJL45" i="276"/>
  <c r="AJK45" i="276"/>
  <c r="AJJ45" i="276"/>
  <c r="AJI45" i="276"/>
  <c r="AJH45" i="276"/>
  <c r="AJG45" i="276"/>
  <c r="AJF45" i="276"/>
  <c r="AJE45" i="276"/>
  <c r="AJD45" i="276"/>
  <c r="AJC45" i="276"/>
  <c r="AJB45" i="276"/>
  <c r="AJA45" i="276"/>
  <c r="AIZ45" i="276"/>
  <c r="AIY45" i="276"/>
  <c r="AIX45" i="276"/>
  <c r="AIW45" i="276"/>
  <c r="AIV45" i="276"/>
  <c r="AIU45" i="276"/>
  <c r="AIT45" i="276"/>
  <c r="AIS45" i="276"/>
  <c r="AIR45" i="276"/>
  <c r="AIQ45" i="276"/>
  <c r="AIP45" i="276"/>
  <c r="AIO45" i="276"/>
  <c r="AIN45" i="276"/>
  <c r="AIM45" i="276"/>
  <c r="AIL45" i="276"/>
  <c r="AIK45" i="276"/>
  <c r="AIJ45" i="276"/>
  <c r="AII45" i="276"/>
  <c r="AIH45" i="276"/>
  <c r="AIG45" i="276"/>
  <c r="AIF45" i="276"/>
  <c r="AIE45" i="276"/>
  <c r="AID45" i="276"/>
  <c r="AIC45" i="276"/>
  <c r="AIB45" i="276"/>
  <c r="AIA45" i="276"/>
  <c r="AHZ45" i="276"/>
  <c r="AHY45" i="276"/>
  <c r="AHX45" i="276"/>
  <c r="AHW45" i="276"/>
  <c r="AHV45" i="276"/>
  <c r="AHU45" i="276"/>
  <c r="AHT45" i="276"/>
  <c r="AHS45" i="276"/>
  <c r="AHR45" i="276"/>
  <c r="AHQ45" i="276"/>
  <c r="AHP45" i="276"/>
  <c r="AHO45" i="276"/>
  <c r="AHN45" i="276"/>
  <c r="AHM45" i="276"/>
  <c r="AHL45" i="276"/>
  <c r="AHK45" i="276"/>
  <c r="AHJ45" i="276"/>
  <c r="AHI45" i="276"/>
  <c r="AHH45" i="276"/>
  <c r="AHG45" i="276"/>
  <c r="AHF45" i="276"/>
  <c r="AHE45" i="276"/>
  <c r="AHD45" i="276"/>
  <c r="AHC45" i="276"/>
  <c r="AHB45" i="276"/>
  <c r="AHA45" i="276"/>
  <c r="AGZ45" i="276"/>
  <c r="AGY45" i="276"/>
  <c r="AGX45" i="276"/>
  <c r="AGW45" i="276"/>
  <c r="AGV45" i="276"/>
  <c r="AGU45" i="276"/>
  <c r="AGT45" i="276"/>
  <c r="AGS45" i="276"/>
  <c r="AGR45" i="276"/>
  <c r="AGQ45" i="276"/>
  <c r="AGP45" i="276"/>
  <c r="AGO45" i="276"/>
  <c r="AGN45" i="276"/>
  <c r="AGM45" i="276"/>
  <c r="AGL45" i="276"/>
  <c r="AGK45" i="276"/>
  <c r="AGJ45" i="276"/>
  <c r="AGI45" i="276"/>
  <c r="AGH45" i="276"/>
  <c r="AGG45" i="276"/>
  <c r="AGF45" i="276"/>
  <c r="AGE45" i="276"/>
  <c r="AGD45" i="276"/>
  <c r="AGC45" i="276"/>
  <c r="AGB45" i="276"/>
  <c r="AGA45" i="276"/>
  <c r="AFZ45" i="276"/>
  <c r="AFY45" i="276"/>
  <c r="AFX45" i="276"/>
  <c r="AFW45" i="276"/>
  <c r="AFV45" i="276"/>
  <c r="AFU45" i="276"/>
  <c r="AFT45" i="276"/>
  <c r="AFS45" i="276"/>
  <c r="AFR45" i="276"/>
  <c r="AFQ45" i="276"/>
  <c r="AFP45" i="276"/>
  <c r="AFO45" i="276"/>
  <c r="AFN45" i="276"/>
  <c r="AFM45" i="276"/>
  <c r="AFL45" i="276"/>
  <c r="AFK45" i="276"/>
  <c r="AFJ45" i="276"/>
  <c r="AFI45" i="276"/>
  <c r="AFH45" i="276"/>
  <c r="AFG45" i="276"/>
  <c r="AFF45" i="276"/>
  <c r="AFE45" i="276"/>
  <c r="AFD45" i="276"/>
  <c r="AFC45" i="276"/>
  <c r="AFB45" i="276"/>
  <c r="AFA45" i="276"/>
  <c r="AEZ45" i="276"/>
  <c r="AEY45" i="276"/>
  <c r="AEX45" i="276"/>
  <c r="AEW45" i="276"/>
  <c r="AEV45" i="276"/>
  <c r="AEU45" i="276"/>
  <c r="AET45" i="276"/>
  <c r="AES45" i="276"/>
  <c r="AER45" i="276"/>
  <c r="AEQ45" i="276"/>
  <c r="AEP45" i="276"/>
  <c r="AEO45" i="276"/>
  <c r="AEN45" i="276"/>
  <c r="AEM45" i="276"/>
  <c r="AEL45" i="276"/>
  <c r="AEK45" i="276"/>
  <c r="AEJ45" i="276"/>
  <c r="AEI45" i="276"/>
  <c r="AEH45" i="276"/>
  <c r="AEG45" i="276"/>
  <c r="AEF45" i="276"/>
  <c r="AEE45" i="276"/>
  <c r="AED45" i="276"/>
  <c r="AEC45" i="276"/>
  <c r="AEB45" i="276"/>
  <c r="AEA45" i="276"/>
  <c r="ADZ45" i="276"/>
  <c r="ADY45" i="276"/>
  <c r="ADX45" i="276"/>
  <c r="ADW45" i="276"/>
  <c r="ADV45" i="276"/>
  <c r="ADU45" i="276"/>
  <c r="ADT45" i="276"/>
  <c r="ADS45" i="276"/>
  <c r="ADR45" i="276"/>
  <c r="ADQ45" i="276"/>
  <c r="ADP45" i="276"/>
  <c r="ADO45" i="276"/>
  <c r="ADN45" i="276"/>
  <c r="ADM45" i="276"/>
  <c r="ADL45" i="276"/>
  <c r="ADK45" i="276"/>
  <c r="ADJ45" i="276"/>
  <c r="ADI45" i="276"/>
  <c r="ADH45" i="276"/>
  <c r="ADG45" i="276"/>
  <c r="ADF45" i="276"/>
  <c r="ADE45" i="276"/>
  <c r="ADD45" i="276"/>
  <c r="ADC45" i="276"/>
  <c r="ADB45" i="276"/>
  <c r="ADA45" i="276"/>
  <c r="ACZ45" i="276"/>
  <c r="ACY45" i="276"/>
  <c r="ACX45" i="276"/>
  <c r="ACW45" i="276"/>
  <c r="ACV45" i="276"/>
  <c r="ACU45" i="276"/>
  <c r="ACT45" i="276"/>
  <c r="ACS45" i="276"/>
  <c r="ACR45" i="276"/>
  <c r="ACQ45" i="276"/>
  <c r="ACP45" i="276"/>
  <c r="ACO45" i="276"/>
  <c r="ACN45" i="276"/>
  <c r="ACM45" i="276"/>
  <c r="ACL45" i="276"/>
  <c r="ACK45" i="276"/>
  <c r="ACJ45" i="276"/>
  <c r="ACI45" i="276"/>
  <c r="ACH45" i="276"/>
  <c r="ACG45" i="276"/>
  <c r="ACF45" i="276"/>
  <c r="ACE45" i="276"/>
  <c r="ACD45" i="276"/>
  <c r="ACC45" i="276"/>
  <c r="ACB45" i="276"/>
  <c r="ACA45" i="276"/>
  <c r="ABZ45" i="276"/>
  <c r="ABY45" i="276"/>
  <c r="ABX45" i="276"/>
  <c r="ABW45" i="276"/>
  <c r="ABV45" i="276"/>
  <c r="ABU45" i="276"/>
  <c r="ABT45" i="276"/>
  <c r="ABS45" i="276"/>
  <c r="ABR45" i="276"/>
  <c r="ABQ45" i="276"/>
  <c r="ABP45" i="276"/>
  <c r="ABO45" i="276"/>
  <c r="ABN45" i="276"/>
  <c r="ABM45" i="276"/>
  <c r="ABL45" i="276"/>
  <c r="ABK45" i="276"/>
  <c r="ABJ45" i="276"/>
  <c r="ABI45" i="276"/>
  <c r="ABH45" i="276"/>
  <c r="ABG45" i="276"/>
  <c r="ABF45" i="276"/>
  <c r="ABE45" i="276"/>
  <c r="ABD45" i="276"/>
  <c r="ABC45" i="276"/>
  <c r="ABB45" i="276"/>
  <c r="ABA45" i="276"/>
  <c r="AAZ45" i="276"/>
  <c r="AAY45" i="276"/>
  <c r="AAX45" i="276"/>
  <c r="AAW45" i="276"/>
  <c r="AAV45" i="276"/>
  <c r="AAU45" i="276"/>
  <c r="AAT45" i="276"/>
  <c r="AAS45" i="276"/>
  <c r="AAR45" i="276"/>
  <c r="AAQ45" i="276"/>
  <c r="AAP45" i="276"/>
  <c r="AAO45" i="276"/>
  <c r="AAN45" i="276"/>
  <c r="AAM45" i="276"/>
  <c r="AAL45" i="276"/>
  <c r="AAK45" i="276"/>
  <c r="AAJ45" i="276"/>
  <c r="AAI45" i="276"/>
  <c r="AAH45" i="276"/>
  <c r="AAG45" i="276"/>
  <c r="AAF45" i="276"/>
  <c r="AAE45" i="276"/>
  <c r="AAD45" i="276"/>
  <c r="AAC45" i="276"/>
  <c r="AAB45" i="276"/>
  <c r="AAA45" i="276"/>
  <c r="ZZ45" i="276"/>
  <c r="ZY45" i="276"/>
  <c r="ZX45" i="276"/>
  <c r="ZW45" i="276"/>
  <c r="ZV45" i="276"/>
  <c r="ZU45" i="276"/>
  <c r="ZT45" i="276"/>
  <c r="ZS45" i="276"/>
  <c r="ZR45" i="276"/>
  <c r="ZQ45" i="276"/>
  <c r="ZP45" i="276"/>
  <c r="ZO45" i="276"/>
  <c r="ZN45" i="276"/>
  <c r="ZM45" i="276"/>
  <c r="ZL45" i="276"/>
  <c r="ZK45" i="276"/>
  <c r="ZJ45" i="276"/>
  <c r="ZI45" i="276"/>
  <c r="ZH45" i="276"/>
  <c r="ZG45" i="276"/>
  <c r="ZF45" i="276"/>
  <c r="ZE45" i="276"/>
  <c r="ZD45" i="276"/>
  <c r="ZC45" i="276"/>
  <c r="ZB45" i="276"/>
  <c r="ZA45" i="276"/>
  <c r="YZ45" i="276"/>
  <c r="YY45" i="276"/>
  <c r="YX45" i="276"/>
  <c r="YW45" i="276"/>
  <c r="YV45" i="276"/>
  <c r="YU45" i="276"/>
  <c r="YT45" i="276"/>
  <c r="YS45" i="276"/>
  <c r="YR45" i="276"/>
  <c r="YQ45" i="276"/>
  <c r="YP45" i="276"/>
  <c r="YO45" i="276"/>
  <c r="YN45" i="276"/>
  <c r="YM45" i="276"/>
  <c r="YL45" i="276"/>
  <c r="YK45" i="276"/>
  <c r="YJ45" i="276"/>
  <c r="YI45" i="276"/>
  <c r="YH45" i="276"/>
  <c r="YG45" i="276"/>
  <c r="YF45" i="276"/>
  <c r="YE45" i="276"/>
  <c r="YD45" i="276"/>
  <c r="YC45" i="276"/>
  <c r="YB45" i="276"/>
  <c r="YA45" i="276"/>
  <c r="XZ45" i="276"/>
  <c r="XY45" i="276"/>
  <c r="XX45" i="276"/>
  <c r="XW45" i="276"/>
  <c r="XV45" i="276"/>
  <c r="XU45" i="276"/>
  <c r="XT45" i="276"/>
  <c r="XS45" i="276"/>
  <c r="XR45" i="276"/>
  <c r="XQ45" i="276"/>
  <c r="XP45" i="276"/>
  <c r="XO45" i="276"/>
  <c r="XN45" i="276"/>
  <c r="XM45" i="276"/>
  <c r="XL45" i="276"/>
  <c r="XK45" i="276"/>
  <c r="XJ45" i="276"/>
  <c r="XI45" i="276"/>
  <c r="XH45" i="276"/>
  <c r="XG45" i="276"/>
  <c r="XF45" i="276"/>
  <c r="XE45" i="276"/>
  <c r="XD45" i="276"/>
  <c r="XC45" i="276"/>
  <c r="XB45" i="276"/>
  <c r="XA45" i="276"/>
  <c r="WZ45" i="276"/>
  <c r="WY45" i="276"/>
  <c r="WX45" i="276"/>
  <c r="WW45" i="276"/>
  <c r="WV45" i="276"/>
  <c r="WU45" i="276"/>
  <c r="WT45" i="276"/>
  <c r="WS45" i="276"/>
  <c r="WR45" i="276"/>
  <c r="WQ45" i="276"/>
  <c r="WP45" i="276"/>
  <c r="WO45" i="276"/>
  <c r="WN45" i="276"/>
  <c r="WM45" i="276"/>
  <c r="WL45" i="276"/>
  <c r="WK45" i="276"/>
  <c r="WJ45" i="276"/>
  <c r="WI45" i="276"/>
  <c r="WH45" i="276"/>
  <c r="WG45" i="276"/>
  <c r="WF45" i="276"/>
  <c r="WE45" i="276"/>
  <c r="WD45" i="276"/>
  <c r="WC45" i="276"/>
  <c r="WB45" i="276"/>
  <c r="WA45" i="276"/>
  <c r="VZ45" i="276"/>
  <c r="VY45" i="276"/>
  <c r="VX45" i="276"/>
  <c r="VW45" i="276"/>
  <c r="VV45" i="276"/>
  <c r="VU45" i="276"/>
  <c r="VT45" i="276"/>
  <c r="VS45" i="276"/>
  <c r="VR45" i="276"/>
  <c r="VQ45" i="276"/>
  <c r="VP45" i="276"/>
  <c r="VO45" i="276"/>
  <c r="VN45" i="276"/>
  <c r="VM45" i="276"/>
  <c r="VL45" i="276"/>
  <c r="VK45" i="276"/>
  <c r="VJ45" i="276"/>
  <c r="VI45" i="276"/>
  <c r="VH45" i="276"/>
  <c r="VG45" i="276"/>
  <c r="VF45" i="276"/>
  <c r="VE45" i="276"/>
  <c r="VD45" i="276"/>
  <c r="VC45" i="276"/>
  <c r="VB45" i="276"/>
  <c r="VA45" i="276"/>
  <c r="UZ45" i="276"/>
  <c r="UY45" i="276"/>
  <c r="UX45" i="276"/>
  <c r="UW45" i="276"/>
  <c r="UV45" i="276"/>
  <c r="UU45" i="276"/>
  <c r="UT45" i="276"/>
  <c r="US45" i="276"/>
  <c r="UR45" i="276"/>
  <c r="UQ45" i="276"/>
  <c r="UP45" i="276"/>
  <c r="UO45" i="276"/>
  <c r="UN45" i="276"/>
  <c r="UM45" i="276"/>
  <c r="UL45" i="276"/>
  <c r="UK45" i="276"/>
  <c r="UJ45" i="276"/>
  <c r="UI45" i="276"/>
  <c r="UH45" i="276"/>
  <c r="UG45" i="276"/>
  <c r="UF45" i="276"/>
  <c r="UE45" i="276"/>
  <c r="UD45" i="276"/>
  <c r="UC45" i="276"/>
  <c r="UB45" i="276"/>
  <c r="UA45" i="276"/>
  <c r="TZ45" i="276"/>
  <c r="TY45" i="276"/>
  <c r="TX45" i="276"/>
  <c r="TW45" i="276"/>
  <c r="TV45" i="276"/>
  <c r="TU45" i="276"/>
  <c r="TT45" i="276"/>
  <c r="TS45" i="276"/>
  <c r="TR45" i="276"/>
  <c r="TQ45" i="276"/>
  <c r="TP45" i="276"/>
  <c r="TO45" i="276"/>
  <c r="TN45" i="276"/>
  <c r="TM45" i="276"/>
  <c r="TL45" i="276"/>
  <c r="TK45" i="276"/>
  <c r="TJ45" i="276"/>
  <c r="TI45" i="276"/>
  <c r="TH45" i="276"/>
  <c r="TG45" i="276"/>
  <c r="TF45" i="276"/>
  <c r="TE45" i="276"/>
  <c r="TD45" i="276"/>
  <c r="TC45" i="276"/>
  <c r="TB45" i="276"/>
  <c r="TA45" i="276"/>
  <c r="SZ45" i="276"/>
  <c r="SY45" i="276"/>
  <c r="SX45" i="276"/>
  <c r="SW45" i="276"/>
  <c r="SV45" i="276"/>
  <c r="SU45" i="276"/>
  <c r="ST45" i="276"/>
  <c r="SS45" i="276"/>
  <c r="SR45" i="276"/>
  <c r="SQ45" i="276"/>
  <c r="SP45" i="276"/>
  <c r="SO45" i="276"/>
  <c r="SN45" i="276"/>
  <c r="SM45" i="276"/>
  <c r="SL45" i="276"/>
  <c r="SK45" i="276"/>
  <c r="SJ45" i="276"/>
  <c r="SI45" i="276"/>
  <c r="SH45" i="276"/>
  <c r="SG45" i="276"/>
  <c r="SF45" i="276"/>
  <c r="SE45" i="276"/>
  <c r="SD45" i="276"/>
  <c r="SC45" i="276"/>
  <c r="SB45" i="276"/>
  <c r="SA45" i="276"/>
  <c r="RZ45" i="276"/>
  <c r="RY45" i="276"/>
  <c r="RX45" i="276"/>
  <c r="RW45" i="276"/>
  <c r="RV45" i="276"/>
  <c r="RU45" i="276"/>
  <c r="RT45" i="276"/>
  <c r="RS45" i="276"/>
  <c r="RR45" i="276"/>
  <c r="RQ45" i="276"/>
  <c r="RP45" i="276"/>
  <c r="RO45" i="276"/>
  <c r="RN45" i="276"/>
  <c r="RM45" i="276"/>
  <c r="RL45" i="276"/>
  <c r="RK45" i="276"/>
  <c r="RJ45" i="276"/>
  <c r="RI45" i="276"/>
  <c r="RH45" i="276"/>
  <c r="RG45" i="276"/>
  <c r="RF45" i="276"/>
  <c r="RE45" i="276"/>
  <c r="RD45" i="276"/>
  <c r="RC45" i="276"/>
  <c r="RB45" i="276"/>
  <c r="RA45" i="276"/>
  <c r="QZ45" i="276"/>
  <c r="QY45" i="276"/>
  <c r="QX45" i="276"/>
  <c r="QW45" i="276"/>
  <c r="QV45" i="276"/>
  <c r="QU45" i="276"/>
  <c r="QT45" i="276"/>
  <c r="QS45" i="276"/>
  <c r="QR45" i="276"/>
  <c r="QQ45" i="276"/>
  <c r="QP45" i="276"/>
  <c r="QO45" i="276"/>
  <c r="QN45" i="276"/>
  <c r="QM45" i="276"/>
  <c r="QL45" i="276"/>
  <c r="QK45" i="276"/>
  <c r="QJ45" i="276"/>
  <c r="QI45" i="276"/>
  <c r="QH45" i="276"/>
  <c r="QG45" i="276"/>
  <c r="QF45" i="276"/>
  <c r="QE45" i="276"/>
  <c r="QD45" i="276"/>
  <c r="QC45" i="276"/>
  <c r="QB45" i="276"/>
  <c r="QA45" i="276"/>
  <c r="PZ45" i="276"/>
  <c r="PY45" i="276"/>
  <c r="PX45" i="276"/>
  <c r="PW45" i="276"/>
  <c r="PV45" i="276"/>
  <c r="PU45" i="276"/>
  <c r="PT45" i="276"/>
  <c r="PS45" i="276"/>
  <c r="PR45" i="276"/>
  <c r="PQ45" i="276"/>
  <c r="PP45" i="276"/>
  <c r="PO45" i="276"/>
  <c r="PN45" i="276"/>
  <c r="PM45" i="276"/>
  <c r="PL45" i="276"/>
  <c r="PK45" i="276"/>
  <c r="PJ45" i="276"/>
  <c r="PI45" i="276"/>
  <c r="PH45" i="276"/>
  <c r="PG45" i="276"/>
  <c r="PF45" i="276"/>
  <c r="PE45" i="276"/>
  <c r="PD45" i="276"/>
  <c r="PC45" i="276"/>
  <c r="PB45" i="276"/>
  <c r="PA45" i="276"/>
  <c r="OZ45" i="276"/>
  <c r="OY45" i="276"/>
  <c r="OX45" i="276"/>
  <c r="OW45" i="276"/>
  <c r="OV45" i="276"/>
  <c r="OU45" i="276"/>
  <c r="OT45" i="276"/>
  <c r="OS45" i="276"/>
  <c r="OR45" i="276"/>
  <c r="OQ45" i="276"/>
  <c r="OP45" i="276"/>
  <c r="OO45" i="276"/>
  <c r="ON45" i="276"/>
  <c r="OM45" i="276"/>
  <c r="OL45" i="276"/>
  <c r="OK45" i="276"/>
  <c r="OJ45" i="276"/>
  <c r="OI45" i="276"/>
  <c r="OH45" i="276"/>
  <c r="OG45" i="276"/>
  <c r="OF45" i="276"/>
  <c r="OE45" i="276"/>
  <c r="OD45" i="276"/>
  <c r="OC45" i="276"/>
  <c r="OB45" i="276"/>
  <c r="OA45" i="276"/>
  <c r="NZ45" i="276"/>
  <c r="NY45" i="276"/>
  <c r="NX45" i="276"/>
  <c r="NW45" i="276"/>
  <c r="NV45" i="276"/>
  <c r="NU45" i="276"/>
  <c r="NT45" i="276"/>
  <c r="NS45" i="276"/>
  <c r="NR45" i="276"/>
  <c r="NQ45" i="276"/>
  <c r="NP45" i="276"/>
  <c r="NO45" i="276"/>
  <c r="NN45" i="276"/>
  <c r="NM45" i="276"/>
  <c r="NL45" i="276"/>
  <c r="NK45" i="276"/>
  <c r="NJ45" i="276"/>
  <c r="NI45" i="276"/>
  <c r="NH45" i="276"/>
  <c r="NG45" i="276"/>
  <c r="NF45" i="276"/>
  <c r="NE45" i="276"/>
  <c r="ND45" i="276"/>
  <c r="NC45" i="276"/>
  <c r="NB45" i="276"/>
  <c r="NA45" i="276"/>
  <c r="MZ45" i="276"/>
  <c r="MY45" i="276"/>
  <c r="MX45" i="276"/>
  <c r="MW45" i="276"/>
  <c r="MV45" i="276"/>
  <c r="MU45" i="276"/>
  <c r="MT45" i="276"/>
  <c r="MS45" i="276"/>
  <c r="MR45" i="276"/>
  <c r="MQ45" i="276"/>
  <c r="MP45" i="276"/>
  <c r="MO45" i="276"/>
  <c r="MN45" i="276"/>
  <c r="MM45" i="276"/>
  <c r="ML45" i="276"/>
  <c r="MK45" i="276"/>
  <c r="MJ45" i="276"/>
  <c r="MI45" i="276"/>
  <c r="MH45" i="276"/>
  <c r="MG45" i="276"/>
  <c r="MF45" i="276"/>
  <c r="ME45" i="276"/>
  <c r="MD45" i="276"/>
  <c r="MC45" i="276"/>
  <c r="MB45" i="276"/>
  <c r="MA45" i="276"/>
  <c r="LZ45" i="276"/>
  <c r="LY45" i="276"/>
  <c r="LX45" i="276"/>
  <c r="LW45" i="276"/>
  <c r="LV45" i="276"/>
  <c r="LU45" i="276"/>
  <c r="LT45" i="276"/>
  <c r="LS45" i="276"/>
  <c r="LR45" i="276"/>
  <c r="LQ45" i="276"/>
  <c r="LP45" i="276"/>
  <c r="LO45" i="276"/>
  <c r="LN45" i="276"/>
  <c r="LM45" i="276"/>
  <c r="LL45" i="276"/>
  <c r="LK45" i="276"/>
  <c r="LJ45" i="276"/>
  <c r="LI45" i="276"/>
  <c r="LH45" i="276"/>
  <c r="LG45" i="276"/>
  <c r="LF45" i="276"/>
  <c r="LE45" i="276"/>
  <c r="LD45" i="276"/>
  <c r="LC45" i="276"/>
  <c r="LB45" i="276"/>
  <c r="LA45" i="276"/>
  <c r="KZ45" i="276"/>
  <c r="KY45" i="276"/>
  <c r="KX45" i="276"/>
  <c r="KW45" i="276"/>
  <c r="KV45" i="276"/>
  <c r="KU45" i="276"/>
  <c r="KT45" i="276"/>
  <c r="KS45" i="276"/>
  <c r="KR45" i="276"/>
  <c r="KQ45" i="276"/>
  <c r="KP45" i="276"/>
  <c r="KO45" i="276"/>
  <c r="KN45" i="276"/>
  <c r="KM45" i="276"/>
  <c r="KL45" i="276"/>
  <c r="KK45" i="276"/>
  <c r="KJ45" i="276"/>
  <c r="KI45" i="276"/>
  <c r="KH45" i="276"/>
  <c r="KG45" i="276"/>
  <c r="KF45" i="276"/>
  <c r="KE45" i="276"/>
  <c r="KD45" i="276"/>
  <c r="KC45" i="276"/>
  <c r="KB45" i="276"/>
  <c r="KA45" i="276"/>
  <c r="JZ45" i="276"/>
  <c r="JY45" i="276"/>
  <c r="JX45" i="276"/>
  <c r="JW45" i="276"/>
  <c r="JV45" i="276"/>
  <c r="JU45" i="276"/>
  <c r="JT45" i="276"/>
  <c r="JS45" i="276"/>
  <c r="JR45" i="276"/>
  <c r="JQ45" i="276"/>
  <c r="JP45" i="276"/>
  <c r="JO45" i="276"/>
  <c r="JN45" i="276"/>
  <c r="JM45" i="276"/>
  <c r="JL45" i="276"/>
  <c r="JK45" i="276"/>
  <c r="JJ45" i="276"/>
  <c r="JI45" i="276"/>
  <c r="JH45" i="276"/>
  <c r="JG45" i="276"/>
  <c r="JF45" i="276"/>
  <c r="JE45" i="276"/>
  <c r="JD45" i="276"/>
  <c r="JC45" i="276"/>
  <c r="JB45" i="276"/>
  <c r="JA45" i="276"/>
  <c r="IZ45" i="276"/>
  <c r="IY45" i="276"/>
  <c r="IX45" i="276"/>
  <c r="IW45" i="276"/>
  <c r="IV45" i="276"/>
  <c r="IU45" i="276"/>
  <c r="IT45" i="276"/>
  <c r="IS45" i="276"/>
  <c r="IR45" i="276"/>
  <c r="IQ45" i="276"/>
  <c r="IP45" i="276"/>
  <c r="IO45" i="276"/>
  <c r="IN45" i="276"/>
  <c r="IM45" i="276"/>
  <c r="IL45" i="276"/>
  <c r="IK45" i="276"/>
  <c r="IJ45" i="276"/>
  <c r="II45" i="276"/>
  <c r="IH45" i="276"/>
  <c r="IG45" i="276"/>
  <c r="IF45" i="276"/>
  <c r="IE45" i="276"/>
  <c r="ID45" i="276"/>
  <c r="IC45" i="276"/>
  <c r="IB45" i="276"/>
  <c r="IA45" i="276"/>
  <c r="HZ45" i="276"/>
  <c r="HY45" i="276"/>
  <c r="HX45" i="276"/>
  <c r="HW45" i="276"/>
  <c r="HV45" i="276"/>
  <c r="HU45" i="276"/>
  <c r="HT45" i="276"/>
  <c r="HS45" i="276"/>
  <c r="HR45" i="276"/>
  <c r="HQ45" i="276"/>
  <c r="HP45" i="276"/>
  <c r="HO45" i="276"/>
  <c r="HN45" i="276"/>
  <c r="HM45" i="276"/>
  <c r="HL45" i="276"/>
  <c r="HK45" i="276"/>
  <c r="HJ45" i="276"/>
  <c r="HI45" i="276"/>
  <c r="HH45" i="276"/>
  <c r="HG45" i="276"/>
  <c r="HF45" i="276"/>
  <c r="HE45" i="276"/>
  <c r="HD45" i="276"/>
  <c r="HC45" i="276"/>
  <c r="HB45" i="276"/>
  <c r="HA45" i="276"/>
  <c r="GZ45" i="276"/>
  <c r="GY45" i="276"/>
  <c r="GX45" i="276"/>
  <c r="GW45" i="276"/>
  <c r="GV45" i="276"/>
  <c r="GU45" i="276"/>
  <c r="GT45" i="276"/>
  <c r="GS45" i="276"/>
  <c r="GR45" i="276"/>
  <c r="GQ45" i="276"/>
  <c r="GP45" i="276"/>
  <c r="GO45" i="276"/>
  <c r="GN45" i="276"/>
  <c r="GM45" i="276"/>
  <c r="GL45" i="276"/>
  <c r="GK45" i="276"/>
  <c r="GJ45" i="276"/>
  <c r="GI45" i="276"/>
  <c r="GH45" i="276"/>
  <c r="GG45" i="276"/>
  <c r="GF45" i="276"/>
  <c r="GE45" i="276"/>
  <c r="GD45" i="276"/>
  <c r="GC45" i="276"/>
  <c r="GB45" i="276"/>
  <c r="GA45" i="276"/>
  <c r="FZ45" i="276"/>
  <c r="FY45" i="276"/>
  <c r="FX45" i="276"/>
  <c r="FW45" i="276"/>
  <c r="FV45" i="276"/>
  <c r="FU45" i="276"/>
  <c r="FT45" i="276"/>
  <c r="FS45" i="276"/>
  <c r="FR45" i="276"/>
  <c r="FQ45" i="276"/>
  <c r="FP45" i="276"/>
  <c r="FO45" i="276"/>
  <c r="FN45" i="276"/>
  <c r="FM45" i="276"/>
  <c r="FL45" i="276"/>
  <c r="FK45" i="276"/>
  <c r="FJ45" i="276"/>
  <c r="FI45" i="276"/>
  <c r="FH45" i="276"/>
  <c r="FG45" i="276"/>
  <c r="FF45" i="276"/>
  <c r="FE45" i="276"/>
  <c r="FD45" i="276"/>
  <c r="FC45" i="276"/>
  <c r="FB45" i="276"/>
  <c r="FA45" i="276"/>
  <c r="EZ45" i="276"/>
  <c r="EY45" i="276"/>
  <c r="EX45" i="276"/>
  <c r="EW45" i="276"/>
  <c r="EV45" i="276"/>
  <c r="EU45" i="276"/>
  <c r="ET45" i="276"/>
  <c r="ES45" i="276"/>
  <c r="ER45" i="276"/>
  <c r="EQ45" i="276"/>
  <c r="EP45" i="276"/>
  <c r="EO45" i="276"/>
  <c r="EN45" i="276"/>
  <c r="EM45" i="276"/>
  <c r="EL45" i="276"/>
  <c r="EK45" i="276"/>
  <c r="EJ45" i="276"/>
  <c r="EI45" i="276"/>
  <c r="EH45" i="276"/>
  <c r="EG45" i="276"/>
  <c r="EF45" i="276"/>
  <c r="EE45" i="276"/>
  <c r="ED45" i="276"/>
  <c r="EC45" i="276"/>
  <c r="EB45" i="276"/>
  <c r="EA45" i="276"/>
  <c r="DZ45" i="276"/>
  <c r="DY45" i="276"/>
  <c r="DX45" i="276"/>
  <c r="DW45" i="276"/>
  <c r="DV45" i="276"/>
  <c r="DU45" i="276"/>
  <c r="DT45" i="276"/>
  <c r="DS45" i="276"/>
  <c r="DR45" i="276"/>
  <c r="DQ45" i="276"/>
  <c r="DP45" i="276"/>
  <c r="DO45" i="276"/>
  <c r="DN45" i="276"/>
  <c r="DM45" i="276"/>
  <c r="DL45" i="276"/>
  <c r="DK45" i="276"/>
  <c r="DJ45" i="276"/>
  <c r="DI45" i="276"/>
  <c r="DH45" i="276"/>
  <c r="DG45" i="276"/>
  <c r="DF45" i="276"/>
  <c r="DE45" i="276"/>
  <c r="DD45" i="276"/>
  <c r="DC45" i="276"/>
  <c r="DB45" i="276"/>
  <c r="DA45" i="276"/>
  <c r="CZ45" i="276"/>
  <c r="CY45" i="276"/>
  <c r="CX45" i="276"/>
  <c r="CW45" i="276"/>
  <c r="CV45" i="276"/>
  <c r="CU45" i="276"/>
  <c r="CT45" i="276"/>
  <c r="CS45" i="276"/>
  <c r="CR45" i="276"/>
  <c r="CQ45" i="276"/>
  <c r="CP45" i="276"/>
  <c r="CO45" i="276"/>
  <c r="CN45" i="276"/>
  <c r="CM45" i="276"/>
  <c r="CL45" i="276"/>
  <c r="CK45" i="276"/>
  <c r="CJ45" i="276"/>
  <c r="CI45" i="276"/>
  <c r="CH45" i="276"/>
  <c r="CG45" i="276"/>
  <c r="CF45" i="276"/>
  <c r="CE45" i="276"/>
  <c r="CD45" i="276"/>
  <c r="CC45" i="276"/>
  <c r="CB45" i="276"/>
  <c r="CA45" i="276"/>
  <c r="BZ45" i="276"/>
  <c r="BY45" i="276"/>
  <c r="BX45" i="276"/>
  <c r="BW45" i="276"/>
  <c r="BV45" i="276"/>
  <c r="BU45" i="276"/>
  <c r="BT45" i="276"/>
  <c r="BS45" i="276"/>
  <c r="BR45" i="276"/>
  <c r="BQ45" i="276"/>
  <c r="BP45" i="276"/>
  <c r="BO45" i="276"/>
  <c r="BN45" i="276"/>
  <c r="BM45" i="276"/>
  <c r="BL45" i="276"/>
  <c r="BK45" i="276"/>
  <c r="BJ45" i="276"/>
  <c r="BI45" i="276"/>
  <c r="BH45" i="276"/>
  <c r="BG45" i="276"/>
  <c r="BF45" i="276"/>
  <c r="BE45" i="276"/>
  <c r="BD45" i="276"/>
  <c r="BC45" i="276"/>
  <c r="BB45" i="276"/>
  <c r="BA45" i="276"/>
  <c r="AZ45" i="276"/>
  <c r="AY45" i="276"/>
  <c r="AX45" i="276"/>
  <c r="AW45" i="276"/>
  <c r="AV45" i="276"/>
  <c r="AU45" i="276"/>
  <c r="AT45" i="276"/>
  <c r="AS45" i="276"/>
  <c r="AR45" i="276"/>
  <c r="AQ45" i="276"/>
  <c r="AP45" i="276"/>
  <c r="AO45" i="276"/>
  <c r="AN45" i="276"/>
  <c r="AM45" i="276"/>
  <c r="AL45" i="276"/>
  <c r="AK45" i="276"/>
  <c r="AJ45" i="276"/>
  <c r="AI45" i="276"/>
  <c r="AH45" i="276"/>
  <c r="AG45" i="276"/>
  <c r="AF45" i="276"/>
  <c r="AE45" i="276"/>
  <c r="AD45" i="276"/>
  <c r="AC45" i="276"/>
  <c r="AB45" i="276"/>
  <c r="AA45" i="276"/>
  <c r="X45" i="276"/>
  <c r="W45" i="276"/>
  <c r="V45" i="276"/>
  <c r="U45" i="276"/>
  <c r="S45" i="276"/>
  <c r="R45" i="276"/>
  <c r="Q45" i="276"/>
  <c r="O45" i="276"/>
  <c r="M45" i="276"/>
  <c r="K45" i="276"/>
  <c r="I45" i="276"/>
  <c r="H45" i="276"/>
  <c r="F45" i="276"/>
  <c r="D43" i="282" l="1"/>
  <c r="H30" i="201" l="1"/>
  <c r="R59" i="295" l="1"/>
  <c r="Q59" i="295"/>
  <c r="P59" i="295"/>
  <c r="O59" i="295"/>
  <c r="N59" i="295"/>
  <c r="M59" i="295"/>
  <c r="L59" i="295"/>
  <c r="K59" i="295"/>
  <c r="J59" i="295"/>
  <c r="I59" i="295"/>
  <c r="H59" i="295"/>
  <c r="G59" i="295"/>
  <c r="F59" i="295"/>
  <c r="E59" i="295"/>
  <c r="D59" i="295"/>
  <c r="C59" i="295"/>
  <c r="D46" i="179"/>
  <c r="C46" i="179"/>
  <c r="T15" i="114"/>
  <c r="F65" i="283" l="1"/>
  <c r="F64" i="283"/>
  <c r="F63" i="283"/>
  <c r="F62" i="283"/>
  <c r="F55" i="283"/>
  <c r="F54" i="283"/>
  <c r="F53" i="283"/>
  <c r="E25" i="277"/>
  <c r="D19" i="277"/>
  <c r="D25" i="277"/>
  <c r="X49" i="282"/>
  <c r="X43" i="282"/>
  <c r="X39" i="282"/>
  <c r="E34" i="282"/>
  <c r="A3" i="282"/>
  <c r="N52" i="267"/>
  <c r="Q28" i="295"/>
  <c r="Q27" i="295"/>
  <c r="G30" i="293"/>
  <c r="G29" i="293"/>
  <c r="E45" i="172" l="1"/>
  <c r="D45" i="172"/>
  <c r="T52" i="292"/>
  <c r="T51" i="292"/>
  <c r="R52" i="292"/>
  <c r="R51" i="292"/>
  <c r="G23" i="289"/>
  <c r="P15" i="114"/>
  <c r="O15" i="114"/>
  <c r="N15" i="114"/>
  <c r="L15" i="114"/>
  <c r="J15" i="114"/>
  <c r="I15" i="114"/>
  <c r="H15" i="114"/>
  <c r="G15" i="114"/>
  <c r="F15" i="114"/>
  <c r="E15" i="114"/>
  <c r="T50" i="218"/>
  <c r="T49" i="218"/>
  <c r="F24" i="164" l="1"/>
  <c r="E24" i="164"/>
  <c r="E25" i="164"/>
  <c r="E23" i="164"/>
  <c r="E26" i="164"/>
  <c r="F25" i="164"/>
  <c r="F26" i="164"/>
  <c r="E22" i="164"/>
  <c r="F23" i="164"/>
  <c r="F22" i="164"/>
  <c r="F21" i="164"/>
  <c r="F20" i="164"/>
  <c r="F19" i="164"/>
  <c r="F17" i="164"/>
  <c r="E20" i="164"/>
  <c r="M6" i="267" l="1"/>
  <c r="D18" i="172"/>
  <c r="D27" i="289"/>
  <c r="G105" i="212" l="1"/>
  <c r="F103" i="212"/>
  <c r="F102" i="212"/>
  <c r="G105" i="284"/>
  <c r="F103" i="284"/>
  <c r="F102" i="284"/>
  <c r="P92" i="263"/>
  <c r="O92" i="263"/>
  <c r="N92" i="263"/>
  <c r="M92" i="263"/>
  <c r="L92" i="263"/>
  <c r="K92" i="263"/>
  <c r="J92" i="263"/>
  <c r="I92" i="263"/>
  <c r="H92" i="263"/>
  <c r="G92" i="263"/>
  <c r="F92" i="263"/>
  <c r="Q91" i="263"/>
  <c r="K91" i="263"/>
  <c r="Q90" i="263"/>
  <c r="K90" i="263"/>
  <c r="Q87" i="263"/>
  <c r="K87" i="263"/>
  <c r="P86" i="263"/>
  <c r="O86" i="263"/>
  <c r="N86" i="263"/>
  <c r="M86" i="263"/>
  <c r="L86" i="263"/>
  <c r="J86" i="263"/>
  <c r="I86" i="263"/>
  <c r="H86" i="263"/>
  <c r="G86" i="263"/>
  <c r="F86" i="263"/>
  <c r="Q85" i="263"/>
  <c r="K85" i="263"/>
  <c r="Q84" i="263"/>
  <c r="Q86" i="263" s="1"/>
  <c r="K84" i="263"/>
  <c r="Q83" i="263"/>
  <c r="K83" i="263"/>
  <c r="Q80" i="263"/>
  <c r="K80" i="263"/>
  <c r="Q79" i="263"/>
  <c r="K79" i="263"/>
  <c r="Q77" i="263"/>
  <c r="K77" i="263"/>
  <c r="Q76" i="263"/>
  <c r="P76" i="263"/>
  <c r="P78" i="263" s="1"/>
  <c r="P81" i="263" s="1"/>
  <c r="O76" i="263"/>
  <c r="N76" i="263"/>
  <c r="M76" i="263"/>
  <c r="L76" i="263"/>
  <c r="L78" i="263" s="1"/>
  <c r="L81" i="263" s="1"/>
  <c r="J76" i="263"/>
  <c r="I76" i="263"/>
  <c r="H76" i="263"/>
  <c r="G76" i="263"/>
  <c r="F76" i="263"/>
  <c r="Q75" i="263"/>
  <c r="K75" i="263"/>
  <c r="Q74" i="263"/>
  <c r="K74" i="263"/>
  <c r="K76" i="263" s="1"/>
  <c r="P73" i="263"/>
  <c r="O73" i="263"/>
  <c r="N73" i="263"/>
  <c r="M73" i="263"/>
  <c r="L73" i="263"/>
  <c r="J73" i="263"/>
  <c r="I73" i="263"/>
  <c r="H73" i="263"/>
  <c r="G73" i="263"/>
  <c r="F73" i="263"/>
  <c r="Q72" i="263"/>
  <c r="K72" i="263"/>
  <c r="Q71" i="263"/>
  <c r="K71" i="263"/>
  <c r="Q70" i="263"/>
  <c r="Q73" i="263" s="1"/>
  <c r="K70" i="263"/>
  <c r="Q69" i="263"/>
  <c r="K69" i="263"/>
  <c r="P68" i="263"/>
  <c r="O68" i="263"/>
  <c r="N68" i="263"/>
  <c r="N78" i="263" s="1"/>
  <c r="N81" i="263" s="1"/>
  <c r="M68" i="263"/>
  <c r="M78" i="263" s="1"/>
  <c r="M81" i="263" s="1"/>
  <c r="M88" i="263" s="1"/>
  <c r="L68" i="263"/>
  <c r="J68" i="263"/>
  <c r="I68" i="263"/>
  <c r="H68" i="263"/>
  <c r="G68" i="263"/>
  <c r="F68" i="263"/>
  <c r="Q67" i="263"/>
  <c r="K67" i="263"/>
  <c r="Q66" i="263"/>
  <c r="K66" i="263"/>
  <c r="Q65" i="263"/>
  <c r="K65" i="263"/>
  <c r="Q64" i="263"/>
  <c r="Q68" i="263" s="1"/>
  <c r="K64" i="263"/>
  <c r="Q62" i="263"/>
  <c r="P62" i="263"/>
  <c r="O62" i="263"/>
  <c r="N62" i="263"/>
  <c r="M62" i="263"/>
  <c r="L62" i="263"/>
  <c r="J62" i="263"/>
  <c r="I62" i="263"/>
  <c r="H62" i="263"/>
  <c r="G62" i="263"/>
  <c r="F62" i="263"/>
  <c r="Q61" i="263"/>
  <c r="K61" i="263"/>
  <c r="Q60" i="263"/>
  <c r="K60" i="263"/>
  <c r="F55" i="263"/>
  <c r="L55" i="263" s="1"/>
  <c r="Q88" i="261"/>
  <c r="P86" i="261"/>
  <c r="O86" i="261"/>
  <c r="N86" i="261"/>
  <c r="M86" i="261"/>
  <c r="L86" i="261"/>
  <c r="J86" i="261"/>
  <c r="I86" i="261"/>
  <c r="H86" i="261"/>
  <c r="G86" i="261"/>
  <c r="F86" i="261"/>
  <c r="Q85" i="261"/>
  <c r="K85" i="261"/>
  <c r="Q84" i="261"/>
  <c r="Q86" i="261" s="1"/>
  <c r="K84" i="261"/>
  <c r="Q81" i="261"/>
  <c r="K81" i="261"/>
  <c r="P80" i="261"/>
  <c r="O80" i="261"/>
  <c r="N80" i="261"/>
  <c r="M80" i="261"/>
  <c r="L80" i="261"/>
  <c r="J80" i="261"/>
  <c r="I80" i="261"/>
  <c r="H80" i="261"/>
  <c r="G80" i="261"/>
  <c r="F80" i="261"/>
  <c r="Q79" i="261"/>
  <c r="K79" i="261"/>
  <c r="Q78" i="261"/>
  <c r="K78" i="261"/>
  <c r="Q77" i="261"/>
  <c r="K77" i="261"/>
  <c r="Q74" i="261"/>
  <c r="K74" i="261"/>
  <c r="Q73" i="261"/>
  <c r="K73" i="261"/>
  <c r="J72" i="261"/>
  <c r="J75" i="261" s="1"/>
  <c r="J82" i="261" s="1"/>
  <c r="P71" i="261"/>
  <c r="O71" i="261"/>
  <c r="N71" i="261"/>
  <c r="M71" i="261"/>
  <c r="L71" i="261"/>
  <c r="L72" i="261" s="1"/>
  <c r="L75" i="261" s="1"/>
  <c r="L82" i="261" s="1"/>
  <c r="J71" i="261"/>
  <c r="I71" i="261"/>
  <c r="I72" i="261" s="1"/>
  <c r="I75" i="261" s="1"/>
  <c r="H71" i="261"/>
  <c r="G71" i="261"/>
  <c r="F71" i="261"/>
  <c r="Q70" i="261"/>
  <c r="K70" i="261"/>
  <c r="Q69" i="261"/>
  <c r="K69" i="261"/>
  <c r="P68" i="261"/>
  <c r="O68" i="261"/>
  <c r="N68" i="261"/>
  <c r="M68" i="261"/>
  <c r="L68" i="261"/>
  <c r="J68" i="261"/>
  <c r="I68" i="261"/>
  <c r="H68" i="261"/>
  <c r="G68" i="261"/>
  <c r="F68" i="261"/>
  <c r="Q67" i="261"/>
  <c r="K67" i="261"/>
  <c r="Q66" i="261"/>
  <c r="K66" i="261"/>
  <c r="Q65" i="261"/>
  <c r="Q68" i="261" s="1"/>
  <c r="K65" i="261"/>
  <c r="P64" i="261"/>
  <c r="O64" i="261"/>
  <c r="N64" i="261"/>
  <c r="M64" i="261"/>
  <c r="L64" i="261"/>
  <c r="J64" i="261"/>
  <c r="I64" i="261"/>
  <c r="H64" i="261"/>
  <c r="G64" i="261"/>
  <c r="F64" i="261"/>
  <c r="Q63" i="261"/>
  <c r="K63" i="261"/>
  <c r="Q62" i="261"/>
  <c r="K62" i="261"/>
  <c r="Q61" i="261"/>
  <c r="K61" i="261"/>
  <c r="Q60" i="261"/>
  <c r="Q64" i="261" s="1"/>
  <c r="K60" i="261"/>
  <c r="P58" i="261"/>
  <c r="O58" i="261"/>
  <c r="N58" i="261"/>
  <c r="M58" i="261"/>
  <c r="L58" i="261"/>
  <c r="J58" i="261"/>
  <c r="I58" i="261"/>
  <c r="H58" i="261"/>
  <c r="G58" i="261"/>
  <c r="F58" i="261"/>
  <c r="Q57" i="261"/>
  <c r="K57" i="261" a="1"/>
  <c r="K57" i="261" s="1"/>
  <c r="Q56" i="261"/>
  <c r="K56" i="261"/>
  <c r="F52" i="261"/>
  <c r="L52" i="261" s="1"/>
  <c r="I82" i="261" l="1"/>
  <c r="Q92" i="263"/>
  <c r="L88" i="263"/>
  <c r="K86" i="263"/>
  <c r="F78" i="263"/>
  <c r="F81" i="263" s="1"/>
  <c r="K73" i="263"/>
  <c r="O78" i="263"/>
  <c r="O81" i="263" s="1"/>
  <c r="O88" i="263" s="1"/>
  <c r="I78" i="263"/>
  <c r="I81" i="263" s="1"/>
  <c r="I88" i="263" s="1"/>
  <c r="J78" i="263"/>
  <c r="J81" i="263" s="1"/>
  <c r="K68" i="263"/>
  <c r="K78" i="263" s="1"/>
  <c r="K81" i="263" s="1"/>
  <c r="G78" i="263"/>
  <c r="G81" i="263" s="1"/>
  <c r="G88" i="263" s="1"/>
  <c r="H78" i="263"/>
  <c r="H81" i="263" s="1"/>
  <c r="H88" i="263" s="1"/>
  <c r="F88" i="263"/>
  <c r="K62" i="263"/>
  <c r="N88" i="263"/>
  <c r="P88" i="263"/>
  <c r="Q78" i="263"/>
  <c r="Q81" i="263" s="1"/>
  <c r="J88" i="263"/>
  <c r="K71" i="261"/>
  <c r="M72" i="261"/>
  <c r="M75" i="261" s="1"/>
  <c r="M82" i="261" s="1"/>
  <c r="Q71" i="261"/>
  <c r="Q72" i="261" s="1"/>
  <c r="N72" i="261"/>
  <c r="N75" i="261" s="1"/>
  <c r="N82" i="261" s="1"/>
  <c r="F72" i="261"/>
  <c r="F75" i="261" s="1"/>
  <c r="F82" i="261" s="1"/>
  <c r="O72" i="261"/>
  <c r="O75" i="261" s="1"/>
  <c r="O82" i="261" s="1"/>
  <c r="K80" i="261"/>
  <c r="G72" i="261"/>
  <c r="G75" i="261" s="1"/>
  <c r="G82" i="261" s="1"/>
  <c r="P72" i="261"/>
  <c r="P75" i="261" s="1"/>
  <c r="P82" i="261" s="1"/>
  <c r="Q80" i="261"/>
  <c r="H72" i="261"/>
  <c r="H75" i="261" s="1"/>
  <c r="H82" i="261" s="1"/>
  <c r="K86" i="261"/>
  <c r="Q75" i="261"/>
  <c r="K68" i="261"/>
  <c r="K64" i="261"/>
  <c r="Q58" i="261"/>
  <c r="K58" i="261"/>
  <c r="E44" i="201"/>
  <c r="K79" i="262"/>
  <c r="K80" i="264"/>
  <c r="P82" i="264"/>
  <c r="O82" i="264"/>
  <c r="N82" i="264"/>
  <c r="M82" i="264"/>
  <c r="L82" i="264"/>
  <c r="J82" i="264"/>
  <c r="I82" i="264"/>
  <c r="H82" i="264"/>
  <c r="G82" i="264"/>
  <c r="Q81" i="264"/>
  <c r="Q80" i="264"/>
  <c r="Q82" i="264" s="1"/>
  <c r="Q77" i="264"/>
  <c r="K77" i="264"/>
  <c r="P76" i="264"/>
  <c r="O76" i="264"/>
  <c r="N76" i="264"/>
  <c r="M76" i="264"/>
  <c r="L76" i="264"/>
  <c r="J76" i="264"/>
  <c r="I76" i="264"/>
  <c r="H76" i="264"/>
  <c r="G76" i="264"/>
  <c r="F76" i="264"/>
  <c r="Q75" i="264"/>
  <c r="K75" i="264"/>
  <c r="Q74" i="264"/>
  <c r="K74" i="264"/>
  <c r="Q73" i="264"/>
  <c r="Q76" i="264" s="1"/>
  <c r="K73" i="264"/>
  <c r="K76" i="264" s="1"/>
  <c r="Q70" i="264"/>
  <c r="K70" i="264"/>
  <c r="Q69" i="264"/>
  <c r="K69" i="264"/>
  <c r="Q67" i="264"/>
  <c r="K67" i="264"/>
  <c r="Q66" i="264"/>
  <c r="K66" i="264"/>
  <c r="P65" i="264"/>
  <c r="P68" i="264" s="1"/>
  <c r="P71" i="264" s="1"/>
  <c r="P78" i="264" s="1"/>
  <c r="O65" i="264"/>
  <c r="O68" i="264" s="1"/>
  <c r="O71" i="264" s="1"/>
  <c r="O78" i="264" s="1"/>
  <c r="N65" i="264"/>
  <c r="M65" i="264"/>
  <c r="M68" i="264" s="1"/>
  <c r="M71" i="264" s="1"/>
  <c r="M78" i="264" s="1"/>
  <c r="L65" i="264"/>
  <c r="L68" i="264" s="1"/>
  <c r="L71" i="264" s="1"/>
  <c r="L78" i="264" s="1"/>
  <c r="J65" i="264"/>
  <c r="J68" i="264" s="1"/>
  <c r="J71" i="264" s="1"/>
  <c r="J78" i="264" s="1"/>
  <c r="I65" i="264"/>
  <c r="I68" i="264" s="1"/>
  <c r="I71" i="264" s="1"/>
  <c r="I78" i="264" s="1"/>
  <c r="H65" i="264"/>
  <c r="H68" i="264" s="1"/>
  <c r="H71" i="264" s="1"/>
  <c r="H78" i="264" s="1"/>
  <c r="G65" i="264"/>
  <c r="G68" i="264" s="1"/>
  <c r="G71" i="264" s="1"/>
  <c r="G78" i="264" s="1"/>
  <c r="F65" i="264"/>
  <c r="F68" i="264" s="1"/>
  <c r="F71" i="264" s="1"/>
  <c r="F78" i="264" s="1"/>
  <c r="Q64" i="264"/>
  <c r="K64" i="264"/>
  <c r="Q63" i="264"/>
  <c r="K63" i="264"/>
  <c r="Q62" i="264"/>
  <c r="K62" i="264"/>
  <c r="Q61" i="264"/>
  <c r="Q65" i="264" s="1"/>
  <c r="K61" i="264"/>
  <c r="P60" i="264"/>
  <c r="O60" i="264"/>
  <c r="N60" i="264"/>
  <c r="N68" i="264" s="1"/>
  <c r="N71" i="264" s="1"/>
  <c r="M60" i="264"/>
  <c r="L60" i="264"/>
  <c r="J60" i="264"/>
  <c r="I60" i="264"/>
  <c r="H60" i="264"/>
  <c r="G60" i="264"/>
  <c r="F60" i="264"/>
  <c r="Q59" i="264"/>
  <c r="K59" i="264"/>
  <c r="Q58" i="264"/>
  <c r="K58" i="264"/>
  <c r="Q57" i="264"/>
  <c r="Q60" i="264" s="1"/>
  <c r="K57" i="264"/>
  <c r="K60" i="264" s="1"/>
  <c r="P80" i="262"/>
  <c r="O80" i="262"/>
  <c r="N80" i="262"/>
  <c r="M80" i="262"/>
  <c r="L80" i="262"/>
  <c r="J80" i="262"/>
  <c r="I80" i="262"/>
  <c r="H80" i="262"/>
  <c r="G80" i="262"/>
  <c r="Q79" i="262"/>
  <c r="Q78" i="262"/>
  <c r="Q80" i="262" s="1"/>
  <c r="Q75" i="262"/>
  <c r="K75" i="262"/>
  <c r="P74" i="262"/>
  <c r="O74" i="262"/>
  <c r="N74" i="262"/>
  <c r="M74" i="262"/>
  <c r="L74" i="262"/>
  <c r="J74" i="262"/>
  <c r="I74" i="262"/>
  <c r="H74" i="262"/>
  <c r="G74" i="262"/>
  <c r="F74" i="262"/>
  <c r="Q73" i="262"/>
  <c r="K73" i="262"/>
  <c r="Q72" i="262"/>
  <c r="K72" i="262"/>
  <c r="Q71" i="262"/>
  <c r="K71" i="262"/>
  <c r="K74" i="262" s="1"/>
  <c r="Q68" i="262"/>
  <c r="K68" i="262"/>
  <c r="Q67" i="262"/>
  <c r="K67" i="262"/>
  <c r="Q65" i="262"/>
  <c r="K65" i="262"/>
  <c r="P64" i="262"/>
  <c r="O64" i="262"/>
  <c r="N64" i="262"/>
  <c r="M64" i="262"/>
  <c r="L64" i="262"/>
  <c r="J64" i="262"/>
  <c r="I64" i="262"/>
  <c r="H64" i="262"/>
  <c r="G64" i="262"/>
  <c r="F64" i="262"/>
  <c r="Q63" i="262"/>
  <c r="K63" i="262"/>
  <c r="Q62" i="262"/>
  <c r="K62" i="262"/>
  <c r="Q61" i="262"/>
  <c r="K61" i="262"/>
  <c r="K64" i="262" s="1"/>
  <c r="Q60" i="262"/>
  <c r="K60" i="262"/>
  <c r="P59" i="262"/>
  <c r="P66" i="262" s="1"/>
  <c r="P69" i="262" s="1"/>
  <c r="P76" i="262" s="1"/>
  <c r="O59" i="262"/>
  <c r="O66" i="262" s="1"/>
  <c r="O69" i="262" s="1"/>
  <c r="O76" i="262" s="1"/>
  <c r="N59" i="262"/>
  <c r="N66" i="262" s="1"/>
  <c r="N69" i="262" s="1"/>
  <c r="N76" i="262" s="1"/>
  <c r="M59" i="262"/>
  <c r="L59" i="262"/>
  <c r="J59" i="262"/>
  <c r="J66" i="262" s="1"/>
  <c r="J69" i="262" s="1"/>
  <c r="J76" i="262" s="1"/>
  <c r="I59" i="262"/>
  <c r="H59" i="262"/>
  <c r="G59" i="262"/>
  <c r="F59" i="262"/>
  <c r="F66" i="262" s="1"/>
  <c r="F69" i="262" s="1"/>
  <c r="F76" i="262" s="1"/>
  <c r="Q58" i="262"/>
  <c r="K58" i="262"/>
  <c r="Q57" i="262"/>
  <c r="K57" i="262"/>
  <c r="Q56" i="262"/>
  <c r="Q59" i="262" s="1"/>
  <c r="K56" i="262"/>
  <c r="E15" i="289"/>
  <c r="G15" i="289"/>
  <c r="K59" i="262" l="1"/>
  <c r="K66" i="262" s="1"/>
  <c r="K69" i="262" s="1"/>
  <c r="K76" i="262" s="1"/>
  <c r="Q74" i="262"/>
  <c r="N78" i="264"/>
  <c r="K65" i="264"/>
  <c r="K68" i="264" s="1"/>
  <c r="K71" i="264" s="1"/>
  <c r="K78" i="264" s="1"/>
  <c r="L66" i="262"/>
  <c r="L69" i="262" s="1"/>
  <c r="L76" i="262" s="1"/>
  <c r="Q64" i="262"/>
  <c r="Q66" i="262" s="1"/>
  <c r="Q69" i="262" s="1"/>
  <c r="Q76" i="262" s="1"/>
  <c r="M66" i="262"/>
  <c r="M69" i="262" s="1"/>
  <c r="M76" i="262" s="1"/>
  <c r="H66" i="262"/>
  <c r="H69" i="262" s="1"/>
  <c r="H76" i="262" s="1"/>
  <c r="I66" i="262"/>
  <c r="I69" i="262" s="1"/>
  <c r="I76" i="262" s="1"/>
  <c r="G66" i="262"/>
  <c r="G69" i="262" s="1"/>
  <c r="G76" i="262" s="1"/>
  <c r="Q88" i="263"/>
  <c r="K88" i="263"/>
  <c r="Q82" i="261"/>
  <c r="K72" i="261"/>
  <c r="K75" i="261" s="1"/>
  <c r="K82" i="261" s="1"/>
  <c r="F80" i="262"/>
  <c r="F82" i="264"/>
  <c r="K81" i="264"/>
  <c r="Q68" i="264"/>
  <c r="Q71" i="264" s="1"/>
  <c r="Q78" i="264" s="1"/>
  <c r="K78" i="262"/>
  <c r="K80" i="262" s="1"/>
  <c r="K82" i="264" l="1"/>
  <c r="E17" i="290"/>
  <c r="I37" i="262"/>
  <c r="K16" i="261" l="1" a="1"/>
  <c r="K16" i="261" s="1"/>
  <c r="Q16" i="261"/>
  <c r="F17" i="261"/>
  <c r="G17" i="261"/>
  <c r="H17" i="261"/>
  <c r="I17" i="261"/>
  <c r="J17" i="261"/>
  <c r="L17" i="261"/>
  <c r="M17" i="261"/>
  <c r="N17" i="261"/>
  <c r="O17" i="261"/>
  <c r="P17" i="261"/>
  <c r="K19" i="261"/>
  <c r="Q19" i="261"/>
  <c r="K20" i="261"/>
  <c r="Q20" i="261"/>
  <c r="E34" i="289" l="1"/>
  <c r="G34" i="289"/>
  <c r="D34" i="289"/>
  <c r="G33" i="289"/>
  <c r="E33" i="289"/>
  <c r="D33" i="289"/>
  <c r="F16" i="293"/>
  <c r="G22" i="293"/>
  <c r="Q21" i="295"/>
  <c r="G86" i="293"/>
  <c r="G84" i="293"/>
  <c r="G59" i="293"/>
  <c r="G58" i="293"/>
  <c r="G57" i="293"/>
  <c r="D60" i="293"/>
  <c r="E60" i="293"/>
  <c r="F60" i="293"/>
  <c r="H60" i="293"/>
  <c r="C60" i="293"/>
  <c r="D16" i="293"/>
  <c r="E16" i="293"/>
  <c r="H16" i="293"/>
  <c r="C16" i="293"/>
  <c r="D15" i="295"/>
  <c r="E15" i="295"/>
  <c r="F15" i="295"/>
  <c r="G15" i="295"/>
  <c r="H15" i="295"/>
  <c r="I15" i="295"/>
  <c r="J15" i="295"/>
  <c r="K15" i="295"/>
  <c r="L15" i="295"/>
  <c r="M15" i="295"/>
  <c r="N15" i="295"/>
  <c r="O15" i="295"/>
  <c r="P15" i="295"/>
  <c r="R15" i="295"/>
  <c r="C15" i="295"/>
  <c r="C33" i="295"/>
  <c r="Q84" i="295"/>
  <c r="Q82" i="295"/>
  <c r="D58" i="295"/>
  <c r="E58" i="295"/>
  <c r="F58" i="295"/>
  <c r="G58" i="295"/>
  <c r="H58" i="295"/>
  <c r="I58" i="295"/>
  <c r="J58" i="295"/>
  <c r="K58" i="295"/>
  <c r="L58" i="295"/>
  <c r="M58" i="295"/>
  <c r="N58" i="295"/>
  <c r="O58" i="295"/>
  <c r="P58" i="295"/>
  <c r="R58" i="295"/>
  <c r="C58" i="295"/>
  <c r="Q56" i="295"/>
  <c r="Q57" i="295"/>
  <c r="Q55" i="295"/>
  <c r="G60" i="293" l="1"/>
  <c r="Q58" i="295"/>
  <c r="E54" i="291" l="1"/>
  <c r="E53" i="291"/>
  <c r="D61" i="40"/>
  <c r="E61" i="40"/>
  <c r="G61" i="40"/>
  <c r="P47" i="282"/>
  <c r="H46" i="295" l="1"/>
  <c r="R7" i="295"/>
  <c r="Q10" i="295" s="1"/>
  <c r="Q98" i="295"/>
  <c r="Q96" i="295"/>
  <c r="Q94" i="295"/>
  <c r="Q92" i="295"/>
  <c r="Q90" i="295"/>
  <c r="Q88" i="295"/>
  <c r="Q86" i="295"/>
  <c r="Q80" i="295"/>
  <c r="R78" i="295"/>
  <c r="P78" i="295"/>
  <c r="O78" i="295"/>
  <c r="N78" i="295"/>
  <c r="M78" i="295"/>
  <c r="L78" i="295"/>
  <c r="K78" i="295"/>
  <c r="J78" i="295"/>
  <c r="I78" i="295"/>
  <c r="H78" i="295"/>
  <c r="G78" i="295"/>
  <c r="F78" i="295"/>
  <c r="E78" i="295"/>
  <c r="D78" i="295"/>
  <c r="C78" i="295"/>
  <c r="Q77" i="295"/>
  <c r="Q76" i="295"/>
  <c r="Q74" i="295"/>
  <c r="Q73" i="295"/>
  <c r="R71" i="295"/>
  <c r="P71" i="295"/>
  <c r="O71" i="295"/>
  <c r="N71" i="295"/>
  <c r="M71" i="295"/>
  <c r="L71" i="295"/>
  <c r="K71" i="295"/>
  <c r="J71" i="295"/>
  <c r="I71" i="295"/>
  <c r="H71" i="295"/>
  <c r="G71" i="295"/>
  <c r="F71" i="295"/>
  <c r="E71" i="295"/>
  <c r="D71" i="295"/>
  <c r="C71" i="295"/>
  <c r="Q70" i="295"/>
  <c r="Q69" i="295"/>
  <c r="Q68" i="295"/>
  <c r="Q67" i="295"/>
  <c r="Q65" i="295"/>
  <c r="R63" i="295"/>
  <c r="R100" i="295" s="1"/>
  <c r="P63" i="295"/>
  <c r="P100" i="295" s="1"/>
  <c r="O63" i="295"/>
  <c r="O100" i="295" s="1"/>
  <c r="N63" i="295"/>
  <c r="N100" i="295" s="1"/>
  <c r="M63" i="295"/>
  <c r="M100" i="295" s="1"/>
  <c r="L63" i="295"/>
  <c r="L100" i="295" s="1"/>
  <c r="K63" i="295"/>
  <c r="K100" i="295" s="1"/>
  <c r="J63" i="295"/>
  <c r="J100" i="295" s="1"/>
  <c r="I63" i="295"/>
  <c r="I100" i="295" s="1"/>
  <c r="H63" i="295"/>
  <c r="H100" i="295" s="1"/>
  <c r="G63" i="295"/>
  <c r="G100" i="295" s="1"/>
  <c r="F63" i="295"/>
  <c r="F100" i="295" s="1"/>
  <c r="E63" i="295"/>
  <c r="E100" i="295" s="1"/>
  <c r="D63" i="295"/>
  <c r="D100" i="295" s="1"/>
  <c r="C63" i="295"/>
  <c r="C100" i="295" s="1"/>
  <c r="Q62" i="295"/>
  <c r="Q61" i="295"/>
  <c r="R53" i="295"/>
  <c r="P53" i="295"/>
  <c r="O53" i="295"/>
  <c r="N53" i="295"/>
  <c r="M53" i="295"/>
  <c r="L53" i="295"/>
  <c r="K53" i="295"/>
  <c r="J53" i="295"/>
  <c r="I53" i="295"/>
  <c r="H53" i="295"/>
  <c r="G53" i="295"/>
  <c r="F53" i="295"/>
  <c r="E53" i="295"/>
  <c r="D53" i="295"/>
  <c r="C53" i="295"/>
  <c r="Q52" i="295"/>
  <c r="Q51" i="295"/>
  <c r="Q50" i="295"/>
  <c r="Q49" i="295"/>
  <c r="Q48" i="295"/>
  <c r="R46" i="295"/>
  <c r="P46" i="295"/>
  <c r="O46" i="295"/>
  <c r="N46" i="295"/>
  <c r="M46" i="295"/>
  <c r="L46" i="295"/>
  <c r="K46" i="295"/>
  <c r="J46" i="295"/>
  <c r="I46" i="295"/>
  <c r="G46" i="295"/>
  <c r="F46" i="295"/>
  <c r="E46" i="295"/>
  <c r="D46" i="295"/>
  <c r="C46" i="295"/>
  <c r="Q45" i="295"/>
  <c r="Q44" i="295"/>
  <c r="Q43" i="295"/>
  <c r="Q42" i="295"/>
  <c r="Q41" i="295"/>
  <c r="Q40" i="295"/>
  <c r="R38" i="295"/>
  <c r="P38" i="295"/>
  <c r="O38" i="295"/>
  <c r="N38" i="295"/>
  <c r="M38" i="295"/>
  <c r="L38" i="295"/>
  <c r="K38" i="295"/>
  <c r="J38" i="295"/>
  <c r="I38" i="295"/>
  <c r="H38" i="295"/>
  <c r="G38" i="295"/>
  <c r="F38" i="295"/>
  <c r="E38" i="295"/>
  <c r="D38" i="295"/>
  <c r="C38" i="295"/>
  <c r="Q37" i="295"/>
  <c r="Q36" i="295"/>
  <c r="Q35" i="295"/>
  <c r="R33" i="295"/>
  <c r="P33" i="295"/>
  <c r="O33" i="295"/>
  <c r="N33" i="295"/>
  <c r="M33" i="295"/>
  <c r="L33" i="295"/>
  <c r="K33" i="295"/>
  <c r="J33" i="295"/>
  <c r="I33" i="295"/>
  <c r="H33" i="295"/>
  <c r="G33" i="295"/>
  <c r="F33" i="295"/>
  <c r="E33" i="295"/>
  <c r="D33" i="295"/>
  <c r="Q32" i="295"/>
  <c r="Q31" i="295"/>
  <c r="Q30" i="295"/>
  <c r="Q29" i="295"/>
  <c r="Q26" i="295"/>
  <c r="Q25" i="295"/>
  <c r="Q22" i="295"/>
  <c r="Q20" i="295"/>
  <c r="Q19" i="295"/>
  <c r="Q18" i="295"/>
  <c r="Q17" i="295"/>
  <c r="Q16" i="295"/>
  <c r="Q13" i="295"/>
  <c r="A7" i="295"/>
  <c r="A6" i="295"/>
  <c r="A4" i="295"/>
  <c r="A3" i="295"/>
  <c r="Q15" i="295" l="1"/>
  <c r="R10" i="295"/>
  <c r="Q63" i="295"/>
  <c r="Q71" i="295"/>
  <c r="Q33" i="295"/>
  <c r="Q78" i="295"/>
  <c r="Q38" i="295"/>
  <c r="Q53" i="295"/>
  <c r="Q46" i="295"/>
  <c r="G7" i="288"/>
  <c r="A7" i="288"/>
  <c r="A6" i="288"/>
  <c r="A4" i="288"/>
  <c r="A3" i="288"/>
  <c r="A7" i="285"/>
  <c r="A6" i="285"/>
  <c r="A4" i="285"/>
  <c r="A3" i="285"/>
  <c r="A7" i="294"/>
  <c r="A6" i="294"/>
  <c r="A4" i="294"/>
  <c r="A3" i="294"/>
  <c r="AS7" i="294" l="1"/>
  <c r="AE18" i="294"/>
  <c r="AF18" i="294"/>
  <c r="AG18" i="294"/>
  <c r="AH18" i="294"/>
  <c r="AI18" i="294"/>
  <c r="AJ18" i="294"/>
  <c r="AK18" i="294"/>
  <c r="AL18" i="294"/>
  <c r="AM18" i="294"/>
  <c r="AN18" i="294"/>
  <c r="AO18" i="294"/>
  <c r="AP18" i="294"/>
  <c r="AQ18" i="294"/>
  <c r="AR18" i="294"/>
  <c r="P22" i="294"/>
  <c r="P48" i="294" s="1"/>
  <c r="C23" i="294"/>
  <c r="D23" i="294"/>
  <c r="D22" i="294" s="1"/>
  <c r="D48" i="294" s="1"/>
  <c r="E23" i="294"/>
  <c r="F23" i="294"/>
  <c r="G23" i="294"/>
  <c r="H23" i="294"/>
  <c r="H22" i="294" s="1"/>
  <c r="H48" i="294" s="1"/>
  <c r="I23" i="294"/>
  <c r="I22" i="294" s="1"/>
  <c r="I48" i="294" s="1"/>
  <c r="J23" i="294"/>
  <c r="K23" i="294"/>
  <c r="L23" i="294"/>
  <c r="L22" i="294" s="1"/>
  <c r="L48" i="294" s="1"/>
  <c r="M23" i="294"/>
  <c r="M22" i="294" s="1"/>
  <c r="M48" i="294" s="1"/>
  <c r="N23" i="294"/>
  <c r="O23" i="294"/>
  <c r="P23" i="294"/>
  <c r="Q23" i="294"/>
  <c r="Q22" i="294" s="1"/>
  <c r="Q48" i="294" s="1"/>
  <c r="R23" i="294"/>
  <c r="R22" i="294" s="1"/>
  <c r="R48" i="294" s="1"/>
  <c r="S23" i="294"/>
  <c r="T23" i="294"/>
  <c r="T22" i="294" s="1"/>
  <c r="T48" i="294" s="1"/>
  <c r="U23" i="294"/>
  <c r="U22" i="294" s="1"/>
  <c r="U48" i="294" s="1"/>
  <c r="V23" i="294"/>
  <c r="W23" i="294"/>
  <c r="X23" i="294"/>
  <c r="X22" i="294" s="1"/>
  <c r="X48" i="294" s="1"/>
  <c r="Y23" i="294"/>
  <c r="Y22" i="294" s="1"/>
  <c r="Y48" i="294" s="1"/>
  <c r="Z23" i="294"/>
  <c r="Z22" i="294" s="1"/>
  <c r="Z48" i="294" s="1"/>
  <c r="AA23" i="294"/>
  <c r="AB23" i="294"/>
  <c r="AB22" i="294" s="1"/>
  <c r="AB48" i="294" s="1"/>
  <c r="AC23" i="294"/>
  <c r="AC22" i="294" s="1"/>
  <c r="AC48" i="294" s="1"/>
  <c r="AD23" i="294"/>
  <c r="AE24" i="294"/>
  <c r="AF24" i="294"/>
  <c r="AG24" i="294"/>
  <c r="AH24" i="294"/>
  <c r="AI24" i="294"/>
  <c r="AJ24" i="294"/>
  <c r="AK24" i="294"/>
  <c r="AL24" i="294"/>
  <c r="AM24" i="294"/>
  <c r="AN24" i="294"/>
  <c r="AO24" i="294"/>
  <c r="AP24" i="294"/>
  <c r="AQ24" i="294"/>
  <c r="AR24" i="294"/>
  <c r="AE25" i="294"/>
  <c r="AF25" i="294"/>
  <c r="AG25" i="294"/>
  <c r="AH25" i="294"/>
  <c r="AI25" i="294"/>
  <c r="AJ25" i="294"/>
  <c r="AK25" i="294"/>
  <c r="AL25" i="294"/>
  <c r="AM25" i="294"/>
  <c r="AN25" i="294"/>
  <c r="AO25" i="294"/>
  <c r="AP25" i="294"/>
  <c r="AQ25" i="294"/>
  <c r="AR25" i="294"/>
  <c r="AE26" i="294"/>
  <c r="AF26" i="294"/>
  <c r="AG26" i="294"/>
  <c r="AH26" i="294"/>
  <c r="AI26" i="294"/>
  <c r="AJ26" i="294"/>
  <c r="AK26" i="294"/>
  <c r="AL26" i="294"/>
  <c r="AM26" i="294"/>
  <c r="AN26" i="294"/>
  <c r="AO26" i="294"/>
  <c r="AP26" i="294"/>
  <c r="AQ26" i="294"/>
  <c r="AR26" i="294"/>
  <c r="AE27" i="294"/>
  <c r="AF27" i="294"/>
  <c r="AG27" i="294"/>
  <c r="AH27" i="294"/>
  <c r="AI27" i="294"/>
  <c r="AI23" i="294" s="1"/>
  <c r="AJ27" i="294"/>
  <c r="AK27" i="294"/>
  <c r="AL27" i="294"/>
  <c r="AM27" i="294"/>
  <c r="AN27" i="294"/>
  <c r="AO27" i="294"/>
  <c r="AP27" i="294"/>
  <c r="AQ27" i="294"/>
  <c r="AQ23" i="294" s="1"/>
  <c r="AR27" i="294"/>
  <c r="AE28" i="294"/>
  <c r="AF28" i="294"/>
  <c r="AG28" i="294"/>
  <c r="AH28" i="294"/>
  <c r="AI28" i="294"/>
  <c r="AJ28" i="294"/>
  <c r="AK28" i="294"/>
  <c r="AL28" i="294"/>
  <c r="AM28" i="294"/>
  <c r="AN28" i="294"/>
  <c r="AO28" i="294"/>
  <c r="AP28" i="294"/>
  <c r="AQ28" i="294"/>
  <c r="AR28" i="294"/>
  <c r="AE29" i="294"/>
  <c r="AS29" i="294" s="1"/>
  <c r="AF29" i="294"/>
  <c r="AG29" i="294"/>
  <c r="AH29" i="294"/>
  <c r="AI29" i="294"/>
  <c r="AJ29" i="294"/>
  <c r="AK29" i="294"/>
  <c r="AL29" i="294"/>
  <c r="AM29" i="294"/>
  <c r="AN29" i="294"/>
  <c r="AO29" i="294"/>
  <c r="AP29" i="294"/>
  <c r="AQ29" i="294"/>
  <c r="AR29" i="294"/>
  <c r="AE30" i="294"/>
  <c r="AF30" i="294"/>
  <c r="AG30" i="294"/>
  <c r="AH30" i="294"/>
  <c r="AI30" i="294"/>
  <c r="AJ30" i="294"/>
  <c r="AK30" i="294"/>
  <c r="AL30" i="294"/>
  <c r="AM30" i="294"/>
  <c r="AN30" i="294"/>
  <c r="AO30" i="294"/>
  <c r="AP30" i="294"/>
  <c r="AQ30" i="294"/>
  <c r="AR30" i="294"/>
  <c r="AE31" i="294"/>
  <c r="AF31" i="294"/>
  <c r="AG31" i="294"/>
  <c r="AH31" i="294"/>
  <c r="AI31" i="294"/>
  <c r="AJ31" i="294"/>
  <c r="AK31" i="294"/>
  <c r="AL31" i="294"/>
  <c r="AM31" i="294"/>
  <c r="AN31" i="294"/>
  <c r="AO31" i="294"/>
  <c r="AP31" i="294"/>
  <c r="AQ31" i="294"/>
  <c r="AR31" i="294"/>
  <c r="AE32" i="294"/>
  <c r="AF32" i="294"/>
  <c r="AG32" i="294"/>
  <c r="AH32" i="294"/>
  <c r="AI32" i="294"/>
  <c r="AJ32" i="294"/>
  <c r="AK32" i="294"/>
  <c r="AL32" i="294"/>
  <c r="AM32" i="294"/>
  <c r="AN32" i="294"/>
  <c r="AO32" i="294"/>
  <c r="AP32" i="294"/>
  <c r="AQ32" i="294"/>
  <c r="AR32" i="294"/>
  <c r="C33" i="294"/>
  <c r="D33" i="294"/>
  <c r="E33" i="294"/>
  <c r="F33" i="294"/>
  <c r="G33" i="294"/>
  <c r="H33" i="294"/>
  <c r="I33" i="294"/>
  <c r="J33" i="294"/>
  <c r="J22" i="294" s="1"/>
  <c r="J48" i="294" s="1"/>
  <c r="K33" i="294"/>
  <c r="L33" i="294"/>
  <c r="M33" i="294"/>
  <c r="N33" i="294"/>
  <c r="O33" i="294"/>
  <c r="P33" i="294"/>
  <c r="Q33" i="294"/>
  <c r="R33" i="294"/>
  <c r="S33" i="294"/>
  <c r="T33" i="294"/>
  <c r="U33" i="294"/>
  <c r="V33" i="294"/>
  <c r="W33" i="294"/>
  <c r="X33" i="294"/>
  <c r="Y33" i="294"/>
  <c r="Z33" i="294"/>
  <c r="AA33" i="294"/>
  <c r="AB33" i="294"/>
  <c r="AC33" i="294"/>
  <c r="AD33" i="294"/>
  <c r="AE34" i="294"/>
  <c r="AF34" i="294"/>
  <c r="AG34" i="294"/>
  <c r="AH34" i="294"/>
  <c r="AI34" i="294"/>
  <c r="AJ34" i="294"/>
  <c r="AK34" i="294"/>
  <c r="AL34" i="294"/>
  <c r="AM34" i="294"/>
  <c r="AN34" i="294"/>
  <c r="AO34" i="294"/>
  <c r="AP34" i="294"/>
  <c r="AQ34" i="294"/>
  <c r="AR34" i="294"/>
  <c r="AE35" i="294"/>
  <c r="AF35" i="294"/>
  <c r="AG35" i="294"/>
  <c r="AH35" i="294"/>
  <c r="AI35" i="294"/>
  <c r="AJ35" i="294"/>
  <c r="AK35" i="294"/>
  <c r="AL35" i="294"/>
  <c r="AM35" i="294"/>
  <c r="AN35" i="294"/>
  <c r="AO35" i="294"/>
  <c r="AP35" i="294"/>
  <c r="AQ35" i="294"/>
  <c r="AR35" i="294"/>
  <c r="AE36" i="294"/>
  <c r="AF36" i="294"/>
  <c r="AG36" i="294"/>
  <c r="AH36" i="294"/>
  <c r="AI36" i="294"/>
  <c r="AJ36" i="294"/>
  <c r="AK36" i="294"/>
  <c r="AL36" i="294"/>
  <c r="AM36" i="294"/>
  <c r="AN36" i="294"/>
  <c r="AO36" i="294"/>
  <c r="AP36" i="294"/>
  <c r="AQ36" i="294"/>
  <c r="AR36" i="294"/>
  <c r="AE37" i="294"/>
  <c r="AF37" i="294"/>
  <c r="AG37" i="294"/>
  <c r="AH37" i="294"/>
  <c r="AI37" i="294"/>
  <c r="AJ37" i="294"/>
  <c r="AK37" i="294"/>
  <c r="AL37" i="294"/>
  <c r="AM37" i="294"/>
  <c r="AN37" i="294"/>
  <c r="AO37" i="294"/>
  <c r="AP37" i="294"/>
  <c r="AQ37" i="294"/>
  <c r="AR37" i="294"/>
  <c r="AE38" i="294"/>
  <c r="AF38" i="294"/>
  <c r="AG38" i="294"/>
  <c r="AH38" i="294"/>
  <c r="AH33" i="294" s="1"/>
  <c r="AI38" i="294"/>
  <c r="AJ38" i="294"/>
  <c r="AK38" i="294"/>
  <c r="AL38" i="294"/>
  <c r="AM38" i="294"/>
  <c r="AN38" i="294"/>
  <c r="AO38" i="294"/>
  <c r="AP38" i="294"/>
  <c r="AP33" i="294" s="1"/>
  <c r="AQ38" i="294"/>
  <c r="AR38" i="294"/>
  <c r="AE39" i="294"/>
  <c r="AF39" i="294"/>
  <c r="AG39" i="294"/>
  <c r="AH39" i="294"/>
  <c r="AI39" i="294"/>
  <c r="AJ39" i="294"/>
  <c r="AK39" i="294"/>
  <c r="AL39" i="294"/>
  <c r="AM39" i="294"/>
  <c r="AN39" i="294"/>
  <c r="AO39" i="294"/>
  <c r="AP39" i="294"/>
  <c r="AQ39" i="294"/>
  <c r="AR39" i="294"/>
  <c r="AE40" i="294"/>
  <c r="AF40" i="294"/>
  <c r="AG40" i="294"/>
  <c r="AH40" i="294"/>
  <c r="AI40" i="294"/>
  <c r="AJ40" i="294"/>
  <c r="AK40" i="294"/>
  <c r="AL40" i="294"/>
  <c r="AM40" i="294"/>
  <c r="AN40" i="294"/>
  <c r="AO40" i="294"/>
  <c r="AP40" i="294"/>
  <c r="AQ40" i="294"/>
  <c r="AR40" i="294"/>
  <c r="AE41" i="294"/>
  <c r="AS41" i="294" s="1"/>
  <c r="AF41" i="294"/>
  <c r="AG41" i="294"/>
  <c r="AH41" i="294"/>
  <c r="AI41" i="294"/>
  <c r="AJ41" i="294"/>
  <c r="AK41" i="294"/>
  <c r="AL41" i="294"/>
  <c r="AM41" i="294"/>
  <c r="AN41" i="294"/>
  <c r="AO41" i="294"/>
  <c r="AP41" i="294"/>
  <c r="AQ41" i="294"/>
  <c r="AR41" i="294"/>
  <c r="AE42" i="294"/>
  <c r="AF42" i="294"/>
  <c r="AG42" i="294"/>
  <c r="AH42" i="294"/>
  <c r="AI42" i="294"/>
  <c r="AJ42" i="294"/>
  <c r="AK42" i="294"/>
  <c r="AL42" i="294"/>
  <c r="AM42" i="294"/>
  <c r="AN42" i="294"/>
  <c r="AO42" i="294"/>
  <c r="AP42" i="294"/>
  <c r="AQ42" i="294"/>
  <c r="AR42" i="294"/>
  <c r="AE43" i="294"/>
  <c r="AF43" i="294"/>
  <c r="AG43" i="294"/>
  <c r="AH43" i="294"/>
  <c r="AI43" i="294"/>
  <c r="AJ43" i="294"/>
  <c r="AK43" i="294"/>
  <c r="AL43" i="294"/>
  <c r="AM43" i="294"/>
  <c r="AN43" i="294"/>
  <c r="AO43" i="294"/>
  <c r="AP43" i="294"/>
  <c r="AQ43" i="294"/>
  <c r="AR43" i="294"/>
  <c r="AE44" i="294"/>
  <c r="AF44" i="294"/>
  <c r="AG44" i="294"/>
  <c r="AH44" i="294"/>
  <c r="AI44" i="294"/>
  <c r="AJ44" i="294"/>
  <c r="AK44" i="294"/>
  <c r="AL44" i="294"/>
  <c r="AM44" i="294"/>
  <c r="AN44" i="294"/>
  <c r="AO44" i="294"/>
  <c r="AP44" i="294"/>
  <c r="AQ44" i="294"/>
  <c r="AR44" i="294"/>
  <c r="AE45" i="294"/>
  <c r="AS45" i="294" s="1"/>
  <c r="AF45" i="294"/>
  <c r="AG45" i="294"/>
  <c r="AH45" i="294"/>
  <c r="AI45" i="294"/>
  <c r="AJ45" i="294"/>
  <c r="AK45" i="294"/>
  <c r="AL45" i="294"/>
  <c r="AM45" i="294"/>
  <c r="AN45" i="294"/>
  <c r="AO45" i="294"/>
  <c r="AP45" i="294"/>
  <c r="AQ45" i="294"/>
  <c r="AR45" i="294"/>
  <c r="AE46" i="294"/>
  <c r="AF46" i="294"/>
  <c r="AG46" i="294"/>
  <c r="AH46" i="294"/>
  <c r="AI46" i="294"/>
  <c r="AJ46" i="294"/>
  <c r="AK46" i="294"/>
  <c r="AL46" i="294"/>
  <c r="AM46" i="294"/>
  <c r="AN46" i="294"/>
  <c r="AO46" i="294"/>
  <c r="AP46" i="294"/>
  <c r="AQ46" i="294"/>
  <c r="AR46" i="294"/>
  <c r="AE49" i="294"/>
  <c r="AF49" i="294"/>
  <c r="AG49" i="294"/>
  <c r="AH49" i="294"/>
  <c r="AI49" i="294"/>
  <c r="AJ49" i="294"/>
  <c r="AK49" i="294"/>
  <c r="AL49" i="294"/>
  <c r="AM49" i="294"/>
  <c r="AN49" i="294"/>
  <c r="AO49" i="294"/>
  <c r="AP49" i="294"/>
  <c r="AQ49" i="294"/>
  <c r="AR49" i="294"/>
  <c r="AE50" i="294"/>
  <c r="AF50" i="294"/>
  <c r="AG50" i="294"/>
  <c r="AH50" i="294"/>
  <c r="AI50" i="294"/>
  <c r="AJ50" i="294"/>
  <c r="AK50" i="294"/>
  <c r="AL50" i="294"/>
  <c r="AM50" i="294"/>
  <c r="AN50" i="294"/>
  <c r="AO50" i="294"/>
  <c r="AP50" i="294"/>
  <c r="AQ50" i="294"/>
  <c r="AR50" i="294"/>
  <c r="E22" i="294" l="1"/>
  <c r="E48" i="294" s="1"/>
  <c r="AS18" i="294"/>
  <c r="Q100" i="295"/>
  <c r="E55" i="201" s="1"/>
  <c r="AS25" i="294"/>
  <c r="AQ33" i="294"/>
  <c r="AR23" i="294"/>
  <c r="AS46" i="294"/>
  <c r="AR33" i="294"/>
  <c r="AJ33" i="294"/>
  <c r="AN33" i="294"/>
  <c r="AF33" i="294"/>
  <c r="AS30" i="294"/>
  <c r="AK23" i="294"/>
  <c r="AS26" i="294"/>
  <c r="AA22" i="294"/>
  <c r="AA48" i="294" s="1"/>
  <c r="S22" i="294"/>
  <c r="S48" i="294" s="1"/>
  <c r="K22" i="294"/>
  <c r="K48" i="294" s="1"/>
  <c r="C22" i="294"/>
  <c r="C48" i="294" s="1"/>
  <c r="AI33" i="294"/>
  <c r="AI22" i="294" s="1"/>
  <c r="AI48" i="294" s="1"/>
  <c r="AS42" i="294"/>
  <c r="AK33" i="294"/>
  <c r="AS38" i="294"/>
  <c r="AM33" i="294"/>
  <c r="AE33" i="294"/>
  <c r="AM23" i="294"/>
  <c r="AM22" i="294" s="1"/>
  <c r="AM48" i="294" s="1"/>
  <c r="AS31" i="294"/>
  <c r="AP23" i="294"/>
  <c r="AP22" i="294" s="1"/>
  <c r="AP48" i="294" s="1"/>
  <c r="AH23" i="294"/>
  <c r="AS43" i="294"/>
  <c r="AL33" i="294"/>
  <c r="AS27" i="294"/>
  <c r="AO23" i="294"/>
  <c r="AO22" i="294" s="1"/>
  <c r="AO48" i="294" s="1"/>
  <c r="AG23" i="294"/>
  <c r="AQ22" i="294"/>
  <c r="AQ48" i="294" s="1"/>
  <c r="AS37" i="294"/>
  <c r="AS39" i="294"/>
  <c r="AS35" i="294"/>
  <c r="AS32" i="294"/>
  <c r="AS28" i="294"/>
  <c r="AN23" i="294"/>
  <c r="AN22" i="294" s="1"/>
  <c r="AN48" i="294" s="1"/>
  <c r="AF23" i="294"/>
  <c r="AJ23" i="294"/>
  <c r="AJ22" i="294" s="1"/>
  <c r="AJ48" i="294" s="1"/>
  <c r="AS44" i="294"/>
  <c r="AS40" i="294"/>
  <c r="AS24" i="294"/>
  <c r="W22" i="294"/>
  <c r="W48" i="294" s="1"/>
  <c r="O22" i="294"/>
  <c r="O48" i="294" s="1"/>
  <c r="G22" i="294"/>
  <c r="G48" i="294" s="1"/>
  <c r="AO33" i="294"/>
  <c r="AG33" i="294"/>
  <c r="AS36" i="294"/>
  <c r="AD22" i="294"/>
  <c r="AD48" i="294" s="1"/>
  <c r="V22" i="294"/>
  <c r="V48" i="294" s="1"/>
  <c r="N22" i="294"/>
  <c r="N48" i="294" s="1"/>
  <c r="F22" i="294"/>
  <c r="F48" i="294" s="1"/>
  <c r="AR22" i="294"/>
  <c r="AR48" i="294" s="1"/>
  <c r="AH22" i="294"/>
  <c r="AH48" i="294" s="1"/>
  <c r="AE23" i="294"/>
  <c r="AE22" i="294" s="1"/>
  <c r="AE48" i="294" s="1"/>
  <c r="AL23" i="294"/>
  <c r="AL22" i="294" s="1"/>
  <c r="AL48" i="294" s="1"/>
  <c r="AS34" i="294"/>
  <c r="AF22" i="294" l="1"/>
  <c r="AF48" i="294" s="1"/>
  <c r="AG22" i="294"/>
  <c r="AG48" i="294" s="1"/>
  <c r="AS23" i="294"/>
  <c r="AK22" i="294"/>
  <c r="AK48" i="294" s="1"/>
  <c r="AS33" i="294"/>
  <c r="AS22" i="294" l="1"/>
  <c r="AS48" i="294" s="1"/>
  <c r="C52" i="225"/>
  <c r="D52" i="225"/>
  <c r="E52" i="225"/>
  <c r="G52" i="225"/>
  <c r="H52" i="225"/>
  <c r="J52" i="225"/>
  <c r="K52" i="225"/>
  <c r="L52" i="225"/>
  <c r="M52" i="225"/>
  <c r="N52" i="225"/>
  <c r="O52" i="225"/>
  <c r="D49" i="288" l="1"/>
  <c r="G48" i="288"/>
  <c r="F48" i="288"/>
  <c r="F49" i="288" s="1"/>
  <c r="D48" i="288"/>
  <c r="G39" i="288"/>
  <c r="G49" i="288" s="1"/>
  <c r="F39" i="288"/>
  <c r="D39" i="288"/>
  <c r="G28" i="288"/>
  <c r="F28" i="288"/>
  <c r="D28" i="288"/>
  <c r="G21" i="288"/>
  <c r="F21" i="288"/>
  <c r="F29" i="288" s="1"/>
  <c r="F51" i="288" s="1"/>
  <c r="D21" i="288"/>
  <c r="D29" i="288" s="1"/>
  <c r="D51" i="288" s="1"/>
  <c r="F12" i="288"/>
  <c r="G12" i="288" s="1"/>
  <c r="G29" i="288" l="1"/>
  <c r="G51" i="288" s="1"/>
  <c r="U7" i="285"/>
  <c r="T13" i="285" s="1"/>
  <c r="U13" i="285" s="1"/>
  <c r="U41" i="285"/>
  <c r="S41" i="285"/>
  <c r="R41" i="285"/>
  <c r="Q41" i="285"/>
  <c r="P41" i="285"/>
  <c r="O41" i="285"/>
  <c r="N41" i="285"/>
  <c r="M41" i="285"/>
  <c r="L41" i="285"/>
  <c r="K41" i="285"/>
  <c r="J41" i="285"/>
  <c r="I41" i="285"/>
  <c r="H41" i="285"/>
  <c r="G41" i="285"/>
  <c r="F41" i="285"/>
  <c r="U37" i="285"/>
  <c r="F37" i="285"/>
  <c r="U35" i="285"/>
  <c r="S35" i="285"/>
  <c r="S37" i="285" s="1"/>
  <c r="R35" i="285"/>
  <c r="R37" i="285" s="1"/>
  <c r="Q35" i="285"/>
  <c r="Q37" i="285" s="1"/>
  <c r="P35" i="285"/>
  <c r="P37" i="285" s="1"/>
  <c r="O35" i="285"/>
  <c r="O37" i="285" s="1"/>
  <c r="N35" i="285"/>
  <c r="N37" i="285" s="1"/>
  <c r="M35" i="285"/>
  <c r="M37" i="285" s="1"/>
  <c r="L35" i="285"/>
  <c r="L37" i="285" s="1"/>
  <c r="K35" i="285"/>
  <c r="K37" i="285" s="1"/>
  <c r="J35" i="285"/>
  <c r="J37" i="285" s="1"/>
  <c r="I35" i="285"/>
  <c r="I37" i="285" s="1"/>
  <c r="H35" i="285"/>
  <c r="H37" i="285" s="1"/>
  <c r="G35" i="285"/>
  <c r="G37" i="285" s="1"/>
  <c r="F35" i="285"/>
  <c r="U28" i="285"/>
  <c r="R28" i="285"/>
  <c r="R43" i="285" s="1"/>
  <c r="R49" i="285" s="1"/>
  <c r="Q28" i="285"/>
  <c r="U26" i="285"/>
  <c r="S26" i="285"/>
  <c r="S28" i="285" s="1"/>
  <c r="R26" i="285"/>
  <c r="Q26" i="285"/>
  <c r="P26" i="285"/>
  <c r="P28" i="285" s="1"/>
  <c r="O26" i="285"/>
  <c r="O28" i="285" s="1"/>
  <c r="N26" i="285"/>
  <c r="N28" i="285" s="1"/>
  <c r="M26" i="285"/>
  <c r="M28" i="285" s="1"/>
  <c r="M43" i="285" s="1"/>
  <c r="M49" i="285" s="1"/>
  <c r="L26" i="285"/>
  <c r="L28" i="285" s="1"/>
  <c r="K26" i="285"/>
  <c r="K28" i="285" s="1"/>
  <c r="J26" i="285"/>
  <c r="J28" i="285" s="1"/>
  <c r="J43" i="285" s="1"/>
  <c r="J49" i="285" s="1"/>
  <c r="I26" i="285"/>
  <c r="I28" i="285" s="1"/>
  <c r="H26" i="285"/>
  <c r="H28" i="285" s="1"/>
  <c r="G26" i="285"/>
  <c r="G28" i="285" s="1"/>
  <c r="F26" i="285"/>
  <c r="F28" i="285" s="1"/>
  <c r="I43" i="285" l="1"/>
  <c r="I49" i="285" s="1"/>
  <c r="K43" i="285"/>
  <c r="K49" i="285" s="1"/>
  <c r="S43" i="285"/>
  <c r="S49" i="285" s="1"/>
  <c r="L43" i="285"/>
  <c r="L49" i="285" s="1"/>
  <c r="U43" i="285"/>
  <c r="U49" i="285" s="1"/>
  <c r="F43" i="285"/>
  <c r="F49" i="285" s="1"/>
  <c r="C15" i="114" s="1"/>
  <c r="N43" i="285"/>
  <c r="N49" i="285" s="1"/>
  <c r="K15" i="114" s="1"/>
  <c r="Q43" i="285"/>
  <c r="Q49" i="285" s="1"/>
  <c r="O43" i="285"/>
  <c r="O49" i="285" s="1"/>
  <c r="G43" i="285"/>
  <c r="G49" i="285" s="1"/>
  <c r="D15" i="114" s="1"/>
  <c r="H43" i="285"/>
  <c r="H49" i="285" s="1"/>
  <c r="P43" i="285"/>
  <c r="P49" i="285" s="1"/>
  <c r="M15" i="114" s="1"/>
  <c r="E42" i="201" l="1"/>
  <c r="H42" i="201"/>
  <c r="I42" i="201" l="1"/>
  <c r="E73" i="289"/>
  <c r="D73" i="289"/>
  <c r="G32" i="289"/>
  <c r="E32" i="289"/>
  <c r="D32" i="289"/>
  <c r="G31" i="289"/>
  <c r="E31" i="289"/>
  <c r="D31" i="289"/>
  <c r="G29" i="289"/>
  <c r="E29" i="289"/>
  <c r="D29" i="289"/>
  <c r="G28" i="289"/>
  <c r="E28" i="289"/>
  <c r="D28" i="289"/>
  <c r="G27" i="289"/>
  <c r="E27" i="289"/>
  <c r="G26" i="289"/>
  <c r="E26" i="289"/>
  <c r="D26" i="289"/>
  <c r="G25" i="289"/>
  <c r="E25" i="289"/>
  <c r="D25" i="289"/>
  <c r="E23" i="289"/>
  <c r="D23" i="289"/>
  <c r="G22" i="289"/>
  <c r="E22" i="289"/>
  <c r="D22" i="289"/>
  <c r="G21" i="289"/>
  <c r="E21" i="289"/>
  <c r="D21" i="289"/>
  <c r="G20" i="289"/>
  <c r="E20" i="289"/>
  <c r="D20" i="289"/>
  <c r="G18" i="289"/>
  <c r="E18" i="289"/>
  <c r="D18" i="289"/>
  <c r="E16" i="289"/>
  <c r="D16" i="289"/>
  <c r="G16" i="289"/>
  <c r="C44" i="179"/>
  <c r="C43" i="179"/>
  <c r="C42" i="179"/>
  <c r="C41" i="179"/>
  <c r="G100" i="293" l="1"/>
  <c r="G98" i="293"/>
  <c r="G96" i="293"/>
  <c r="G94" i="293"/>
  <c r="G92" i="293"/>
  <c r="G90" i="293"/>
  <c r="G82" i="293"/>
  <c r="H80" i="293"/>
  <c r="F80" i="293"/>
  <c r="F102" i="293" s="1"/>
  <c r="E80" i="293"/>
  <c r="D80" i="293"/>
  <c r="C80" i="293"/>
  <c r="G79" i="293"/>
  <c r="G78" i="293"/>
  <c r="G88" i="293"/>
  <c r="G75" i="293"/>
  <c r="H73" i="293"/>
  <c r="F73" i="293"/>
  <c r="E73" i="293"/>
  <c r="D73" i="293"/>
  <c r="D15" i="289" s="1"/>
  <c r="C73" i="293"/>
  <c r="G72" i="293"/>
  <c r="G71" i="293"/>
  <c r="G70" i="293"/>
  <c r="G69" i="293"/>
  <c r="G67" i="293"/>
  <c r="H65" i="293"/>
  <c r="G19" i="289" s="1"/>
  <c r="F65" i="293"/>
  <c r="E65" i="293"/>
  <c r="D65" i="293"/>
  <c r="C65" i="293"/>
  <c r="G64" i="293"/>
  <c r="G63" i="293"/>
  <c r="H55" i="293"/>
  <c r="F55" i="293"/>
  <c r="E55" i="293"/>
  <c r="D55" i="293"/>
  <c r="C55" i="293"/>
  <c r="G54" i="293"/>
  <c r="G53" i="293"/>
  <c r="G52" i="293"/>
  <c r="G51" i="293"/>
  <c r="G50" i="293"/>
  <c r="H48" i="293"/>
  <c r="F48" i="293"/>
  <c r="E48" i="293"/>
  <c r="D48" i="293"/>
  <c r="C48" i="293"/>
  <c r="G47" i="293"/>
  <c r="G46" i="293"/>
  <c r="G45" i="293"/>
  <c r="G44" i="293"/>
  <c r="G43" i="293"/>
  <c r="G42" i="293"/>
  <c r="H40" i="293"/>
  <c r="F40" i="293"/>
  <c r="E40" i="293"/>
  <c r="D40" i="293"/>
  <c r="C40" i="293"/>
  <c r="G39" i="293"/>
  <c r="G38" i="293"/>
  <c r="G37" i="293"/>
  <c r="H35" i="293"/>
  <c r="F35" i="293"/>
  <c r="E35" i="293"/>
  <c r="D35" i="293"/>
  <c r="C35" i="293"/>
  <c r="G34" i="293"/>
  <c r="G33" i="293"/>
  <c r="G32" i="293"/>
  <c r="G31" i="293"/>
  <c r="G28" i="293"/>
  <c r="G27" i="293"/>
  <c r="G23" i="293"/>
  <c r="G21" i="293"/>
  <c r="G20" i="293"/>
  <c r="G19" i="293"/>
  <c r="G18" i="293"/>
  <c r="G17" i="293"/>
  <c r="G14" i="293"/>
  <c r="H7" i="293"/>
  <c r="G12" i="293" s="1"/>
  <c r="H12" i="293" s="1"/>
  <c r="A7" i="293"/>
  <c r="A6" i="293"/>
  <c r="A4" i="293"/>
  <c r="A3" i="293"/>
  <c r="C61" i="293" l="1"/>
  <c r="C102" i="293" s="1"/>
  <c r="D61" i="293"/>
  <c r="D102" i="293" s="1"/>
  <c r="E61" i="293"/>
  <c r="E102" i="293" s="1"/>
  <c r="H34" i="201" s="1"/>
  <c r="F61" i="293"/>
  <c r="H61" i="293"/>
  <c r="H102" i="293" s="1"/>
  <c r="H36" i="201" s="1"/>
  <c r="G16" i="293"/>
  <c r="D19" i="289"/>
  <c r="E19" i="289"/>
  <c r="D30" i="289"/>
  <c r="G35" i="293"/>
  <c r="G80" i="293"/>
  <c r="G30" i="289"/>
  <c r="G55" i="293"/>
  <c r="F73" i="289"/>
  <c r="G73" i="293"/>
  <c r="G40" i="293"/>
  <c r="G48" i="293"/>
  <c r="E30" i="289"/>
  <c r="G65" i="293"/>
  <c r="E61" i="292"/>
  <c r="D61" i="292"/>
  <c r="T60" i="292"/>
  <c r="F60" i="292"/>
  <c r="F59" i="292"/>
  <c r="F58" i="292"/>
  <c r="F61" i="292" s="1"/>
  <c r="F57" i="292"/>
  <c r="S48" i="292"/>
  <c r="O48" i="292"/>
  <c r="O16" i="292" s="1"/>
  <c r="N48" i="292"/>
  <c r="N16" i="292" s="1"/>
  <c r="G48" i="292"/>
  <c r="G16" i="292" s="1"/>
  <c r="R47" i="292"/>
  <c r="T47" i="292" s="1"/>
  <c r="R46" i="292"/>
  <c r="T46" i="292" s="1"/>
  <c r="R45" i="292"/>
  <c r="T45" i="292" s="1"/>
  <c r="R44" i="292"/>
  <c r="T44" i="292" s="1"/>
  <c r="R43" i="292"/>
  <c r="T43" i="292" s="1"/>
  <c r="S42" i="292"/>
  <c r="Q42" i="292"/>
  <c r="Q48" i="292" s="1"/>
  <c r="Q16" i="292" s="1"/>
  <c r="P42" i="292"/>
  <c r="P48" i="292" s="1"/>
  <c r="P16" i="292" s="1"/>
  <c r="O42" i="292"/>
  <c r="N42" i="292"/>
  <c r="M42" i="292"/>
  <c r="M48" i="292" s="1"/>
  <c r="M16" i="292" s="1"/>
  <c r="L42" i="292"/>
  <c r="L48" i="292" s="1"/>
  <c r="L16" i="292" s="1"/>
  <c r="K42" i="292"/>
  <c r="K48" i="292" s="1"/>
  <c r="K16" i="292" s="1"/>
  <c r="J42" i="292"/>
  <c r="J48" i="292" s="1"/>
  <c r="J16" i="292" s="1"/>
  <c r="I42" i="292"/>
  <c r="I48" i="292" s="1"/>
  <c r="H42" i="292"/>
  <c r="H48" i="292" s="1"/>
  <c r="G42" i="292"/>
  <c r="F42" i="292"/>
  <c r="F48" i="292" s="1"/>
  <c r="F16" i="292" s="1"/>
  <c r="E42" i="292"/>
  <c r="E48" i="292" s="1"/>
  <c r="E16" i="292" s="1"/>
  <c r="E31" i="292" s="1"/>
  <c r="D42" i="292"/>
  <c r="D48" i="292" s="1"/>
  <c r="D16" i="292" s="1"/>
  <c r="R41" i="292"/>
  <c r="T41" i="292" s="1"/>
  <c r="R40" i="292"/>
  <c r="T40" i="292" s="1"/>
  <c r="R38" i="292"/>
  <c r="T38" i="292" s="1"/>
  <c r="T37" i="292"/>
  <c r="R37" i="292"/>
  <c r="R36" i="292"/>
  <c r="T36" i="292" s="1"/>
  <c r="R35" i="292"/>
  <c r="T35" i="292" s="1"/>
  <c r="R34" i="292"/>
  <c r="T34" i="292" s="1"/>
  <c r="R33" i="292"/>
  <c r="T33" i="292" s="1"/>
  <c r="R30" i="292"/>
  <c r="T30" i="292" s="1"/>
  <c r="T29" i="292"/>
  <c r="R29" i="292"/>
  <c r="R28" i="292"/>
  <c r="T28" i="292" s="1"/>
  <c r="R27" i="292"/>
  <c r="T27" i="292" s="1"/>
  <c r="R26" i="292"/>
  <c r="S25" i="292"/>
  <c r="Q25" i="292"/>
  <c r="P25" i="292"/>
  <c r="O25" i="292"/>
  <c r="N25" i="292"/>
  <c r="M25" i="292"/>
  <c r="L25" i="292"/>
  <c r="K25" i="292"/>
  <c r="J25" i="292"/>
  <c r="I25" i="292"/>
  <c r="H25" i="292"/>
  <c r="G25" i="292"/>
  <c r="F25" i="292"/>
  <c r="E25" i="292"/>
  <c r="D25" i="292"/>
  <c r="R24" i="292"/>
  <c r="T24" i="292" s="1"/>
  <c r="R23" i="292"/>
  <c r="T23" i="292" s="1"/>
  <c r="R21" i="292"/>
  <c r="T21" i="292" s="1"/>
  <c r="R20" i="292"/>
  <c r="T20" i="292" s="1"/>
  <c r="R19" i="292"/>
  <c r="T19" i="292" s="1"/>
  <c r="R18" i="292"/>
  <c r="T18" i="292" s="1"/>
  <c r="R17" i="292"/>
  <c r="T17" i="292" s="1"/>
  <c r="S16" i="292"/>
  <c r="S31" i="292" s="1"/>
  <c r="T7" i="292"/>
  <c r="F55" i="292" s="1"/>
  <c r="G55" i="292" s="1"/>
  <c r="A7" i="292"/>
  <c r="A6" i="292"/>
  <c r="A4" i="292"/>
  <c r="A3" i="292"/>
  <c r="F55" i="291"/>
  <c r="E48" i="291"/>
  <c r="F44" i="291"/>
  <c r="D44" i="291"/>
  <c r="C44" i="291"/>
  <c r="E43" i="291"/>
  <c r="E42" i="291"/>
  <c r="F38" i="291"/>
  <c r="D38" i="291"/>
  <c r="C38" i="291"/>
  <c r="E37" i="291"/>
  <c r="E36" i="291"/>
  <c r="E35" i="291"/>
  <c r="E32" i="291"/>
  <c r="E31" i="291"/>
  <c r="E30" i="291"/>
  <c r="E29" i="291"/>
  <c r="F28" i="291"/>
  <c r="F33" i="291" s="1"/>
  <c r="D28" i="291"/>
  <c r="D33" i="291" s="1"/>
  <c r="C28" i="291"/>
  <c r="C33" i="291" s="1"/>
  <c r="E27" i="291"/>
  <c r="E26" i="291"/>
  <c r="E25" i="291"/>
  <c r="E24" i="291"/>
  <c r="E21" i="291"/>
  <c r="E20" i="291"/>
  <c r="F19" i="291"/>
  <c r="F22" i="291" s="1"/>
  <c r="D19" i="291"/>
  <c r="D22" i="291" s="1"/>
  <c r="C19" i="291"/>
  <c r="C22" i="291" s="1"/>
  <c r="E18" i="291"/>
  <c r="E17" i="291"/>
  <c r="E16" i="291"/>
  <c r="F7" i="291"/>
  <c r="E14" i="291" s="1"/>
  <c r="F14" i="291" s="1"/>
  <c r="A7" i="291"/>
  <c r="A6" i="291"/>
  <c r="A4" i="291"/>
  <c r="A3" i="291"/>
  <c r="G46" i="290"/>
  <c r="F41" i="290"/>
  <c r="F40" i="290"/>
  <c r="F38" i="290"/>
  <c r="F37" i="290"/>
  <c r="F36" i="290"/>
  <c r="F33" i="290"/>
  <c r="E43" i="201" s="1"/>
  <c r="F28" i="290"/>
  <c r="F27" i="290"/>
  <c r="F26" i="290"/>
  <c r="F25" i="290"/>
  <c r="F24" i="290"/>
  <c r="F22" i="290"/>
  <c r="F21" i="290"/>
  <c r="F20" i="290"/>
  <c r="E16" i="290"/>
  <c r="G7" i="290"/>
  <c r="F13" i="290" s="1"/>
  <c r="G13" i="290" s="1"/>
  <c r="A7" i="290"/>
  <c r="A6" i="290"/>
  <c r="A4" i="290"/>
  <c r="A3" i="290"/>
  <c r="G47" i="289"/>
  <c r="F43" i="289"/>
  <c r="F42" i="289"/>
  <c r="F41" i="289"/>
  <c r="F40" i="289"/>
  <c r="F39" i="289"/>
  <c r="F38" i="289"/>
  <c r="F37" i="289"/>
  <c r="F36" i="289"/>
  <c r="G35" i="289"/>
  <c r="E35" i="289"/>
  <c r="D35" i="289"/>
  <c r="F34" i="289"/>
  <c r="F33" i="289"/>
  <c r="F32" i="289"/>
  <c r="F31" i="289"/>
  <c r="F29" i="289"/>
  <c r="F28" i="289"/>
  <c r="F27" i="289"/>
  <c r="F26" i="289"/>
  <c r="F25" i="289"/>
  <c r="F23" i="289"/>
  <c r="F22" i="289"/>
  <c r="F21" i="289"/>
  <c r="F20" i="289"/>
  <c r="F18" i="289"/>
  <c r="F16" i="289"/>
  <c r="F15" i="289"/>
  <c r="G7" i="289"/>
  <c r="F13" i="289" s="1"/>
  <c r="G13" i="289" s="1"/>
  <c r="A7" i="289"/>
  <c r="A6" i="289"/>
  <c r="A4" i="289"/>
  <c r="A3" i="289"/>
  <c r="H56" i="286"/>
  <c r="H52" i="286"/>
  <c r="H51" i="286"/>
  <c r="H50" i="286"/>
  <c r="H49" i="286"/>
  <c r="G49" i="286"/>
  <c r="F49" i="286"/>
  <c r="H48" i="286"/>
  <c r="H47" i="286"/>
  <c r="G45" i="286"/>
  <c r="F45" i="286"/>
  <c r="H44" i="286"/>
  <c r="H43" i="286"/>
  <c r="H45" i="286" s="1"/>
  <c r="G41" i="286"/>
  <c r="G53" i="286" s="1"/>
  <c r="F41" i="286"/>
  <c r="H41" i="286" s="1"/>
  <c r="H40" i="286"/>
  <c r="H39" i="286"/>
  <c r="H38" i="286"/>
  <c r="H37" i="286"/>
  <c r="H29" i="286"/>
  <c r="H28" i="286"/>
  <c r="H27" i="286"/>
  <c r="G26" i="286"/>
  <c r="F26" i="286"/>
  <c r="H24" i="286"/>
  <c r="H23" i="286"/>
  <c r="H22" i="286"/>
  <c r="H21" i="286"/>
  <c r="H20" i="286"/>
  <c r="H19" i="286"/>
  <c r="H17" i="286"/>
  <c r="H16" i="286"/>
  <c r="H7" i="286"/>
  <c r="H34" i="286" s="1"/>
  <c r="A7" i="286"/>
  <c r="A6" i="286"/>
  <c r="A4" i="286"/>
  <c r="A3" i="286"/>
  <c r="E44" i="291" l="1"/>
  <c r="H33" i="201"/>
  <c r="H53" i="286"/>
  <c r="E38" i="291"/>
  <c r="H26" i="286"/>
  <c r="N31" i="292"/>
  <c r="Q31" i="292"/>
  <c r="K31" i="292"/>
  <c r="L31" i="292"/>
  <c r="M31" i="292"/>
  <c r="R25" i="292"/>
  <c r="J31" i="292"/>
  <c r="G31" i="292"/>
  <c r="O31" i="292"/>
  <c r="P31" i="292"/>
  <c r="F31" i="292"/>
  <c r="T42" i="292"/>
  <c r="T48" i="292" s="1"/>
  <c r="E28" i="291"/>
  <c r="E33" i="291" s="1"/>
  <c r="E19" i="291"/>
  <c r="E22" i="291" s="1"/>
  <c r="G61" i="293"/>
  <c r="G102" i="293" s="1"/>
  <c r="H35" i="201" s="1"/>
  <c r="D17" i="289"/>
  <c r="E17" i="289"/>
  <c r="F19" i="289"/>
  <c r="F30" i="289"/>
  <c r="G17" i="289"/>
  <c r="F35" i="289"/>
  <c r="H55" i="201"/>
  <c r="D31" i="292"/>
  <c r="G58" i="292"/>
  <c r="H16" i="292"/>
  <c r="H31" i="292" s="1"/>
  <c r="G57" i="292"/>
  <c r="I16" i="292"/>
  <c r="I31" i="292" s="1"/>
  <c r="D55" i="292"/>
  <c r="E55" i="292"/>
  <c r="G59" i="292"/>
  <c r="T26" i="292"/>
  <c r="T25" i="292" s="1"/>
  <c r="R42" i="292"/>
  <c r="R48" i="292" s="1"/>
  <c r="F40" i="291"/>
  <c r="C40" i="291"/>
  <c r="D40" i="291"/>
  <c r="D50" i="291" s="1"/>
  <c r="C14" i="291"/>
  <c r="D14" i="291"/>
  <c r="F14" i="286"/>
  <c r="F53" i="286"/>
  <c r="G14" i="286"/>
  <c r="F34" i="286"/>
  <c r="H14" i="286"/>
  <c r="G34" i="286"/>
  <c r="C46" i="291" l="1"/>
  <c r="C50" i="291" s="1"/>
  <c r="F46" i="291"/>
  <c r="F50" i="291" s="1"/>
  <c r="H48" i="201" s="1"/>
  <c r="R16" i="292"/>
  <c r="R31" i="292" s="1"/>
  <c r="G61" i="292"/>
  <c r="E40" i="291"/>
  <c r="F17" i="289"/>
  <c r="E46" i="291" l="1"/>
  <c r="E50" i="291" s="1"/>
  <c r="H47" i="201" s="1"/>
  <c r="T16" i="292"/>
  <c r="T31" i="292" s="1"/>
  <c r="I7" i="153"/>
  <c r="C22" i="153" s="1"/>
  <c r="X37" i="282" l="1"/>
  <c r="W54" i="282"/>
  <c r="W53" i="282"/>
  <c r="W52" i="282"/>
  <c r="W47" i="282"/>
  <c r="W42" i="282"/>
  <c r="W41" i="282"/>
  <c r="W36" i="282"/>
  <c r="W35" i="282"/>
  <c r="W31" i="282"/>
  <c r="W30" i="282"/>
  <c r="W29" i="282"/>
  <c r="W28" i="282"/>
  <c r="W26" i="282"/>
  <c r="W25" i="282"/>
  <c r="W24" i="282"/>
  <c r="W23" i="282"/>
  <c r="W20" i="282"/>
  <c r="W19" i="282"/>
  <c r="W17" i="282"/>
  <c r="W16" i="282"/>
  <c r="W15" i="282"/>
  <c r="X43" i="276"/>
  <c r="X37" i="276"/>
  <c r="X39" i="276" s="1"/>
  <c r="W54" i="276"/>
  <c r="W53" i="276"/>
  <c r="W52" i="276"/>
  <c r="W47" i="276"/>
  <c r="W42" i="276"/>
  <c r="W41" i="276"/>
  <c r="W36" i="276"/>
  <c r="W35" i="276"/>
  <c r="W31" i="276"/>
  <c r="W30" i="276"/>
  <c r="W29" i="276"/>
  <c r="W28" i="276"/>
  <c r="W26" i="276"/>
  <c r="W25" i="276"/>
  <c r="W24" i="276"/>
  <c r="W23" i="276"/>
  <c r="W16" i="276"/>
  <c r="W17" i="276"/>
  <c r="W19" i="276"/>
  <c r="W20" i="276"/>
  <c r="W15" i="276"/>
  <c r="X49" i="276" l="1"/>
  <c r="Q7" i="261" l="1"/>
  <c r="G7" i="40"/>
  <c r="C7" i="213" l="1"/>
  <c r="F8" i="123"/>
  <c r="F7" i="122"/>
  <c r="J7" i="226"/>
  <c r="J38" i="226" s="1"/>
  <c r="G7" i="283"/>
  <c r="E15" i="283" s="1"/>
  <c r="U7" i="224"/>
  <c r="T12" i="224" s="1"/>
  <c r="U12" i="224" s="1"/>
  <c r="T7" i="225"/>
  <c r="T14" i="225" s="1"/>
  <c r="U14" i="225" s="1"/>
  <c r="F11" i="261"/>
  <c r="L11" i="261" s="1"/>
  <c r="F13" i="40"/>
  <c r="G13" i="40" s="1"/>
  <c r="J7" i="229"/>
  <c r="H7" i="201"/>
  <c r="M6" i="270"/>
  <c r="F7" i="212"/>
  <c r="F7" i="284"/>
  <c r="F27" i="284" s="1"/>
  <c r="G27" i="284" s="1"/>
  <c r="G7" i="281"/>
  <c r="G7" i="280"/>
  <c r="H7" i="279"/>
  <c r="H7" i="278"/>
  <c r="E7" i="277"/>
  <c r="D13" i="277" s="1"/>
  <c r="E13" i="277" s="1"/>
  <c r="Z6" i="282"/>
  <c r="Y13" i="282" s="1"/>
  <c r="Z13" i="282" s="1"/>
  <c r="H6" i="268"/>
  <c r="H14" i="268" s="1"/>
  <c r="I14" i="268" s="1"/>
  <c r="U6" i="266"/>
  <c r="U14" i="266" s="1"/>
  <c r="V14" i="266" s="1"/>
  <c r="U6" i="265"/>
  <c r="U14" i="265" s="1"/>
  <c r="V14" i="265" s="1"/>
  <c r="F7" i="42"/>
  <c r="E12" i="42" s="1"/>
  <c r="F12" i="42" s="1"/>
  <c r="Q7" i="264"/>
  <c r="F49" i="264" s="1"/>
  <c r="L49" i="264" s="1"/>
  <c r="Q7" i="263"/>
  <c r="F11" i="263" s="1"/>
  <c r="L11" i="263" s="1"/>
  <c r="Q7" i="262"/>
  <c r="F11" i="262" s="1"/>
  <c r="L11" i="262" s="1"/>
  <c r="G7" i="41"/>
  <c r="F13" i="41" s="1"/>
  <c r="G13" i="41" s="1"/>
  <c r="D7" i="179"/>
  <c r="C15" i="179" s="1"/>
  <c r="D15" i="179" s="1"/>
  <c r="G7" i="172"/>
  <c r="I7" i="129"/>
  <c r="I13" i="129" s="1"/>
  <c r="J13" i="129" s="1"/>
  <c r="S7" i="114"/>
  <c r="Q12" i="114" s="1"/>
  <c r="J7" i="220"/>
  <c r="F7" i="93"/>
  <c r="E13" i="93" s="1"/>
  <c r="F13" i="93" s="1"/>
  <c r="R7" i="218"/>
  <c r="Q14" i="218" s="1"/>
  <c r="E7" i="161"/>
  <c r="E13" i="161" s="1"/>
  <c r="F13" i="161" s="1"/>
  <c r="D7" i="259"/>
  <c r="C14" i="259" s="1"/>
  <c r="D14" i="259" s="1"/>
  <c r="E7" i="163"/>
  <c r="D13" i="163" s="1"/>
  <c r="E13" i="163" s="1"/>
  <c r="F7" i="164"/>
  <c r="E14" i="164" s="1"/>
  <c r="F14" i="164" s="1"/>
  <c r="K7" i="219"/>
  <c r="H7" i="231"/>
  <c r="E28" i="231" s="1"/>
  <c r="G28" i="231" s="1"/>
  <c r="F7" i="271"/>
  <c r="E7" i="157"/>
  <c r="E7" i="156"/>
  <c r="D7" i="13"/>
  <c r="G7" i="12"/>
  <c r="F7" i="11"/>
  <c r="G7" i="10"/>
  <c r="F7" i="9"/>
  <c r="F7" i="169"/>
  <c r="G7" i="170"/>
  <c r="G7" i="171"/>
  <c r="F7" i="203"/>
  <c r="F13" i="172" l="1"/>
  <c r="G13" i="172" s="1"/>
  <c r="F40" i="172"/>
  <c r="G40" i="172" s="1"/>
  <c r="E40" i="172"/>
  <c r="D40" i="172"/>
  <c r="R12" i="114"/>
  <c r="F15" i="283"/>
  <c r="G15" i="283" s="1"/>
  <c r="C12" i="212"/>
  <c r="D12" i="212" s="1"/>
  <c r="F27" i="212"/>
  <c r="G27" i="212" s="1"/>
  <c r="F48" i="262"/>
  <c r="L48" i="262" s="1"/>
  <c r="I68" i="129"/>
  <c r="J68" i="129" s="1"/>
  <c r="E65" i="161"/>
  <c r="F65" i="161" s="1"/>
  <c r="C13" i="226"/>
  <c r="J13" i="226"/>
  <c r="T14" i="218"/>
  <c r="F11" i="264"/>
  <c r="L11" i="264" s="1"/>
  <c r="D43" i="283"/>
  <c r="C38" i="226"/>
  <c r="C12" i="284"/>
  <c r="D12" i="284" s="1"/>
  <c r="D54" i="218"/>
  <c r="E54" i="218" s="1"/>
  <c r="S12" i="114"/>
  <c r="T12" i="114" s="1"/>
  <c r="D13" i="172"/>
  <c r="E43" i="283"/>
  <c r="F43" i="283"/>
  <c r="G43" i="283" s="1"/>
  <c r="E13" i="172"/>
  <c r="D15" i="283"/>
  <c r="G7" i="217"/>
  <c r="G7" i="254"/>
  <c r="G7" i="252"/>
  <c r="G7" i="214"/>
  <c r="T7" i="48"/>
  <c r="Z6" i="276"/>
  <c r="Y13" i="276" s="1"/>
  <c r="Z13" i="276" s="1"/>
  <c r="D7" i="168"/>
  <c r="H7" i="216"/>
  <c r="G7" i="3"/>
  <c r="C6" i="89"/>
  <c r="G30" i="214" l="1"/>
  <c r="D23" i="214"/>
  <c r="S15" i="48"/>
  <c r="T15" i="48" s="1"/>
  <c r="S41" i="48"/>
  <c r="T41" i="48" s="1"/>
  <c r="T45" i="218" l="1"/>
  <c r="T44" i="218"/>
  <c r="T42" i="218"/>
  <c r="T41" i="218"/>
  <c r="T39" i="218"/>
  <c r="T38" i="218"/>
  <c r="T36" i="218"/>
  <c r="T35" i="218"/>
  <c r="T34" i="218"/>
  <c r="T33" i="218"/>
  <c r="T32" i="218"/>
  <c r="T29" i="218"/>
  <c r="T28" i="218"/>
  <c r="T27" i="218"/>
  <c r="T25" i="218"/>
  <c r="T23" i="218"/>
  <c r="T22" i="218"/>
  <c r="T17" i="218"/>
  <c r="S46" i="218"/>
  <c r="S16" i="218" s="1"/>
  <c r="S30" i="218" s="1"/>
  <c r="S40" i="218"/>
  <c r="S24" i="218"/>
  <c r="E41" i="163" l="1"/>
  <c r="D41" i="163"/>
  <c r="F109" i="284" l="1"/>
  <c r="F99" i="284"/>
  <c r="F98" i="284"/>
  <c r="F97" i="284"/>
  <c r="F96" i="284"/>
  <c r="F95" i="284"/>
  <c r="F94" i="284"/>
  <c r="F93" i="284"/>
  <c r="F92" i="284"/>
  <c r="G91" i="284"/>
  <c r="G100" i="284" s="1"/>
  <c r="E91" i="284"/>
  <c r="E100" i="284" s="1"/>
  <c r="D91" i="284"/>
  <c r="D100" i="284" s="1"/>
  <c r="C91" i="284"/>
  <c r="C100" i="284" s="1"/>
  <c r="F90" i="284"/>
  <c r="F86" i="284"/>
  <c r="F85" i="284"/>
  <c r="F84" i="284"/>
  <c r="F83" i="284"/>
  <c r="G82" i="284"/>
  <c r="G87" i="284" s="1"/>
  <c r="E82" i="284"/>
  <c r="E87" i="284" s="1"/>
  <c r="D82" i="284"/>
  <c r="D87" i="284" s="1"/>
  <c r="C82" i="284"/>
  <c r="C87" i="284" s="1"/>
  <c r="F81" i="284"/>
  <c r="F80" i="284"/>
  <c r="F76" i="284"/>
  <c r="F75" i="284"/>
  <c r="F74" i="284"/>
  <c r="F73" i="284"/>
  <c r="F72" i="284"/>
  <c r="F71" i="284"/>
  <c r="F70" i="284"/>
  <c r="G69" i="284"/>
  <c r="G77" i="284" s="1"/>
  <c r="E69" i="284"/>
  <c r="E77" i="284" s="1"/>
  <c r="D69" i="284"/>
  <c r="D77" i="284" s="1"/>
  <c r="C69" i="284"/>
  <c r="C77" i="284" s="1"/>
  <c r="F68" i="284"/>
  <c r="F67" i="284"/>
  <c r="F66" i="284"/>
  <c r="F65" i="284"/>
  <c r="F64" i="284"/>
  <c r="F63" i="284"/>
  <c r="F62" i="284"/>
  <c r="F61" i="284"/>
  <c r="F60" i="284"/>
  <c r="F59" i="284"/>
  <c r="F58" i="284"/>
  <c r="F57" i="284"/>
  <c r="F56" i="284"/>
  <c r="G53" i="284"/>
  <c r="E53" i="284"/>
  <c r="D53" i="284"/>
  <c r="C53" i="284"/>
  <c r="F52" i="284"/>
  <c r="F51" i="284"/>
  <c r="F50" i="284"/>
  <c r="F49" i="284"/>
  <c r="F48" i="284"/>
  <c r="F47" i="284"/>
  <c r="F46" i="284"/>
  <c r="F45" i="284"/>
  <c r="G43" i="284"/>
  <c r="E43" i="284"/>
  <c r="D43" i="284"/>
  <c r="C43" i="284"/>
  <c r="F41" i="284"/>
  <c r="F40" i="284"/>
  <c r="G38" i="284"/>
  <c r="E38" i="284"/>
  <c r="D38" i="284"/>
  <c r="C38" i="284"/>
  <c r="F36" i="284"/>
  <c r="F35" i="284"/>
  <c r="F34" i="284"/>
  <c r="G32" i="284"/>
  <c r="E32" i="284"/>
  <c r="D32" i="284"/>
  <c r="C32" i="284"/>
  <c r="F31" i="284"/>
  <c r="F30" i="284"/>
  <c r="D17" i="284"/>
  <c r="D22" i="284" s="1"/>
  <c r="C17" i="284"/>
  <c r="C22" i="284" s="1"/>
  <c r="A7" i="284"/>
  <c r="A6" i="284"/>
  <c r="A4" i="284"/>
  <c r="A3" i="284"/>
  <c r="D105" i="284" l="1"/>
  <c r="E105" i="284"/>
  <c r="E62" i="201" s="1"/>
  <c r="I62" i="201" s="1"/>
  <c r="C105" i="284"/>
  <c r="E63" i="201" s="1"/>
  <c r="I63" i="201" s="1"/>
  <c r="F43" i="284"/>
  <c r="F82" i="284"/>
  <c r="F87" i="284" s="1"/>
  <c r="F38" i="284"/>
  <c r="F32" i="284"/>
  <c r="F69" i="284"/>
  <c r="F77" i="284" s="1"/>
  <c r="F53" i="284"/>
  <c r="F91" i="284"/>
  <c r="F100" i="284" s="1"/>
  <c r="F105" i="284" l="1"/>
  <c r="G73" i="283"/>
  <c r="E20" i="40"/>
  <c r="G20" i="40"/>
  <c r="E24" i="40"/>
  <c r="G24" i="40"/>
  <c r="E28" i="40"/>
  <c r="G28" i="40"/>
  <c r="E37" i="40"/>
  <c r="G37" i="40"/>
  <c r="E33" i="40"/>
  <c r="G33" i="40"/>
  <c r="E41" i="40"/>
  <c r="G41" i="40"/>
  <c r="E45" i="40"/>
  <c r="G45" i="40"/>
  <c r="E49" i="40"/>
  <c r="G49" i="40"/>
  <c r="E53" i="40"/>
  <c r="G53" i="40"/>
  <c r="E57" i="40"/>
  <c r="G57" i="40"/>
  <c r="D57" i="40"/>
  <c r="D53" i="40"/>
  <c r="D49" i="40"/>
  <c r="D45" i="40"/>
  <c r="D41" i="40"/>
  <c r="D37" i="40"/>
  <c r="D33" i="40"/>
  <c r="D28" i="40"/>
  <c r="D24" i="40"/>
  <c r="D20" i="40"/>
  <c r="F59" i="161" l="1"/>
  <c r="E59" i="161"/>
  <c r="A7" i="283" l="1"/>
  <c r="A6" i="283"/>
  <c r="A4" i="283"/>
  <c r="A3" i="283"/>
  <c r="A7" i="281"/>
  <c r="A6" i="281"/>
  <c r="A4" i="281"/>
  <c r="A3" i="281"/>
  <c r="A7" i="280"/>
  <c r="A6" i="280"/>
  <c r="A4" i="280"/>
  <c r="A3" i="280"/>
  <c r="A7" i="279"/>
  <c r="A6" i="279"/>
  <c r="A4" i="279"/>
  <c r="A3" i="279"/>
  <c r="A7" i="278"/>
  <c r="A6" i="278"/>
  <c r="A4" i="278"/>
  <c r="A3" i="278"/>
  <c r="A7" i="277"/>
  <c r="A6" i="277"/>
  <c r="A4" i="277"/>
  <c r="A3" i="277"/>
  <c r="A7" i="276"/>
  <c r="A6" i="276"/>
  <c r="A4" i="276"/>
  <c r="A3" i="276"/>
  <c r="P54" i="282"/>
  <c r="P53" i="282"/>
  <c r="T53" i="282" s="1"/>
  <c r="Y53" i="282" s="1"/>
  <c r="P52" i="282"/>
  <c r="T47" i="282"/>
  <c r="Y47" i="282" s="1"/>
  <c r="P42" i="282"/>
  <c r="P41" i="282"/>
  <c r="P36" i="282"/>
  <c r="P35" i="282"/>
  <c r="S54" i="282"/>
  <c r="S53" i="282"/>
  <c r="S52" i="282"/>
  <c r="S47" i="282"/>
  <c r="S42" i="282"/>
  <c r="S41" i="282"/>
  <c r="S36" i="282"/>
  <c r="S35" i="282"/>
  <c r="S31" i="282"/>
  <c r="S30" i="282"/>
  <c r="S29" i="282"/>
  <c r="S28" i="282"/>
  <c r="S26" i="282"/>
  <c r="S25" i="282"/>
  <c r="S24" i="282"/>
  <c r="S23" i="282"/>
  <c r="S20" i="282"/>
  <c r="S19" i="282"/>
  <c r="S17" i="282"/>
  <c r="S16" i="282"/>
  <c r="T25" i="224"/>
  <c r="P48" i="263"/>
  <c r="O48" i="263"/>
  <c r="N48" i="263"/>
  <c r="M48" i="263"/>
  <c r="L48" i="263"/>
  <c r="J48" i="263"/>
  <c r="I48" i="263"/>
  <c r="H48" i="263"/>
  <c r="G48" i="263"/>
  <c r="F48" i="263"/>
  <c r="F21" i="41"/>
  <c r="F20" i="41"/>
  <c r="A7" i="41"/>
  <c r="A6" i="41"/>
  <c r="A4" i="41"/>
  <c r="A3" i="41"/>
  <c r="A7" i="40"/>
  <c r="A6" i="40"/>
  <c r="A4" i="40"/>
  <c r="A3" i="40"/>
  <c r="S27" i="282" l="1"/>
  <c r="T52" i="282"/>
  <c r="Y52" i="282" s="1"/>
  <c r="T54" i="282"/>
  <c r="Y54" i="282" s="1"/>
  <c r="T35" i="282"/>
  <c r="Y35" i="282" s="1"/>
  <c r="T36" i="282"/>
  <c r="Y36" i="282" s="1"/>
  <c r="T41" i="282"/>
  <c r="Y41" i="282" s="1"/>
  <c r="T42" i="282"/>
  <c r="Y42" i="282" s="1"/>
  <c r="F48" i="172"/>
  <c r="F49" i="172"/>
  <c r="F50" i="172"/>
  <c r="I100" i="129"/>
  <c r="I101" i="129"/>
  <c r="I99" i="129"/>
  <c r="I92" i="129"/>
  <c r="I93" i="129"/>
  <c r="I94" i="129"/>
  <c r="I91" i="129"/>
  <c r="I87" i="129"/>
  <c r="I88" i="129"/>
  <c r="I89" i="129"/>
  <c r="I81" i="129"/>
  <c r="I82" i="129"/>
  <c r="I83" i="129"/>
  <c r="I80" i="129"/>
  <c r="I74" i="129"/>
  <c r="I75" i="129"/>
  <c r="I76" i="129"/>
  <c r="I77" i="129"/>
  <c r="I78" i="129"/>
  <c r="I63" i="129"/>
  <c r="I64" i="129"/>
  <c r="I65" i="129"/>
  <c r="P55" i="264" l="1"/>
  <c r="O55" i="264"/>
  <c r="N55" i="264"/>
  <c r="M55" i="264"/>
  <c r="L55" i="264"/>
  <c r="J55" i="264"/>
  <c r="I55" i="264"/>
  <c r="H55" i="264"/>
  <c r="G55" i="264"/>
  <c r="F55" i="264"/>
  <c r="Q54" i="264"/>
  <c r="K54" i="264"/>
  <c r="Q53" i="264"/>
  <c r="Q55" i="264" s="1"/>
  <c r="K53" i="264"/>
  <c r="P54" i="262"/>
  <c r="O54" i="262"/>
  <c r="N54" i="262"/>
  <c r="M54" i="262"/>
  <c r="L54" i="262"/>
  <c r="J54" i="262"/>
  <c r="I54" i="262"/>
  <c r="H54" i="262"/>
  <c r="G54" i="262"/>
  <c r="F54" i="262"/>
  <c r="Q53" i="262"/>
  <c r="Q54" i="262" s="1"/>
  <c r="K53" i="262"/>
  <c r="Q52" i="262"/>
  <c r="K52" i="262"/>
  <c r="K54" i="262" s="1"/>
  <c r="K55" i="264" l="1"/>
  <c r="I42" i="281"/>
  <c r="I42" i="280"/>
  <c r="J42" i="279"/>
  <c r="J42" i="278"/>
  <c r="E28" i="277"/>
  <c r="Z57" i="276"/>
  <c r="Z56" i="282"/>
  <c r="F18" i="283" l="1"/>
  <c r="F19" i="283"/>
  <c r="F20" i="283"/>
  <c r="F21" i="283"/>
  <c r="F22" i="283"/>
  <c r="F23" i="283"/>
  <c r="F24" i="283"/>
  <c r="F25" i="283"/>
  <c r="F26" i="283"/>
  <c r="D27" i="283"/>
  <c r="D32" i="283" s="1"/>
  <c r="E27" i="283"/>
  <c r="E32" i="283" s="1"/>
  <c r="G27" i="283"/>
  <c r="F28" i="283"/>
  <c r="F29" i="283"/>
  <c r="F30" i="283"/>
  <c r="F31" i="283"/>
  <c r="G32" i="283"/>
  <c r="F45" i="283"/>
  <c r="F47" i="283"/>
  <c r="F48" i="283"/>
  <c r="F49" i="283"/>
  <c r="F50" i="283"/>
  <c r="F51" i="283"/>
  <c r="D52" i="283"/>
  <c r="D57" i="283" s="1"/>
  <c r="E52" i="283"/>
  <c r="G52" i="283"/>
  <c r="F56" i="283"/>
  <c r="F52" i="283" s="1"/>
  <c r="E57" i="283"/>
  <c r="E68" i="283" s="1"/>
  <c r="G57" i="283"/>
  <c r="F59" i="283"/>
  <c r="F60" i="283"/>
  <c r="D61" i="283"/>
  <c r="D66" i="283" s="1"/>
  <c r="E61" i="283"/>
  <c r="F61" i="283"/>
  <c r="F66" i="283" s="1"/>
  <c r="G61" i="283"/>
  <c r="G66" i="283" s="1"/>
  <c r="E66" i="283"/>
  <c r="Q25" i="114"/>
  <c r="S25" i="114" s="1"/>
  <c r="D19" i="163" s="1"/>
  <c r="Q26" i="114"/>
  <c r="E18" i="163"/>
  <c r="E19" i="163"/>
  <c r="Q23" i="114"/>
  <c r="S23" i="114" s="1"/>
  <c r="Q24" i="114"/>
  <c r="S24" i="114" s="1"/>
  <c r="Q17" i="114"/>
  <c r="S17" i="114" s="1"/>
  <c r="Q18" i="114"/>
  <c r="Q19" i="114"/>
  <c r="S19" i="114" s="1"/>
  <c r="Q20" i="114"/>
  <c r="S18" i="114"/>
  <c r="S20" i="114"/>
  <c r="E17" i="163"/>
  <c r="D68" i="283" l="1"/>
  <c r="F57" i="283"/>
  <c r="F68" i="283" s="1"/>
  <c r="E24" i="289"/>
  <c r="E45" i="289" s="1"/>
  <c r="E34" i="201" s="1"/>
  <c r="H27" i="201"/>
  <c r="F27" i="283"/>
  <c r="G45" i="283"/>
  <c r="G68" i="283" s="1"/>
  <c r="G24" i="289"/>
  <c r="G45" i="289" s="1"/>
  <c r="E36" i="201" s="1"/>
  <c r="H12" i="201"/>
  <c r="H24" i="201"/>
  <c r="F28" i="164"/>
  <c r="E12" i="201" s="1"/>
  <c r="D24" i="289"/>
  <c r="R16" i="114"/>
  <c r="F32" i="283"/>
  <c r="F24" i="289" l="1"/>
  <c r="F45" i="289" s="1"/>
  <c r="D45" i="289"/>
  <c r="H11" i="201"/>
  <c r="H23" i="201"/>
  <c r="E28" i="164"/>
  <c r="E11" i="201" s="1"/>
  <c r="Q18" i="282"/>
  <c r="Q21" i="282" s="1"/>
  <c r="P19" i="282"/>
  <c r="T19" i="282" s="1"/>
  <c r="Y19" i="282" s="1"/>
  <c r="P20" i="282"/>
  <c r="T20" i="282" s="1"/>
  <c r="Y20" i="282" s="1"/>
  <c r="Q36" i="266"/>
  <c r="U35" i="266"/>
  <c r="R35" i="266"/>
  <c r="V34" i="266"/>
  <c r="V36" i="266" s="1"/>
  <c r="T34" i="266"/>
  <c r="T36" i="266" s="1"/>
  <c r="S34" i="266"/>
  <c r="S36" i="266" s="1"/>
  <c r="Q34" i="266"/>
  <c r="P34" i="266"/>
  <c r="P36" i="266" s="1"/>
  <c r="O34" i="266"/>
  <c r="O36" i="266" s="1"/>
  <c r="N34" i="266"/>
  <c r="N36" i="266" s="1"/>
  <c r="M34" i="266"/>
  <c r="M36" i="266" s="1"/>
  <c r="L34" i="266"/>
  <c r="L36" i="266" s="1"/>
  <c r="K34" i="266"/>
  <c r="K36" i="266" s="1"/>
  <c r="J34" i="266"/>
  <c r="J36" i="266" s="1"/>
  <c r="I34" i="266"/>
  <c r="I36" i="266" s="1"/>
  <c r="H34" i="266"/>
  <c r="H36" i="266" s="1"/>
  <c r="G34" i="266"/>
  <c r="G36" i="266" s="1"/>
  <c r="F34" i="266"/>
  <c r="F36" i="266" s="1"/>
  <c r="E34" i="266"/>
  <c r="R33" i="266"/>
  <c r="U33" i="266" s="1"/>
  <c r="R32" i="266"/>
  <c r="U32" i="266" s="1"/>
  <c r="R31" i="266"/>
  <c r="U31" i="266" s="1"/>
  <c r="U30" i="266"/>
  <c r="R30" i="266"/>
  <c r="R29" i="266"/>
  <c r="U29" i="266" s="1"/>
  <c r="R25" i="266"/>
  <c r="U25" i="266" s="1"/>
  <c r="V24" i="266"/>
  <c r="V26" i="266" s="1"/>
  <c r="T24" i="266"/>
  <c r="T26" i="266" s="1"/>
  <c r="S24" i="266"/>
  <c r="S26" i="266" s="1"/>
  <c r="Q24" i="266"/>
  <c r="Q26" i="266" s="1"/>
  <c r="P24" i="266"/>
  <c r="P26" i="266" s="1"/>
  <c r="O24" i="266"/>
  <c r="O26" i="266" s="1"/>
  <c r="N24" i="266"/>
  <c r="N26" i="266" s="1"/>
  <c r="M24" i="266"/>
  <c r="M26" i="266" s="1"/>
  <c r="L24" i="266"/>
  <c r="L26" i="266" s="1"/>
  <c r="K24" i="266"/>
  <c r="K26" i="266" s="1"/>
  <c r="J24" i="266"/>
  <c r="J26" i="266" s="1"/>
  <c r="I24" i="266"/>
  <c r="I26" i="266" s="1"/>
  <c r="H24" i="266"/>
  <c r="H26" i="266" s="1"/>
  <c r="G24" i="266"/>
  <c r="G26" i="266" s="1"/>
  <c r="F24" i="266"/>
  <c r="F26" i="266" s="1"/>
  <c r="E24" i="266"/>
  <c r="E26" i="266" s="1"/>
  <c r="R23" i="266"/>
  <c r="U23" i="266" s="1"/>
  <c r="R22" i="266"/>
  <c r="U22" i="266" s="1"/>
  <c r="R21" i="266"/>
  <c r="U21" i="266" s="1"/>
  <c r="U20" i="266"/>
  <c r="R20" i="266"/>
  <c r="R19" i="266"/>
  <c r="U19" i="266" s="1"/>
  <c r="R18" i="266"/>
  <c r="Q43" i="276"/>
  <c r="R43" i="276"/>
  <c r="U43" i="276"/>
  <c r="W43" i="276" s="1"/>
  <c r="V43" i="276"/>
  <c r="Z43" i="276"/>
  <c r="Q27" i="276"/>
  <c r="Q32" i="276" s="1"/>
  <c r="R27" i="276"/>
  <c r="R32" i="276" s="1"/>
  <c r="U27" i="276"/>
  <c r="V27" i="276"/>
  <c r="V32" i="276" s="1"/>
  <c r="Z27" i="276"/>
  <c r="Z32" i="276" s="1"/>
  <c r="O27" i="276"/>
  <c r="Q18" i="276"/>
  <c r="R18" i="276"/>
  <c r="U18" i="276"/>
  <c r="V18" i="276"/>
  <c r="Z18" i="276"/>
  <c r="N18" i="276"/>
  <c r="N21" i="276" s="1"/>
  <c r="P17" i="276"/>
  <c r="S17" i="276"/>
  <c r="P19" i="276"/>
  <c r="S19" i="276"/>
  <c r="P20" i="276"/>
  <c r="T20" i="276" s="1"/>
  <c r="Y20" i="276" s="1"/>
  <c r="S20" i="276"/>
  <c r="P23" i="276"/>
  <c r="S23" i="276"/>
  <c r="P24" i="276"/>
  <c r="S24" i="276"/>
  <c r="P25" i="276"/>
  <c r="S25" i="276"/>
  <c r="P26" i="276"/>
  <c r="T26" i="276" s="1"/>
  <c r="Y26" i="276" s="1"/>
  <c r="S26" i="276"/>
  <c r="P28" i="276"/>
  <c r="S28" i="276"/>
  <c r="P29" i="276"/>
  <c r="S29" i="276"/>
  <c r="P30" i="276"/>
  <c r="S30" i="276"/>
  <c r="P31" i="276"/>
  <c r="T31" i="276" s="1"/>
  <c r="Y31" i="276" s="1"/>
  <c r="S31" i="276"/>
  <c r="P35" i="276"/>
  <c r="T35" i="276" s="1"/>
  <c r="Y35" i="276" s="1"/>
  <c r="S35" i="276"/>
  <c r="P36" i="276"/>
  <c r="S36" i="276"/>
  <c r="P41" i="276"/>
  <c r="T41" i="276" s="1"/>
  <c r="Y41" i="276" s="1"/>
  <c r="S41" i="276"/>
  <c r="P42" i="276"/>
  <c r="S42" i="276"/>
  <c r="P47" i="276"/>
  <c r="T47" i="276" s="1"/>
  <c r="Y47" i="276" s="1"/>
  <c r="S47" i="276"/>
  <c r="P52" i="276"/>
  <c r="T52" i="276" s="1"/>
  <c r="Y52" i="276" s="1"/>
  <c r="S52" i="276"/>
  <c r="P53" i="276"/>
  <c r="T53" i="276" s="1"/>
  <c r="Y53" i="276" s="1"/>
  <c r="S53" i="276"/>
  <c r="P54" i="276"/>
  <c r="S54" i="276"/>
  <c r="S16" i="276"/>
  <c r="S15" i="276"/>
  <c r="P16" i="276"/>
  <c r="P15" i="276"/>
  <c r="P15" i="282"/>
  <c r="T15" i="282" s="1"/>
  <c r="Y15" i="282" s="1"/>
  <c r="S15" i="282"/>
  <c r="S18" i="282" s="1"/>
  <c r="S21" i="282" s="1"/>
  <c r="P16" i="282"/>
  <c r="T16" i="282" s="1"/>
  <c r="Y16" i="282" s="1"/>
  <c r="P17" i="282"/>
  <c r="T17" i="282" s="1"/>
  <c r="Y17" i="282" s="1"/>
  <c r="D18" i="282"/>
  <c r="D21" i="282" s="1"/>
  <c r="E18" i="282"/>
  <c r="E21" i="282" s="1"/>
  <c r="F18" i="282"/>
  <c r="G18" i="282"/>
  <c r="G21" i="282" s="1"/>
  <c r="H18" i="282"/>
  <c r="H21" i="282" s="1"/>
  <c r="I18" i="282"/>
  <c r="J18" i="282"/>
  <c r="J21" i="282" s="1"/>
  <c r="K18" i="282"/>
  <c r="K21" i="282" s="1"/>
  <c r="L18" i="282"/>
  <c r="L21" i="282" s="1"/>
  <c r="M18" i="282"/>
  <c r="M21" i="282" s="1"/>
  <c r="N18" i="282"/>
  <c r="N21" i="282" s="1"/>
  <c r="O18" i="282"/>
  <c r="O21" i="282" s="1"/>
  <c r="R18" i="282"/>
  <c r="R21" i="282" s="1"/>
  <c r="U18" i="282"/>
  <c r="V18" i="282"/>
  <c r="V21" i="282" s="1"/>
  <c r="Z18" i="282"/>
  <c r="Z21" i="282" s="1"/>
  <c r="F21" i="282"/>
  <c r="I21" i="282"/>
  <c r="P23" i="282"/>
  <c r="T23" i="282" s="1"/>
  <c r="Y23" i="282" s="1"/>
  <c r="P24" i="282"/>
  <c r="T24" i="282" s="1"/>
  <c r="Y24" i="282" s="1"/>
  <c r="P25" i="282"/>
  <c r="T25" i="282" s="1"/>
  <c r="Y25" i="282" s="1"/>
  <c r="P26" i="282"/>
  <c r="T26" i="282" s="1"/>
  <c r="Y26" i="282" s="1"/>
  <c r="D27" i="282"/>
  <c r="E27" i="282"/>
  <c r="E32" i="282" s="1"/>
  <c r="F27" i="282"/>
  <c r="F32" i="282" s="1"/>
  <c r="G27" i="282"/>
  <c r="G32" i="282" s="1"/>
  <c r="H27" i="282"/>
  <c r="H32" i="282" s="1"/>
  <c r="I27" i="282"/>
  <c r="I32" i="282" s="1"/>
  <c r="J27" i="282"/>
  <c r="J32" i="282" s="1"/>
  <c r="K27" i="282"/>
  <c r="K32" i="282" s="1"/>
  <c r="L27" i="282"/>
  <c r="M27" i="282"/>
  <c r="M32" i="282" s="1"/>
  <c r="N27" i="282"/>
  <c r="N32" i="282" s="1"/>
  <c r="O27" i="282"/>
  <c r="O32" i="282" s="1"/>
  <c r="Q27" i="282"/>
  <c r="Q32" i="282" s="1"/>
  <c r="R27" i="282"/>
  <c r="R32" i="282" s="1"/>
  <c r="U27" i="282"/>
  <c r="W27" i="282" s="1"/>
  <c r="V27" i="282"/>
  <c r="Z27" i="282"/>
  <c r="P28" i="282"/>
  <c r="T28" i="282" s="1"/>
  <c r="Y28" i="282" s="1"/>
  <c r="P29" i="282"/>
  <c r="T29" i="282" s="1"/>
  <c r="Y29" i="282" s="1"/>
  <c r="P30" i="282"/>
  <c r="T30" i="282" s="1"/>
  <c r="Y30" i="282" s="1"/>
  <c r="P31" i="282"/>
  <c r="T31" i="282" s="1"/>
  <c r="Y31" i="282" s="1"/>
  <c r="D32" i="282"/>
  <c r="L32" i="282"/>
  <c r="U32" i="282"/>
  <c r="V32" i="282"/>
  <c r="Z32" i="282"/>
  <c r="E43" i="282"/>
  <c r="F43" i="282"/>
  <c r="G43" i="282"/>
  <c r="H43" i="282"/>
  <c r="I43" i="282"/>
  <c r="I45" i="282" s="1"/>
  <c r="J43" i="282"/>
  <c r="K43" i="282"/>
  <c r="L43" i="282"/>
  <c r="M43" i="282"/>
  <c r="M45" i="282" s="1"/>
  <c r="N43" i="282"/>
  <c r="O43" i="282"/>
  <c r="Q43" i="282"/>
  <c r="R43" i="282"/>
  <c r="U43" i="282"/>
  <c r="W43" i="282" s="1"/>
  <c r="V43" i="282"/>
  <c r="Z43" i="282"/>
  <c r="E19" i="277"/>
  <c r="E26" i="277" s="1"/>
  <c r="D18" i="276"/>
  <c r="D21" i="276" s="1"/>
  <c r="E18" i="276"/>
  <c r="E21" i="276" s="1"/>
  <c r="F18" i="276"/>
  <c r="F21" i="276" s="1"/>
  <c r="G18" i="276"/>
  <c r="G21" i="276" s="1"/>
  <c r="H18" i="276"/>
  <c r="H21" i="276" s="1"/>
  <c r="I18" i="276"/>
  <c r="I21" i="276" s="1"/>
  <c r="J18" i="276"/>
  <c r="J21" i="276" s="1"/>
  <c r="K18" i="276"/>
  <c r="K21" i="276" s="1"/>
  <c r="L18" i="276"/>
  <c r="L21" i="276" s="1"/>
  <c r="M18" i="276"/>
  <c r="O18" i="276"/>
  <c r="O21" i="276" s="1"/>
  <c r="M21" i="276"/>
  <c r="D27" i="276"/>
  <c r="E27" i="276"/>
  <c r="E32" i="276" s="1"/>
  <c r="F27" i="276"/>
  <c r="F32" i="276" s="1"/>
  <c r="G27" i="276"/>
  <c r="G32" i="276" s="1"/>
  <c r="H27" i="276"/>
  <c r="I27" i="276"/>
  <c r="I32" i="276" s="1"/>
  <c r="J27" i="276"/>
  <c r="K27" i="276"/>
  <c r="K32" i="276" s="1"/>
  <c r="L27" i="276"/>
  <c r="L32" i="276" s="1"/>
  <c r="M27" i="276"/>
  <c r="M32" i="276" s="1"/>
  <c r="N27" i="276"/>
  <c r="N32" i="276" s="1"/>
  <c r="D32" i="276"/>
  <c r="H32" i="276"/>
  <c r="J32" i="276"/>
  <c r="O32" i="276"/>
  <c r="D43" i="276"/>
  <c r="E43" i="276"/>
  <c r="E45" i="276" s="1"/>
  <c r="F43" i="276"/>
  <c r="G43" i="276"/>
  <c r="G45" i="276" s="1"/>
  <c r="H43" i="276"/>
  <c r="I43" i="276"/>
  <c r="J43" i="276"/>
  <c r="J45" i="276" s="1"/>
  <c r="K43" i="276"/>
  <c r="L43" i="276"/>
  <c r="M43" i="276"/>
  <c r="N43" i="276"/>
  <c r="O43" i="276"/>
  <c r="H58" i="201" l="1"/>
  <c r="E35" i="201"/>
  <c r="R24" i="266"/>
  <c r="R26" i="266" s="1"/>
  <c r="D26" i="277"/>
  <c r="C49" i="179"/>
  <c r="E33" i="201"/>
  <c r="T15" i="276"/>
  <c r="Y15" i="276" s="1"/>
  <c r="S18" i="276"/>
  <c r="T29" i="276"/>
  <c r="Y29" i="276" s="1"/>
  <c r="T24" i="276"/>
  <c r="Y24" i="276" s="1"/>
  <c r="S27" i="276"/>
  <c r="T54" i="276"/>
  <c r="Y54" i="276" s="1"/>
  <c r="T42" i="276"/>
  <c r="Y42" i="276" s="1"/>
  <c r="T28" i="276"/>
  <c r="Y28" i="276" s="1"/>
  <c r="T23" i="276"/>
  <c r="Y23" i="276" s="1"/>
  <c r="S43" i="276"/>
  <c r="R34" i="266"/>
  <c r="R36" i="266" s="1"/>
  <c r="P18" i="282"/>
  <c r="U21" i="282"/>
  <c r="W21" i="282" s="1"/>
  <c r="W18" i="282"/>
  <c r="W32" i="282"/>
  <c r="P43" i="276"/>
  <c r="T43" i="276" s="1"/>
  <c r="Y43" i="276" s="1"/>
  <c r="U32" i="276"/>
  <c r="W32" i="276" s="1"/>
  <c r="W27" i="276"/>
  <c r="W18" i="276"/>
  <c r="P18" i="276"/>
  <c r="P21" i="276" s="1"/>
  <c r="T16" i="276"/>
  <c r="Y16" i="276" s="1"/>
  <c r="T36" i="276"/>
  <c r="Y36" i="276" s="1"/>
  <c r="T30" i="276"/>
  <c r="Y30" i="276" s="1"/>
  <c r="T25" i="276"/>
  <c r="Y25" i="276" s="1"/>
  <c r="T19" i="276"/>
  <c r="Y19" i="276" s="1"/>
  <c r="P27" i="276"/>
  <c r="T27" i="276" s="1"/>
  <c r="T17" i="276"/>
  <c r="Y17" i="276" s="1"/>
  <c r="U34" i="266"/>
  <c r="U36" i="266" s="1"/>
  <c r="E36" i="266"/>
  <c r="U18" i="266"/>
  <c r="S32" i="276"/>
  <c r="S21" i="276"/>
  <c r="S43" i="282"/>
  <c r="P43" i="282"/>
  <c r="P27" i="282"/>
  <c r="T18" i="276" l="1"/>
  <c r="Y18" i="276" s="1"/>
  <c r="T21" i="276"/>
  <c r="Y27" i="276"/>
  <c r="P32" i="282"/>
  <c r="T27" i="282"/>
  <c r="Y27" i="282" s="1"/>
  <c r="T43" i="282"/>
  <c r="Y43" i="282" s="1"/>
  <c r="P21" i="282"/>
  <c r="T21" i="282" s="1"/>
  <c r="Y21" i="282" s="1"/>
  <c r="T18" i="282"/>
  <c r="Y18" i="282" s="1"/>
  <c r="P32" i="276"/>
  <c r="T32" i="276" s="1"/>
  <c r="Y32" i="276" s="1"/>
  <c r="U24" i="266"/>
  <c r="U26" i="266" s="1"/>
  <c r="R21" i="276"/>
  <c r="Q21" i="276"/>
  <c r="U21" i="276"/>
  <c r="S32" i="282"/>
  <c r="T32" i="282" l="1"/>
  <c r="Y32" i="282" s="1"/>
  <c r="V21" i="276"/>
  <c r="W21" i="276" s="1"/>
  <c r="Y21" i="276" s="1"/>
  <c r="Z21" i="276" l="1"/>
  <c r="V34" i="265" l="1"/>
  <c r="V36" i="265" s="1"/>
  <c r="V24" i="265"/>
  <c r="V26" i="265" s="1"/>
  <c r="I29" i="129"/>
  <c r="D17" i="163"/>
  <c r="D18" i="163"/>
  <c r="G25" i="41" l="1"/>
  <c r="G24" i="41"/>
  <c r="G28" i="41" s="1"/>
  <c r="E25" i="41"/>
  <c r="D25" i="41"/>
  <c r="E24" i="41"/>
  <c r="E28" i="41" s="1"/>
  <c r="D24" i="41"/>
  <c r="D28" i="41" s="1"/>
  <c r="F20" i="172"/>
  <c r="I23" i="129"/>
  <c r="M46" i="218"/>
  <c r="M16" i="218" s="1"/>
  <c r="M30" i="218" s="1"/>
  <c r="N46" i="218"/>
  <c r="N16" i="218" s="1"/>
  <c r="O46" i="218"/>
  <c r="O16" i="218" s="1"/>
  <c r="M40" i="218"/>
  <c r="N40" i="218"/>
  <c r="O40" i="218"/>
  <c r="M24" i="218"/>
  <c r="N24" i="218"/>
  <c r="O24" i="218"/>
  <c r="Q50" i="218"/>
  <c r="Q49" i="218"/>
  <c r="Q43" i="218"/>
  <c r="T43" i="218" s="1"/>
  <c r="Q27" i="218"/>
  <c r="F28" i="41" l="1"/>
  <c r="O30" i="218"/>
  <c r="N30" i="218"/>
  <c r="F25" i="41"/>
  <c r="F24" i="41"/>
  <c r="F90" i="212"/>
  <c r="F51" i="164" l="1"/>
  <c r="N37" i="270"/>
  <c r="I54" i="268"/>
  <c r="N54" i="267"/>
  <c r="V38" i="266"/>
  <c r="J103" i="129"/>
  <c r="T30" i="114"/>
  <c r="T63" i="218"/>
  <c r="F98" i="161"/>
  <c r="G69" i="212" l="1"/>
  <c r="E69" i="212"/>
  <c r="D69" i="212"/>
  <c r="C69" i="212"/>
  <c r="C77" i="212" s="1"/>
  <c r="F86" i="212"/>
  <c r="F85" i="212"/>
  <c r="F84" i="212"/>
  <c r="F83" i="212"/>
  <c r="G82" i="212"/>
  <c r="G87" i="212" s="1"/>
  <c r="E82" i="212"/>
  <c r="E87" i="212" s="1"/>
  <c r="D82" i="212"/>
  <c r="D87" i="212" s="1"/>
  <c r="C82" i="212"/>
  <c r="C87" i="212" s="1"/>
  <c r="F81" i="212"/>
  <c r="F80" i="212"/>
  <c r="F82" i="212" l="1"/>
  <c r="F87" i="212" s="1"/>
  <c r="D44" i="259"/>
  <c r="C44" i="259"/>
  <c r="D38" i="259"/>
  <c r="C38" i="259"/>
  <c r="D28" i="259"/>
  <c r="D33" i="259" s="1"/>
  <c r="D19" i="259"/>
  <c r="D22" i="259" s="1"/>
  <c r="D40" i="259" s="1"/>
  <c r="C19" i="259"/>
  <c r="C22" i="259" s="1"/>
  <c r="D46" i="259" l="1"/>
  <c r="D50" i="259" s="1"/>
  <c r="C28" i="259"/>
  <c r="C33" i="259" s="1"/>
  <c r="C40" i="259" s="1"/>
  <c r="C46" i="259" s="1"/>
  <c r="F63" i="212"/>
  <c r="F93" i="212"/>
  <c r="F94" i="212"/>
  <c r="F95" i="212"/>
  <c r="F96" i="212"/>
  <c r="F97" i="212"/>
  <c r="F98" i="212"/>
  <c r="F99" i="212"/>
  <c r="F92" i="212"/>
  <c r="C91" i="212"/>
  <c r="C100" i="212" s="1"/>
  <c r="D91" i="212"/>
  <c r="D100" i="212" s="1"/>
  <c r="E91" i="212"/>
  <c r="E100" i="212" s="1"/>
  <c r="F64" i="212"/>
  <c r="F65" i="212"/>
  <c r="F66" i="212"/>
  <c r="F67" i="212"/>
  <c r="F68" i="212"/>
  <c r="F70" i="212"/>
  <c r="F71" i="212"/>
  <c r="F72" i="212"/>
  <c r="F73" i="212"/>
  <c r="F74" i="212"/>
  <c r="F75" i="212"/>
  <c r="F76" i="212"/>
  <c r="F57" i="212"/>
  <c r="F58" i="212"/>
  <c r="F59" i="212"/>
  <c r="F60" i="212"/>
  <c r="F61" i="212"/>
  <c r="F62" i="212"/>
  <c r="F56" i="212"/>
  <c r="C53" i="212"/>
  <c r="D53" i="212"/>
  <c r="E53" i="212"/>
  <c r="F46" i="212"/>
  <c r="F47" i="212"/>
  <c r="F48" i="212"/>
  <c r="F49" i="212"/>
  <c r="F50" i="212"/>
  <c r="F51" i="212"/>
  <c r="F52" i="212"/>
  <c r="F45" i="212"/>
  <c r="G43" i="212"/>
  <c r="C43" i="212"/>
  <c r="D43" i="212"/>
  <c r="E43" i="212"/>
  <c r="F41" i="212"/>
  <c r="F40" i="212"/>
  <c r="G38" i="212"/>
  <c r="C38" i="212"/>
  <c r="D38" i="212"/>
  <c r="D105" i="212" s="1"/>
  <c r="E38" i="212"/>
  <c r="E105" i="212" s="1"/>
  <c r="E66" i="201" s="1"/>
  <c r="I66" i="201" s="1"/>
  <c r="F35" i="212"/>
  <c r="F36" i="212"/>
  <c r="F34" i="212"/>
  <c r="E32" i="212"/>
  <c r="F31" i="212"/>
  <c r="F30" i="212"/>
  <c r="C105" i="212" l="1"/>
  <c r="E67" i="201" s="1"/>
  <c r="I67" i="201" s="1"/>
  <c r="F69" i="212"/>
  <c r="F91" i="212"/>
  <c r="C50" i="259"/>
  <c r="A7" i="114"/>
  <c r="A6" i="114"/>
  <c r="A4" i="114"/>
  <c r="A3" i="114"/>
  <c r="A7" i="270"/>
  <c r="A6" i="270"/>
  <c r="A4" i="270"/>
  <c r="A3" i="270"/>
  <c r="A7" i="268"/>
  <c r="A6" i="268"/>
  <c r="A4" i="268"/>
  <c r="A3" i="268"/>
  <c r="N19" i="267"/>
  <c r="N20" i="267"/>
  <c r="N21" i="267"/>
  <c r="A7" i="267"/>
  <c r="A6" i="267"/>
  <c r="A4" i="267"/>
  <c r="A3" i="267"/>
  <c r="A7" i="266"/>
  <c r="A6" i="266"/>
  <c r="A4" i="266"/>
  <c r="A3" i="266"/>
  <c r="V38" i="265"/>
  <c r="A7" i="265"/>
  <c r="A6" i="265"/>
  <c r="A4" i="265"/>
  <c r="A3" i="265"/>
  <c r="F44" i="264" l="1"/>
  <c r="G44" i="264"/>
  <c r="H44" i="264"/>
  <c r="I44" i="264"/>
  <c r="J44" i="264"/>
  <c r="L44" i="264"/>
  <c r="M44" i="264"/>
  <c r="N44" i="264"/>
  <c r="O44" i="264"/>
  <c r="P44" i="264"/>
  <c r="F38" i="264"/>
  <c r="G38" i="264"/>
  <c r="H38" i="264"/>
  <c r="I38" i="264"/>
  <c r="J38" i="264"/>
  <c r="L38" i="264"/>
  <c r="M38" i="264"/>
  <c r="N38" i="264"/>
  <c r="O38" i="264"/>
  <c r="P38" i="264"/>
  <c r="F27" i="264"/>
  <c r="F30" i="264" s="1"/>
  <c r="G27" i="264"/>
  <c r="H27" i="264"/>
  <c r="H30" i="264" s="1"/>
  <c r="I27" i="264"/>
  <c r="I30" i="264" s="1"/>
  <c r="J27" i="264"/>
  <c r="J30" i="264" s="1"/>
  <c r="L27" i="264"/>
  <c r="L30" i="264" s="1"/>
  <c r="M27" i="264"/>
  <c r="N27" i="264"/>
  <c r="O27" i="264"/>
  <c r="O30" i="264" s="1"/>
  <c r="P27" i="264"/>
  <c r="F22" i="264"/>
  <c r="G22" i="264"/>
  <c r="H22" i="264"/>
  <c r="I22" i="264"/>
  <c r="J22" i="264"/>
  <c r="L22" i="264"/>
  <c r="M22" i="264"/>
  <c r="N22" i="264"/>
  <c r="O22" i="264"/>
  <c r="P22" i="264"/>
  <c r="F17" i="264"/>
  <c r="G17" i="264"/>
  <c r="H17" i="264"/>
  <c r="I17" i="264"/>
  <c r="J17" i="264"/>
  <c r="L17" i="264"/>
  <c r="M17" i="264"/>
  <c r="N17" i="264"/>
  <c r="O17" i="264"/>
  <c r="P17" i="264"/>
  <c r="Q84" i="264"/>
  <c r="Q94" i="263"/>
  <c r="Q82" i="262"/>
  <c r="F27" i="262"/>
  <c r="G27" i="262"/>
  <c r="H27" i="262"/>
  <c r="I27" i="262"/>
  <c r="J27" i="262"/>
  <c r="L27" i="262"/>
  <c r="M27" i="262"/>
  <c r="M29" i="262" s="1"/>
  <c r="N27" i="262"/>
  <c r="N29" i="262" s="1"/>
  <c r="O27" i="262"/>
  <c r="O29" i="262" s="1"/>
  <c r="P27" i="262"/>
  <c r="P29" i="262" s="1"/>
  <c r="F22" i="262"/>
  <c r="F29" i="262" s="1"/>
  <c r="G22" i="262"/>
  <c r="H22" i="262"/>
  <c r="I22" i="262"/>
  <c r="J22" i="262"/>
  <c r="J29" i="262" s="1"/>
  <c r="L22" i="262"/>
  <c r="M22" i="262"/>
  <c r="N22" i="262"/>
  <c r="O22" i="262"/>
  <c r="P22" i="262"/>
  <c r="F37" i="262"/>
  <c r="G37" i="262"/>
  <c r="H37" i="262"/>
  <c r="J37" i="262"/>
  <c r="L37" i="262"/>
  <c r="M37" i="262"/>
  <c r="N37" i="262"/>
  <c r="O37" i="262"/>
  <c r="P37" i="262"/>
  <c r="F32" i="263"/>
  <c r="G32" i="263"/>
  <c r="H32" i="263"/>
  <c r="I32" i="263"/>
  <c r="J32" i="263"/>
  <c r="J34" i="263" s="1"/>
  <c r="J37" i="263" s="1"/>
  <c r="J44" i="263" s="1"/>
  <c r="L32" i="263"/>
  <c r="L34" i="263" s="1"/>
  <c r="L37" i="263" s="1"/>
  <c r="M32" i="263"/>
  <c r="N32" i="263"/>
  <c r="O32" i="263"/>
  <c r="P32" i="263"/>
  <c r="F29" i="263"/>
  <c r="G29" i="263"/>
  <c r="H29" i="263"/>
  <c r="H34" i="263" s="1"/>
  <c r="H37" i="263" s="1"/>
  <c r="I29" i="263"/>
  <c r="J29" i="263"/>
  <c r="L29" i="263"/>
  <c r="M29" i="263"/>
  <c r="N29" i="263"/>
  <c r="O29" i="263"/>
  <c r="P29" i="263"/>
  <c r="F24" i="263"/>
  <c r="G24" i="263"/>
  <c r="H24" i="263"/>
  <c r="I24" i="263"/>
  <c r="J24" i="263"/>
  <c r="L24" i="263"/>
  <c r="M24" i="263"/>
  <c r="N24" i="263"/>
  <c r="O24" i="263"/>
  <c r="P24" i="263"/>
  <c r="F18" i="263"/>
  <c r="G18" i="263"/>
  <c r="H18" i="263"/>
  <c r="I18" i="263"/>
  <c r="J18" i="263"/>
  <c r="L18" i="263"/>
  <c r="M18" i="263"/>
  <c r="N18" i="263"/>
  <c r="O18" i="263"/>
  <c r="P18" i="263"/>
  <c r="F42" i="263"/>
  <c r="G42" i="263"/>
  <c r="H42" i="263"/>
  <c r="I42" i="263"/>
  <c r="J42" i="263"/>
  <c r="L42" i="263"/>
  <c r="M42" i="263"/>
  <c r="N42" i="263"/>
  <c r="O42" i="263"/>
  <c r="P42" i="263"/>
  <c r="F45" i="261"/>
  <c r="G45" i="261"/>
  <c r="H45" i="261"/>
  <c r="I45" i="261"/>
  <c r="J45" i="261"/>
  <c r="L45" i="261"/>
  <c r="M45" i="261"/>
  <c r="N45" i="261"/>
  <c r="O45" i="261"/>
  <c r="P45" i="261"/>
  <c r="F30" i="261"/>
  <c r="G30" i="261"/>
  <c r="H30" i="261"/>
  <c r="I30" i="261"/>
  <c r="J30" i="261"/>
  <c r="L30" i="261"/>
  <c r="M30" i="261"/>
  <c r="N30" i="261"/>
  <c r="O30" i="261"/>
  <c r="P30" i="261"/>
  <c r="F27" i="261"/>
  <c r="G27" i="261"/>
  <c r="H27" i="261"/>
  <c r="I27" i="261"/>
  <c r="J27" i="261"/>
  <c r="L27" i="261"/>
  <c r="M27" i="261"/>
  <c r="N27" i="261"/>
  <c r="O27" i="261"/>
  <c r="P27" i="261"/>
  <c r="F23" i="261"/>
  <c r="G23" i="261"/>
  <c r="H23" i="261"/>
  <c r="I23" i="261"/>
  <c r="J23" i="261"/>
  <c r="L23" i="261"/>
  <c r="L31" i="261" s="1"/>
  <c r="M23" i="261"/>
  <c r="M31" i="261" s="1"/>
  <c r="N23" i="261"/>
  <c r="O23" i="261"/>
  <c r="O31" i="261" s="1"/>
  <c r="P23" i="261"/>
  <c r="Q21" i="261"/>
  <c r="L33" i="264" l="1"/>
  <c r="L40" i="264" s="1"/>
  <c r="P30" i="264"/>
  <c r="P33" i="264" s="1"/>
  <c r="P40" i="264" s="1"/>
  <c r="N30" i="264"/>
  <c r="N33" i="264" s="1"/>
  <c r="N40" i="264" s="1"/>
  <c r="M30" i="264"/>
  <c r="M33" i="264" s="1"/>
  <c r="M40" i="264" s="1"/>
  <c r="G30" i="264"/>
  <c r="G33" i="264" s="1"/>
  <c r="G40" i="264" s="1"/>
  <c r="P34" i="263"/>
  <c r="P37" i="263" s="1"/>
  <c r="P44" i="263" s="1"/>
  <c r="I29" i="262"/>
  <c r="H29" i="262"/>
  <c r="G29" i="262"/>
  <c r="P31" i="261"/>
  <c r="I34" i="263"/>
  <c r="I37" i="263" s="1"/>
  <c r="G34" i="263"/>
  <c r="G37" i="263" s="1"/>
  <c r="G44" i="263" s="1"/>
  <c r="L44" i="263"/>
  <c r="M34" i="263"/>
  <c r="M37" i="263" s="1"/>
  <c r="M44" i="263" s="1"/>
  <c r="O34" i="263"/>
  <c r="O37" i="263" s="1"/>
  <c r="O44" i="263" s="1"/>
  <c r="F34" i="263"/>
  <c r="F37" i="263" s="1"/>
  <c r="F44" i="263" s="1"/>
  <c r="O33" i="264"/>
  <c r="O40" i="264" s="1"/>
  <c r="F33" i="264"/>
  <c r="F40" i="264" s="1"/>
  <c r="H31" i="261"/>
  <c r="H34" i="261" s="1"/>
  <c r="L29" i="262"/>
  <c r="F32" i="262"/>
  <c r="F31" i="261"/>
  <c r="F34" i="261" s="1"/>
  <c r="N31" i="261"/>
  <c r="N34" i="261" s="1"/>
  <c r="P34" i="261"/>
  <c r="G31" i="261"/>
  <c r="G34" i="261" s="1"/>
  <c r="J31" i="261"/>
  <c r="J34" i="261" s="1"/>
  <c r="I31" i="261"/>
  <c r="I34" i="261" s="1"/>
  <c r="L34" i="261"/>
  <c r="O34" i="261"/>
  <c r="M34" i="261"/>
  <c r="J33" i="264"/>
  <c r="J40" i="264" s="1"/>
  <c r="I33" i="264"/>
  <c r="I40" i="264" s="1"/>
  <c r="H33" i="264"/>
  <c r="H40" i="264" s="1"/>
  <c r="N34" i="263"/>
  <c r="N37" i="263" s="1"/>
  <c r="N44" i="263" s="1"/>
  <c r="H44" i="263"/>
  <c r="I44" i="263"/>
  <c r="G43" i="262" l="1"/>
  <c r="H43" i="262"/>
  <c r="I43" i="262"/>
  <c r="J43" i="262"/>
  <c r="L43" i="262"/>
  <c r="M43" i="262"/>
  <c r="N43" i="262"/>
  <c r="O43" i="262"/>
  <c r="P43" i="262"/>
  <c r="F43" i="262"/>
  <c r="Q28" i="262"/>
  <c r="H32" i="262"/>
  <c r="J32" i="262"/>
  <c r="P32" i="262"/>
  <c r="I32" i="262"/>
  <c r="O32" i="262"/>
  <c r="N32" i="262" l="1"/>
  <c r="G32" i="262"/>
  <c r="M32" i="262"/>
  <c r="L32" i="262"/>
  <c r="F17" i="41"/>
  <c r="F16" i="41"/>
  <c r="I33" i="129"/>
  <c r="I32" i="129"/>
  <c r="E54" i="163"/>
  <c r="D56" i="259"/>
  <c r="N22" i="267" l="1"/>
  <c r="N25" i="267"/>
  <c r="N26" i="267"/>
  <c r="N27" i="267"/>
  <c r="N28" i="267" s="1"/>
  <c r="N31" i="267"/>
  <c r="N32" i="267"/>
  <c r="N33" i="267"/>
  <c r="N36" i="267"/>
  <c r="N38" i="267"/>
  <c r="N43" i="267"/>
  <c r="N44" i="267"/>
  <c r="N48" i="267"/>
  <c r="N49" i="267"/>
  <c r="N34" i="267" l="1"/>
  <c r="N40" i="267" s="1"/>
  <c r="N46" i="267" s="1"/>
  <c r="N51" i="267" s="1"/>
  <c r="A7" i="264" l="1"/>
  <c r="A6" i="264"/>
  <c r="A4" i="264"/>
  <c r="A3" i="264"/>
  <c r="A7" i="263"/>
  <c r="A6" i="263"/>
  <c r="A4" i="263"/>
  <c r="A3" i="263"/>
  <c r="A7" i="262"/>
  <c r="A6" i="262"/>
  <c r="A4" i="262"/>
  <c r="A3" i="262"/>
  <c r="A7" i="261"/>
  <c r="A6" i="261"/>
  <c r="A4" i="261"/>
  <c r="A3" i="261"/>
  <c r="A7" i="129"/>
  <c r="A6" i="129"/>
  <c r="A4" i="129"/>
  <c r="A3" i="129"/>
  <c r="A7" i="218"/>
  <c r="A6" i="218"/>
  <c r="A4" i="218"/>
  <c r="A3" i="218"/>
  <c r="A6" i="161"/>
  <c r="A4" i="161"/>
  <c r="A3" i="161"/>
  <c r="A7" i="259"/>
  <c r="A6" i="259"/>
  <c r="A4" i="259"/>
  <c r="A3" i="259"/>
  <c r="A7" i="163"/>
  <c r="A6" i="163"/>
  <c r="A4" i="163"/>
  <c r="A3" i="163"/>
  <c r="A7" i="164"/>
  <c r="A6" i="164"/>
  <c r="A4" i="164"/>
  <c r="A3" i="164"/>
  <c r="T34" i="265"/>
  <c r="T36" i="265" s="1"/>
  <c r="S34" i="265"/>
  <c r="S36" i="265" s="1"/>
  <c r="R25" i="265"/>
  <c r="U25" i="265" s="1"/>
  <c r="T24" i="265"/>
  <c r="T26" i="265" s="1"/>
  <c r="S24" i="265"/>
  <c r="S26" i="265" s="1"/>
  <c r="R35" i="265"/>
  <c r="U35" i="265" s="1"/>
  <c r="K38" i="261" l="1"/>
  <c r="R29" i="265" l="1"/>
  <c r="U29" i="265" s="1"/>
  <c r="R23" i="265"/>
  <c r="R22" i="265"/>
  <c r="R21" i="265"/>
  <c r="R20" i="265"/>
  <c r="R19" i="265"/>
  <c r="I44" i="268" l="1"/>
  <c r="E32" i="268"/>
  <c r="F32" i="268"/>
  <c r="G32" i="268"/>
  <c r="E26" i="268"/>
  <c r="F26" i="268"/>
  <c r="G26" i="268"/>
  <c r="E20" i="268"/>
  <c r="E38" i="268" s="1"/>
  <c r="F20" i="268"/>
  <c r="G20" i="268"/>
  <c r="I20" i="268"/>
  <c r="F34" i="267"/>
  <c r="G34" i="267"/>
  <c r="H34" i="267"/>
  <c r="I34" i="267"/>
  <c r="J34" i="267"/>
  <c r="K34" i="267"/>
  <c r="L34" i="267"/>
  <c r="M34" i="267"/>
  <c r="F28" i="267"/>
  <c r="G28" i="267"/>
  <c r="H28" i="267"/>
  <c r="I28" i="267"/>
  <c r="J28" i="267"/>
  <c r="K28" i="267"/>
  <c r="L28" i="267"/>
  <c r="M28" i="267"/>
  <c r="F22" i="267"/>
  <c r="G22" i="267"/>
  <c r="H22" i="267"/>
  <c r="I22" i="267"/>
  <c r="J22" i="267"/>
  <c r="K22" i="267"/>
  <c r="L22" i="267"/>
  <c r="M22" i="267"/>
  <c r="Q43" i="264"/>
  <c r="G17" i="290" s="1"/>
  <c r="Q42" i="264"/>
  <c r="Q39" i="264"/>
  <c r="Q37" i="264"/>
  <c r="Q36" i="264"/>
  <c r="Q35" i="264"/>
  <c r="Q32" i="264"/>
  <c r="Q31" i="264"/>
  <c r="Q29" i="264"/>
  <c r="Q28" i="264"/>
  <c r="Q26" i="264"/>
  <c r="Q25" i="264"/>
  <c r="Q24" i="264"/>
  <c r="Q23" i="264"/>
  <c r="Q21" i="264"/>
  <c r="Q20" i="264"/>
  <c r="Q19" i="264"/>
  <c r="Q16" i="264"/>
  <c r="Q15" i="264"/>
  <c r="K43" i="264"/>
  <c r="K42" i="264"/>
  <c r="K39" i="264"/>
  <c r="K36" i="264"/>
  <c r="K37" i="264"/>
  <c r="K35" i="264"/>
  <c r="K38" i="264" s="1"/>
  <c r="K20" i="264"/>
  <c r="K21" i="264"/>
  <c r="K23" i="264"/>
  <c r="K24" i="264"/>
  <c r="K25" i="264"/>
  <c r="K26" i="264"/>
  <c r="K28" i="264"/>
  <c r="K29" i="264"/>
  <c r="K31" i="264"/>
  <c r="K32" i="264"/>
  <c r="K19" i="264"/>
  <c r="K16" i="264"/>
  <c r="K15" i="264"/>
  <c r="Q47" i="263"/>
  <c r="Q46" i="263"/>
  <c r="Q44" i="263"/>
  <c r="Q43" i="263"/>
  <c r="Q40" i="263"/>
  <c r="Q41" i="263"/>
  <c r="Q39" i="263"/>
  <c r="Q36" i="263"/>
  <c r="Q35" i="263"/>
  <c r="Q31" i="263"/>
  <c r="Q33" i="263"/>
  <c r="Q30" i="263"/>
  <c r="Q32" i="263" s="1"/>
  <c r="Q26" i="263"/>
  <c r="Q27" i="263"/>
  <c r="Q28" i="263"/>
  <c r="Q25" i="263"/>
  <c r="Q21" i="263"/>
  <c r="Q22" i="263"/>
  <c r="Q23" i="263"/>
  <c r="Q20" i="263"/>
  <c r="Q17" i="263"/>
  <c r="Q16" i="263"/>
  <c r="K47" i="263"/>
  <c r="K46" i="263"/>
  <c r="K43" i="263"/>
  <c r="K40" i="263"/>
  <c r="K41" i="263"/>
  <c r="K39" i="263"/>
  <c r="K36" i="263"/>
  <c r="K35" i="263"/>
  <c r="K33" i="263"/>
  <c r="K31" i="263"/>
  <c r="K30" i="263"/>
  <c r="K32" i="263" s="1"/>
  <c r="K26" i="263"/>
  <c r="K27" i="263"/>
  <c r="K28" i="263"/>
  <c r="K25" i="263"/>
  <c r="K21" i="263"/>
  <c r="K22" i="263"/>
  <c r="K23" i="263"/>
  <c r="K20" i="263"/>
  <c r="K17" i="263"/>
  <c r="K16" i="263"/>
  <c r="Q23" i="262"/>
  <c r="Q24" i="262"/>
  <c r="Q25" i="262"/>
  <c r="Q26" i="262"/>
  <c r="Q30" i="262"/>
  <c r="Q31" i="262"/>
  <c r="Q34" i="262"/>
  <c r="Q35" i="262"/>
  <c r="Q36" i="262"/>
  <c r="Q38" i="262"/>
  <c r="Q41" i="262"/>
  <c r="Q42" i="262"/>
  <c r="G16" i="290" s="1"/>
  <c r="K23" i="262"/>
  <c r="K24" i="262"/>
  <c r="K25" i="262"/>
  <c r="K26" i="262"/>
  <c r="K28" i="262"/>
  <c r="K30" i="262"/>
  <c r="K31" i="262"/>
  <c r="K34" i="262"/>
  <c r="K35" i="262"/>
  <c r="K36" i="262"/>
  <c r="K38" i="262"/>
  <c r="K41" i="262"/>
  <c r="K42" i="262"/>
  <c r="D16" i="290" s="1"/>
  <c r="Q20" i="262"/>
  <c r="Q21" i="262"/>
  <c r="Q19" i="262"/>
  <c r="K20" i="262"/>
  <c r="K21" i="262"/>
  <c r="K19" i="262"/>
  <c r="M17" i="262"/>
  <c r="M39" i="262" s="1"/>
  <c r="N17" i="262"/>
  <c r="N39" i="262" s="1"/>
  <c r="O17" i="262"/>
  <c r="O39" i="262" s="1"/>
  <c r="P17" i="262"/>
  <c r="P39" i="262" s="1"/>
  <c r="L17" i="262"/>
  <c r="L39" i="262" s="1"/>
  <c r="Q16" i="262"/>
  <c r="Q15" i="262"/>
  <c r="K16" i="262"/>
  <c r="K15" i="262"/>
  <c r="G17" i="262"/>
  <c r="G39" i="262" s="1"/>
  <c r="H17" i="262"/>
  <c r="H39" i="262" s="1"/>
  <c r="I17" i="262"/>
  <c r="I39" i="262" s="1"/>
  <c r="J17" i="262"/>
  <c r="J39" i="262" s="1"/>
  <c r="Q44" i="261"/>
  <c r="Q45" i="261" s="1"/>
  <c r="Q43" i="261"/>
  <c r="K44" i="261"/>
  <c r="K43" i="261"/>
  <c r="Q40" i="261"/>
  <c r="Q37" i="261"/>
  <c r="Q38" i="261"/>
  <c r="Q36" i="261"/>
  <c r="K40" i="261"/>
  <c r="K37" i="261"/>
  <c r="K36" i="261"/>
  <c r="Q29" i="261"/>
  <c r="Q32" i="261"/>
  <c r="Q33" i="261"/>
  <c r="Q28" i="261"/>
  <c r="Q30" i="261" s="1"/>
  <c r="Q25" i="261"/>
  <c r="Q26" i="261"/>
  <c r="Q24" i="261"/>
  <c r="Q22" i="261"/>
  <c r="Q23" i="261" s="1"/>
  <c r="K32" i="261"/>
  <c r="K33" i="261"/>
  <c r="K29" i="261"/>
  <c r="K28" i="261"/>
  <c r="K25" i="261"/>
  <c r="K26" i="261"/>
  <c r="K24" i="261"/>
  <c r="K21" i="261"/>
  <c r="K22" i="261"/>
  <c r="Q15" i="261"/>
  <c r="Q17" i="261" s="1"/>
  <c r="K15" i="261"/>
  <c r="K17" i="261" s="1"/>
  <c r="F17" i="262"/>
  <c r="F39" i="262" s="1"/>
  <c r="G39" i="261"/>
  <c r="G41" i="261" s="1"/>
  <c r="H39" i="261"/>
  <c r="H41" i="261" s="1"/>
  <c r="I39" i="261"/>
  <c r="I41" i="261" s="1"/>
  <c r="J39" i="261"/>
  <c r="J41" i="261" s="1"/>
  <c r="L39" i="261"/>
  <c r="L41" i="261" s="1"/>
  <c r="M39" i="261"/>
  <c r="M41" i="261" s="1"/>
  <c r="N39" i="261"/>
  <c r="N41" i="261" s="1"/>
  <c r="O39" i="261"/>
  <c r="O41" i="261" s="1"/>
  <c r="P39" i="261"/>
  <c r="P41" i="261" s="1"/>
  <c r="F39" i="261"/>
  <c r="F41" i="261" s="1"/>
  <c r="E35" i="270"/>
  <c r="F35" i="270"/>
  <c r="G35" i="270"/>
  <c r="H35" i="270"/>
  <c r="I35" i="270"/>
  <c r="J35" i="270"/>
  <c r="K35" i="270"/>
  <c r="L35" i="270"/>
  <c r="M35" i="270"/>
  <c r="N35" i="270"/>
  <c r="R30" i="265"/>
  <c r="U30" i="265" s="1"/>
  <c r="R32" i="265"/>
  <c r="U32" i="265" s="1"/>
  <c r="R33" i="265"/>
  <c r="U33" i="265" s="1"/>
  <c r="G34" i="265"/>
  <c r="G36" i="265" s="1"/>
  <c r="H34" i="265"/>
  <c r="H36" i="265" s="1"/>
  <c r="I34" i="265"/>
  <c r="I36" i="265" s="1"/>
  <c r="J34" i="265"/>
  <c r="J36" i="265" s="1"/>
  <c r="K34" i="265"/>
  <c r="K36" i="265" s="1"/>
  <c r="L34" i="265"/>
  <c r="L36" i="265" s="1"/>
  <c r="M34" i="265"/>
  <c r="M36" i="265" s="1"/>
  <c r="N34" i="265"/>
  <c r="N36" i="265" s="1"/>
  <c r="O34" i="265"/>
  <c r="O36" i="265" s="1"/>
  <c r="P34" i="265"/>
  <c r="P36" i="265" s="1"/>
  <c r="Q34" i="265"/>
  <c r="Q36" i="265" s="1"/>
  <c r="E34" i="265"/>
  <c r="F24" i="265"/>
  <c r="F26" i="265" s="1"/>
  <c r="G24" i="265"/>
  <c r="G26" i="265" s="1"/>
  <c r="H24" i="265"/>
  <c r="H26" i="265" s="1"/>
  <c r="I24" i="265"/>
  <c r="I26" i="265" s="1"/>
  <c r="J24" i="265"/>
  <c r="J26" i="265" s="1"/>
  <c r="K24" i="265"/>
  <c r="K26" i="265" s="1"/>
  <c r="L24" i="265"/>
  <c r="L26" i="265" s="1"/>
  <c r="M24" i="265"/>
  <c r="M26" i="265" s="1"/>
  <c r="N24" i="265"/>
  <c r="N26" i="265" s="1"/>
  <c r="O24" i="265"/>
  <c r="O26" i="265" s="1"/>
  <c r="P24" i="265"/>
  <c r="P26" i="265" s="1"/>
  <c r="Q24" i="265"/>
  <c r="Q26" i="265" s="1"/>
  <c r="E24" i="265"/>
  <c r="E26" i="265" s="1"/>
  <c r="U21" i="265"/>
  <c r="U23" i="265"/>
  <c r="U22" i="265"/>
  <c r="U20" i="265"/>
  <c r="U19" i="265"/>
  <c r="R18" i="265"/>
  <c r="K24" i="263" l="1"/>
  <c r="K45" i="261"/>
  <c r="D17" i="290"/>
  <c r="F17" i="290" s="1"/>
  <c r="Q31" i="261"/>
  <c r="Q34" i="261" s="1"/>
  <c r="Q41" i="261" s="1"/>
  <c r="K23" i="261"/>
  <c r="Q27" i="261"/>
  <c r="Q48" i="263"/>
  <c r="K48" i="263"/>
  <c r="Q42" i="263"/>
  <c r="Q24" i="263"/>
  <c r="Q18" i="263"/>
  <c r="K17" i="264"/>
  <c r="F16" i="290"/>
  <c r="H51" i="201"/>
  <c r="K17" i="262"/>
  <c r="Q17" i="262"/>
  <c r="K30" i="261"/>
  <c r="K39" i="261"/>
  <c r="Q22" i="262"/>
  <c r="Q37" i="262"/>
  <c r="K27" i="261"/>
  <c r="E36" i="265"/>
  <c r="Q17" i="264"/>
  <c r="K42" i="263"/>
  <c r="Q29" i="263"/>
  <c r="K29" i="263"/>
  <c r="Q44" i="264"/>
  <c r="Q22" i="264"/>
  <c r="Q27" i="264"/>
  <c r="Q38" i="264"/>
  <c r="K22" i="264"/>
  <c r="K27" i="264"/>
  <c r="K44" i="264"/>
  <c r="K37" i="262"/>
  <c r="K27" i="262"/>
  <c r="Q27" i="262"/>
  <c r="F38" i="268"/>
  <c r="G38" i="268"/>
  <c r="I32" i="268"/>
  <c r="I26" i="268"/>
  <c r="I38" i="268" s="1"/>
  <c r="I46" i="268" s="1"/>
  <c r="I52" i="268" s="1"/>
  <c r="U18" i="265"/>
  <c r="R24" i="265"/>
  <c r="R26" i="265" s="1"/>
  <c r="K22" i="262"/>
  <c r="K43" i="262"/>
  <c r="Q43" i="262"/>
  <c r="K18" i="263"/>
  <c r="Q39" i="261"/>
  <c r="F44" i="268"/>
  <c r="G44" i="268"/>
  <c r="E44" i="268"/>
  <c r="E46" i="268" s="1"/>
  <c r="E52" i="268" s="1"/>
  <c r="G40" i="267"/>
  <c r="G46" i="267" s="1"/>
  <c r="G51" i="267" s="1"/>
  <c r="H40" i="267"/>
  <c r="H46" i="267" s="1"/>
  <c r="H51" i="267" s="1"/>
  <c r="I40" i="267"/>
  <c r="I46" i="267" s="1"/>
  <c r="I51" i="267" s="1"/>
  <c r="J40" i="267"/>
  <c r="J46" i="267" s="1"/>
  <c r="K40" i="267"/>
  <c r="K46" i="267" s="1"/>
  <c r="K51" i="267" s="1"/>
  <c r="L40" i="267"/>
  <c r="L46" i="267" s="1"/>
  <c r="M40" i="267"/>
  <c r="M46" i="267" s="1"/>
  <c r="K34" i="263" l="1"/>
  <c r="K37" i="263" s="1"/>
  <c r="Q30" i="264"/>
  <c r="Q33" i="264" s="1"/>
  <c r="Q40" i="264" s="1"/>
  <c r="Q34" i="263"/>
  <c r="Q37" i="263" s="1"/>
  <c r="K29" i="262"/>
  <c r="K32" i="262" s="1"/>
  <c r="K39" i="262" s="1"/>
  <c r="K30" i="264"/>
  <c r="K33" i="264" s="1"/>
  <c r="K40" i="264" s="1"/>
  <c r="Q29" i="262"/>
  <c r="K31" i="261"/>
  <c r="K34" i="261" s="1"/>
  <c r="K41" i="261" s="1"/>
  <c r="Q32" i="262"/>
  <c r="Q39" i="262" s="1"/>
  <c r="U24" i="265"/>
  <c r="U26" i="265" s="1"/>
  <c r="K44" i="263"/>
  <c r="G46" i="268"/>
  <c r="G52" i="268" s="1"/>
  <c r="F46" i="268"/>
  <c r="F52" i="268" s="1"/>
  <c r="F60" i="40" l="1"/>
  <c r="F59" i="40"/>
  <c r="F61" i="40" s="1"/>
  <c r="F56" i="40"/>
  <c r="F55" i="40"/>
  <c r="F57" i="40" s="1"/>
  <c r="F52" i="40"/>
  <c r="F51" i="40"/>
  <c r="F48" i="40"/>
  <c r="F47" i="40"/>
  <c r="F44" i="40"/>
  <c r="F43" i="40"/>
  <c r="F45" i="40" s="1"/>
  <c r="F40" i="40"/>
  <c r="F39" i="40"/>
  <c r="F41" i="40" s="1"/>
  <c r="F36" i="40"/>
  <c r="F35" i="40"/>
  <c r="F37" i="40" s="1"/>
  <c r="F32" i="40"/>
  <c r="F31" i="40"/>
  <c r="F27" i="40"/>
  <c r="F26" i="40"/>
  <c r="F28" i="40" s="1"/>
  <c r="F23" i="40"/>
  <c r="F22" i="40"/>
  <c r="F24" i="40" s="1"/>
  <c r="F19" i="40"/>
  <c r="F18" i="40"/>
  <c r="F20" i="40" s="1"/>
  <c r="F53" i="40" l="1"/>
  <c r="F33" i="40"/>
  <c r="F49" i="40"/>
  <c r="G74" i="40"/>
  <c r="G70" i="40"/>
  <c r="E70" i="40"/>
  <c r="D70" i="40"/>
  <c r="F69" i="40"/>
  <c r="F68" i="40"/>
  <c r="G66" i="40"/>
  <c r="E66" i="40"/>
  <c r="D66" i="40"/>
  <c r="F65" i="40"/>
  <c r="F64" i="40"/>
  <c r="I90" i="129"/>
  <c r="J90" i="129"/>
  <c r="J95" i="129" s="1"/>
  <c r="H90" i="129"/>
  <c r="H95" i="129" s="1"/>
  <c r="G90" i="129"/>
  <c r="G95" i="129" s="1"/>
  <c r="F90" i="129"/>
  <c r="F95" i="129" s="1"/>
  <c r="E90" i="129"/>
  <c r="E95" i="129" s="1"/>
  <c r="J79" i="129"/>
  <c r="J84" i="129" s="1"/>
  <c r="H79" i="129"/>
  <c r="H84" i="129" s="1"/>
  <c r="G79" i="129"/>
  <c r="F79" i="129"/>
  <c r="E79" i="129"/>
  <c r="I56" i="129"/>
  <c r="I55" i="129"/>
  <c r="I54" i="129"/>
  <c r="I53" i="129"/>
  <c r="I52" i="129"/>
  <c r="J51" i="129"/>
  <c r="J57" i="129" s="1"/>
  <c r="H51" i="129"/>
  <c r="H57" i="129" s="1"/>
  <c r="G51" i="129"/>
  <c r="G57" i="129" s="1"/>
  <c r="F51" i="129"/>
  <c r="F57" i="129" s="1"/>
  <c r="E51" i="129"/>
  <c r="E57" i="129" s="1"/>
  <c r="I50" i="129"/>
  <c r="I49" i="129"/>
  <c r="I48" i="129"/>
  <c r="I47" i="129"/>
  <c r="I46" i="129"/>
  <c r="I45" i="129"/>
  <c r="I44" i="129"/>
  <c r="I43" i="129"/>
  <c r="I38" i="129"/>
  <c r="I37" i="129"/>
  <c r="I36" i="129"/>
  <c r="I35" i="129"/>
  <c r="J34" i="129"/>
  <c r="J39" i="129" s="1"/>
  <c r="J58" i="129" s="1"/>
  <c r="H34" i="129"/>
  <c r="H39" i="129" s="1"/>
  <c r="H58" i="129" s="1"/>
  <c r="G34" i="129"/>
  <c r="G39" i="129" s="1"/>
  <c r="G58" i="129" s="1"/>
  <c r="F34" i="129"/>
  <c r="F39" i="129" s="1"/>
  <c r="F58" i="129" s="1"/>
  <c r="E34" i="129"/>
  <c r="E39" i="129" s="1"/>
  <c r="E58" i="129" s="1"/>
  <c r="I31" i="129"/>
  <c r="I30" i="129"/>
  <c r="I28" i="129"/>
  <c r="I26" i="129"/>
  <c r="I25" i="129"/>
  <c r="I22" i="129"/>
  <c r="I21" i="129"/>
  <c r="I16" i="129"/>
  <c r="T28" i="114"/>
  <c r="P28" i="114"/>
  <c r="O28" i="114"/>
  <c r="N28" i="114"/>
  <c r="M28" i="114"/>
  <c r="L28" i="114"/>
  <c r="K28" i="114"/>
  <c r="J28" i="114"/>
  <c r="I28" i="114"/>
  <c r="H28" i="114"/>
  <c r="G28" i="114"/>
  <c r="F28" i="114"/>
  <c r="E28" i="114"/>
  <c r="D28" i="114"/>
  <c r="C28" i="114"/>
  <c r="Q27" i="114"/>
  <c r="S27" i="114" s="1"/>
  <c r="Q16" i="114"/>
  <c r="S16" i="114" s="1"/>
  <c r="O21" i="114"/>
  <c r="M21" i="114"/>
  <c r="K21" i="114"/>
  <c r="J21" i="114"/>
  <c r="I21" i="114"/>
  <c r="H21" i="114"/>
  <c r="G21" i="114"/>
  <c r="E21" i="114"/>
  <c r="D21" i="114"/>
  <c r="C21" i="114"/>
  <c r="L46" i="218"/>
  <c r="Q45" i="218"/>
  <c r="Q44" i="218"/>
  <c r="Q42" i="218"/>
  <c r="Q41" i="218"/>
  <c r="R40" i="218"/>
  <c r="P40" i="218"/>
  <c r="P46" i="218" s="1"/>
  <c r="P16" i="218" s="1"/>
  <c r="L40" i="218"/>
  <c r="K40" i="218"/>
  <c r="K46" i="218" s="1"/>
  <c r="J40" i="218"/>
  <c r="J46" i="218" s="1"/>
  <c r="J16" i="218" s="1"/>
  <c r="I40" i="218"/>
  <c r="I46" i="218" s="1"/>
  <c r="H40" i="218"/>
  <c r="H46" i="218" s="1"/>
  <c r="G40" i="218"/>
  <c r="G46" i="218" s="1"/>
  <c r="F40" i="218"/>
  <c r="F46" i="218" s="1"/>
  <c r="E40" i="218"/>
  <c r="E46" i="218" s="1"/>
  <c r="D40" i="218"/>
  <c r="D46" i="218" s="1"/>
  <c r="Q39" i="218"/>
  <c r="Q38" i="218"/>
  <c r="Q36" i="218"/>
  <c r="Q35" i="218"/>
  <c r="Q34" i="218"/>
  <c r="Q33" i="218"/>
  <c r="Q32" i="218"/>
  <c r="Q29" i="218"/>
  <c r="Q28" i="218"/>
  <c r="Q26" i="218"/>
  <c r="T26" i="218" s="1"/>
  <c r="Q25" i="218"/>
  <c r="R24" i="218"/>
  <c r="P24" i="218"/>
  <c r="L24" i="218"/>
  <c r="K24" i="218"/>
  <c r="J24" i="218"/>
  <c r="I24" i="218"/>
  <c r="H24" i="218"/>
  <c r="G24" i="218"/>
  <c r="F24" i="218"/>
  <c r="E24" i="218"/>
  <c r="D24" i="218"/>
  <c r="Q23" i="218"/>
  <c r="Q22" i="218"/>
  <c r="Q20" i="218"/>
  <c r="T20" i="218" s="1"/>
  <c r="Q19" i="218"/>
  <c r="T19" i="218" s="1"/>
  <c r="Q18" i="218"/>
  <c r="T18" i="218" s="1"/>
  <c r="Q17" i="218"/>
  <c r="F87" i="161"/>
  <c r="E87" i="161"/>
  <c r="F75" i="161"/>
  <c r="F79" i="161" s="1"/>
  <c r="E75" i="161"/>
  <c r="E79" i="161" s="1"/>
  <c r="F49" i="161"/>
  <c r="F53" i="161" s="1"/>
  <c r="F34" i="161"/>
  <c r="F38" i="161" s="1"/>
  <c r="E34" i="161"/>
  <c r="E38" i="161" s="1"/>
  <c r="F38" i="164"/>
  <c r="E38" i="164"/>
  <c r="F55" i="161" l="1"/>
  <c r="Q40" i="218"/>
  <c r="T40" i="218" s="1"/>
  <c r="T46" i="218" s="1"/>
  <c r="F66" i="40"/>
  <c r="H60" i="129"/>
  <c r="E60" i="129"/>
  <c r="I51" i="129"/>
  <c r="F84" i="129"/>
  <c r="G84" i="129"/>
  <c r="G60" i="129"/>
  <c r="I34" i="129"/>
  <c r="I39" i="129" s="1"/>
  <c r="I58" i="129" s="1"/>
  <c r="E84" i="129"/>
  <c r="E97" i="129" s="1"/>
  <c r="H44" i="201" s="1"/>
  <c r="K16" i="218"/>
  <c r="K30" i="218" s="1"/>
  <c r="E83" i="161" s="1"/>
  <c r="F83" i="161"/>
  <c r="D16" i="218"/>
  <c r="D30" i="218" s="1"/>
  <c r="D44" i="163" s="1"/>
  <c r="E44" i="163"/>
  <c r="L16" i="218"/>
  <c r="F84" i="161"/>
  <c r="E16" i="218"/>
  <c r="E30" i="218" s="1"/>
  <c r="D45" i="163" s="1"/>
  <c r="E45" i="163"/>
  <c r="F16" i="218"/>
  <c r="F30" i="218" s="1"/>
  <c r="D46" i="163" s="1"/>
  <c r="E46" i="163"/>
  <c r="Q28" i="114"/>
  <c r="F60" i="129"/>
  <c r="F47" i="164"/>
  <c r="F70" i="40"/>
  <c r="R46" i="218"/>
  <c r="Q24" i="218"/>
  <c r="T24" i="218" s="1"/>
  <c r="L30" i="218"/>
  <c r="E84" i="161" s="1"/>
  <c r="P30" i="218"/>
  <c r="I79" i="129"/>
  <c r="I84" i="129" s="1"/>
  <c r="I57" i="129"/>
  <c r="D74" i="40"/>
  <c r="E74" i="40"/>
  <c r="J60" i="129"/>
  <c r="I95" i="129"/>
  <c r="E61" i="218"/>
  <c r="I16" i="218"/>
  <c r="I30" i="218" s="1"/>
  <c r="D61" i="218" s="1"/>
  <c r="J30" i="218"/>
  <c r="E59" i="218"/>
  <c r="G16" i="218"/>
  <c r="G30" i="218" s="1"/>
  <c r="D59" i="218" s="1"/>
  <c r="E57" i="218"/>
  <c r="H16" i="218"/>
  <c r="H30" i="218" s="1"/>
  <c r="D57" i="218" s="1"/>
  <c r="Q46" i="218"/>
  <c r="I97" i="129" l="1"/>
  <c r="H43" i="201"/>
  <c r="I43" i="201" s="1"/>
  <c r="D64" i="218"/>
  <c r="D47" i="163" s="1"/>
  <c r="F91" i="161"/>
  <c r="F93" i="161" s="1"/>
  <c r="E48" i="163" s="1"/>
  <c r="E91" i="161"/>
  <c r="E93" i="161" s="1"/>
  <c r="D48" i="163" s="1"/>
  <c r="E64" i="218"/>
  <c r="E47" i="163" s="1"/>
  <c r="R16" i="218"/>
  <c r="E51" i="163"/>
  <c r="I60" i="129"/>
  <c r="Q16" i="218"/>
  <c r="D50" i="163" l="1"/>
  <c r="R30" i="218"/>
  <c r="T16" i="218"/>
  <c r="E50" i="163"/>
  <c r="Q30" i="218"/>
  <c r="G17" i="12"/>
  <c r="D51" i="163" l="1"/>
  <c r="T30" i="218"/>
  <c r="G153" i="234" l="1"/>
  <c r="G112" i="234" l="1"/>
  <c r="G111" i="234"/>
  <c r="G110" i="234"/>
  <c r="G109" i="234"/>
  <c r="G108" i="234"/>
  <c r="C51" i="179" l="1"/>
  <c r="D33" i="233" l="1"/>
  <c r="A7" i="214" l="1"/>
  <c r="A6" i="214"/>
  <c r="A4" i="214"/>
  <c r="H56" i="214"/>
  <c r="A3" i="214" l="1"/>
  <c r="H17" i="214" l="1"/>
  <c r="C17" i="214"/>
  <c r="G15" i="214"/>
  <c r="B15" i="214"/>
  <c r="F22" i="214" s="1"/>
  <c r="J7" i="237" l="1"/>
  <c r="U26" i="224" l="1"/>
  <c r="S26" i="224"/>
  <c r="R26" i="224"/>
  <c r="U26" i="225"/>
  <c r="U28" i="225" s="1"/>
  <c r="S26" i="225"/>
  <c r="S28" i="225" s="1"/>
  <c r="R26" i="225"/>
  <c r="R28" i="225" s="1"/>
  <c r="C20" i="225" l="1"/>
  <c r="C28" i="225" s="1"/>
  <c r="C33" i="225"/>
  <c r="C39" i="225" s="1"/>
  <c r="C17" i="212" l="1"/>
  <c r="F33" i="225" l="1"/>
  <c r="F39" i="225" s="1"/>
  <c r="B32" i="216"/>
  <c r="D7" i="251"/>
  <c r="F7" i="250"/>
  <c r="F7" i="249"/>
  <c r="F7" i="248"/>
  <c r="B7" i="247"/>
  <c r="D7" i="246"/>
  <c r="D7" i="245"/>
  <c r="D7" i="244"/>
  <c r="D7" i="243"/>
  <c r="D7" i="242"/>
  <c r="D7" i="241"/>
  <c r="F7" i="240"/>
  <c r="F7" i="239"/>
  <c r="F7" i="238"/>
  <c r="D7" i="236"/>
  <c r="F7" i="235"/>
  <c r="F7" i="234"/>
  <c r="D7" i="232"/>
  <c r="D30" i="172"/>
  <c r="D32" i="290" s="1"/>
  <c r="C22" i="179" s="1"/>
  <c r="D7" i="233"/>
  <c r="E25" i="217"/>
  <c r="B21" i="254"/>
  <c r="B23" i="252"/>
  <c r="F41" i="220"/>
  <c r="H41" i="220"/>
  <c r="I41" i="220"/>
  <c r="J41" i="220"/>
  <c r="E41" i="220"/>
  <c r="G39" i="220"/>
  <c r="E39" i="285" s="1"/>
  <c r="G40" i="220"/>
  <c r="E40" i="285" s="1"/>
  <c r="T40" i="285" s="1"/>
  <c r="C25" i="226"/>
  <c r="G15" i="226"/>
  <c r="J15" i="226" s="1"/>
  <c r="G16" i="226"/>
  <c r="G17" i="226"/>
  <c r="J17" i="226" s="1"/>
  <c r="G18" i="226"/>
  <c r="J18" i="226" s="1"/>
  <c r="G19" i="226"/>
  <c r="J19" i="226" s="1"/>
  <c r="G20" i="226"/>
  <c r="J20" i="226" s="1"/>
  <c r="G21" i="226"/>
  <c r="J21" i="226" s="1"/>
  <c r="G22" i="226"/>
  <c r="J22" i="226" s="1"/>
  <c r="G23" i="226"/>
  <c r="G24" i="226"/>
  <c r="J24" i="226" s="1"/>
  <c r="H25" i="226"/>
  <c r="I25" i="226"/>
  <c r="C50" i="226"/>
  <c r="G40" i="226"/>
  <c r="G41" i="226"/>
  <c r="J41" i="226" s="1"/>
  <c r="G42" i="226"/>
  <c r="G43" i="226"/>
  <c r="J43" i="226" s="1"/>
  <c r="G44" i="226"/>
  <c r="J44" i="226" s="1"/>
  <c r="G45" i="226"/>
  <c r="J45" i="226" s="1"/>
  <c r="G46" i="226"/>
  <c r="J46" i="226" s="1"/>
  <c r="G47" i="226"/>
  <c r="G48" i="226"/>
  <c r="J48" i="226" s="1"/>
  <c r="G49" i="226"/>
  <c r="H50" i="226"/>
  <c r="I50" i="226"/>
  <c r="H17" i="217"/>
  <c r="H15" i="254"/>
  <c r="G40" i="252"/>
  <c r="G16" i="252"/>
  <c r="I15" i="216"/>
  <c r="J16" i="153"/>
  <c r="H25" i="3"/>
  <c r="D25" i="48"/>
  <c r="E25" i="48"/>
  <c r="F25" i="48"/>
  <c r="G25" i="48"/>
  <c r="H25" i="48"/>
  <c r="I25" i="48"/>
  <c r="J25" i="48"/>
  <c r="K25" i="48"/>
  <c r="L25" i="48"/>
  <c r="M25" i="48"/>
  <c r="N25" i="48"/>
  <c r="O25" i="48"/>
  <c r="P25" i="48"/>
  <c r="Q25" i="48"/>
  <c r="R25" i="48"/>
  <c r="S17" i="48"/>
  <c r="S18" i="48"/>
  <c r="S19" i="48"/>
  <c r="S20" i="48"/>
  <c r="S21" i="48"/>
  <c r="S22" i="48"/>
  <c r="S23" i="48"/>
  <c r="S24" i="48"/>
  <c r="S26" i="48"/>
  <c r="S27" i="48"/>
  <c r="S28" i="48"/>
  <c r="S29" i="48"/>
  <c r="S30" i="48"/>
  <c r="S31" i="48"/>
  <c r="T25" i="48"/>
  <c r="C25" i="48"/>
  <c r="D39" i="240"/>
  <c r="G39" i="240"/>
  <c r="D40" i="240"/>
  <c r="G40" i="240"/>
  <c r="D41" i="240"/>
  <c r="G41" i="240"/>
  <c r="D43" i="240"/>
  <c r="G43" i="240"/>
  <c r="D44" i="240"/>
  <c r="G44" i="240"/>
  <c r="D45" i="240"/>
  <c r="G45" i="240"/>
  <c r="D47" i="240"/>
  <c r="G47" i="240"/>
  <c r="D48" i="240"/>
  <c r="G48" i="240"/>
  <c r="D49" i="240"/>
  <c r="G49" i="240"/>
  <c r="D50" i="240"/>
  <c r="G50" i="240"/>
  <c r="D51" i="240"/>
  <c r="G51" i="240"/>
  <c r="E52" i="240"/>
  <c r="B52" i="240"/>
  <c r="D33" i="239"/>
  <c r="J33" i="239"/>
  <c r="D34" i="239"/>
  <c r="G34" i="239" s="1"/>
  <c r="J34" i="239"/>
  <c r="L34" i="239" s="1"/>
  <c r="D35" i="239"/>
  <c r="G35" i="239" s="1"/>
  <c r="J35" i="239"/>
  <c r="L35" i="239" s="1"/>
  <c r="D36" i="239"/>
  <c r="G36" i="239" s="1"/>
  <c r="J36" i="239"/>
  <c r="L36" i="239" s="1"/>
  <c r="D38" i="239"/>
  <c r="G38" i="239" s="1"/>
  <c r="J38" i="239"/>
  <c r="L38" i="239" s="1"/>
  <c r="D39" i="239"/>
  <c r="G39" i="239" s="1"/>
  <c r="J39" i="239"/>
  <c r="L39" i="239" s="1"/>
  <c r="D40" i="239"/>
  <c r="G40" i="239" s="1"/>
  <c r="J40" i="239"/>
  <c r="L40" i="239" s="1"/>
  <c r="I41" i="239"/>
  <c r="H41" i="239"/>
  <c r="C41" i="239"/>
  <c r="E41" i="239"/>
  <c r="B41" i="239"/>
  <c r="J20" i="237"/>
  <c r="J21" i="237"/>
  <c r="J22" i="237"/>
  <c r="J23" i="237"/>
  <c r="J24" i="237"/>
  <c r="J25" i="237"/>
  <c r="J26" i="237"/>
  <c r="J27" i="237"/>
  <c r="J28" i="237"/>
  <c r="J29" i="237"/>
  <c r="J30" i="237"/>
  <c r="J32" i="237"/>
  <c r="J33" i="237"/>
  <c r="J34" i="237"/>
  <c r="J35" i="237"/>
  <c r="J36" i="237"/>
  <c r="J37" i="237"/>
  <c r="H38" i="237"/>
  <c r="G38" i="237"/>
  <c r="E20" i="237"/>
  <c r="E21" i="237"/>
  <c r="E22" i="237"/>
  <c r="E23" i="237"/>
  <c r="E24" i="237"/>
  <c r="E25" i="237"/>
  <c r="E26" i="237"/>
  <c r="E27" i="237"/>
  <c r="E28" i="237"/>
  <c r="E29" i="237"/>
  <c r="E30" i="237"/>
  <c r="E32" i="237"/>
  <c r="E33" i="237"/>
  <c r="E34" i="237"/>
  <c r="E35" i="237"/>
  <c r="E36" i="237"/>
  <c r="E37" i="237"/>
  <c r="C38" i="237"/>
  <c r="B38" i="237"/>
  <c r="D30" i="179"/>
  <c r="D79" i="179" s="1"/>
  <c r="D81" i="179" s="1"/>
  <c r="C30" i="179"/>
  <c r="G18" i="172"/>
  <c r="G30" i="172" s="1"/>
  <c r="G32" i="290" s="1"/>
  <c r="G34" i="290" s="1"/>
  <c r="C33" i="224"/>
  <c r="C39" i="224" s="1"/>
  <c r="D33" i="224"/>
  <c r="D39" i="224" s="1"/>
  <c r="E33" i="224"/>
  <c r="E39" i="224" s="1"/>
  <c r="F33" i="224"/>
  <c r="F39" i="224" s="1"/>
  <c r="G33" i="224"/>
  <c r="G39" i="224" s="1"/>
  <c r="H33" i="224"/>
  <c r="H39" i="224" s="1"/>
  <c r="I33" i="224"/>
  <c r="I39" i="224" s="1"/>
  <c r="J33" i="224"/>
  <c r="J39" i="224" s="1"/>
  <c r="K33" i="224"/>
  <c r="K39" i="224" s="1"/>
  <c r="L33" i="224"/>
  <c r="L39" i="224" s="1"/>
  <c r="M33" i="224"/>
  <c r="M39" i="224" s="1"/>
  <c r="N33" i="224"/>
  <c r="N39" i="224" s="1"/>
  <c r="O33" i="224"/>
  <c r="O39" i="224" s="1"/>
  <c r="P33" i="224"/>
  <c r="P39" i="224" s="1"/>
  <c r="R33" i="224"/>
  <c r="R39" i="224" s="1"/>
  <c r="U33" i="224"/>
  <c r="U39" i="224" s="1"/>
  <c r="V39" i="224"/>
  <c r="V41" i="224" s="1"/>
  <c r="O20" i="224"/>
  <c r="O28" i="224" s="1"/>
  <c r="G22" i="220"/>
  <c r="E22" i="285" s="1"/>
  <c r="I47" i="225"/>
  <c r="I52" i="225" s="1"/>
  <c r="J47" i="225"/>
  <c r="K47" i="225"/>
  <c r="L47" i="225"/>
  <c r="M47" i="225"/>
  <c r="N47" i="225"/>
  <c r="O47" i="225"/>
  <c r="P47" i="225"/>
  <c r="P52" i="225" s="1"/>
  <c r="R47" i="225"/>
  <c r="S47" i="225"/>
  <c r="U47" i="225"/>
  <c r="V47" i="225"/>
  <c r="C47" i="225"/>
  <c r="Q22" i="225"/>
  <c r="T22" i="225" s="1"/>
  <c r="D23" i="179"/>
  <c r="D84" i="179"/>
  <c r="D56" i="172"/>
  <c r="D39" i="290" s="1"/>
  <c r="D42" i="290" s="1"/>
  <c r="F46" i="172"/>
  <c r="F51" i="172"/>
  <c r="F52" i="172"/>
  <c r="F53" i="172"/>
  <c r="F54" i="172"/>
  <c r="F55" i="172"/>
  <c r="F21" i="172"/>
  <c r="F22" i="172"/>
  <c r="F23" i="172"/>
  <c r="F24" i="172"/>
  <c r="F25" i="172"/>
  <c r="F26" i="172"/>
  <c r="F27" i="172"/>
  <c r="F28" i="172"/>
  <c r="E47" i="201"/>
  <c r="U20" i="224"/>
  <c r="U28" i="224" s="1"/>
  <c r="V41" i="225"/>
  <c r="G65" i="170"/>
  <c r="H24" i="170" s="1"/>
  <c r="G68" i="170"/>
  <c r="G67" i="170"/>
  <c r="G66" i="171"/>
  <c r="G67" i="171"/>
  <c r="G64" i="171"/>
  <c r="H49" i="171" s="1"/>
  <c r="F17" i="217"/>
  <c r="B17" i="217"/>
  <c r="E15" i="254"/>
  <c r="B15" i="254"/>
  <c r="E40" i="252"/>
  <c r="B40" i="252"/>
  <c r="E16" i="252"/>
  <c r="B16" i="252"/>
  <c r="F15" i="216"/>
  <c r="B15" i="216"/>
  <c r="G16" i="153"/>
  <c r="B16" i="153"/>
  <c r="E25" i="3"/>
  <c r="B25" i="3"/>
  <c r="H132" i="250"/>
  <c r="E132" i="250"/>
  <c r="H131" i="250"/>
  <c r="E131" i="250"/>
  <c r="H130" i="250"/>
  <c r="E130" i="250"/>
  <c r="H129" i="250"/>
  <c r="E129" i="250"/>
  <c r="H128" i="250"/>
  <c r="E128" i="250"/>
  <c r="H127" i="250"/>
  <c r="E127" i="250"/>
  <c r="H126" i="250"/>
  <c r="E126" i="250"/>
  <c r="H125" i="250"/>
  <c r="E125" i="250"/>
  <c r="H124" i="250"/>
  <c r="E124" i="250"/>
  <c r="H123" i="250"/>
  <c r="E123" i="250"/>
  <c r="H122" i="250"/>
  <c r="E122" i="250"/>
  <c r="H121" i="250"/>
  <c r="E121" i="250"/>
  <c r="H120" i="250"/>
  <c r="E120" i="250"/>
  <c r="H119" i="250"/>
  <c r="E119" i="250"/>
  <c r="H118" i="250"/>
  <c r="E118" i="250"/>
  <c r="H117" i="250"/>
  <c r="E117" i="250"/>
  <c r="H140" i="250"/>
  <c r="E140" i="250"/>
  <c r="H139" i="250"/>
  <c r="E139" i="250"/>
  <c r="H138" i="250"/>
  <c r="E138" i="250"/>
  <c r="H137" i="250"/>
  <c r="E137" i="250"/>
  <c r="H136" i="250"/>
  <c r="E136" i="250"/>
  <c r="H135" i="250"/>
  <c r="E135" i="250"/>
  <c r="H134" i="250"/>
  <c r="E134" i="250"/>
  <c r="H133" i="250"/>
  <c r="E133" i="250"/>
  <c r="H116" i="250"/>
  <c r="E116" i="250"/>
  <c r="H115" i="250"/>
  <c r="E115" i="250"/>
  <c r="H114" i="250"/>
  <c r="E114" i="250"/>
  <c r="H113" i="250"/>
  <c r="E113" i="250"/>
  <c r="H112" i="250"/>
  <c r="E112" i="250"/>
  <c r="H111" i="250"/>
  <c r="E111" i="250"/>
  <c r="H110" i="250"/>
  <c r="E110" i="250"/>
  <c r="H109" i="250"/>
  <c r="E109" i="250"/>
  <c r="H108" i="250"/>
  <c r="E108" i="250"/>
  <c r="H107" i="250"/>
  <c r="E107" i="250"/>
  <c r="H106" i="250"/>
  <c r="E106" i="250"/>
  <c r="H72" i="250"/>
  <c r="E72" i="250"/>
  <c r="H71" i="250"/>
  <c r="E71" i="250"/>
  <c r="H70" i="250"/>
  <c r="E70" i="250"/>
  <c r="H69" i="250"/>
  <c r="E69" i="250"/>
  <c r="H68" i="250"/>
  <c r="E68" i="250"/>
  <c r="H67" i="250"/>
  <c r="E67" i="250"/>
  <c r="H66" i="250"/>
  <c r="E66" i="250"/>
  <c r="H65" i="250"/>
  <c r="E65" i="250"/>
  <c r="H64" i="250"/>
  <c r="E64" i="250"/>
  <c r="H63" i="250"/>
  <c r="E63" i="250"/>
  <c r="H62" i="250"/>
  <c r="E62" i="250"/>
  <c r="H61" i="250"/>
  <c r="E61" i="250"/>
  <c r="H60" i="250"/>
  <c r="E60" i="250"/>
  <c r="H59" i="250"/>
  <c r="E59" i="250"/>
  <c r="H58" i="250"/>
  <c r="E58" i="250"/>
  <c r="H57" i="250"/>
  <c r="E57" i="250"/>
  <c r="H56" i="250"/>
  <c r="E56" i="250"/>
  <c r="H55" i="250"/>
  <c r="E55" i="250"/>
  <c r="H54" i="250"/>
  <c r="E54" i="250"/>
  <c r="H53" i="250"/>
  <c r="E53" i="250"/>
  <c r="H52" i="250"/>
  <c r="E52" i="250"/>
  <c r="H51" i="250"/>
  <c r="E51" i="250"/>
  <c r="H50" i="250"/>
  <c r="E50" i="250"/>
  <c r="H49" i="250"/>
  <c r="E49" i="250"/>
  <c r="H48" i="250"/>
  <c r="E48" i="250"/>
  <c r="H47" i="250"/>
  <c r="E47" i="250"/>
  <c r="H46" i="250"/>
  <c r="E46" i="250"/>
  <c r="H45" i="250"/>
  <c r="E45" i="250"/>
  <c r="H44" i="250"/>
  <c r="E44" i="250"/>
  <c r="H43" i="250"/>
  <c r="E43" i="250"/>
  <c r="H42" i="250"/>
  <c r="E42" i="250"/>
  <c r="H41" i="250"/>
  <c r="E41" i="250"/>
  <c r="H40" i="250"/>
  <c r="E40" i="250"/>
  <c r="H39" i="250"/>
  <c r="E39" i="250"/>
  <c r="H38" i="250"/>
  <c r="E38" i="250"/>
  <c r="H37" i="250"/>
  <c r="E37" i="250"/>
  <c r="H36" i="250"/>
  <c r="E36" i="250"/>
  <c r="H35" i="250"/>
  <c r="E35" i="250"/>
  <c r="H34" i="250"/>
  <c r="E34" i="250"/>
  <c r="H33" i="250"/>
  <c r="E33" i="250"/>
  <c r="H32" i="250"/>
  <c r="E32" i="250"/>
  <c r="H31" i="250"/>
  <c r="E31" i="250"/>
  <c r="H30" i="250"/>
  <c r="E30" i="250"/>
  <c r="H29" i="250"/>
  <c r="E29" i="250"/>
  <c r="H28" i="250"/>
  <c r="E28" i="250"/>
  <c r="H27" i="250"/>
  <c r="E27" i="250"/>
  <c r="H26" i="250"/>
  <c r="E26" i="250"/>
  <c r="H25" i="250"/>
  <c r="E25" i="250"/>
  <c r="H24" i="250"/>
  <c r="E24" i="250"/>
  <c r="H23" i="250"/>
  <c r="E23" i="250"/>
  <c r="H22" i="250"/>
  <c r="E22" i="250"/>
  <c r="H21" i="250"/>
  <c r="E21" i="250"/>
  <c r="H20" i="250"/>
  <c r="E20" i="250"/>
  <c r="H19" i="250"/>
  <c r="E19" i="250"/>
  <c r="H18" i="250"/>
  <c r="E18" i="250"/>
  <c r="H100" i="250"/>
  <c r="E100" i="250"/>
  <c r="H99" i="250"/>
  <c r="E99" i="250"/>
  <c r="H98" i="250"/>
  <c r="E98" i="250"/>
  <c r="H97" i="250"/>
  <c r="E97" i="250"/>
  <c r="H96" i="250"/>
  <c r="E96" i="250"/>
  <c r="H95" i="250"/>
  <c r="E95" i="250"/>
  <c r="H94" i="250"/>
  <c r="E94" i="250"/>
  <c r="H93" i="250"/>
  <c r="E93" i="250"/>
  <c r="H92" i="250"/>
  <c r="E92" i="250"/>
  <c r="H91" i="250"/>
  <c r="E91" i="250"/>
  <c r="H90" i="250"/>
  <c r="E90" i="250"/>
  <c r="H89" i="250"/>
  <c r="E89" i="250"/>
  <c r="H88" i="250"/>
  <c r="E88" i="250"/>
  <c r="H87" i="250"/>
  <c r="E87" i="250"/>
  <c r="H86" i="250"/>
  <c r="E86" i="250"/>
  <c r="H85" i="250"/>
  <c r="E85" i="250"/>
  <c r="H84" i="250"/>
  <c r="E84" i="250"/>
  <c r="H83" i="250"/>
  <c r="E83" i="250"/>
  <c r="H82" i="250"/>
  <c r="E82" i="250"/>
  <c r="H81" i="250"/>
  <c r="E81" i="250"/>
  <c r="H80" i="250"/>
  <c r="E80" i="250"/>
  <c r="H79" i="250"/>
  <c r="E79" i="250"/>
  <c r="H78" i="250"/>
  <c r="E78" i="250"/>
  <c r="H77" i="250"/>
  <c r="E77" i="250"/>
  <c r="H76" i="250"/>
  <c r="E76" i="250"/>
  <c r="H75" i="250"/>
  <c r="E75" i="250"/>
  <c r="H74" i="250"/>
  <c r="E74" i="250"/>
  <c r="H73" i="250"/>
  <c r="E73" i="250"/>
  <c r="H149" i="250"/>
  <c r="E149" i="250"/>
  <c r="H148" i="250"/>
  <c r="E148" i="250"/>
  <c r="H147" i="250"/>
  <c r="E147" i="250"/>
  <c r="H146" i="250"/>
  <c r="E146" i="250"/>
  <c r="H145" i="250"/>
  <c r="E145" i="250"/>
  <c r="H144" i="250"/>
  <c r="E144" i="250"/>
  <c r="H143" i="250"/>
  <c r="E143" i="250"/>
  <c r="H142" i="250"/>
  <c r="E142" i="250"/>
  <c r="H141" i="250"/>
  <c r="E141" i="250"/>
  <c r="H105" i="250"/>
  <c r="E105" i="250"/>
  <c r="H104" i="250"/>
  <c r="E104" i="250"/>
  <c r="H103" i="250"/>
  <c r="E103" i="250"/>
  <c r="H102" i="250"/>
  <c r="E102" i="250"/>
  <c r="H101" i="250"/>
  <c r="E101" i="250"/>
  <c r="E48" i="201"/>
  <c r="J40" i="219"/>
  <c r="G40" i="219"/>
  <c r="F40" i="219"/>
  <c r="E40" i="219"/>
  <c r="C40" i="219"/>
  <c r="J28" i="219"/>
  <c r="G28" i="219"/>
  <c r="F28" i="219"/>
  <c r="E28" i="219"/>
  <c r="C28" i="219"/>
  <c r="F34" i="9"/>
  <c r="U20" i="225"/>
  <c r="R20" i="225"/>
  <c r="S20" i="225"/>
  <c r="I19" i="219"/>
  <c r="K19" i="219" s="1"/>
  <c r="G47" i="235"/>
  <c r="G40" i="235"/>
  <c r="G41" i="235"/>
  <c r="G42" i="235"/>
  <c r="G43" i="235"/>
  <c r="G44" i="235"/>
  <c r="G45" i="235"/>
  <c r="G46" i="235"/>
  <c r="G48" i="235"/>
  <c r="D41" i="235"/>
  <c r="D42" i="235"/>
  <c r="D43" i="235"/>
  <c r="D44" i="235"/>
  <c r="D45" i="235"/>
  <c r="D46" i="235"/>
  <c r="D47" i="235"/>
  <c r="D48" i="235"/>
  <c r="D48" i="233"/>
  <c r="Q51" i="224"/>
  <c r="T51" i="224" s="1"/>
  <c r="Q50" i="224"/>
  <c r="T50" i="224" s="1"/>
  <c r="Q46" i="224"/>
  <c r="T46" i="224" s="1"/>
  <c r="Q45" i="224"/>
  <c r="T45" i="224" s="1"/>
  <c r="Q44" i="224"/>
  <c r="T44" i="224" s="1"/>
  <c r="T38" i="224"/>
  <c r="T37" i="224"/>
  <c r="T36" i="224"/>
  <c r="T35" i="224"/>
  <c r="Q32" i="224"/>
  <c r="T32" i="224" s="1"/>
  <c r="Q31" i="224"/>
  <c r="T31" i="224" s="1"/>
  <c r="Q30" i="224"/>
  <c r="T30" i="224" s="1"/>
  <c r="T24" i="224"/>
  <c r="T22" i="224"/>
  <c r="Q18" i="224"/>
  <c r="T18" i="224" s="1"/>
  <c r="Q19" i="224"/>
  <c r="T19" i="224" s="1"/>
  <c r="Q51" i="225"/>
  <c r="T51" i="225" s="1"/>
  <c r="Q50" i="225"/>
  <c r="T50" i="225" s="1"/>
  <c r="Q46" i="225"/>
  <c r="T46" i="225" s="1"/>
  <c r="Q45" i="225"/>
  <c r="T45" i="225" s="1"/>
  <c r="Q44" i="225"/>
  <c r="T44" i="225" s="1"/>
  <c r="Q38" i="225"/>
  <c r="T38" i="225" s="1"/>
  <c r="Q37" i="225"/>
  <c r="T37" i="225" s="1"/>
  <c r="Q36" i="225"/>
  <c r="T36" i="225" s="1"/>
  <c r="Q35" i="225"/>
  <c r="T35" i="225" s="1"/>
  <c r="Q31" i="225"/>
  <c r="T31" i="225" s="1"/>
  <c r="Q30" i="225"/>
  <c r="T30" i="225" s="1"/>
  <c r="Q25" i="225"/>
  <c r="Q24" i="225"/>
  <c r="Q23" i="225"/>
  <c r="T23" i="225" s="1"/>
  <c r="Q18" i="225"/>
  <c r="T18" i="225" s="1"/>
  <c r="Q19" i="225"/>
  <c r="T19" i="225" s="1"/>
  <c r="Q17" i="225"/>
  <c r="T17" i="225" s="1"/>
  <c r="U47" i="224"/>
  <c r="U52" i="224" s="1"/>
  <c r="S47" i="224"/>
  <c r="S52" i="224" s="1"/>
  <c r="S33" i="224"/>
  <c r="S39" i="224" s="1"/>
  <c r="S20" i="224"/>
  <c r="S33" i="225"/>
  <c r="S39" i="225" s="1"/>
  <c r="U33" i="225"/>
  <c r="U39" i="225" s="1"/>
  <c r="G36" i="254"/>
  <c r="G60" i="252"/>
  <c r="A7" i="254"/>
  <c r="A6" i="254"/>
  <c r="A4" i="254"/>
  <c r="A3" i="254"/>
  <c r="E13" i="254" s="1"/>
  <c r="A7" i="252"/>
  <c r="A6" i="252"/>
  <c r="A4" i="252"/>
  <c r="A3" i="252"/>
  <c r="E14" i="252" s="1"/>
  <c r="E43" i="251"/>
  <c r="H169" i="250"/>
  <c r="F166" i="249"/>
  <c r="H51" i="248"/>
  <c r="B40" i="247"/>
  <c r="D33" i="246"/>
  <c r="D33" i="245"/>
  <c r="D23" i="244"/>
  <c r="D20" i="243"/>
  <c r="D22" i="242"/>
  <c r="E30" i="241"/>
  <c r="H55" i="240"/>
  <c r="M55" i="239"/>
  <c r="N36" i="238"/>
  <c r="J45" i="237"/>
  <c r="D28" i="236"/>
  <c r="G58" i="235"/>
  <c r="D103" i="233"/>
  <c r="D41" i="232"/>
  <c r="D7" i="247"/>
  <c r="A7" i="233"/>
  <c r="A6" i="233"/>
  <c r="A4" i="233"/>
  <c r="A3" i="233"/>
  <c r="A7" i="234"/>
  <c r="A6" i="234"/>
  <c r="A4" i="234"/>
  <c r="A3" i="234"/>
  <c r="A7" i="235"/>
  <c r="A6" i="235"/>
  <c r="A4" i="235"/>
  <c r="A3" i="235"/>
  <c r="F7" i="236"/>
  <c r="A7" i="236"/>
  <c r="A6" i="236"/>
  <c r="A4" i="236"/>
  <c r="A3" i="236"/>
  <c r="A7" i="237"/>
  <c r="A6" i="237"/>
  <c r="A4" i="237"/>
  <c r="A3" i="237"/>
  <c r="A7" i="238"/>
  <c r="A6" i="238"/>
  <c r="A4" i="238"/>
  <c r="A3" i="238"/>
  <c r="A7" i="239"/>
  <c r="A6" i="239"/>
  <c r="A4" i="239"/>
  <c r="A3" i="239"/>
  <c r="A7" i="240"/>
  <c r="A6" i="240"/>
  <c r="A4" i="240"/>
  <c r="A3" i="240"/>
  <c r="F7" i="241"/>
  <c r="A7" i="241"/>
  <c r="A6" i="241"/>
  <c r="A4" i="241"/>
  <c r="A3" i="241"/>
  <c r="F7" i="242"/>
  <c r="A7" i="242"/>
  <c r="A6" i="242"/>
  <c r="A4" i="242"/>
  <c r="A3" i="242"/>
  <c r="F7" i="243"/>
  <c r="A7" i="243"/>
  <c r="A6" i="243"/>
  <c r="A4" i="243"/>
  <c r="A3" i="243"/>
  <c r="F7" i="244"/>
  <c r="A7" i="244"/>
  <c r="A6" i="244"/>
  <c r="A4" i="244"/>
  <c r="A3" i="244"/>
  <c r="F7" i="245"/>
  <c r="A7" i="245"/>
  <c r="A6" i="245"/>
  <c r="A4" i="245"/>
  <c r="A3" i="245"/>
  <c r="F7" i="246"/>
  <c r="A7" i="246"/>
  <c r="A6" i="246"/>
  <c r="A4" i="246"/>
  <c r="A3" i="246"/>
  <c r="F7" i="247"/>
  <c r="A7" i="247"/>
  <c r="A6" i="247"/>
  <c r="A4" i="247"/>
  <c r="A3" i="247"/>
  <c r="A7" i="248"/>
  <c r="A6" i="248"/>
  <c r="A4" i="248"/>
  <c r="A3" i="248"/>
  <c r="A7" i="249"/>
  <c r="A6" i="249"/>
  <c r="A4" i="249"/>
  <c r="A3" i="249"/>
  <c r="A7" i="250"/>
  <c r="A6" i="250"/>
  <c r="A4" i="250"/>
  <c r="A3" i="250"/>
  <c r="F7" i="251"/>
  <c r="A7" i="251"/>
  <c r="A6" i="251"/>
  <c r="A4" i="251"/>
  <c r="A3" i="251"/>
  <c r="F7" i="232"/>
  <c r="A7" i="232"/>
  <c r="A6" i="232"/>
  <c r="A4" i="232"/>
  <c r="A3" i="232"/>
  <c r="D63" i="233"/>
  <c r="D64" i="233"/>
  <c r="D16" i="233"/>
  <c r="H17" i="248"/>
  <c r="H18" i="248"/>
  <c r="H19" i="248"/>
  <c r="H20" i="248"/>
  <c r="H21" i="248"/>
  <c r="H22" i="248"/>
  <c r="H23" i="248"/>
  <c r="H24" i="248"/>
  <c r="H25" i="248"/>
  <c r="H26" i="248"/>
  <c r="H27" i="248"/>
  <c r="H28" i="248"/>
  <c r="H29" i="248"/>
  <c r="H30" i="248"/>
  <c r="H31" i="248"/>
  <c r="H32" i="248"/>
  <c r="H33" i="248"/>
  <c r="H34" i="248"/>
  <c r="H35" i="248"/>
  <c r="H36" i="248"/>
  <c r="H37" i="248"/>
  <c r="H38" i="248"/>
  <c r="H39" i="248"/>
  <c r="H40" i="248"/>
  <c r="H41" i="248"/>
  <c r="H42" i="248"/>
  <c r="H43" i="248"/>
  <c r="H44" i="248"/>
  <c r="H45" i="248"/>
  <c r="E17" i="251"/>
  <c r="D90" i="233"/>
  <c r="E18" i="251" s="1"/>
  <c r="D58" i="233"/>
  <c r="D44" i="233"/>
  <c r="H17" i="250"/>
  <c r="H150" i="250"/>
  <c r="H151" i="250"/>
  <c r="H152" i="250"/>
  <c r="H153" i="250"/>
  <c r="H154" i="250"/>
  <c r="H155" i="250"/>
  <c r="H156" i="250"/>
  <c r="H157" i="250"/>
  <c r="H158" i="250"/>
  <c r="H159" i="250"/>
  <c r="H160" i="250"/>
  <c r="H161" i="250"/>
  <c r="H162" i="250"/>
  <c r="H163" i="250"/>
  <c r="H164" i="250"/>
  <c r="E17" i="250"/>
  <c r="E150" i="250"/>
  <c r="E151" i="250"/>
  <c r="E152" i="250"/>
  <c r="E153" i="250"/>
  <c r="E154" i="250"/>
  <c r="E155" i="250"/>
  <c r="E156" i="250"/>
  <c r="E157" i="250"/>
  <c r="E158" i="250"/>
  <c r="E159" i="250"/>
  <c r="E160" i="250"/>
  <c r="E161" i="250"/>
  <c r="E162" i="250"/>
  <c r="E163" i="250"/>
  <c r="E164" i="250"/>
  <c r="F164" i="249"/>
  <c r="F36" i="234" s="1"/>
  <c r="G36" i="234" s="1"/>
  <c r="D164" i="249"/>
  <c r="C36" i="234" s="1"/>
  <c r="B20" i="247"/>
  <c r="B29" i="247" s="1"/>
  <c r="B30" i="247"/>
  <c r="B31" i="247"/>
  <c r="D16" i="246"/>
  <c r="D17" i="246"/>
  <c r="D18" i="246"/>
  <c r="D19" i="246"/>
  <c r="D20" i="246"/>
  <c r="D21" i="246"/>
  <c r="D22" i="246"/>
  <c r="B23" i="246"/>
  <c r="D16" i="245"/>
  <c r="D17" i="245"/>
  <c r="D18" i="245"/>
  <c r="D19" i="245"/>
  <c r="D20" i="245"/>
  <c r="D21" i="245"/>
  <c r="D22" i="245"/>
  <c r="B23" i="245"/>
  <c r="D17" i="244"/>
  <c r="D18" i="244"/>
  <c r="D16" i="242"/>
  <c r="D17" i="242"/>
  <c r="D18" i="242"/>
  <c r="B19" i="242"/>
  <c r="E16" i="241"/>
  <c r="E17" i="241"/>
  <c r="D18" i="241"/>
  <c r="C18" i="241"/>
  <c r="E29" i="240"/>
  <c r="E26" i="240"/>
  <c r="E21" i="240"/>
  <c r="B29" i="240"/>
  <c r="B26" i="240"/>
  <c r="B21" i="240"/>
  <c r="G27" i="240"/>
  <c r="G28" i="240"/>
  <c r="G23" i="240"/>
  <c r="G24" i="240"/>
  <c r="G25" i="240"/>
  <c r="G18" i="240"/>
  <c r="G19" i="240"/>
  <c r="G20" i="240"/>
  <c r="D20" i="240"/>
  <c r="D27" i="240"/>
  <c r="D28" i="240"/>
  <c r="D23" i="240"/>
  <c r="D24" i="240"/>
  <c r="D25" i="240"/>
  <c r="D18" i="240"/>
  <c r="D19" i="240"/>
  <c r="J49" i="239"/>
  <c r="L49" i="239" s="1"/>
  <c r="J50" i="239"/>
  <c r="L50" i="239" s="1"/>
  <c r="J51" i="239"/>
  <c r="L51" i="239" s="1"/>
  <c r="I52" i="239"/>
  <c r="H52" i="239"/>
  <c r="E52" i="239"/>
  <c r="D49" i="239"/>
  <c r="G49" i="239" s="1"/>
  <c r="D50" i="239"/>
  <c r="G50" i="239" s="1"/>
  <c r="D51" i="239"/>
  <c r="G51" i="239" s="1"/>
  <c r="C52" i="239"/>
  <c r="B52" i="239"/>
  <c r="J44" i="239"/>
  <c r="J45" i="239"/>
  <c r="L45" i="239" s="1"/>
  <c r="I46" i="239"/>
  <c r="E46" i="239"/>
  <c r="D44" i="239"/>
  <c r="G44" i="239" s="1"/>
  <c r="D45" i="239"/>
  <c r="G45" i="239" s="1"/>
  <c r="C46" i="239"/>
  <c r="B46" i="239"/>
  <c r="J26" i="239"/>
  <c r="J27" i="239"/>
  <c r="L27" i="239" s="1"/>
  <c r="J28" i="239"/>
  <c r="L28" i="239" s="1"/>
  <c r="I29" i="239"/>
  <c r="H29" i="239"/>
  <c r="D26" i="239"/>
  <c r="G26" i="239" s="1"/>
  <c r="D27" i="239"/>
  <c r="G27" i="239" s="1"/>
  <c r="D28" i="239"/>
  <c r="G28" i="239" s="1"/>
  <c r="E29" i="239"/>
  <c r="C29" i="239"/>
  <c r="B29" i="239"/>
  <c r="J19" i="239"/>
  <c r="L19" i="239" s="1"/>
  <c r="J20" i="239"/>
  <c r="L20" i="239" s="1"/>
  <c r="J21" i="239"/>
  <c r="L21" i="239" s="1"/>
  <c r="J22" i="239"/>
  <c r="L22" i="239" s="1"/>
  <c r="I23" i="239"/>
  <c r="H23" i="239"/>
  <c r="E23" i="239"/>
  <c r="D19" i="239"/>
  <c r="G19" i="239" s="1"/>
  <c r="D20" i="239"/>
  <c r="G20" i="239" s="1"/>
  <c r="D21" i="239"/>
  <c r="G21" i="239" s="1"/>
  <c r="D22" i="239"/>
  <c r="G22" i="239" s="1"/>
  <c r="C23" i="239"/>
  <c r="B23" i="239"/>
  <c r="K17" i="238"/>
  <c r="L17" i="238"/>
  <c r="K18" i="238"/>
  <c r="L18" i="238"/>
  <c r="K19" i="238"/>
  <c r="L19" i="238"/>
  <c r="K20" i="238"/>
  <c r="L20" i="238"/>
  <c r="K21" i="238"/>
  <c r="L21" i="238"/>
  <c r="K22" i="238"/>
  <c r="L22" i="238"/>
  <c r="K23" i="238"/>
  <c r="L23" i="238"/>
  <c r="E23" i="238"/>
  <c r="G23" i="238" s="1"/>
  <c r="K24" i="238"/>
  <c r="L24" i="238"/>
  <c r="K25" i="238"/>
  <c r="L25" i="238"/>
  <c r="K26" i="238"/>
  <c r="L26" i="238"/>
  <c r="K27" i="238"/>
  <c r="L27" i="238"/>
  <c r="J28" i="238"/>
  <c r="I28" i="238"/>
  <c r="H28" i="238"/>
  <c r="E17" i="238"/>
  <c r="G17" i="238" s="1"/>
  <c r="E18" i="238"/>
  <c r="G18" i="238" s="1"/>
  <c r="E19" i="238"/>
  <c r="G19" i="238" s="1"/>
  <c r="E20" i="238"/>
  <c r="G20" i="238" s="1"/>
  <c r="E21" i="238"/>
  <c r="G21" i="238" s="1"/>
  <c r="E22" i="238"/>
  <c r="G22" i="238" s="1"/>
  <c r="E24" i="238"/>
  <c r="G24" i="238" s="1"/>
  <c r="E25" i="238"/>
  <c r="G25" i="238" s="1"/>
  <c r="E26" i="238"/>
  <c r="G26" i="238" s="1"/>
  <c r="E27" i="238"/>
  <c r="G27" i="238" s="1"/>
  <c r="D28" i="238"/>
  <c r="C28" i="238"/>
  <c r="B28" i="238"/>
  <c r="D17" i="236"/>
  <c r="D18" i="236"/>
  <c r="D19" i="236"/>
  <c r="D20" i="236"/>
  <c r="D21" i="236"/>
  <c r="D22" i="236"/>
  <c r="C23" i="236"/>
  <c r="G39" i="235"/>
  <c r="F49" i="235"/>
  <c r="D39" i="235"/>
  <c r="D40" i="235"/>
  <c r="C49" i="235"/>
  <c r="G33" i="235"/>
  <c r="G34" i="235"/>
  <c r="F35" i="235"/>
  <c r="D33" i="235"/>
  <c r="D34" i="235"/>
  <c r="C35" i="235"/>
  <c r="G26" i="235"/>
  <c r="G27" i="235"/>
  <c r="G28" i="235"/>
  <c r="G29" i="235"/>
  <c r="F30" i="235"/>
  <c r="D26" i="235"/>
  <c r="D27" i="235"/>
  <c r="D28" i="235"/>
  <c r="D29" i="235"/>
  <c r="C30" i="235"/>
  <c r="G22" i="235"/>
  <c r="D22" i="235"/>
  <c r="G21" i="235"/>
  <c r="D21" i="235"/>
  <c r="G20" i="235"/>
  <c r="D20" i="235"/>
  <c r="G18" i="235"/>
  <c r="D18" i="235"/>
  <c r="G132" i="234"/>
  <c r="G133" i="234"/>
  <c r="G134" i="234"/>
  <c r="F135" i="234"/>
  <c r="D132" i="234"/>
  <c r="D133" i="234"/>
  <c r="D134" i="234"/>
  <c r="C135" i="234"/>
  <c r="G124" i="234"/>
  <c r="G125" i="234"/>
  <c r="G126" i="234"/>
  <c r="G127" i="234"/>
  <c r="G128" i="234"/>
  <c r="F129" i="234"/>
  <c r="D124" i="234"/>
  <c r="D125" i="234"/>
  <c r="D126" i="234"/>
  <c r="D127" i="234"/>
  <c r="D128" i="234"/>
  <c r="C129" i="234"/>
  <c r="G118" i="234"/>
  <c r="G119" i="234"/>
  <c r="F120" i="234"/>
  <c r="D118" i="234"/>
  <c r="D119" i="234"/>
  <c r="C120" i="234"/>
  <c r="F105" i="234"/>
  <c r="F113" i="234"/>
  <c r="D91" i="234"/>
  <c r="D92" i="234"/>
  <c r="D93" i="234"/>
  <c r="D94" i="234"/>
  <c r="D95" i="234"/>
  <c r="D96" i="234"/>
  <c r="D98" i="234"/>
  <c r="D99" i="234"/>
  <c r="D100" i="234"/>
  <c r="D101" i="234"/>
  <c r="D102" i="234"/>
  <c r="D103" i="234"/>
  <c r="D104" i="234"/>
  <c r="D108" i="234"/>
  <c r="D109" i="234"/>
  <c r="D110" i="234"/>
  <c r="D111" i="234"/>
  <c r="D112" i="234"/>
  <c r="C105" i="234"/>
  <c r="C113" i="234"/>
  <c r="G91" i="234"/>
  <c r="G92" i="234"/>
  <c r="G93" i="234"/>
  <c r="G94" i="234"/>
  <c r="G95" i="234"/>
  <c r="G96" i="234"/>
  <c r="G98" i="234"/>
  <c r="G99" i="234"/>
  <c r="G100" i="234"/>
  <c r="G101" i="234"/>
  <c r="G102" i="234"/>
  <c r="G103" i="234"/>
  <c r="G104" i="234"/>
  <c r="G68" i="234"/>
  <c r="G69" i="234"/>
  <c r="G70" i="234"/>
  <c r="G72" i="234"/>
  <c r="G73" i="234"/>
  <c r="G74" i="234"/>
  <c r="G75" i="234"/>
  <c r="G77" i="234"/>
  <c r="G78" i="234"/>
  <c r="G79" i="234"/>
  <c r="G80" i="234"/>
  <c r="G81" i="234"/>
  <c r="G82" i="234"/>
  <c r="G83" i="234"/>
  <c r="G84" i="234"/>
  <c r="G85" i="234"/>
  <c r="F86" i="234"/>
  <c r="D68" i="234"/>
  <c r="D69" i="234"/>
  <c r="D70" i="234"/>
  <c r="D72" i="234"/>
  <c r="D73" i="234"/>
  <c r="D74" i="234"/>
  <c r="D75" i="234"/>
  <c r="D77" i="234"/>
  <c r="D78" i="234"/>
  <c r="D79" i="234"/>
  <c r="D80" i="234"/>
  <c r="D81" i="234"/>
  <c r="D82" i="234"/>
  <c r="D83" i="234"/>
  <c r="D84" i="234"/>
  <c r="D85" i="234"/>
  <c r="C86" i="234"/>
  <c r="G61" i="234"/>
  <c r="G62" i="234"/>
  <c r="F63" i="234"/>
  <c r="D61" i="234"/>
  <c r="D62" i="234"/>
  <c r="C63" i="234"/>
  <c r="G49" i="234"/>
  <c r="G50" i="234"/>
  <c r="G51" i="234"/>
  <c r="G52" i="234"/>
  <c r="G53" i="234"/>
  <c r="G54" i="234"/>
  <c r="G55" i="234"/>
  <c r="G56" i="234"/>
  <c r="F57" i="234"/>
  <c r="D49" i="234"/>
  <c r="D50" i="234"/>
  <c r="D51" i="234"/>
  <c r="D52" i="234"/>
  <c r="D53" i="234"/>
  <c r="D54" i="234"/>
  <c r="D55" i="234"/>
  <c r="D56" i="234"/>
  <c r="C57" i="234"/>
  <c r="G40" i="234"/>
  <c r="G41" i="234"/>
  <c r="G42" i="234"/>
  <c r="G43" i="234"/>
  <c r="F44" i="234"/>
  <c r="D40" i="234"/>
  <c r="D41" i="234"/>
  <c r="D42" i="234"/>
  <c r="D43" i="234"/>
  <c r="C44" i="234"/>
  <c r="F22" i="234"/>
  <c r="D26" i="234"/>
  <c r="D27" i="234"/>
  <c r="D28" i="234"/>
  <c r="D29" i="234"/>
  <c r="D30" i="234"/>
  <c r="D31" i="234"/>
  <c r="D32" i="234"/>
  <c r="D33" i="234"/>
  <c r="D34" i="234"/>
  <c r="D35" i="234"/>
  <c r="D17" i="234"/>
  <c r="D18" i="234"/>
  <c r="D19" i="234"/>
  <c r="D20" i="234"/>
  <c r="D21" i="234"/>
  <c r="C22" i="234"/>
  <c r="G26" i="234"/>
  <c r="G27" i="234"/>
  <c r="G28" i="234"/>
  <c r="G29" i="234"/>
  <c r="G30" i="234"/>
  <c r="G31" i="234"/>
  <c r="G32" i="234"/>
  <c r="G33" i="234"/>
  <c r="G34" i="234"/>
  <c r="G35" i="234"/>
  <c r="G17" i="234"/>
  <c r="G18" i="234"/>
  <c r="G19" i="234"/>
  <c r="G20" i="234"/>
  <c r="G21" i="234"/>
  <c r="E35" i="220"/>
  <c r="E37" i="220" s="1"/>
  <c r="F35" i="220"/>
  <c r="F37" i="220" s="1"/>
  <c r="H35" i="220"/>
  <c r="H37" i="220" s="1"/>
  <c r="I35" i="220"/>
  <c r="I37" i="220" s="1"/>
  <c r="J35" i="220"/>
  <c r="J37" i="220" s="1"/>
  <c r="H50" i="231"/>
  <c r="A7" i="231"/>
  <c r="A6" i="231"/>
  <c r="A4" i="231"/>
  <c r="A3" i="231"/>
  <c r="G25" i="231"/>
  <c r="F25" i="231"/>
  <c r="J53" i="226"/>
  <c r="E24" i="201"/>
  <c r="A7" i="229"/>
  <c r="A6" i="229"/>
  <c r="A4" i="229"/>
  <c r="A3" i="229"/>
  <c r="A3" i="179"/>
  <c r="G58" i="172"/>
  <c r="T57" i="224"/>
  <c r="T54" i="225"/>
  <c r="I70" i="201"/>
  <c r="J16" i="226"/>
  <c r="F61" i="42"/>
  <c r="G108" i="212"/>
  <c r="T62" i="48"/>
  <c r="F38" i="123"/>
  <c r="F30" i="122"/>
  <c r="A32" i="226"/>
  <c r="A31" i="226"/>
  <c r="F50" i="226"/>
  <c r="E50" i="226"/>
  <c r="D50" i="226"/>
  <c r="J49" i="226"/>
  <c r="J47" i="226"/>
  <c r="J42" i="226"/>
  <c r="A3" i="226"/>
  <c r="A4" i="226"/>
  <c r="A6" i="226"/>
  <c r="A7" i="226"/>
  <c r="J23" i="226"/>
  <c r="D25" i="226"/>
  <c r="E25" i="226"/>
  <c r="F25" i="226"/>
  <c r="J53" i="220"/>
  <c r="F68" i="93"/>
  <c r="G36" i="220"/>
  <c r="E36" i="285" s="1"/>
  <c r="T36" i="285" s="1"/>
  <c r="G27" i="220"/>
  <c r="E27" i="285" s="1"/>
  <c r="T27" i="285" s="1"/>
  <c r="E26" i="220"/>
  <c r="E28" i="220" s="1"/>
  <c r="F26" i="220"/>
  <c r="F28" i="220" s="1"/>
  <c r="H26" i="220"/>
  <c r="H28" i="220" s="1"/>
  <c r="I26" i="220"/>
  <c r="I28" i="220" s="1"/>
  <c r="J26" i="220"/>
  <c r="J28" i="220" s="1"/>
  <c r="G30" i="220"/>
  <c r="E30" i="285" s="1"/>
  <c r="T30" i="285" s="1"/>
  <c r="G25" i="220"/>
  <c r="E25" i="285" s="1"/>
  <c r="T25" i="285" s="1"/>
  <c r="G24" i="220"/>
  <c r="E24" i="285" s="1"/>
  <c r="T24" i="285" s="1"/>
  <c r="K42" i="219"/>
  <c r="D57" i="168"/>
  <c r="E35" i="157"/>
  <c r="E34" i="156"/>
  <c r="D47" i="13"/>
  <c r="G45" i="12"/>
  <c r="F54" i="11"/>
  <c r="G70" i="10"/>
  <c r="F36" i="9"/>
  <c r="G54" i="169"/>
  <c r="H75" i="170"/>
  <c r="H73" i="171"/>
  <c r="F51" i="203"/>
  <c r="H52" i="217"/>
  <c r="I51" i="216"/>
  <c r="J58" i="153"/>
  <c r="H71" i="3"/>
  <c r="A7" i="224"/>
  <c r="A6" i="224"/>
  <c r="A4" i="224"/>
  <c r="A3" i="224"/>
  <c r="R47" i="224"/>
  <c r="R52" i="224" s="1"/>
  <c r="P47" i="224"/>
  <c r="P52" i="224" s="1"/>
  <c r="N47" i="224"/>
  <c r="N52" i="224" s="1"/>
  <c r="M47" i="224"/>
  <c r="M52" i="224" s="1"/>
  <c r="L47" i="224"/>
  <c r="L52" i="224" s="1"/>
  <c r="K47" i="224"/>
  <c r="K52" i="224" s="1"/>
  <c r="J47" i="224"/>
  <c r="J52" i="224" s="1"/>
  <c r="I47" i="224"/>
  <c r="I52" i="224" s="1"/>
  <c r="H47" i="224"/>
  <c r="H52" i="224" s="1"/>
  <c r="G47" i="224"/>
  <c r="G52" i="224" s="1"/>
  <c r="F47" i="224"/>
  <c r="F52" i="224" s="1"/>
  <c r="E47" i="224"/>
  <c r="E52" i="224" s="1"/>
  <c r="D47" i="224"/>
  <c r="D52" i="224" s="1"/>
  <c r="C47" i="224"/>
  <c r="C52" i="224" s="1"/>
  <c r="O47" i="224"/>
  <c r="O52" i="224" s="1"/>
  <c r="R20" i="224"/>
  <c r="R28" i="224" s="1"/>
  <c r="P20" i="224"/>
  <c r="P28" i="224" s="1"/>
  <c r="N20" i="224"/>
  <c r="N28" i="224" s="1"/>
  <c r="M20" i="224"/>
  <c r="M28" i="224" s="1"/>
  <c r="L20" i="224"/>
  <c r="L28" i="224" s="1"/>
  <c r="K20" i="224"/>
  <c r="J20" i="224"/>
  <c r="I20" i="224"/>
  <c r="I28" i="224" s="1"/>
  <c r="H20" i="224"/>
  <c r="H28" i="224" s="1"/>
  <c r="G20" i="224"/>
  <c r="G28" i="224" s="1"/>
  <c r="F20" i="224"/>
  <c r="F28" i="224" s="1"/>
  <c r="E20" i="224"/>
  <c r="E28" i="224" s="1"/>
  <c r="D20" i="224"/>
  <c r="D28" i="224" s="1"/>
  <c r="C20" i="224"/>
  <c r="C28" i="224" s="1"/>
  <c r="A7" i="225"/>
  <c r="A6" i="225"/>
  <c r="A4" i="225"/>
  <c r="A3" i="225"/>
  <c r="H47" i="225"/>
  <c r="G47" i="225"/>
  <c r="F47" i="225"/>
  <c r="E47" i="225"/>
  <c r="D47" i="225"/>
  <c r="R33" i="225"/>
  <c r="R39" i="225" s="1"/>
  <c r="P33" i="225"/>
  <c r="P39" i="225" s="1"/>
  <c r="O33" i="225"/>
  <c r="N33" i="225"/>
  <c r="N39" i="225" s="1"/>
  <c r="M33" i="225"/>
  <c r="M39" i="225" s="1"/>
  <c r="L33" i="225"/>
  <c r="L39" i="225" s="1"/>
  <c r="K33" i="225"/>
  <c r="K39" i="225" s="1"/>
  <c r="J33" i="225"/>
  <c r="J39" i="225" s="1"/>
  <c r="I33" i="225"/>
  <c r="I39" i="225" s="1"/>
  <c r="G33" i="225"/>
  <c r="G39" i="225" s="1"/>
  <c r="E33" i="225"/>
  <c r="E39" i="225" s="1"/>
  <c r="D33" i="225"/>
  <c r="D39" i="225" s="1"/>
  <c r="P20" i="225"/>
  <c r="P28" i="225" s="1"/>
  <c r="O20" i="225"/>
  <c r="O28" i="225" s="1"/>
  <c r="N20" i="225"/>
  <c r="N28" i="225" s="1"/>
  <c r="M20" i="225"/>
  <c r="M28" i="225" s="1"/>
  <c r="L20" i="225"/>
  <c r="L28" i="225" s="1"/>
  <c r="K20" i="225"/>
  <c r="K28" i="225" s="1"/>
  <c r="J20" i="225"/>
  <c r="J28" i="225" s="1"/>
  <c r="I20" i="225"/>
  <c r="I28" i="225" s="1"/>
  <c r="H20" i="225"/>
  <c r="H28" i="225" s="1"/>
  <c r="G20" i="225"/>
  <c r="G28" i="225" s="1"/>
  <c r="F20" i="225"/>
  <c r="E20" i="225"/>
  <c r="E28" i="225" s="1"/>
  <c r="D20" i="225"/>
  <c r="S58" i="48"/>
  <c r="S57" i="48"/>
  <c r="S56" i="48"/>
  <c r="S55" i="48"/>
  <c r="S54" i="48"/>
  <c r="S53" i="48"/>
  <c r="C52" i="48"/>
  <c r="G20" i="220"/>
  <c r="E20" i="285" s="1"/>
  <c r="T20" i="285" s="1"/>
  <c r="G47" i="220"/>
  <c r="E47" i="285" s="1"/>
  <c r="T47" i="285" s="1"/>
  <c r="G46" i="220"/>
  <c r="E46" i="285" s="1"/>
  <c r="T46" i="285" s="1"/>
  <c r="G45" i="220"/>
  <c r="E45" i="285" s="1"/>
  <c r="T45" i="285" s="1"/>
  <c r="G18" i="220"/>
  <c r="E18" i="285" s="1"/>
  <c r="G21" i="220"/>
  <c r="E21" i="285" s="1"/>
  <c r="T21" i="285" s="1"/>
  <c r="G23" i="220"/>
  <c r="E23" i="285" s="1"/>
  <c r="T23" i="285" s="1"/>
  <c r="G15" i="220"/>
  <c r="E15" i="285" s="1"/>
  <c r="T15" i="285" s="1"/>
  <c r="E17" i="164" s="1"/>
  <c r="A7" i="220"/>
  <c r="A6" i="220"/>
  <c r="A4" i="220"/>
  <c r="A3" i="220"/>
  <c r="G34" i="220"/>
  <c r="E34" i="285" s="1"/>
  <c r="T34" i="285" s="1"/>
  <c r="G33" i="220"/>
  <c r="E33" i="285" s="1"/>
  <c r="F16" i="172"/>
  <c r="G91" i="212"/>
  <c r="G100" i="212" s="1"/>
  <c r="A4" i="213"/>
  <c r="A4" i="179"/>
  <c r="A4" i="172"/>
  <c r="A4" i="122"/>
  <c r="A5" i="123"/>
  <c r="A4" i="48"/>
  <c r="A4" i="201"/>
  <c r="A4" i="212"/>
  <c r="E56" i="172"/>
  <c r="E39" i="290" s="1"/>
  <c r="F47" i="172"/>
  <c r="F45" i="172" s="1"/>
  <c r="G45" i="172"/>
  <c r="G56" i="172" s="1"/>
  <c r="G39" i="290" s="1"/>
  <c r="G42" i="290" s="1"/>
  <c r="F29" i="172"/>
  <c r="F19" i="172"/>
  <c r="E18" i="172"/>
  <c r="E30" i="172" s="1"/>
  <c r="E32" i="290" s="1"/>
  <c r="E34" i="290" s="1"/>
  <c r="C32" i="212"/>
  <c r="D17" i="212"/>
  <c r="D22" i="212" s="1"/>
  <c r="C22" i="212"/>
  <c r="D57" i="42"/>
  <c r="E29" i="290" s="1"/>
  <c r="F57" i="42"/>
  <c r="C57" i="42"/>
  <c r="D29" i="290" s="1"/>
  <c r="F29" i="290" s="1"/>
  <c r="E39" i="201" s="1"/>
  <c r="E33" i="42"/>
  <c r="E34" i="42"/>
  <c r="E32" i="42"/>
  <c r="E35" i="42"/>
  <c r="E36" i="42"/>
  <c r="E37" i="42"/>
  <c r="E38" i="42"/>
  <c r="E39" i="42"/>
  <c r="E40" i="42"/>
  <c r="E41" i="42"/>
  <c r="E42" i="42"/>
  <c r="E43" i="42"/>
  <c r="E44" i="42"/>
  <c r="E45" i="42"/>
  <c r="E46" i="42"/>
  <c r="E47" i="42"/>
  <c r="E48" i="42"/>
  <c r="E49" i="42"/>
  <c r="E50" i="42"/>
  <c r="E51" i="42"/>
  <c r="E52" i="42"/>
  <c r="E53" i="42"/>
  <c r="E54" i="42"/>
  <c r="E55" i="42"/>
  <c r="E56" i="42"/>
  <c r="C30" i="42"/>
  <c r="A3" i="203"/>
  <c r="A7" i="217"/>
  <c r="A6" i="217"/>
  <c r="A3" i="217"/>
  <c r="F15" i="217" s="1"/>
  <c r="A7" i="216"/>
  <c r="A6" i="216"/>
  <c r="A3" i="216"/>
  <c r="F13" i="216" s="1"/>
  <c r="A4" i="42"/>
  <c r="A7" i="179"/>
  <c r="E27" i="201"/>
  <c r="A7" i="93"/>
  <c r="A6" i="93"/>
  <c r="A4" i="93"/>
  <c r="A4" i="157"/>
  <c r="A4" i="156"/>
  <c r="A4" i="13"/>
  <c r="A4" i="12"/>
  <c r="A4" i="11"/>
  <c r="A4" i="10"/>
  <c r="A4" i="9"/>
  <c r="A4" i="169"/>
  <c r="A4" i="170"/>
  <c r="A4" i="171"/>
  <c r="A4" i="203"/>
  <c r="A4" i="217"/>
  <c r="A4" i="216"/>
  <c r="A4" i="153"/>
  <c r="A4" i="3"/>
  <c r="I38" i="219"/>
  <c r="K38" i="219" s="1"/>
  <c r="I37" i="219"/>
  <c r="K37" i="219" s="1"/>
  <c r="I36" i="219"/>
  <c r="K36" i="219" s="1"/>
  <c r="I35" i="219"/>
  <c r="K35" i="219" s="1"/>
  <c r="I34" i="219"/>
  <c r="K34" i="219" s="1"/>
  <c r="I33" i="219"/>
  <c r="K33" i="219" s="1"/>
  <c r="I32" i="219"/>
  <c r="I20" i="219"/>
  <c r="K20" i="219" s="1"/>
  <c r="I21" i="219"/>
  <c r="K21" i="219" s="1"/>
  <c r="I22" i="219"/>
  <c r="K22" i="219" s="1"/>
  <c r="I23" i="219"/>
  <c r="K23" i="219" s="1"/>
  <c r="I24" i="219"/>
  <c r="K24" i="219" s="1"/>
  <c r="I25" i="219"/>
  <c r="K25" i="219" s="1"/>
  <c r="I26" i="219"/>
  <c r="K26" i="219" s="1"/>
  <c r="A7" i="219"/>
  <c r="A6" i="219"/>
  <c r="A4" i="219"/>
  <c r="A3" i="219"/>
  <c r="A4" i="168"/>
  <c r="A7" i="172"/>
  <c r="A6" i="179"/>
  <c r="D52" i="48"/>
  <c r="E52" i="48"/>
  <c r="F52" i="48"/>
  <c r="G52" i="48"/>
  <c r="H52" i="48"/>
  <c r="I52" i="48"/>
  <c r="J52" i="48"/>
  <c r="K52" i="48"/>
  <c r="L52" i="48"/>
  <c r="M52" i="48"/>
  <c r="N52" i="48"/>
  <c r="O52" i="48"/>
  <c r="P52" i="48"/>
  <c r="Q52" i="48"/>
  <c r="R52" i="48"/>
  <c r="F43" i="172"/>
  <c r="A7" i="201"/>
  <c r="A6" i="201"/>
  <c r="A3" i="201"/>
  <c r="A7" i="213"/>
  <c r="A6" i="213"/>
  <c r="A3" i="213"/>
  <c r="T52" i="48"/>
  <c r="T59" i="48" s="1"/>
  <c r="A7" i="212"/>
  <c r="A6" i="212"/>
  <c r="A3" i="212"/>
  <c r="G53" i="212"/>
  <c r="G32" i="212"/>
  <c r="D32" i="212"/>
  <c r="S45" i="48"/>
  <c r="S46" i="48"/>
  <c r="S47" i="48"/>
  <c r="S48" i="48"/>
  <c r="S49" i="48"/>
  <c r="S50" i="48"/>
  <c r="S51" i="48"/>
  <c r="S44" i="48"/>
  <c r="E16" i="42"/>
  <c r="E17" i="42"/>
  <c r="E18" i="42"/>
  <c r="E15" i="42"/>
  <c r="E19" i="42"/>
  <c r="E20" i="42"/>
  <c r="E21" i="42"/>
  <c r="E22" i="42"/>
  <c r="E23" i="42"/>
  <c r="E24" i="42"/>
  <c r="E25" i="42"/>
  <c r="E26" i="42"/>
  <c r="E27" i="42"/>
  <c r="E28" i="42"/>
  <c r="E29" i="42"/>
  <c r="D30" i="42"/>
  <c r="E23" i="290" s="1"/>
  <c r="F30" i="42"/>
  <c r="G23" i="290" s="1"/>
  <c r="A8" i="123"/>
  <c r="A7" i="123"/>
  <c r="A7" i="122"/>
  <c r="A6" i="122"/>
  <c r="A7" i="48"/>
  <c r="A6" i="48"/>
  <c r="A7" i="42"/>
  <c r="A6" i="42"/>
  <c r="A6" i="172"/>
  <c r="A7" i="157"/>
  <c r="A6" i="157"/>
  <c r="A7" i="156"/>
  <c r="A6" i="156"/>
  <c r="A7" i="13"/>
  <c r="A6" i="13"/>
  <c r="A7" i="12"/>
  <c r="A6" i="12"/>
  <c r="A7" i="11"/>
  <c r="A6" i="11"/>
  <c r="A7" i="10"/>
  <c r="A6" i="10"/>
  <c r="A7" i="9"/>
  <c r="A6" i="9"/>
  <c r="A7" i="168"/>
  <c r="A6" i="168"/>
  <c r="A7" i="169"/>
  <c r="A6" i="169"/>
  <c r="A7" i="170"/>
  <c r="A6" i="170"/>
  <c r="A7" i="171"/>
  <c r="A6" i="171"/>
  <c r="A7" i="153"/>
  <c r="A6" i="153"/>
  <c r="A7" i="3"/>
  <c r="A6" i="3"/>
  <c r="A7" i="203"/>
  <c r="A6" i="203"/>
  <c r="A3" i="48"/>
  <c r="A4" i="123"/>
  <c r="A3" i="122"/>
  <c r="A2" i="89"/>
  <c r="A3" i="42"/>
  <c r="A3" i="93"/>
  <c r="A3" i="172"/>
  <c r="A3" i="157"/>
  <c r="A3" i="156"/>
  <c r="A3" i="13"/>
  <c r="A3" i="12"/>
  <c r="A3" i="11"/>
  <c r="A3" i="10"/>
  <c r="A3" i="9"/>
  <c r="A3" i="168"/>
  <c r="A3" i="169"/>
  <c r="A3" i="170"/>
  <c r="A3" i="171"/>
  <c r="A3" i="153"/>
  <c r="G14" i="153" s="1"/>
  <c r="A3" i="3"/>
  <c r="H26" i="201"/>
  <c r="D16" i="243"/>
  <c r="D17" i="243" s="1"/>
  <c r="D28" i="232" s="1"/>
  <c r="G19" i="290" l="1"/>
  <c r="D28" i="225"/>
  <c r="F52" i="225"/>
  <c r="F28" i="225"/>
  <c r="F41" i="225" s="1"/>
  <c r="T22" i="285"/>
  <c r="F18" i="286"/>
  <c r="T25" i="225"/>
  <c r="Q26" i="225"/>
  <c r="T33" i="285"/>
  <c r="T35" i="285" s="1"/>
  <c r="T37" i="285" s="1"/>
  <c r="E21" i="164" s="1"/>
  <c r="E35" i="285"/>
  <c r="E37" i="285" s="1"/>
  <c r="T18" i="285"/>
  <c r="E26" i="285"/>
  <c r="E28" i="285" s="1"/>
  <c r="E41" i="285"/>
  <c r="T39" i="285"/>
  <c r="T41" i="285" s="1"/>
  <c r="P59" i="48"/>
  <c r="R34" i="276"/>
  <c r="R37" i="276" s="1"/>
  <c r="R39" i="276" s="1"/>
  <c r="R49" i="276" s="1"/>
  <c r="H59" i="48"/>
  <c r="I34" i="276"/>
  <c r="I37" i="276" s="1"/>
  <c r="I39" i="276" s="1"/>
  <c r="I49" i="276" s="1"/>
  <c r="N32" i="48"/>
  <c r="O34" i="282"/>
  <c r="O37" i="282" s="1"/>
  <c r="O39" i="282" s="1"/>
  <c r="O49" i="282" s="1"/>
  <c r="F32" i="48"/>
  <c r="G34" i="282"/>
  <c r="G37" i="282" s="1"/>
  <c r="G39" i="282" s="1"/>
  <c r="O59" i="48"/>
  <c r="Q34" i="276"/>
  <c r="G59" i="48"/>
  <c r="H34" i="276"/>
  <c r="H37" i="276" s="1"/>
  <c r="H39" i="276" s="1"/>
  <c r="H49" i="276" s="1"/>
  <c r="M32" i="48"/>
  <c r="N34" i="282"/>
  <c r="N37" i="282" s="1"/>
  <c r="N39" i="282" s="1"/>
  <c r="E32" i="48"/>
  <c r="F34" i="282"/>
  <c r="F37" i="282" s="1"/>
  <c r="F39" i="282" s="1"/>
  <c r="F49" i="282" s="1"/>
  <c r="I59" i="48"/>
  <c r="J34" i="276"/>
  <c r="J37" i="276" s="1"/>
  <c r="J39" i="276" s="1"/>
  <c r="J49" i="276" s="1"/>
  <c r="O32" i="48"/>
  <c r="Q34" i="282"/>
  <c r="N59" i="48"/>
  <c r="O34" i="276"/>
  <c r="O37" i="276" s="1"/>
  <c r="O39" i="276" s="1"/>
  <c r="O49" i="276" s="1"/>
  <c r="F59" i="48"/>
  <c r="G34" i="276"/>
  <c r="G37" i="276" s="1"/>
  <c r="G39" i="276" s="1"/>
  <c r="G49" i="276" s="1"/>
  <c r="L32" i="48"/>
  <c r="M34" i="282"/>
  <c r="M37" i="282" s="1"/>
  <c r="M39" i="282" s="1"/>
  <c r="M49" i="282" s="1"/>
  <c r="D32" i="48"/>
  <c r="E37" i="282"/>
  <c r="E39" i="282" s="1"/>
  <c r="M59" i="48"/>
  <c r="N34" i="276"/>
  <c r="N37" i="276" s="1"/>
  <c r="N39" i="276" s="1"/>
  <c r="E59" i="48"/>
  <c r="F34" i="276"/>
  <c r="F37" i="276" s="1"/>
  <c r="F39" i="276" s="1"/>
  <c r="F49" i="276" s="1"/>
  <c r="K32" i="48"/>
  <c r="L34" i="282"/>
  <c r="L37" i="282" s="1"/>
  <c r="L39" i="282" s="1"/>
  <c r="L59" i="48"/>
  <c r="M34" i="276"/>
  <c r="M37" i="276" s="1"/>
  <c r="M39" i="276" s="1"/>
  <c r="M49" i="276" s="1"/>
  <c r="D59" i="48"/>
  <c r="E34" i="276"/>
  <c r="E37" i="276" s="1"/>
  <c r="E39" i="276" s="1"/>
  <c r="E49" i="276" s="1"/>
  <c r="C32" i="48"/>
  <c r="D34" i="282"/>
  <c r="R32" i="48"/>
  <c r="V34" i="282"/>
  <c r="V37" i="282" s="1"/>
  <c r="V39" i="282" s="1"/>
  <c r="J32" i="48"/>
  <c r="K34" i="282"/>
  <c r="K37" i="282" s="1"/>
  <c r="K39" i="282" s="1"/>
  <c r="K59" i="48"/>
  <c r="L34" i="276"/>
  <c r="L37" i="276" s="1"/>
  <c r="L39" i="276" s="1"/>
  <c r="T32" i="48"/>
  <c r="Z34" i="282"/>
  <c r="Z37" i="282" s="1"/>
  <c r="Z39" i="282" s="1"/>
  <c r="Q32" i="48"/>
  <c r="U34" i="282"/>
  <c r="I32" i="48"/>
  <c r="J34" i="282"/>
  <c r="J37" i="282" s="1"/>
  <c r="J39" i="282" s="1"/>
  <c r="Q59" i="48"/>
  <c r="U34" i="276"/>
  <c r="G32" i="48"/>
  <c r="H34" i="282"/>
  <c r="H37" i="282" s="1"/>
  <c r="H39" i="282" s="1"/>
  <c r="Z34" i="276"/>
  <c r="Z37" i="276" s="1"/>
  <c r="Z39" i="276" s="1"/>
  <c r="R59" i="48"/>
  <c r="V34" i="276"/>
  <c r="J59" i="48"/>
  <c r="K34" i="276"/>
  <c r="K37" i="276" s="1"/>
  <c r="K39" i="276" s="1"/>
  <c r="K49" i="276" s="1"/>
  <c r="C59" i="48"/>
  <c r="D34" i="276"/>
  <c r="P32" i="48"/>
  <c r="R34" i="282"/>
  <c r="R37" i="282" s="1"/>
  <c r="R39" i="282" s="1"/>
  <c r="H32" i="48"/>
  <c r="I34" i="282"/>
  <c r="I37" i="282" s="1"/>
  <c r="I39" i="282" s="1"/>
  <c r="I49" i="282" s="1"/>
  <c r="U52" i="225"/>
  <c r="S52" i="225"/>
  <c r="R52" i="225"/>
  <c r="F23" i="290"/>
  <c r="H40" i="201"/>
  <c r="G29" i="290"/>
  <c r="E40" i="201" s="1"/>
  <c r="G30" i="290"/>
  <c r="G44" i="290" s="1"/>
  <c r="F18" i="290"/>
  <c r="H52" i="201"/>
  <c r="F39" i="290"/>
  <c r="F42" i="290" s="1"/>
  <c r="I44" i="201" s="1"/>
  <c r="E42" i="290"/>
  <c r="D34" i="290"/>
  <c r="F32" i="290"/>
  <c r="E20" i="163"/>
  <c r="H51" i="240"/>
  <c r="H49" i="240"/>
  <c r="H47" i="240"/>
  <c r="H44" i="240"/>
  <c r="M49" i="239"/>
  <c r="G29" i="240"/>
  <c r="M41" i="225"/>
  <c r="M26" i="238"/>
  <c r="F32" i="212"/>
  <c r="H54" i="171"/>
  <c r="H58" i="171"/>
  <c r="E19" i="251"/>
  <c r="J23" i="239"/>
  <c r="F59" i="42"/>
  <c r="D20" i="242"/>
  <c r="D27" i="232" s="1"/>
  <c r="H40" i="171"/>
  <c r="D51" i="179"/>
  <c r="D54" i="179" s="1"/>
  <c r="D57" i="179" s="1"/>
  <c r="C79" i="179"/>
  <c r="C81" i="179" s="1"/>
  <c r="A81" i="179" s="1"/>
  <c r="C59" i="42"/>
  <c r="D105" i="234"/>
  <c r="D30" i="235"/>
  <c r="G35" i="235"/>
  <c r="D49" i="235"/>
  <c r="M22" i="238"/>
  <c r="N22" i="238" s="1"/>
  <c r="D19" i="244"/>
  <c r="D29" i="232" s="1"/>
  <c r="M40" i="239"/>
  <c r="M19" i="239"/>
  <c r="H19" i="240"/>
  <c r="H50" i="240"/>
  <c r="H45" i="240"/>
  <c r="H40" i="240"/>
  <c r="G41" i="220"/>
  <c r="D70" i="233"/>
  <c r="R41" i="225"/>
  <c r="H27" i="171"/>
  <c r="H24" i="171"/>
  <c r="H44" i="171"/>
  <c r="H19" i="171"/>
  <c r="H33" i="171"/>
  <c r="H16" i="171"/>
  <c r="H23" i="171"/>
  <c r="H53" i="171"/>
  <c r="H36" i="171"/>
  <c r="H50" i="171"/>
  <c r="H18" i="171"/>
  <c r="H14" i="171"/>
  <c r="H55" i="171"/>
  <c r="H38" i="171"/>
  <c r="H37" i="171"/>
  <c r="H51" i="171"/>
  <c r="H17" i="171"/>
  <c r="H63" i="171"/>
  <c r="H62" i="171"/>
  <c r="H29" i="171"/>
  <c r="H28" i="171"/>
  <c r="H42" i="171"/>
  <c r="H57" i="171"/>
  <c r="H48" i="171"/>
  <c r="H39" i="171"/>
  <c r="H30" i="171"/>
  <c r="H21" i="171"/>
  <c r="H43" i="171"/>
  <c r="H56" i="171"/>
  <c r="H47" i="171"/>
  <c r="H46" i="171"/>
  <c r="H52" i="171"/>
  <c r="H20" i="171"/>
  <c r="H34" i="171"/>
  <c r="H41" i="171"/>
  <c r="H32" i="171"/>
  <c r="H15" i="171"/>
  <c r="H61" i="171"/>
  <c r="H60" i="171"/>
  <c r="H35" i="171"/>
  <c r="H59" i="171"/>
  <c r="H25" i="171"/>
  <c r="H22" i="171"/>
  <c r="H45" i="171"/>
  <c r="H26" i="171"/>
  <c r="H31" i="171"/>
  <c r="F43" i="212"/>
  <c r="I41" i="224"/>
  <c r="D44" i="234"/>
  <c r="D135" i="234"/>
  <c r="M20" i="238"/>
  <c r="N20" i="238" s="1"/>
  <c r="M18" i="238"/>
  <c r="N18" i="238" s="1"/>
  <c r="H25" i="240"/>
  <c r="H27" i="240"/>
  <c r="S41" i="225"/>
  <c r="H28" i="170"/>
  <c r="M35" i="239"/>
  <c r="F38" i="212"/>
  <c r="F53" i="212"/>
  <c r="C115" i="234"/>
  <c r="F115" i="234"/>
  <c r="D23" i="236"/>
  <c r="D20" i="232" s="1"/>
  <c r="M24" i="238"/>
  <c r="N24" i="238" s="1"/>
  <c r="H20" i="240"/>
  <c r="E19" i="241"/>
  <c r="D26" i="232" s="1"/>
  <c r="D24" i="245"/>
  <c r="D31" i="232" s="1"/>
  <c r="B20" i="3"/>
  <c r="B19" i="3"/>
  <c r="E23" i="3"/>
  <c r="T24" i="225"/>
  <c r="T26" i="225" s="1"/>
  <c r="T11" i="225"/>
  <c r="G65" i="171"/>
  <c r="G68" i="171" s="1"/>
  <c r="H67" i="171" s="1"/>
  <c r="F37" i="234"/>
  <c r="F46" i="234" s="1"/>
  <c r="F88" i="234" s="1"/>
  <c r="E28" i="217"/>
  <c r="Q32" i="225"/>
  <c r="H33" i="225"/>
  <c r="H39" i="225" s="1"/>
  <c r="G33" i="239"/>
  <c r="D41" i="239"/>
  <c r="E30" i="42"/>
  <c r="G86" i="234"/>
  <c r="H18" i="170"/>
  <c r="H36" i="170"/>
  <c r="H54" i="170"/>
  <c r="H19" i="170"/>
  <c r="H60" i="170"/>
  <c r="H59" i="170"/>
  <c r="H56" i="170"/>
  <c r="H46" i="170"/>
  <c r="H20" i="170"/>
  <c r="H26" i="170"/>
  <c r="H44" i="170"/>
  <c r="H57" i="170"/>
  <c r="H30" i="170"/>
  <c r="H52" i="170"/>
  <c r="H51" i="170"/>
  <c r="H49" i="170"/>
  <c r="H38" i="170"/>
  <c r="H37" i="170"/>
  <c r="H58" i="170"/>
  <c r="H63" i="170"/>
  <c r="H25" i="170"/>
  <c r="H41" i="170"/>
  <c r="H29" i="170"/>
  <c r="H42" i="170"/>
  <c r="H39" i="170"/>
  <c r="H45" i="170"/>
  <c r="H22" i="170"/>
  <c r="H17" i="170"/>
  <c r="H34" i="170"/>
  <c r="H35" i="170"/>
  <c r="H43" i="170"/>
  <c r="H31" i="170"/>
  <c r="H27" i="170"/>
  <c r="F18" i="172"/>
  <c r="F30" i="172" s="1"/>
  <c r="H41" i="201" s="1"/>
  <c r="H15" i="170"/>
  <c r="H46" i="248"/>
  <c r="D21" i="233" s="1"/>
  <c r="H21" i="170"/>
  <c r="G25" i="226"/>
  <c r="J25" i="226" s="1"/>
  <c r="H16" i="201"/>
  <c r="K28" i="219"/>
  <c r="G66" i="170"/>
  <c r="G69" i="170" s="1"/>
  <c r="H33" i="170"/>
  <c r="D59" i="42"/>
  <c r="E57" i="42"/>
  <c r="H39" i="201" s="1"/>
  <c r="I39" i="201" s="1"/>
  <c r="P41" i="225"/>
  <c r="I26" i="201"/>
  <c r="G135" i="234"/>
  <c r="M22" i="239"/>
  <c r="F56" i="172"/>
  <c r="J38" i="237"/>
  <c r="H41" i="240"/>
  <c r="H39" i="240"/>
  <c r="D52" i="240"/>
  <c r="G50" i="226"/>
  <c r="J50" i="226" s="1"/>
  <c r="E19" i="290" s="1"/>
  <c r="E30" i="290" s="1"/>
  <c r="I27" i="201"/>
  <c r="G22" i="234"/>
  <c r="D120" i="234"/>
  <c r="G49" i="235"/>
  <c r="M23" i="238"/>
  <c r="N23" i="238" s="1"/>
  <c r="M21" i="238"/>
  <c r="N21" i="238" s="1"/>
  <c r="M19" i="238"/>
  <c r="N19" i="238" s="1"/>
  <c r="M17" i="238"/>
  <c r="N17" i="238" s="1"/>
  <c r="H23" i="240"/>
  <c r="E38" i="237"/>
  <c r="J39" i="237" s="1"/>
  <c r="D21" i="232" s="1"/>
  <c r="M34" i="239"/>
  <c r="S52" i="48"/>
  <c r="J40" i="226"/>
  <c r="G37" i="234"/>
  <c r="L28" i="238"/>
  <c r="D29" i="240"/>
  <c r="H48" i="240"/>
  <c r="D57" i="234"/>
  <c r="G57" i="234"/>
  <c r="D63" i="234"/>
  <c r="G113" i="234"/>
  <c r="D129" i="234"/>
  <c r="G30" i="235"/>
  <c r="D35" i="235"/>
  <c r="M27" i="238"/>
  <c r="N27" i="238" s="1"/>
  <c r="M21" i="239"/>
  <c r="C46" i="219"/>
  <c r="H165" i="250"/>
  <c r="F19" i="235" s="1"/>
  <c r="F23" i="235" s="1"/>
  <c r="F51" i="235" s="1"/>
  <c r="M38" i="239"/>
  <c r="H43" i="240"/>
  <c r="D113" i="234"/>
  <c r="G120" i="234"/>
  <c r="N26" i="238"/>
  <c r="L23" i="239"/>
  <c r="H24" i="240"/>
  <c r="B30" i="240"/>
  <c r="D24" i="246"/>
  <c r="D32" i="232" s="1"/>
  <c r="B34" i="247"/>
  <c r="D33" i="232" s="1"/>
  <c r="S28" i="224"/>
  <c r="E165" i="250"/>
  <c r="C19" i="235" s="1"/>
  <c r="C23" i="235" s="1"/>
  <c r="C51" i="235" s="1"/>
  <c r="D32" i="179"/>
  <c r="R41" i="224"/>
  <c r="C41" i="224"/>
  <c r="Q17" i="224"/>
  <c r="T17" i="224" s="1"/>
  <c r="T20" i="224" s="1"/>
  <c r="Q47" i="224"/>
  <c r="Q52" i="224" s="1"/>
  <c r="K28" i="224"/>
  <c r="K41" i="224" s="1"/>
  <c r="E41" i="224"/>
  <c r="T33" i="224"/>
  <c r="T39" i="224" s="1"/>
  <c r="U41" i="224"/>
  <c r="J28" i="224"/>
  <c r="N41" i="224"/>
  <c r="Q47" i="225"/>
  <c r="Q52" i="225" s="1"/>
  <c r="O41" i="225"/>
  <c r="K41" i="225"/>
  <c r="T47" i="225"/>
  <c r="T52" i="225" s="1"/>
  <c r="I41" i="225"/>
  <c r="O39" i="225"/>
  <c r="Q20" i="225"/>
  <c r="E41" i="225"/>
  <c r="D41" i="225"/>
  <c r="U41" i="225"/>
  <c r="C41" i="225"/>
  <c r="J41" i="225"/>
  <c r="T20" i="225"/>
  <c r="F41" i="224"/>
  <c r="D41" i="224"/>
  <c r="O41" i="224"/>
  <c r="G46" i="239"/>
  <c r="M50" i="239"/>
  <c r="G52" i="239"/>
  <c r="M20" i="239"/>
  <c r="G23" i="239"/>
  <c r="M45" i="239"/>
  <c r="I24" i="201"/>
  <c r="G41" i="225"/>
  <c r="N41" i="225"/>
  <c r="H41" i="224"/>
  <c r="P41" i="224"/>
  <c r="M28" i="239"/>
  <c r="L52" i="239"/>
  <c r="M51" i="239"/>
  <c r="T47" i="224"/>
  <c r="T52" i="224" s="1"/>
  <c r="L41" i="225"/>
  <c r="M41" i="224"/>
  <c r="G28" i="238"/>
  <c r="G29" i="239"/>
  <c r="M27" i="239"/>
  <c r="D36" i="234"/>
  <c r="D37" i="234" s="1"/>
  <c r="C37" i="234"/>
  <c r="C46" i="234" s="1"/>
  <c r="C88" i="234" s="1"/>
  <c r="K32" i="219"/>
  <c r="K40" i="219" s="1"/>
  <c r="I40" i="219"/>
  <c r="G105" i="234"/>
  <c r="E28" i="238"/>
  <c r="I28" i="219"/>
  <c r="D26" i="240"/>
  <c r="G44" i="234"/>
  <c r="G129" i="234"/>
  <c r="D23" i="239"/>
  <c r="H18" i="240"/>
  <c r="D21" i="240"/>
  <c r="G21" i="240"/>
  <c r="L41" i="224"/>
  <c r="D46" i="239"/>
  <c r="H28" i="240"/>
  <c r="D52" i="239"/>
  <c r="E22" i="252"/>
  <c r="D29" i="239"/>
  <c r="F26" i="153"/>
  <c r="T23" i="224"/>
  <c r="G41" i="224"/>
  <c r="G63" i="234"/>
  <c r="D86" i="234"/>
  <c r="L26" i="239"/>
  <c r="L29" i="239" s="1"/>
  <c r="J29" i="239"/>
  <c r="J52" i="239"/>
  <c r="H64" i="170"/>
  <c r="H62" i="170"/>
  <c r="H48" i="170"/>
  <c r="H53" i="170"/>
  <c r="H61" i="170"/>
  <c r="H23" i="170"/>
  <c r="H32" i="170"/>
  <c r="H40" i="170"/>
  <c r="H47" i="170"/>
  <c r="H55" i="170"/>
  <c r="H16" i="170"/>
  <c r="H50" i="170"/>
  <c r="K28" i="238"/>
  <c r="Q33" i="224"/>
  <c r="Q39" i="224" s="1"/>
  <c r="H43" i="220"/>
  <c r="H48" i="220" s="1"/>
  <c r="H52" i="220" s="1"/>
  <c r="D22" i="234"/>
  <c r="M25" i="238"/>
  <c r="N25" i="238" s="1"/>
  <c r="L44" i="239"/>
  <c r="L46" i="239" s="1"/>
  <c r="J46" i="239"/>
  <c r="G26" i="240"/>
  <c r="E30" i="240"/>
  <c r="G35" i="220"/>
  <c r="G37" i="220" s="1"/>
  <c r="M39" i="239"/>
  <c r="L33" i="239"/>
  <c r="L41" i="239" s="1"/>
  <c r="J41" i="239"/>
  <c r="G52" i="240"/>
  <c r="M36" i="239"/>
  <c r="G41" i="239"/>
  <c r="S25" i="48"/>
  <c r="S32" i="48" s="1"/>
  <c r="E20" i="254"/>
  <c r="B31" i="153"/>
  <c r="E38" i="252"/>
  <c r="F43" i="220"/>
  <c r="F48" i="220" s="1"/>
  <c r="F52" i="220" s="1"/>
  <c r="I43" i="220"/>
  <c r="I48" i="220" s="1"/>
  <c r="I52" i="220" s="1"/>
  <c r="E43" i="220"/>
  <c r="E48" i="220" s="1"/>
  <c r="E52" i="220" s="1"/>
  <c r="J43" i="220"/>
  <c r="J48" i="220" s="1"/>
  <c r="J52" i="220" s="1"/>
  <c r="G26" i="220"/>
  <c r="G28" i="220" s="1"/>
  <c r="Z45" i="282" l="1"/>
  <c r="Z49" i="282" s="1"/>
  <c r="V45" i="282"/>
  <c r="V49" i="282" s="1"/>
  <c r="U37" i="282"/>
  <c r="W37" i="282" s="1"/>
  <c r="W34" i="282"/>
  <c r="G45" i="282"/>
  <c r="G49" i="282" s="1"/>
  <c r="Z45" i="276"/>
  <c r="Z49" i="276" s="1"/>
  <c r="N45" i="276"/>
  <c r="N49" i="276" s="1"/>
  <c r="L45" i="276"/>
  <c r="L49" i="276" s="1"/>
  <c r="E45" i="282"/>
  <c r="E49" i="282" s="1"/>
  <c r="J45" i="282"/>
  <c r="J49" i="282" s="1"/>
  <c r="R45" i="282"/>
  <c r="R49" i="282" s="1"/>
  <c r="N45" i="282"/>
  <c r="N49" i="282" s="1"/>
  <c r="L45" i="282"/>
  <c r="L49" i="282" s="1"/>
  <c r="K45" i="282"/>
  <c r="K49" i="282" s="1"/>
  <c r="H45" i="282"/>
  <c r="H49" i="282" s="1"/>
  <c r="T28" i="225"/>
  <c r="H18" i="286"/>
  <c r="F30" i="286"/>
  <c r="T26" i="285"/>
  <c r="T28" i="285" s="1"/>
  <c r="E19" i="164" s="1"/>
  <c r="G25" i="286"/>
  <c r="E44" i="290"/>
  <c r="F34" i="290"/>
  <c r="E41" i="201"/>
  <c r="I41" i="201" s="1"/>
  <c r="D36" i="179"/>
  <c r="D71" i="179" s="1"/>
  <c r="D67" i="179"/>
  <c r="E43" i="285"/>
  <c r="E49" i="285" s="1"/>
  <c r="R15" i="114" s="1"/>
  <c r="I40" i="201"/>
  <c r="W34" i="276"/>
  <c r="U37" i="276"/>
  <c r="U39" i="276" s="1"/>
  <c r="U49" i="276" s="1"/>
  <c r="S59" i="48"/>
  <c r="Y34" i="276"/>
  <c r="S34" i="282"/>
  <c r="S37" i="282" s="1"/>
  <c r="S39" i="282" s="1"/>
  <c r="Q37" i="282"/>
  <c r="Q39" i="282" s="1"/>
  <c r="P34" i="276"/>
  <c r="D37" i="276"/>
  <c r="D39" i="276" s="1"/>
  <c r="P34" i="282"/>
  <c r="D37" i="282"/>
  <c r="D39" i="282" s="1"/>
  <c r="U39" i="282"/>
  <c r="U45" i="282" s="1"/>
  <c r="S34" i="276"/>
  <c r="S37" i="276" s="1"/>
  <c r="S39" i="276" s="1"/>
  <c r="S49" i="276" s="1"/>
  <c r="Q37" i="276"/>
  <c r="Q39" i="276" s="1"/>
  <c r="Q49" i="276" s="1"/>
  <c r="D19" i="290"/>
  <c r="E59" i="42"/>
  <c r="V37" i="276"/>
  <c r="W37" i="276" s="1"/>
  <c r="E35" i="163"/>
  <c r="E52" i="163" s="1"/>
  <c r="E16" i="201"/>
  <c r="I16" i="201" s="1"/>
  <c r="R26" i="114"/>
  <c r="D20" i="163"/>
  <c r="H41" i="225"/>
  <c r="H21" i="240"/>
  <c r="M23" i="239"/>
  <c r="D46" i="234"/>
  <c r="D88" i="234" s="1"/>
  <c r="M26" i="239"/>
  <c r="M29" i="239" s="1"/>
  <c r="S41" i="224"/>
  <c r="Q28" i="225"/>
  <c r="D61" i="179"/>
  <c r="D69" i="179" s="1"/>
  <c r="D73" i="179" s="1"/>
  <c r="F137" i="234"/>
  <c r="G46" i="234"/>
  <c r="G88" i="234" s="1"/>
  <c r="E52" i="201"/>
  <c r="I52" i="201" s="1"/>
  <c r="E23" i="201"/>
  <c r="M52" i="239"/>
  <c r="H52" i="240"/>
  <c r="D115" i="234"/>
  <c r="G30" i="240"/>
  <c r="D38" i="179"/>
  <c r="D22" i="233"/>
  <c r="I36" i="201"/>
  <c r="H64" i="171"/>
  <c r="G19" i="235"/>
  <c r="G23" i="235" s="1"/>
  <c r="G51" i="235" s="1"/>
  <c r="H68" i="170"/>
  <c r="H67" i="170"/>
  <c r="H29" i="240"/>
  <c r="C137" i="234"/>
  <c r="T26" i="224"/>
  <c r="T28" i="224" s="1"/>
  <c r="T41" i="224" s="1"/>
  <c r="D30" i="240"/>
  <c r="H26" i="240"/>
  <c r="D19" i="235"/>
  <c r="D23" i="235" s="1"/>
  <c r="D51" i="235" s="1"/>
  <c r="Q20" i="224"/>
  <c r="Q28" i="224" s="1"/>
  <c r="Q41" i="224" s="1"/>
  <c r="H65" i="171"/>
  <c r="H66" i="171"/>
  <c r="T32" i="225"/>
  <c r="T33" i="225" s="1"/>
  <c r="T39" i="225" s="1"/>
  <c r="Q33" i="225"/>
  <c r="Q39" i="225" s="1"/>
  <c r="M28" i="238"/>
  <c r="G43" i="220"/>
  <c r="G48" i="220" s="1"/>
  <c r="G115" i="234"/>
  <c r="M44" i="239"/>
  <c r="M46" i="239" s="1"/>
  <c r="J41" i="224"/>
  <c r="H15" i="201"/>
  <c r="H25" i="201"/>
  <c r="M33" i="239"/>
  <c r="M41" i="239" s="1"/>
  <c r="I12" i="201"/>
  <c r="H66" i="170"/>
  <c r="N28" i="238"/>
  <c r="D23" i="232" s="1"/>
  <c r="H28" i="201"/>
  <c r="I28" i="201" s="1"/>
  <c r="H65" i="170"/>
  <c r="C54" i="179"/>
  <c r="C57" i="179" s="1"/>
  <c r="D45" i="276" l="1"/>
  <c r="D49" i="276" s="1"/>
  <c r="Q45" i="282"/>
  <c r="Q49" i="282" s="1"/>
  <c r="S45" i="282"/>
  <c r="S49" i="282" s="1"/>
  <c r="D45" i="282"/>
  <c r="D49" i="282" s="1"/>
  <c r="T43" i="285"/>
  <c r="T49" i="285" s="1"/>
  <c r="G50" i="220" s="1"/>
  <c r="G52" i="220" s="1"/>
  <c r="G30" i="286"/>
  <c r="H25" i="286"/>
  <c r="H30" i="286" s="1"/>
  <c r="E19" i="201"/>
  <c r="I19" i="201" s="1"/>
  <c r="P21" i="114"/>
  <c r="L21" i="114"/>
  <c r="W39" i="282"/>
  <c r="W45" i="282" s="1"/>
  <c r="T34" i="282"/>
  <c r="Y34" i="282" s="1"/>
  <c r="P37" i="282"/>
  <c r="T34" i="276"/>
  <c r="P37" i="276"/>
  <c r="F19" i="290"/>
  <c r="C21" i="179"/>
  <c r="D30" i="290"/>
  <c r="D44" i="290" s="1"/>
  <c r="V39" i="276"/>
  <c r="D35" i="163"/>
  <c r="D52" i="163" s="1"/>
  <c r="E15" i="201"/>
  <c r="I15" i="201" s="1"/>
  <c r="S26" i="114"/>
  <c r="R28" i="114"/>
  <c r="E47" i="164"/>
  <c r="R21" i="114"/>
  <c r="I23" i="201"/>
  <c r="I48" i="201"/>
  <c r="D137" i="234"/>
  <c r="H69" i="170"/>
  <c r="G52" i="235"/>
  <c r="D19" i="232" s="1"/>
  <c r="M53" i="239"/>
  <c r="D24" i="232" s="1"/>
  <c r="G137" i="234"/>
  <c r="H30" i="240"/>
  <c r="H53" i="240" s="1"/>
  <c r="D25" i="232" s="1"/>
  <c r="I34" i="201"/>
  <c r="I55" i="201"/>
  <c r="T41" i="225"/>
  <c r="Q41" i="225"/>
  <c r="H68" i="171"/>
  <c r="I11" i="201"/>
  <c r="I33" i="201"/>
  <c r="C61" i="179"/>
  <c r="C69" i="179" s="1"/>
  <c r="S28" i="114" l="1"/>
  <c r="E25" i="201"/>
  <c r="H20" i="201"/>
  <c r="H29" i="201"/>
  <c r="F21" i="114"/>
  <c r="Q15" i="114"/>
  <c r="T37" i="282"/>
  <c r="Y37" i="282" s="1"/>
  <c r="P39" i="282"/>
  <c r="P45" i="282" s="1"/>
  <c r="T37" i="276"/>
  <c r="Y37" i="276" s="1"/>
  <c r="P39" i="276"/>
  <c r="P45" i="276" s="1"/>
  <c r="U49" i="282"/>
  <c r="W49" i="282" s="1"/>
  <c r="F30" i="290"/>
  <c r="F44" i="290" s="1"/>
  <c r="W39" i="276"/>
  <c r="G138" i="234"/>
  <c r="D18" i="232" s="1"/>
  <c r="D34" i="232" s="1"/>
  <c r="I25" i="201"/>
  <c r="Q21" i="114" l="1"/>
  <c r="S15" i="114"/>
  <c r="N21" i="114"/>
  <c r="T39" i="276"/>
  <c r="T39" i="282"/>
  <c r="V49" i="276"/>
  <c r="W49" i="276" s="1"/>
  <c r="I35" i="201"/>
  <c r="E15" i="251"/>
  <c r="E21" i="251" s="1"/>
  <c r="D30" i="251" s="1"/>
  <c r="E30" i="251" s="1"/>
  <c r="Y39" i="276" l="1"/>
  <c r="Y45" i="276" s="1"/>
  <c r="T45" i="276"/>
  <c r="Y39" i="282"/>
  <c r="Y45" i="282" s="1"/>
  <c r="T45" i="282"/>
  <c r="T21" i="114"/>
  <c r="E30" i="201"/>
  <c r="S21" i="114"/>
  <c r="E29" i="201"/>
  <c r="P49" i="282"/>
  <c r="T49" i="282" s="1"/>
  <c r="Y49" i="282" s="1"/>
  <c r="P49" i="276"/>
  <c r="T49" i="276" s="1"/>
  <c r="Y49" i="276" s="1"/>
  <c r="E20" i="201"/>
  <c r="I20" i="201" s="1"/>
  <c r="D26" i="251"/>
  <c r="E26" i="251" s="1"/>
  <c r="D25" i="251"/>
  <c r="E25" i="251" s="1"/>
  <c r="D31" i="251"/>
  <c r="E31" i="251" s="1"/>
  <c r="D28" i="251"/>
  <c r="E28" i="251" s="1"/>
  <c r="D27" i="251"/>
  <c r="E27" i="251" s="1"/>
  <c r="D29" i="251"/>
  <c r="E29" i="251" s="1"/>
  <c r="I47" i="201"/>
  <c r="C23" i="179"/>
  <c r="C32" i="179" s="1"/>
  <c r="E51" i="201"/>
  <c r="I51" i="201" s="1"/>
  <c r="C36" i="179" l="1"/>
  <c r="C67" i="179"/>
  <c r="I29" i="201"/>
  <c r="I30" i="201"/>
  <c r="E37" i="251"/>
  <c r="D30" i="233" s="1"/>
  <c r="E58" i="201" s="1"/>
  <c r="I58" i="201" s="1"/>
  <c r="D41" i="233"/>
  <c r="D52" i="233" s="1"/>
  <c r="C38" i="179"/>
  <c r="D31" i="233" l="1"/>
  <c r="D35" i="233" s="1"/>
  <c r="D36" i="233"/>
  <c r="D38" i="232" s="1"/>
  <c r="D39" i="232" s="1"/>
  <c r="C71" i="179"/>
  <c r="C73" i="179" s="1"/>
  <c r="A73" i="179" s="1"/>
  <c r="D50" i="233" l="1"/>
  <c r="D59" i="233"/>
  <c r="D60" i="233" s="1"/>
  <c r="D71" i="233" s="1"/>
  <c r="D72" i="233" s="1"/>
  <c r="D73" i="233" s="1"/>
  <c r="D91" i="233" s="1"/>
  <c r="D35" i="232" s="1"/>
  <c r="D36" i="232" s="1"/>
  <c r="E16" i="93" l="1"/>
  <c r="F16" i="93"/>
  <c r="E16" i="161" l="1"/>
  <c r="F16" i="161"/>
  <c r="F57" i="161" l="1"/>
  <c r="F77" i="212" l="1"/>
  <c r="F105" i="212" s="1"/>
  <c r="G77" i="212"/>
  <c r="D77" i="212"/>
  <c r="E77" i="212"/>
  <c r="F100" i="212"/>
  <c r="E49" i="161"/>
  <c r="E53" i="161" s="1"/>
  <c r="E55" i="161" s="1"/>
  <c r="E57" i="161" s="1"/>
  <c r="F36" i="265"/>
  <c r="R31" i="265"/>
  <c r="U31" i="265" s="1"/>
  <c r="U34" i="265" s="1"/>
  <c r="U36" i="265" s="1"/>
  <c r="F34" i="265"/>
  <c r="R34" i="265" s="1"/>
  <c r="R36" i="265" s="1"/>
</calcChain>
</file>

<file path=xl/sharedStrings.xml><?xml version="1.0" encoding="utf-8"?>
<sst xmlns="http://schemas.openxmlformats.org/spreadsheetml/2006/main" count="5268" uniqueCount="2424">
  <si>
    <t>INSURANCE ACT</t>
  </si>
  <si>
    <t>Annual Returns</t>
  </si>
  <si>
    <t>Select Name of Insurer/ Financial Holding Company</t>
  </si>
  <si>
    <t>Bancassurance Caribbean Limited</t>
  </si>
  <si>
    <t>Of</t>
  </si>
  <si>
    <t>British American Insurance Company (Trinidad) Limited</t>
  </si>
  <si>
    <t>Colonial Life Insurance  Company (Trinidad) Limited</t>
  </si>
  <si>
    <t>&amp; Financial Holding Companies</t>
  </si>
  <si>
    <t>Guardian Life of the Caribbean Limited</t>
  </si>
  <si>
    <t>Maritime Life (Caribbean) Limited</t>
  </si>
  <si>
    <t>Pan-American Life Insurance Company of Trinidad and Tobago Limited</t>
  </si>
  <si>
    <t>Postal Code</t>
  </si>
  <si>
    <t>ScotiaLife Trinidad and Tobago Limited</t>
  </si>
  <si>
    <t>Tatil Life Assurance Limited</t>
  </si>
  <si>
    <t>The Beacon Insurance Company Limited</t>
  </si>
  <si>
    <t>For The Year</t>
  </si>
  <si>
    <t>The Demerara Life Assurance Company of Trinidad and Tobago Limited</t>
  </si>
  <si>
    <t>Trinre Insurance Company Limited</t>
  </si>
  <si>
    <t>Report Date:</t>
  </si>
  <si>
    <t xml:space="preserve">Date Submitted </t>
  </si>
  <si>
    <t>Annual Return as stipulated by the Inspector of Financial Institutions</t>
  </si>
  <si>
    <t>Insurance Act, 2018</t>
  </si>
  <si>
    <t xml:space="preserve"> Annual Return approved by the Central Bank of Trinidad and Tobago</t>
  </si>
  <si>
    <t>(2018)</t>
  </si>
  <si>
    <t>Insurer/Financial Holding Company</t>
  </si>
  <si>
    <t>FOR THE YEAR ENDED:</t>
  </si>
  <si>
    <t>TABLE OF CONTENTS</t>
  </si>
  <si>
    <t>Applies to:</t>
  </si>
  <si>
    <t>Insurer</t>
  </si>
  <si>
    <t>FHC</t>
  </si>
  <si>
    <t>10.000</t>
  </si>
  <si>
    <t>10.001</t>
  </si>
  <si>
    <t>10.002</t>
  </si>
  <si>
    <t>10.003</t>
  </si>
  <si>
    <t>10.004</t>
  </si>
  <si>
    <t>10.005</t>
  </si>
  <si>
    <t>Statement Verifying Annual Return</t>
  </si>
  <si>
    <t>10.006</t>
  </si>
  <si>
    <t>Corporate Information</t>
  </si>
  <si>
    <t>Annual Corporate Information</t>
  </si>
  <si>
    <t>Out of Trinidad and Tobago Operations</t>
  </si>
  <si>
    <t>10.009</t>
  </si>
  <si>
    <t>Shareholders - By Class of Shares</t>
  </si>
  <si>
    <t>10.010 -.011</t>
  </si>
  <si>
    <t>Corporate and Regulatory Information (Foreign)</t>
  </si>
  <si>
    <t>10.012</t>
  </si>
  <si>
    <t>General Questionnaire</t>
  </si>
  <si>
    <t>10.020 -.026</t>
  </si>
  <si>
    <t>10.025 -.026</t>
  </si>
  <si>
    <t>Reinsurance Information</t>
  </si>
  <si>
    <t>10.027</t>
  </si>
  <si>
    <t>Encumbered Assets</t>
  </si>
  <si>
    <t>10.030</t>
  </si>
  <si>
    <t>Corporate Documents Submitted</t>
  </si>
  <si>
    <t>10.040</t>
  </si>
  <si>
    <t>10.050</t>
  </si>
  <si>
    <t>CONSOLIDATED FINANCIAL STATEMENTS AND EXHIBITS</t>
  </si>
  <si>
    <t>Financial Statements</t>
  </si>
  <si>
    <t xml:space="preserve">Statement of Assets </t>
  </si>
  <si>
    <t>20.010</t>
  </si>
  <si>
    <t>Statement of Liabilities, Policyholders' and Shareholders' Equity</t>
  </si>
  <si>
    <t>20.030</t>
  </si>
  <si>
    <t>Statement of Cash Flows</t>
  </si>
  <si>
    <t>20.032</t>
  </si>
  <si>
    <t>Investments</t>
  </si>
  <si>
    <t>21.010</t>
  </si>
  <si>
    <t>21.012</t>
  </si>
  <si>
    <t>Analyses of Assets &amp; Liabilities, Territory and Currency</t>
  </si>
  <si>
    <t>Summary of Assets and Liabilities - By Territory</t>
  </si>
  <si>
    <t>Subordinated Debt at Year end</t>
  </si>
  <si>
    <t>NON-CONSOLIDATED FINANCIAL STATEMENTS AND EXHIBITS</t>
  </si>
  <si>
    <t>23.010</t>
  </si>
  <si>
    <t>23.011</t>
  </si>
  <si>
    <t>23.021</t>
  </si>
  <si>
    <t>23.030</t>
  </si>
  <si>
    <t>23.040</t>
  </si>
  <si>
    <t>25.010</t>
  </si>
  <si>
    <t>25.012</t>
  </si>
  <si>
    <t>Liabilities</t>
  </si>
  <si>
    <t>30.010</t>
  </si>
  <si>
    <t>30.012</t>
  </si>
  <si>
    <t>30.030</t>
  </si>
  <si>
    <t>Capital Adequacy Exhibits</t>
  </si>
  <si>
    <t>Capital Adequacy Summary</t>
  </si>
  <si>
    <t>40.010</t>
  </si>
  <si>
    <t>Regulatory Capital Available</t>
  </si>
  <si>
    <t>40.011</t>
  </si>
  <si>
    <t>40.020-.023</t>
  </si>
  <si>
    <t>40.030-.036</t>
  </si>
  <si>
    <t>General Insurance Business Liability Items</t>
  </si>
  <si>
    <t>40.040-.042</t>
  </si>
  <si>
    <t>Valuation Forms</t>
  </si>
  <si>
    <t>40.050-.052</t>
  </si>
  <si>
    <t>Non-Permissible Values</t>
  </si>
  <si>
    <t>40.060</t>
  </si>
  <si>
    <t>Insurance  Exhibits</t>
  </si>
  <si>
    <t>45.020</t>
  </si>
  <si>
    <t>45.022</t>
  </si>
  <si>
    <t>Segregated Funds</t>
  </si>
  <si>
    <t>Net Assets</t>
  </si>
  <si>
    <t>50.010</t>
  </si>
  <si>
    <t>Changes in Net Assets</t>
  </si>
  <si>
    <t>50.020</t>
  </si>
  <si>
    <t>Segregated Funds Questionnaire</t>
  </si>
  <si>
    <t>50.030 -.032</t>
  </si>
  <si>
    <t>Other Income and Expenses</t>
  </si>
  <si>
    <t>Other Revenue- In Trinidad and Tobago</t>
  </si>
  <si>
    <t>60.010</t>
  </si>
  <si>
    <t>Other Revenue- Outside Trinidad and Tobago</t>
  </si>
  <si>
    <t>Interest Expense &amp; Finance Costs - In Trinidad and Tobago</t>
  </si>
  <si>
    <t>60.020</t>
  </si>
  <si>
    <t>60.022</t>
  </si>
  <si>
    <t>Miscellaneous Exhibits</t>
  </si>
  <si>
    <t>Notes</t>
  </si>
  <si>
    <t>75.000.</t>
  </si>
  <si>
    <t>75.010</t>
  </si>
  <si>
    <t>(Next page is10.000)</t>
  </si>
  <si>
    <t>[Section 69 (a) of the Act]</t>
  </si>
  <si>
    <t>WE,</t>
  </si>
  <si>
    <t>The Members of the Board and Management</t>
  </si>
  <si>
    <t xml:space="preserve">OF THE </t>
  </si>
  <si>
    <t>OF</t>
  </si>
  <si>
    <t>IN THE CITY  OF</t>
  </si>
  <si>
    <t>POSTAL CODE</t>
  </si>
  <si>
    <t>(HEREINAFTER CALLED "THE INSURER") DO SEVERALLY ACKNOWLEDGE THE BOARD OF DIRECTOR'S AND MANAGEMENT'S  RESPONSIBILITY FOR:</t>
  </si>
  <si>
    <t xml:space="preserve"> PREPARING FINANCIAL STATEMENTS;</t>
  </si>
  <si>
    <t xml:space="preserve">ESTABLISHING AND MAINTAINING AN ADEQUATE INTERNAL CONTROL STRUCTURE AND PROCEDURES  FOR FINANCIAL </t>
  </si>
  <si>
    <t>REPORTING AND MAINTENANCE OF SEPARATE ACCOUNTS;</t>
  </si>
  <si>
    <t>ESTABLISHING AND MAINTAINING ADEQUATE  PROCEDURES FOR THE SETTLEMENT OF CLAIMS; AND</t>
  </si>
  <si>
    <t>GUIDELINES ISSUED BY THE CENTRAL BANK OF TRINIDAD AND TOBAGO.</t>
  </si>
  <si>
    <t xml:space="preserve">Signature </t>
  </si>
  <si>
    <t>NAME</t>
  </si>
  <si>
    <t>Date</t>
  </si>
  <si>
    <t>CHAIRMAN/ DIRECTOR</t>
  </si>
  <si>
    <t>(ON BEHALF OF THE BOARD OF  DIRECTORS)</t>
  </si>
  <si>
    <t>CHIEF EXECUTIVE OFFICER</t>
  </si>
  <si>
    <t>Signature</t>
  </si>
  <si>
    <t>CHIEF FINANCIAL OFFICER</t>
  </si>
  <si>
    <t>(Next page is10.001)</t>
  </si>
  <si>
    <t>[Section 69 (b)-(e) of the Act]</t>
  </si>
  <si>
    <t>The Members of the Board</t>
  </si>
  <si>
    <t>OF THE</t>
  </si>
  <si>
    <t>(HEREINAFTER CALLED "THE BOARD") DO SEVERALLY ACKNOWLEDGE THAT:</t>
  </si>
  <si>
    <t xml:space="preserve">WE ARE IN RECEIPT OF THE FINANCIAL CONDITION REPORT OF THE APPOINTED </t>
  </si>
  <si>
    <t xml:space="preserve">WE ARE SATISFIED THAT THE RISK MANAGEMENT SYSTEMS AND INTERNAL CONTROLS </t>
  </si>
  <si>
    <t>CLAIMS ARE SETTLED IN ACCORDANCE WITH ESTABLISHED PROCEDURES; AND</t>
  </si>
  <si>
    <t>IS IN COMPLIANCE</t>
  </si>
  <si>
    <t xml:space="preserve"> WITH SECTION 56 OF THE COMPANIES ACT.</t>
  </si>
  <si>
    <t>DIRECTOR</t>
  </si>
  <si>
    <t>(Next page is 10.002)</t>
  </si>
  <si>
    <t>(HEREINAFTER CALLED THE "INSURER") DO SEVERALLY STATE AS FOLLOWS:</t>
  </si>
  <si>
    <t xml:space="preserve"> WE ARE THE ABOVE DESCRIBED DIRECTORS OF THE INSURER.</t>
  </si>
  <si>
    <t>RECORDING ALL TRANSACTIONS BY THE INSURER WITH RESPECT TO:</t>
  </si>
  <si>
    <t>(i) CONNECTED PARTIES;</t>
  </si>
  <si>
    <t>(ii) CONNECTED PARTY GROUPS; AND</t>
  </si>
  <si>
    <t>(iii) EMPLOYEES.</t>
  </si>
  <si>
    <t>WE ESTABLISHED, DOCUMENTED AND MAINTAINED INFORMATION SYSTEMS THAT MONITOR CREDIT EXPOSURE.</t>
  </si>
  <si>
    <t>WE ESTABLISHED, DOCUMENTED AND MAINTAINED ADEQUATE  RISK MANAGEMENT SYSTEMS AND INTERNAL CONTROLS.</t>
  </si>
  <si>
    <t>WE HAVE REVIEWED ALL TRANSACTIONS, POLICIES AND PROCEDURES AND SYSTEMS LISTED ABOVE DURING THE YEAR ENDED</t>
  </si>
  <si>
    <t xml:space="preserve"> AND THE RESULTS OF THE COMPLIANCE REVIEWS  REQUIRED BY SECTION 73(1) </t>
  </si>
  <si>
    <t xml:space="preserve"> ARE  AS DETAILED IN OUR REPORT (SEE ATTACHED).</t>
  </si>
  <si>
    <t>COMPANY SECRETARY</t>
  </si>
  <si>
    <t>(Next page is 10.003)</t>
  </si>
  <si>
    <t>[Sections 11(1) &amp; 154]</t>
  </si>
  <si>
    <t xml:space="preserve">I, </t>
  </si>
  <si>
    <t xml:space="preserve"> OF THE</t>
  </si>
  <si>
    <t>IN MY OPINION:</t>
  </si>
  <si>
    <t>I,</t>
  </si>
  <si>
    <t xml:space="preserve">, Chief Financial Officer </t>
  </si>
  <si>
    <t xml:space="preserve"> OF</t>
  </si>
  <si>
    <t>I  have reviewed the calculations of the regulatory capital ratio and net tier  1 ratio of</t>
  </si>
  <si>
    <t xml:space="preserve">, as at </t>
  </si>
  <si>
    <t xml:space="preserve">, Director </t>
  </si>
  <si>
    <t>and that the Board is aware of their contents.</t>
  </si>
  <si>
    <t>(Next page is 10.005)</t>
  </si>
  <si>
    <t xml:space="preserve">OF </t>
  </si>
  <si>
    <t xml:space="preserve">I have reviewed the calculations of the regulatory capital ratio and net tier 1 ratio of </t>
  </si>
  <si>
    <t>as at ,</t>
  </si>
  <si>
    <t xml:space="preserve">.  In my opinion, the calculations have been determined in accordance with the Insurance (Capital Adequacy ) </t>
  </si>
  <si>
    <t>(Next page is 10.006)</t>
  </si>
  <si>
    <t>AND</t>
  </si>
  <si>
    <t>That we are the above described Director and Chief Financial Officer respectively of the Insurer/Financial Holding Company.</t>
  </si>
  <si>
    <t>That the attached Annual Return of the condition and affairs of the Insurer/ Financial Holding Company,</t>
  </si>
  <si>
    <t xml:space="preserve">together with the related exhibits, schedules and explanations filed or to be filed </t>
  </si>
  <si>
    <t>as part thereof,  is a full and correct statement of all the assets and liabilities as of</t>
  </si>
  <si>
    <t xml:space="preserve">with respect to the business of the </t>
  </si>
  <si>
    <t>Insurer/ Financial Holding Company.</t>
  </si>
  <si>
    <t>That all the assets reported in the said Annual Return and schedules were, as of</t>
  </si>
  <si>
    <t xml:space="preserve"> the absolute property of the insurer/ financial holding company, free and clear </t>
  </si>
  <si>
    <t>from any liens and claims except as therein stated.</t>
  </si>
  <si>
    <t>4</t>
  </si>
  <si>
    <t>That the Insurer/Financial Holding Company is in compliance with all financial reporting requirements applicable under its governing insurance legislation in Trinidad and Tobago,</t>
  </si>
  <si>
    <t xml:space="preserve"> as the case may be and under any regulations made pursuant to it.</t>
  </si>
  <si>
    <t>ANNUAL CORPORATE INFORMATION</t>
  </si>
  <si>
    <t>(Trinidad &amp; Tobago only)</t>
  </si>
  <si>
    <t>Head Office</t>
  </si>
  <si>
    <t>Address:</t>
  </si>
  <si>
    <t>Mailing Address:</t>
  </si>
  <si>
    <t>(if different)</t>
  </si>
  <si>
    <t>Telephone:</t>
  </si>
  <si>
    <t>Website:</t>
  </si>
  <si>
    <t>Email Address:</t>
  </si>
  <si>
    <t>(Date of filing return)</t>
  </si>
  <si>
    <t>Officers as at (date of filing return)</t>
  </si>
  <si>
    <t>Address</t>
  </si>
  <si>
    <t>External Auditor:</t>
  </si>
  <si>
    <t>Audit Partner:</t>
  </si>
  <si>
    <t>Fax:</t>
  </si>
  <si>
    <t>Appointed Actuary:</t>
  </si>
  <si>
    <t>Firm (if external):</t>
  </si>
  <si>
    <t>Name:</t>
  </si>
  <si>
    <t>Principal Representative in Trinidad &amp; Tobago (if Head Office is not in Trinidad &amp; Tobago):</t>
  </si>
  <si>
    <t>Name of Principal Representative</t>
  </si>
  <si>
    <t>Mailing Address</t>
  </si>
  <si>
    <t>Telephone</t>
  </si>
  <si>
    <t>Fax</t>
  </si>
  <si>
    <t>E-mail</t>
  </si>
  <si>
    <t>Designated officer:</t>
  </si>
  <si>
    <t>Officer designated by the insurer for communications with  CBTT regarding</t>
  </si>
  <si>
    <t>administrative matters.</t>
  </si>
  <si>
    <t>For professional orders, please provide information regarding directors and officers</t>
  </si>
  <si>
    <t>of the insurance fund, not of the professional order.</t>
  </si>
  <si>
    <t>Name of Designated officer</t>
  </si>
  <si>
    <t>Office held (function)</t>
  </si>
  <si>
    <t>(Next page is 10.009)</t>
  </si>
  <si>
    <t>OUT OF TRINIDAD AND TOBAGO OPERATIONS</t>
  </si>
  <si>
    <t>Foreign Jurisdiction</t>
  </si>
  <si>
    <t>Name of Company</t>
  </si>
  <si>
    <t>Activity</t>
  </si>
  <si>
    <t>(DD-MM-YYYY)</t>
  </si>
  <si>
    <t>$</t>
  </si>
  <si>
    <t>(Next page is 10.010)</t>
  </si>
  <si>
    <t>10.010</t>
  </si>
  <si>
    <t>[Sections 11(1) &amp; 145 (1) (d)]</t>
  </si>
  <si>
    <t>SHAREHOLDERS*  -  BY  CLASS  OF  SHARES</t>
  </si>
  <si>
    <t>Affiliate</t>
  </si>
  <si>
    <t>Ownership    (Please Select)</t>
  </si>
  <si>
    <t>Citizenship or - for Corporate Shareholders - Jurisdiction of Incorporation</t>
  </si>
  <si>
    <t>Relationship  (Please Select)</t>
  </si>
  <si>
    <t>Number of Shares Held</t>
  </si>
  <si>
    <t>% of Voting Rights Held</t>
  </si>
  <si>
    <t>Director or officer of Holding Co /Financial Holding Company</t>
  </si>
  <si>
    <t>(01)</t>
  </si>
  <si>
    <t>(02)</t>
  </si>
  <si>
    <t>(03)</t>
  </si>
  <si>
    <t>(04)</t>
  </si>
  <si>
    <t>(05)</t>
  </si>
  <si>
    <t>(06)</t>
  </si>
  <si>
    <t>(07)</t>
  </si>
  <si>
    <t>Director or officer of  Controlling Shareholder/ Significant Shareholder</t>
  </si>
  <si>
    <t>Part 1 - Common Shares</t>
  </si>
  <si>
    <t>001</t>
  </si>
  <si>
    <t xml:space="preserve">Beneficial </t>
  </si>
  <si>
    <t>Holding Company of Parent</t>
  </si>
  <si>
    <t>002</t>
  </si>
  <si>
    <t>Non-Beneficial</t>
  </si>
  <si>
    <t>Co. or Incorp. Body controlled by  a director or officer</t>
  </si>
  <si>
    <t>003</t>
  </si>
  <si>
    <t>Controlling Shareholder</t>
  </si>
  <si>
    <t>004</t>
  </si>
  <si>
    <t>Executive Director</t>
  </si>
  <si>
    <t>005</t>
  </si>
  <si>
    <t>Director</t>
  </si>
  <si>
    <t>006</t>
  </si>
  <si>
    <t>Officer</t>
  </si>
  <si>
    <t>007</t>
  </si>
  <si>
    <t>Relative of Director</t>
  </si>
  <si>
    <t>008</t>
  </si>
  <si>
    <t>Relative of Officer</t>
  </si>
  <si>
    <t>009</t>
  </si>
  <si>
    <t>Staff</t>
  </si>
  <si>
    <t>010</t>
  </si>
  <si>
    <t>Other</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</si>
  <si>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</si>
  <si>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</si>
  <si>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</si>
  <si>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</si>
  <si>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</si>
  <si>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</si>
  <si>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</si>
  <si>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</si>
  <si>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</si>
  <si>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</si>
  <si>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</si>
  <si>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</si>
  <si>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</si>
  <si>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</si>
  <si>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</si>
  <si>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</si>
  <si>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</si>
  <si>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</si>
  <si>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</si>
  <si>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</si>
  <si>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</si>
  <si>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</si>
  <si>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</si>
  <si>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</si>
  <si>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</si>
  <si>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</si>
  <si>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</si>
  <si>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</si>
  <si>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</si>
  <si>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</si>
  <si>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</si>
  <si>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</si>
  <si>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</si>
  <si>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</si>
  <si>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</si>
  <si>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</si>
  <si>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</si>
  <si>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</si>
  <si>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</si>
  <si>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</si>
  <si>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200</t>
  </si>
  <si>
    <t>Total Issued Shares</t>
  </si>
  <si>
    <t>220</t>
  </si>
  <si>
    <t>Shares Held by Connected Parties</t>
  </si>
  <si>
    <t>230</t>
  </si>
  <si>
    <t>Shares Held by Staff</t>
  </si>
  <si>
    <t>240</t>
  </si>
  <si>
    <t xml:space="preserve">All Other Shareholders </t>
  </si>
  <si>
    <t>TOTAL</t>
  </si>
  <si>
    <t>* Beneficial owners of at least 5% of any class.</t>
  </si>
  <si>
    <t>Next Page is 10.011</t>
  </si>
  <si>
    <t>10.011</t>
  </si>
  <si>
    <t>Ownership  (Please Select)</t>
  </si>
  <si>
    <t>Relationship        (Please Select)</t>
  </si>
  <si>
    <t>% of
Voting Rights Held</t>
  </si>
  <si>
    <t>Part 2 - Preferred Shares**</t>
  </si>
  <si>
    <t>Provide a Description of the Class of Shares:</t>
  </si>
  <si>
    <t>**Provide a separate page for each series of preferred shares.</t>
  </si>
  <si>
    <t>Next Page is 10.012</t>
  </si>
  <si>
    <t>1.</t>
  </si>
  <si>
    <t>Date of Incorporation</t>
  </si>
  <si>
    <t>Jurisdiction of Incorporation</t>
  </si>
  <si>
    <t>If an amalgamated insurer, provide details regarding incorporation of predecessor companies.</t>
  </si>
  <si>
    <t>2.</t>
  </si>
  <si>
    <t>3.</t>
  </si>
  <si>
    <t>4.</t>
  </si>
  <si>
    <t>If mutual company, date when mutualization completed</t>
  </si>
  <si>
    <t>Select</t>
  </si>
  <si>
    <t>5.</t>
  </si>
  <si>
    <t>If formerly a mutual company, date when demutualization completed</t>
  </si>
  <si>
    <t>Yes</t>
  </si>
  <si>
    <t>6.</t>
  </si>
  <si>
    <t>Instrument of incorporation and amendments, including continuance since date of last annual return.
(Instruments, Legislative Bodies and Dates)</t>
  </si>
  <si>
    <t>No</t>
  </si>
  <si>
    <t>7.</t>
  </si>
  <si>
    <t>8.</t>
  </si>
  <si>
    <t>Has a copy of the latest report of examination / inspection conducted by the home jurisdiction been submitted to CBTT?</t>
  </si>
  <si>
    <t>9.</t>
  </si>
  <si>
    <t>If yes, please provide details.</t>
  </si>
  <si>
    <t>Is the insurer rated by credit agencies?</t>
  </si>
  <si>
    <t>If yes, please provide details of the rating history below: *</t>
  </si>
  <si>
    <t>Rating as at December 31,</t>
  </si>
  <si>
    <t xml:space="preserve">Name of Rating Agency: </t>
  </si>
  <si>
    <t>Next Page is 10.020</t>
  </si>
  <si>
    <t>10.020</t>
  </si>
  <si>
    <t>($)</t>
  </si>
  <si>
    <t>Total</t>
  </si>
  <si>
    <t>Does the insurer/ financial holding company and/or any of its subsidiaries enter into agreements to sell and repurchase securities (and purchase and resell securities)?</t>
  </si>
  <si>
    <t>Sell / Repurchase Securities</t>
  </si>
  <si>
    <t>Purchase / Resell Securities</t>
  </si>
  <si>
    <t xml:space="preserve">If Yes, what was the highest outstanding month-end amount? </t>
  </si>
  <si>
    <t>What is the year end outstanding position in gross total value? ($)</t>
  </si>
  <si>
    <t>If Yes, also provide, as at year end, a list of all the institutions with which these transactions have been made and the total value of such transactions for each institution.</t>
  </si>
  <si>
    <t>Institution</t>
  </si>
  <si>
    <t>Gross Total Value Outstanding at Year-End</t>
  </si>
  <si>
    <t>Next Page is 10.021</t>
  </si>
  <si>
    <t>10.021</t>
  </si>
  <si>
    <t>GENERAL QUESTIONNAIRE  (Continued)</t>
  </si>
  <si>
    <t>CONTINGENT LIABILITIES/PROVISIONS</t>
  </si>
  <si>
    <t>If Yes, Amount ($)</t>
  </si>
  <si>
    <t>If Yes, please provide details.</t>
  </si>
  <si>
    <t>Beneficiary</t>
  </si>
  <si>
    <t>Amount Issued</t>
  </si>
  <si>
    <t>Amount Drawn</t>
  </si>
  <si>
    <t>Financial Institution</t>
  </si>
  <si>
    <t>Has the insurer (including any of its subsidiaries) guaranteed the liabilities or other transactions (e.g. derivatives) of any other corporations?</t>
  </si>
  <si>
    <t>If Yes, please provide a list of the 10 largest guarantees including those provided by subsidiaries.</t>
  </si>
  <si>
    <t>Description of Guarantee</t>
  </si>
  <si>
    <t>Maturity Date</t>
  </si>
  <si>
    <t>Counterparty</t>
  </si>
  <si>
    <t>Amount</t>
  </si>
  <si>
    <t>If the answer is in the affirmative, elaborate:</t>
  </si>
  <si>
    <t>2.4</t>
  </si>
  <si>
    <t>Does the insurer have any material contingent liabilities or contractual obligations or other off-balance sheet liabilities in Trinidad &amp; Tobago that have not otherwise been disclosed?</t>
  </si>
  <si>
    <t>Next Page is 10.022</t>
  </si>
  <si>
    <t>10.022</t>
  </si>
  <si>
    <t>SOURCES OF BUSINESS</t>
  </si>
  <si>
    <t>3.1</t>
  </si>
  <si>
    <t>During the period covered by this Return, did any agent, general agent, broker, sales representative, agency, brokerage or any combination thereof under common control receive credit or commissions for or control a substantial part (more than 20 percent of any major line of business measured on direct premiums) of:</t>
  </si>
  <si>
    <t>(a)</t>
  </si>
  <si>
    <t>(b)</t>
  </si>
  <si>
    <t>If Yes, please identify the individual(s) or organization(s) and related line of business.</t>
  </si>
  <si>
    <t>No.</t>
  </si>
  <si>
    <t>Name</t>
  </si>
  <si>
    <t>NB/ RB</t>
  </si>
  <si>
    <t>Class of Business</t>
  </si>
  <si>
    <t>TRANSACTIONS WITH SUBSIDIARIES AND OTHER RELATED PARTIES</t>
  </si>
  <si>
    <t>4.1</t>
  </si>
  <si>
    <r>
      <t>Does the insurer and/or any of its subsidiaries transact directly any non-insurance business, either for subsidiaries</t>
    </r>
    <r>
      <rPr>
        <sz val="11"/>
        <rFont val="Arial"/>
        <family val="2"/>
      </rPr>
      <t xml:space="preserve"> or other related parties?</t>
    </r>
  </si>
  <si>
    <t>Service Received/                   Service Provided</t>
  </si>
  <si>
    <t>SR/  SP</t>
  </si>
  <si>
    <t>Next Page is 10.023</t>
  </si>
  <si>
    <t>10.023</t>
  </si>
  <si>
    <t>OTHER DISCLOSURE</t>
  </si>
  <si>
    <t>5.1</t>
  </si>
  <si>
    <t>Please list the 10 most significant outsourcing arrangements by type and counterparty.</t>
  </si>
  <si>
    <t>Type of Arrangement</t>
  </si>
  <si>
    <t>Name of Service Provider</t>
  </si>
  <si>
    <t>Location where Service is Provided</t>
  </si>
  <si>
    <t>5.2</t>
  </si>
  <si>
    <t>Please provide the total expenses related to Information Technology (IT) for the year.  IT costs include salaries and other professional or service fees as well as any amounts capitalized for software development or computer purchases.</t>
  </si>
  <si>
    <t>Information Technology</t>
  </si>
  <si>
    <t>Capital Software Cost</t>
  </si>
  <si>
    <t>5.3</t>
  </si>
  <si>
    <t>Have any limitations, restrictions, cease and desist orders, appropriations of surplus or other regulatory constraints been placed on the insurer and/or any of its subsidiaries by another jurisdiction?</t>
  </si>
  <si>
    <t>Next Page is 10.024</t>
  </si>
  <si>
    <t>10.024</t>
  </si>
  <si>
    <t>OTHER DISCLOSURE (continued)</t>
  </si>
  <si>
    <t>5.4</t>
  </si>
  <si>
    <t>5.5</t>
  </si>
  <si>
    <t>If items of extraordinary income have been reported, please provide details.</t>
  </si>
  <si>
    <t>5.6</t>
  </si>
  <si>
    <t>Does the insurer have written policies with respect to market conduct practices, including a code of ethical sales practice?</t>
  </si>
  <si>
    <t>Schedule 11</t>
  </si>
  <si>
    <t>5.7</t>
  </si>
  <si>
    <t xml:space="preserve">Please provide the amount of shareholder surplus that is dependent on future payment of dividends to participating policyholders: </t>
  </si>
  <si>
    <t>5.8</t>
  </si>
  <si>
    <t>5.9</t>
  </si>
  <si>
    <t>Please specify any other funds included in the Asset column of the balance sheet, page 23.010.</t>
  </si>
  <si>
    <t>Name of Fund</t>
  </si>
  <si>
    <t>Total Assets</t>
  </si>
  <si>
    <t>Total Liabilities</t>
  </si>
  <si>
    <t>(Next Page is 10.025)</t>
  </si>
  <si>
    <t>10.025</t>
  </si>
  <si>
    <t>6.1</t>
  </si>
  <si>
    <t>Does the insurer have any unfunded liabilities in respect of pension plans for Trinidad &amp; Tobago employees?</t>
  </si>
  <si>
    <t>If yes, please provide the amounts and outline the manner in which the insurer will fund these liabilities over time.</t>
  </si>
  <si>
    <t>6.2</t>
  </si>
  <si>
    <t>If the answer is in the affirmative, please elaborate:</t>
  </si>
  <si>
    <t>6.3</t>
  </si>
  <si>
    <t>Next Page is 10.026</t>
  </si>
  <si>
    <t>10.026</t>
  </si>
  <si>
    <t>6.4</t>
  </si>
  <si>
    <t>Does the insurer sell variable policies or contracts in Trinidad &amp; Tobago out of its general fund which are matched against:</t>
  </si>
  <si>
    <t>1)   other institutions' variable units</t>
  </si>
  <si>
    <t>2)   other market indexes</t>
  </si>
  <si>
    <t>If yes, in either instance, provide a detailed explanation of the arrangement including amounts by policy/certificate type and how the matched assets are valued in the general fund.</t>
  </si>
  <si>
    <t>6.5</t>
  </si>
  <si>
    <r>
      <t xml:space="preserve">Has the insurer issued any policies in Trinidad &amp; Tobago (as referred to in </t>
    </r>
    <r>
      <rPr>
        <b/>
        <sz val="11"/>
        <color rgb="FFFF0000"/>
        <rFont val="Arial"/>
        <family val="2"/>
      </rPr>
      <t>section 164 of the Act</t>
    </r>
    <r>
      <rPr>
        <sz val="11"/>
        <rFont val="Arial"/>
        <family val="2"/>
      </rPr>
      <t>) in currency other than Trinidad &amp; Tobago Currency?</t>
    </r>
  </si>
  <si>
    <t>If Yes provide the following:</t>
  </si>
  <si>
    <t>Type of Currency</t>
  </si>
  <si>
    <t>Number of Policies in Trinidad &amp; Tobago</t>
  </si>
  <si>
    <t>Trinidad &amp; Tobago 
Net Actuarial Liabilities</t>
  </si>
  <si>
    <t>Next Page is 10.027</t>
  </si>
  <si>
    <t>REINSURANCE INFORMATION</t>
  </si>
  <si>
    <t xml:space="preserve">a) </t>
  </si>
  <si>
    <t>b)</t>
  </si>
  <si>
    <t xml:space="preserve">c) </t>
  </si>
  <si>
    <t>d)</t>
  </si>
  <si>
    <t>e)</t>
  </si>
  <si>
    <t>f)</t>
  </si>
  <si>
    <t xml:space="preserve">g) </t>
  </si>
  <si>
    <t>h)</t>
  </si>
  <si>
    <t>i)</t>
  </si>
  <si>
    <t xml:space="preserve">j) </t>
  </si>
  <si>
    <t>k)</t>
  </si>
  <si>
    <t xml:space="preserve">OTHER INFORMATION </t>
  </si>
  <si>
    <t>ENCUMBERED ASSETS</t>
  </si>
  <si>
    <t>Market Value ($)</t>
  </si>
  <si>
    <t>Counterparty Legal Name</t>
  </si>
  <si>
    <t>Counterparty Domicile</t>
  </si>
  <si>
    <t>Pledged/Lodged as Collateral</t>
  </si>
  <si>
    <t>Asset Type</t>
  </si>
  <si>
    <t>To Affiliates</t>
  </si>
  <si>
    <t>To Unaffiliated Entities</t>
  </si>
  <si>
    <t>Brief Description of the Encumbrance</t>
  </si>
  <si>
    <t>Market value of securities on loan</t>
  </si>
  <si>
    <t>Market value of total collateral of securities on loan</t>
  </si>
  <si>
    <t>Does the insurer have any significant dependencies not already disclosed in answer(s)</t>
  </si>
  <si>
    <t>to previous questions or in the Notes to Financial Statements?</t>
  </si>
  <si>
    <t>If yes, provide details .</t>
  </si>
  <si>
    <t>(Next page is 10.40)</t>
  </si>
  <si>
    <t>CORPORATE DOCUMENTS SUBMITTED</t>
  </si>
  <si>
    <t>Reference Page/ Section</t>
  </si>
  <si>
    <t xml:space="preserve">Select </t>
  </si>
  <si>
    <t>Comments</t>
  </si>
  <si>
    <t>S145(1)(d)</t>
  </si>
  <si>
    <t>Organisation Chart</t>
  </si>
  <si>
    <t>S144</t>
  </si>
  <si>
    <t xml:space="preserve">Copy of Audited Consolidated Financial Statement </t>
  </si>
  <si>
    <t xml:space="preserve">Copy of Audited Non-Consolidated Financial Statement </t>
  </si>
  <si>
    <t>Copy of Audited Returns</t>
  </si>
  <si>
    <t>Additional Notes to the Financial Statements and Returns</t>
  </si>
  <si>
    <t>Copy of the Auditor's Report</t>
  </si>
  <si>
    <t>S214(1)</t>
  </si>
  <si>
    <t>Copy of the Actuary's Report</t>
  </si>
  <si>
    <t>Reinsurance Summary</t>
  </si>
  <si>
    <t>S159(3)(b)</t>
  </si>
  <si>
    <t>Copy of Financial Condition Report</t>
  </si>
  <si>
    <t>Insurance Asset Schedules</t>
  </si>
  <si>
    <t>Notes:</t>
  </si>
  <si>
    <t xml:space="preserve">1. The documents listed above must be submitted with the audited returns within sixty business days of the insurer's/ financial holding </t>
  </si>
  <si>
    <t xml:space="preserve">     company's financial year end.</t>
  </si>
  <si>
    <t>2. The organisation chart must show the interrelationships between the insurer, its immediate and ultimate parent, and all other affiliated</t>
  </si>
  <si>
    <t xml:space="preserve">      corporations (upstream and downstream), identifying the percentage of beneficial ownership of each (see Section 56 of the IA).</t>
  </si>
  <si>
    <t>Next Page is 10.050</t>
  </si>
  <si>
    <t>TOTAL PARENT COMPANY</t>
  </si>
  <si>
    <t>LOCAL AND FOREIGN REGULATED SUBSIDIARIES</t>
  </si>
  <si>
    <t>TOTAL UNREGULATED SUBSIDIARIES</t>
  </si>
  <si>
    <t>CONSOLIDATED</t>
  </si>
  <si>
    <t>BALANCES PER UNCONSOLIDATED ACCOUNTS</t>
  </si>
  <si>
    <t>BEFORE ADJUSTMENTS</t>
  </si>
  <si>
    <t>CONSOLIDATION ADJUSTMENTS</t>
  </si>
  <si>
    <t>AFTER ADJUSTMENTS</t>
  </si>
  <si>
    <t>ASSETS</t>
  </si>
  <si>
    <t>CASH ON HAND</t>
  </si>
  <si>
    <t>DUE FROM RELATED COMPANIES / PARENT</t>
  </si>
  <si>
    <t>LOANS TO SUBSIDIARIES</t>
  </si>
  <si>
    <t>INVESTMENT IN SUBSIDIARY COMPANIES</t>
  </si>
  <si>
    <t>INVESTMENT IN ASSOCIATE COMPANIES</t>
  </si>
  <si>
    <t>OTHER INVESTMENTS</t>
  </si>
  <si>
    <t>PROPERTY, PLANT AND EQUIPMENT</t>
  </si>
  <si>
    <t>OTHER ASSETS</t>
  </si>
  <si>
    <t>TOTAL ASSETS</t>
  </si>
  <si>
    <t>LIABILITIES</t>
  </si>
  <si>
    <t>DEPOSITS</t>
  </si>
  <si>
    <t>DUE TO SUBSIDIARIES / PARENT</t>
  </si>
  <si>
    <t>DUE TO RELATED COMPANIES</t>
  </si>
  <si>
    <t>OTHER LIABILITIES</t>
  </si>
  <si>
    <t>SHARE CAPITAL</t>
  </si>
  <si>
    <t>RETAINED EARNINGS</t>
  </si>
  <si>
    <t>OTHER RESERVES</t>
  </si>
  <si>
    <t>Next Page is 20.010</t>
  </si>
  <si>
    <t>CONSOLIDATED FINANCIAL STATEMENTS</t>
  </si>
  <si>
    <t>Reference Page</t>
  </si>
  <si>
    <t xml:space="preserve"> $</t>
  </si>
  <si>
    <t xml:space="preserve">$ </t>
  </si>
  <si>
    <t>01</t>
  </si>
  <si>
    <t>Cash and Cash Equivalents</t>
  </si>
  <si>
    <t>02</t>
  </si>
  <si>
    <t>Financial Assets:</t>
  </si>
  <si>
    <t>-Equity and Debt Securities</t>
  </si>
  <si>
    <t>-Other Loans and Advances</t>
  </si>
  <si>
    <t>-Mutual Funds &amp; Asset backed Securities</t>
  </si>
  <si>
    <t>03</t>
  </si>
  <si>
    <t>05</t>
  </si>
  <si>
    <t>Investment Properties</t>
  </si>
  <si>
    <t>06</t>
  </si>
  <si>
    <t>07</t>
  </si>
  <si>
    <t>08</t>
  </si>
  <si>
    <t>Segregated Fund Net Assets</t>
  </si>
  <si>
    <t>09</t>
  </si>
  <si>
    <t>11</t>
  </si>
  <si>
    <t>12</t>
  </si>
  <si>
    <t>13</t>
  </si>
  <si>
    <t>14</t>
  </si>
  <si>
    <t>Deferred Tax Assets</t>
  </si>
  <si>
    <t>15</t>
  </si>
  <si>
    <t>16</t>
  </si>
  <si>
    <t>Right of Use Assets</t>
  </si>
  <si>
    <t>17</t>
  </si>
  <si>
    <t>18</t>
  </si>
  <si>
    <t>Other Assets (Specify)</t>
  </si>
  <si>
    <t>Next Page is 20.011</t>
  </si>
  <si>
    <t>20.011</t>
  </si>
  <si>
    <t>Liabilities held for sale</t>
  </si>
  <si>
    <t>Segregated Fund Liabilities</t>
  </si>
  <si>
    <t>Customer Banking and Other Funding Instruments</t>
  </si>
  <si>
    <t>Debt Securities in Issue</t>
  </si>
  <si>
    <t>Lease Liabilities</t>
  </si>
  <si>
    <t>Bank Loans and Overdrafts</t>
  </si>
  <si>
    <t>Encumbrances on Real Estate</t>
  </si>
  <si>
    <t>Due to Subsidiaries, Associates, Affiliates &amp; Joint Ventures</t>
  </si>
  <si>
    <t>Deferred Tax Liabilities</t>
  </si>
  <si>
    <t>Provision for Taxation</t>
  </si>
  <si>
    <t>Subordinated Debt</t>
  </si>
  <si>
    <t>Policyholders' Equity</t>
  </si>
  <si>
    <t>Participating Account</t>
  </si>
  <si>
    <t>Participating Account  - Accumulated OCI/ (Loss)</t>
  </si>
  <si>
    <t>Total Policyholders' Equity</t>
  </si>
  <si>
    <t>Shareholders' Equity</t>
  </si>
  <si>
    <t>Share Capital</t>
  </si>
  <si>
    <t>Share Premium Account</t>
  </si>
  <si>
    <t>Retained Earnings</t>
  </si>
  <si>
    <t>Reserves</t>
  </si>
  <si>
    <t>20.022</t>
  </si>
  <si>
    <t>Accumulated Other Comprehensive Income/ (Loss)</t>
  </si>
  <si>
    <t>Total Shareholders' Equity</t>
  </si>
  <si>
    <t>Non-Controlling  Interests</t>
  </si>
  <si>
    <t>TOTAL LIABILITIES AND EQUITY</t>
  </si>
  <si>
    <t>Non-controlling Interests</t>
  </si>
  <si>
    <t>RETURN FOR THE YEAR ENDED:</t>
  </si>
  <si>
    <t>STATEMENT OF COMPREHENSIVE  INCOME</t>
  </si>
  <si>
    <t>Comprehensive Income (Loss)</t>
  </si>
  <si>
    <t>Other Comprehensive Income (Loss):</t>
  </si>
  <si>
    <t>Items that may be reclassified subsequently to Net Income:</t>
  </si>
  <si>
    <t>FVOCI:</t>
  </si>
  <si>
    <t>-Change in Unrealized Gains and Losses:</t>
  </si>
  <si>
    <t>- Loans</t>
  </si>
  <si>
    <t>Reclassification of (Gains) Losses to Net Income</t>
  </si>
  <si>
    <t xml:space="preserve">Derivatives Designated as Cash Flow Hedges  </t>
  </si>
  <si>
    <t>Foreign Currency Translation</t>
  </si>
  <si>
    <t>Impact of Hedging</t>
  </si>
  <si>
    <t>Other (Specify):</t>
  </si>
  <si>
    <t>Subtotal of items that may be reclassified subsequently to Net Income</t>
  </si>
  <si>
    <t>Items that will not be reclassified subsequently to Net Income:</t>
  </si>
  <si>
    <t>Change in Unrealized Gains and Losses:</t>
  </si>
  <si>
    <t>Other Reserve Movements</t>
  </si>
  <si>
    <t>Other (Specify)</t>
  </si>
  <si>
    <t>Subtotal of items that will not be reclassified subsequently to Net Income</t>
  </si>
  <si>
    <t>Derivatives Designated as Cash Flow Hedges</t>
  </si>
  <si>
    <t>Foreign Currency (Net of Hedging Activities)</t>
  </si>
  <si>
    <t>Balance at end of Year</t>
  </si>
  <si>
    <t>Next page is 20.030</t>
  </si>
  <si>
    <t>STATEMENT OF CHANGES IN EQUITY</t>
  </si>
  <si>
    <t>Accumulated other Income/(Loss)</t>
  </si>
  <si>
    <t>Property Revaluation Reserve</t>
  </si>
  <si>
    <t>Statutory  Reserves</t>
  </si>
  <si>
    <t>Translation Reserves</t>
  </si>
  <si>
    <t>Translation of Foreign Operations</t>
  </si>
  <si>
    <t>Revaluation Surplus</t>
  </si>
  <si>
    <t>Share of OCI of Associates &amp; Joint Ventures</t>
  </si>
  <si>
    <t>Other AOCI</t>
  </si>
  <si>
    <t>Issue of Share Capital</t>
  </si>
  <si>
    <t>Transfer from/to Retained Earnings</t>
  </si>
  <si>
    <t>Decrease/increase in Reserves</t>
  </si>
  <si>
    <t>Dividends:</t>
  </si>
  <si>
    <t>-Preferred</t>
  </si>
  <si>
    <t>-Common</t>
  </si>
  <si>
    <t>RESERVES</t>
  </si>
  <si>
    <t>Statutory  Reserve</t>
  </si>
  <si>
    <t>General and Contingency Reserves</t>
  </si>
  <si>
    <t>Total Reserves</t>
  </si>
  <si>
    <t>Next page is 20.032</t>
  </si>
  <si>
    <t xml:space="preserve">STATEMENT OF CASH FLOWS </t>
  </si>
  <si>
    <t>Cash Flows from Operating Activities</t>
  </si>
  <si>
    <t>Next page is 21.010</t>
  </si>
  <si>
    <t>FV Option/ Investment Properties Fair Value</t>
  </si>
  <si>
    <t>Amortized Cost</t>
  </si>
  <si>
    <t>Balance Sheet  (01+02)</t>
  </si>
  <si>
    <t xml:space="preserve"> Cash &amp; Cash Equivalents</t>
  </si>
  <si>
    <t>Financial Assets</t>
  </si>
  <si>
    <t xml:space="preserve">2.1.0. </t>
  </si>
  <si>
    <t>Common Shares</t>
  </si>
  <si>
    <t>2.1.1</t>
  </si>
  <si>
    <t xml:space="preserve">Preferred Shares: </t>
  </si>
  <si>
    <t>-Debt</t>
  </si>
  <si>
    <t>-Equity</t>
  </si>
  <si>
    <t>2.1.2</t>
  </si>
  <si>
    <t xml:space="preserve">Bonds and Debentures </t>
  </si>
  <si>
    <t>2.1.3</t>
  </si>
  <si>
    <t>Government Securities</t>
  </si>
  <si>
    <t>2.1.4</t>
  </si>
  <si>
    <t>Deposits with Financial Institutions&gt;90 days</t>
  </si>
  <si>
    <t>2.1.5</t>
  </si>
  <si>
    <t>Sub-Total</t>
  </si>
  <si>
    <t>2.1.7 Interest Receivable</t>
  </si>
  <si>
    <t>Total Equity and Debt Securities</t>
  </si>
  <si>
    <t xml:space="preserve"> 2.2.0 Net Investment in Leased Assets &amp; Inst. Loans </t>
  </si>
  <si>
    <t>2.3.0</t>
  </si>
  <si>
    <t>Mortgage Loans:</t>
  </si>
  <si>
    <t>- Loans on Debentures of Shares</t>
  </si>
  <si>
    <t>-Other Loans and Invested Assets</t>
  </si>
  <si>
    <t>2.3.2  Interest Receivable</t>
  </si>
  <si>
    <t>Total Other Loans and Advances</t>
  </si>
  <si>
    <t>2.4 Other Assets</t>
  </si>
  <si>
    <t>Mutual and Other Funds</t>
  </si>
  <si>
    <t>Asset Backed Securities</t>
  </si>
  <si>
    <t>Total Mutual Funds &amp; Asset Backed Securities</t>
  </si>
  <si>
    <t>Total Financial Assets</t>
  </si>
  <si>
    <t xml:space="preserve"> Investment Properties</t>
  </si>
  <si>
    <t xml:space="preserve"> Investment in Associates &amp; Joint ventures</t>
  </si>
  <si>
    <t xml:space="preserve">Outside Trinidad and Tobago </t>
  </si>
  <si>
    <t>(Next page is 21.12)</t>
  </si>
  <si>
    <t xml:space="preserve">          </t>
  </si>
  <si>
    <t>Trinidad &amp; Tobago</t>
  </si>
  <si>
    <t>Country</t>
  </si>
  <si>
    <t>Anguilla</t>
  </si>
  <si>
    <t>Antigua and Barbuda</t>
  </si>
  <si>
    <t>Aruba</t>
  </si>
  <si>
    <t>Bahamas</t>
  </si>
  <si>
    <t>Barbados</t>
  </si>
  <si>
    <t>Belize</t>
  </si>
  <si>
    <t>British Virgin Islands</t>
  </si>
  <si>
    <t>Cayman Islands</t>
  </si>
  <si>
    <t>Grenada</t>
  </si>
  <si>
    <t>Guyana</t>
  </si>
  <si>
    <t>Jamaica</t>
  </si>
  <si>
    <t>Montserrat</t>
  </si>
  <si>
    <t>Netherlands Antilles</t>
  </si>
  <si>
    <t>St Kitts &amp; Nevis</t>
  </si>
  <si>
    <t>St. Lucia</t>
  </si>
  <si>
    <t>St. Vincent &amp; The Grenadines</t>
  </si>
  <si>
    <t>Mortgage Loans</t>
  </si>
  <si>
    <t>Suriname</t>
  </si>
  <si>
    <t>Turks &amp; Caicos</t>
  </si>
  <si>
    <t>22.010</t>
  </si>
  <si>
    <t>SUMMARY OF ASSETS AND LIABILITIES - BY TERRITORY</t>
  </si>
  <si>
    <t>Dominica</t>
  </si>
  <si>
    <t>Other Assets</t>
  </si>
  <si>
    <t xml:space="preserve">Total Assets </t>
  </si>
  <si>
    <t>Other Liabilities</t>
  </si>
  <si>
    <t>Next Page is 22.020</t>
  </si>
  <si>
    <t>22.020</t>
  </si>
  <si>
    <t>LIQUID ASSETS</t>
  </si>
  <si>
    <t>(Vested in Trust)*</t>
  </si>
  <si>
    <t>Cash</t>
  </si>
  <si>
    <t>Short Term Investments</t>
  </si>
  <si>
    <t xml:space="preserve">Bonds:  </t>
  </si>
  <si>
    <t>Trinidad &amp; Tobago Government</t>
  </si>
  <si>
    <t>Other Governments</t>
  </si>
  <si>
    <t>Publicly Traded Bonds:</t>
  </si>
  <si>
    <t>AAA</t>
  </si>
  <si>
    <t xml:space="preserve">AA </t>
  </si>
  <si>
    <t xml:space="preserve">A </t>
  </si>
  <si>
    <t>BBB</t>
  </si>
  <si>
    <t>Publicly Traded Preferred Shares 
(Non-Affiliated)</t>
  </si>
  <si>
    <t>Publicly Traded Common Shares 
(Non-Affiliated)</t>
  </si>
  <si>
    <t>CASHABLE LIABILITIES</t>
  </si>
  <si>
    <t>Outside Trinidad &amp; Tobago</t>
  </si>
  <si>
    <t>Individual</t>
  </si>
  <si>
    <t>Traditional with Cash Values</t>
  </si>
  <si>
    <t>Universal Life</t>
  </si>
  <si>
    <t>Amounts on Deposit</t>
  </si>
  <si>
    <t>Accumulation Annuities</t>
  </si>
  <si>
    <t>Total Individual</t>
  </si>
  <si>
    <t>Group</t>
  </si>
  <si>
    <t>Total Group</t>
  </si>
  <si>
    <t>Reinsurance</t>
  </si>
  <si>
    <t>Debts due in the next twelve months</t>
  </si>
  <si>
    <t>* Liquid Assets are vested in trust for foreign Companies.</t>
  </si>
  <si>
    <t>Next Page is 22.030</t>
  </si>
  <si>
    <t>22.030</t>
  </si>
  <si>
    <t xml:space="preserve">Total </t>
  </si>
  <si>
    <t>NON-CONSOLIDATED FINANCIAL STATEMENTS</t>
  </si>
  <si>
    <t xml:space="preserve">Business in Trinidad &amp; Tobago </t>
  </si>
  <si>
    <t>Business Outside Trinidad &amp; Tobago</t>
  </si>
  <si>
    <t>Assets</t>
  </si>
  <si>
    <t xml:space="preserve">Due from Parent and Affiliated Companies </t>
  </si>
  <si>
    <t>Next Page is 23.011</t>
  </si>
  <si>
    <t>Mortgage Loans and Other Real Estate Encumbrances</t>
  </si>
  <si>
    <t>Bank Loans and Overdraft</t>
  </si>
  <si>
    <t>Amounts to Affiliated Companies</t>
  </si>
  <si>
    <t>Participating Account  - Accumulated OCI (Loss)</t>
  </si>
  <si>
    <t>Shareholders' Accumulated OCI/ (Loss)</t>
  </si>
  <si>
    <t>Non Participating</t>
  </si>
  <si>
    <t>Participating</t>
  </si>
  <si>
    <t>Surplus</t>
  </si>
  <si>
    <t xml:space="preserve"> FVOCI:</t>
  </si>
  <si>
    <t>-Loans</t>
  </si>
  <si>
    <t>-Bonds and Debentures</t>
  </si>
  <si>
    <t>Change in Unrealised Gains and losses</t>
  </si>
  <si>
    <t>Re-measurement of Post Employee Benefits</t>
  </si>
  <si>
    <t>Taxation</t>
  </si>
  <si>
    <t>Next page is 23.030</t>
  </si>
  <si>
    <t>NON-CONSOLIDATED FINANCIAL STATEMENTS-TRINIDAD AND TOBAGO BUSINESS</t>
  </si>
  <si>
    <t>Reference   Page</t>
  </si>
  <si>
    <t>Beginning of Year</t>
  </si>
  <si>
    <t>Adjustments (Specify):</t>
  </si>
  <si>
    <t>STATEMENT  OF  RETAINED  EARNINGS</t>
  </si>
  <si>
    <t>Next Page is 23.040</t>
  </si>
  <si>
    <t>NON-CONSOLIDATED</t>
  </si>
  <si>
    <t>Deduct:</t>
  </si>
  <si>
    <t>2.1 Investment in T&amp;T Assets to an amount equal to at least 70% of Liabilities</t>
  </si>
  <si>
    <t>2.2 Investment in CARICOM Assets limited to 10% of T &amp; T Liabilities</t>
  </si>
  <si>
    <t>less:</t>
  </si>
  <si>
    <t>Total CARICOM Assets</t>
  </si>
  <si>
    <t>Section 85(4)</t>
  </si>
  <si>
    <t>Real Estate</t>
  </si>
  <si>
    <t xml:space="preserve"> </t>
  </si>
  <si>
    <t xml:space="preserve">TRINIDAD &amp; TOBAGO </t>
  </si>
  <si>
    <t>OUTSIDE TRINIDAD &amp; TOBAGO</t>
  </si>
  <si>
    <t xml:space="preserve">TOTAL </t>
  </si>
  <si>
    <t>Non-Participating</t>
  </si>
  <si>
    <t>1. Real Estate</t>
  </si>
  <si>
    <t>2.0  Other Loans and Advances</t>
  </si>
  <si>
    <t>  2.1 Mortgage Loans</t>
  </si>
  <si>
    <t xml:space="preserve">  3.0 Government Securities</t>
  </si>
  <si>
    <t>   3.2 CARICOM Governments</t>
  </si>
  <si>
    <t>   3.3 Other (Specify)</t>
  </si>
  <si>
    <t xml:space="preserve">  4.-7 Equity Securities</t>
  </si>
  <si>
    <t xml:space="preserve">  4.0 Ordinary Shares in Trinidad and Tobago Companies </t>
  </si>
  <si>
    <t xml:space="preserve">  5.2 Ordinary Shares in Non-Trinidad and Tobago Companies -Foreign</t>
  </si>
  <si>
    <t xml:space="preserve">  6.0 Preference Shares in Trinidad and Tobago Companies</t>
  </si>
  <si>
    <t xml:space="preserve">  7.2 Preference Shares in Non-Trinidad and Tobago Companies -Foreign</t>
  </si>
  <si>
    <t>8-9 Debt Securities</t>
  </si>
  <si>
    <t> 8.0 Bonds and Debentures in Trinidad and Tobago Companies</t>
  </si>
  <si>
    <t xml:space="preserve"> 9.1 Bonds and Debentures in non-Trinidad and Tobago Companies CARICOM </t>
  </si>
  <si>
    <t> 9.4 Other (Specify)</t>
  </si>
  <si>
    <t>10-11 Investment in  Subsidiaries, Affiliates &amp; Structured Entities</t>
  </si>
  <si>
    <t xml:space="preserve">  10.0. Investment in Connected Companies which are Insurance Companies</t>
  </si>
  <si>
    <t xml:space="preserve">  11.1 Investment in Connected Companies which are not Insurance Companies</t>
  </si>
  <si>
    <t>12.0 Investment in Associates &amp; Joint ventures</t>
  </si>
  <si>
    <t xml:space="preserve">  13. Cash on Current Account and in hand</t>
  </si>
  <si>
    <t>Total Cash &amp; Cash Equivalents</t>
  </si>
  <si>
    <t>21-22.0 Investment Income due and Accrued</t>
  </si>
  <si>
    <t>Total Taxes</t>
  </si>
  <si>
    <t>Next Page is 25.012</t>
  </si>
  <si>
    <t>2.0 Financial Assets</t>
  </si>
  <si>
    <t xml:space="preserve"> 9.1 Bonds and Debentures in non-Trinidad and Tobago Companies CARIICOM </t>
  </si>
  <si>
    <t>Total Financial Assets/ Investments</t>
  </si>
  <si>
    <t xml:space="preserve">  23.2.2 Deferred Taxes</t>
  </si>
  <si>
    <t>Note: Particulars of assets entered under "Other (Specify)"  must be entered on the relevant asset schedules.</t>
  </si>
  <si>
    <t>Next Page is 30.010</t>
  </si>
  <si>
    <t>In Trinidad &amp; Tobago</t>
  </si>
  <si>
    <t>LONG TERM INSURANCE</t>
  </si>
  <si>
    <t xml:space="preserve"> LIFE</t>
  </si>
  <si>
    <t>Net</t>
  </si>
  <si>
    <t xml:space="preserve">INVESTMENT LINKED </t>
  </si>
  <si>
    <t>GROUP LIFE</t>
  </si>
  <si>
    <t>ANNUITIES &amp; PENSIONS</t>
  </si>
  <si>
    <t>INDIVIDUAL</t>
  </si>
  <si>
    <t>GROUP</t>
  </si>
  <si>
    <t>ACCIDENT &amp; SICKNESS- ACCIDENT</t>
  </si>
  <si>
    <t>ACCIDENT &amp; SICKNESS- IND. HEALTH</t>
  </si>
  <si>
    <t xml:space="preserve"> ACCIDENT &amp; SICKNESS- GROUP HEALTH</t>
  </si>
  <si>
    <t>DISABILITY INCOME</t>
  </si>
  <si>
    <t>INDUSTRIAL LIFE</t>
  </si>
  <si>
    <t>INDIVIDUAL LIFE</t>
  </si>
  <si>
    <t>INDIVIDUAL ANNUITY</t>
  </si>
  <si>
    <t>Other (specify)</t>
  </si>
  <si>
    <t>Next Page is 30.030</t>
  </si>
  <si>
    <t>1. Affiliates/Related Parties</t>
  </si>
  <si>
    <t>Total Affiliates/ Related Parties</t>
  </si>
  <si>
    <t>2. Accounts Payable and Other Payables (specify)</t>
  </si>
  <si>
    <t>SUMMARY PAGE</t>
  </si>
  <si>
    <t>Item</t>
  </si>
  <si>
    <t>Regulatory Capital Required:</t>
  </si>
  <si>
    <t>Asset and Off-Balance Sheet Items</t>
  </si>
  <si>
    <t>Default Risk</t>
  </si>
  <si>
    <t>Investment Volatility Risk</t>
  </si>
  <si>
    <t>Off Balance Sheet Risk</t>
  </si>
  <si>
    <t>Foreign Currency Mismatch Risk</t>
  </si>
  <si>
    <t>Asset Liability Mismatch Risk</t>
  </si>
  <si>
    <t xml:space="preserve">    Mortality Risk</t>
  </si>
  <si>
    <t xml:space="preserve">    Morbidity Risk</t>
  </si>
  <si>
    <t xml:space="preserve">    Lapse Risk</t>
  </si>
  <si>
    <t xml:space="preserve">    Interest Margin Pricing Risk</t>
  </si>
  <si>
    <t>Liquidity and Operational Risk</t>
  </si>
  <si>
    <t>Guarantee Risk</t>
  </si>
  <si>
    <t>Premium Adequacy</t>
  </si>
  <si>
    <t xml:space="preserve">Outstanding Claims </t>
  </si>
  <si>
    <t>Catastrophe Risk</t>
  </si>
  <si>
    <t>A</t>
  </si>
  <si>
    <t>Total Regulatory Capital Available</t>
  </si>
  <si>
    <t>B</t>
  </si>
  <si>
    <t xml:space="preserve">Net Tier 1 </t>
  </si>
  <si>
    <t>C</t>
  </si>
  <si>
    <t>REGULATORY CAPITAL AVAILABLE</t>
  </si>
  <si>
    <t>Tier 1 - Core Capital</t>
  </si>
  <si>
    <t xml:space="preserve">    Ordinary Shares</t>
  </si>
  <si>
    <t xml:space="preserve">    Appropriated Surplus:</t>
  </si>
  <si>
    <t xml:space="preserve">      Participating</t>
  </si>
  <si>
    <t>Catastrophe Reserve Fund</t>
  </si>
  <si>
    <t xml:space="preserve">   Other Reserves included in net equity</t>
  </si>
  <si>
    <t xml:space="preserve">Gross Tier 1 Capital (excluding Qualifying Preference Shares in Tier 1 Capital)                                                                  </t>
  </si>
  <si>
    <t xml:space="preserve">Deduct: </t>
  </si>
  <si>
    <t>Cash surrender value deficiencies calculated on an aggregate basis for each group of policies separately</t>
  </si>
  <si>
    <t>Negative reserves calculated policy by policy</t>
  </si>
  <si>
    <t>Non-permissible assets</t>
  </si>
  <si>
    <t>Net Tier 1 Capital (excluding Qualifying Preference Shares in Tier 1 Capital)</t>
  </si>
  <si>
    <t>X</t>
  </si>
  <si>
    <t>Minimum of Qualifying Preference Shares in Tier 1 Capital and 33% of Net Tier 1 Capital (excluding Qualifying Preference Shares in Tier 1 Capital )</t>
  </si>
  <si>
    <t xml:space="preserve">Qualifying Preference Shares in Tier 1 Capital </t>
  </si>
  <si>
    <t xml:space="preserve">33% of Net Tier 1 capital from Line X (excluding Qualifying Preference Shares in Tier 1 Capital ) </t>
  </si>
  <si>
    <t>Net Tier 1 Capital</t>
  </si>
  <si>
    <t>Tier 2 - Supplementary Capital</t>
  </si>
  <si>
    <t>Tier 2A - Hybrid (debt/equity) Capital Instruments</t>
  </si>
  <si>
    <t>Preference Shares (Qualifying Preference Shares in Tier 1 Capital not included in line B)</t>
  </si>
  <si>
    <t>Preference Shares (Qualifying Preference Shares that may be cumulative)</t>
  </si>
  <si>
    <t>Subordinated debt</t>
  </si>
  <si>
    <t>Accumulated net after-tax unrealized gains on Available for Sale and Held for Trading securities</t>
  </si>
  <si>
    <t>Bonds</t>
  </si>
  <si>
    <t>Equities</t>
  </si>
  <si>
    <t>20% of Net Tier 1 Capital</t>
  </si>
  <si>
    <t xml:space="preserve">    Other debentures</t>
  </si>
  <si>
    <t>Gross Tier 2A Capital</t>
  </si>
  <si>
    <t>D</t>
  </si>
  <si>
    <t>Tier 2B - Limited Life Instruments</t>
  </si>
  <si>
    <t xml:space="preserve">    Preference Shares</t>
  </si>
  <si>
    <t xml:space="preserve">    Subordinated debt</t>
  </si>
  <si>
    <t>Gross Tier 2B Capital</t>
  </si>
  <si>
    <t>E</t>
  </si>
  <si>
    <t>Limited to 50% of Net Tier 1 Capital (line C)</t>
  </si>
  <si>
    <t>F</t>
  </si>
  <si>
    <r>
      <t>Tier 2B Capital Allowed</t>
    </r>
    <r>
      <rPr>
        <sz val="10"/>
        <rFont val="Arial"/>
        <family val="2"/>
      </rPr>
      <t xml:space="preserve">                                                 lesser of E &amp; F or zero if negative</t>
    </r>
  </si>
  <si>
    <t>G</t>
  </si>
  <si>
    <t>Tier 2C - Other Capital Items</t>
  </si>
  <si>
    <t>Cash surrender value deficiencies calculated on an aggregate basis for each group of policies separately x 75%</t>
  </si>
  <si>
    <t>Gross Tier 2C Capital</t>
  </si>
  <si>
    <t>H</t>
  </si>
  <si>
    <r>
      <t>Total Tier 2 Capital</t>
    </r>
    <r>
      <rPr>
        <sz val="10"/>
        <rFont val="Arial"/>
        <family val="2"/>
      </rPr>
      <t xml:space="preserve">                                          </t>
    </r>
  </si>
  <si>
    <t>D+G+H</t>
  </si>
  <si>
    <t>I</t>
  </si>
  <si>
    <r>
      <t xml:space="preserve">Tier 2 Capital Allowed   </t>
    </r>
    <r>
      <rPr>
        <sz val="10"/>
        <rFont val="Arial"/>
        <family val="2"/>
      </rPr>
      <t xml:space="preserve">                                             lesser of C and I or zero if negative</t>
    </r>
  </si>
  <si>
    <t>J</t>
  </si>
  <si>
    <r>
      <t>Total Tier 1 and 2 Capital</t>
    </r>
    <r>
      <rPr>
        <sz val="10"/>
        <rFont val="Arial"/>
        <family val="2"/>
      </rPr>
      <t xml:space="preserve">                                     </t>
    </r>
  </si>
  <si>
    <t>C+J</t>
  </si>
  <si>
    <t>K</t>
  </si>
  <si>
    <t>Reciprocal cross holdings in capital instruments, whether arranged directly or indirectly, between financial institutions that artificially inflate the capital position of the insurer</t>
  </si>
  <si>
    <t>Outstanding premiums aged more than 60 business days (for long-term insurance business)</t>
  </si>
  <si>
    <t>Residential Mortgages overdue more than 120 business days</t>
  </si>
  <si>
    <t>Commercial Mortgages overdue more than 120 business days</t>
  </si>
  <si>
    <t>Investment in Financial Subsidiaries</t>
  </si>
  <si>
    <t>Total Deductions</t>
  </si>
  <si>
    <t>L</t>
  </si>
  <si>
    <t>K-L</t>
  </si>
  <si>
    <t>M</t>
  </si>
  <si>
    <t>ASSET DEFAULT RISK</t>
  </si>
  <si>
    <t>All Assets</t>
  </si>
  <si>
    <t>Assets Backing Investment Linked Business</t>
  </si>
  <si>
    <r>
      <t>Assets</t>
    </r>
    <r>
      <rPr>
        <b/>
        <vertAlign val="superscript"/>
        <sz val="10"/>
        <rFont val="Arial"/>
        <family val="2"/>
      </rPr>
      <t>1</t>
    </r>
  </si>
  <si>
    <t>Factor</t>
  </si>
  <si>
    <t>Balance</t>
  </si>
  <si>
    <t>Regulatory Capital Required  (AxB)</t>
  </si>
  <si>
    <t>Regulatory Capital Required  (AxD)</t>
  </si>
  <si>
    <t>SHORT TERM SECURITIES</t>
  </si>
  <si>
    <t>Bank certificates of deposit</t>
  </si>
  <si>
    <r>
      <t>Commercial paper</t>
    </r>
    <r>
      <rPr>
        <vertAlign val="superscript"/>
        <sz val="10"/>
        <rFont val="Arial"/>
        <family val="2"/>
      </rPr>
      <t xml:space="preserve"> </t>
    </r>
    <r>
      <rPr>
        <sz val="10"/>
        <rFont val="Arial"/>
        <family val="2"/>
      </rPr>
      <t>including bankers acceptances secured by bank deposit</t>
    </r>
  </si>
  <si>
    <t>Commercial paper including bankers acceptances secured by investment grade instrument</t>
  </si>
  <si>
    <t>Other commercial paper including bankers acceptances</t>
  </si>
  <si>
    <t xml:space="preserve">T-bills Issued or guaranteed by Government of Trinidad and Tobago </t>
  </si>
  <si>
    <t>TOTAL SHORT TERM SECURITIES</t>
  </si>
  <si>
    <r>
      <t>FIXED INCOME SECURITIES</t>
    </r>
    <r>
      <rPr>
        <b/>
        <vertAlign val="superscript"/>
        <sz val="10"/>
        <rFont val="Arial"/>
        <family val="2"/>
      </rPr>
      <t>2</t>
    </r>
  </si>
  <si>
    <t>Bonds and other evidence of indebtedness (Ratings refer to the rating of the instrument. In the event that the security is not rated, the rating of the Issuer applies. If neither the issuer nor the bond or other evidence of indebtedness is rated, the risk factor shall be the appropriate unrated categories below.)</t>
  </si>
  <si>
    <t xml:space="preserve">Issued or guaranteed by Government of Trinidad and Tobago </t>
  </si>
  <si>
    <t>Issued by Multilateral Agencies</t>
  </si>
  <si>
    <t xml:space="preserve">Rated "AA-" or higher </t>
  </si>
  <si>
    <t>Rated "A-" to “A+”</t>
  </si>
  <si>
    <t>Rated "BBB-" to “BBB+”</t>
  </si>
  <si>
    <t>Rated "BB- " to “BB+”</t>
  </si>
  <si>
    <t>Rated "B-" to “B+”</t>
  </si>
  <si>
    <t>Rated "CCC+" and below</t>
  </si>
  <si>
    <t>Unrated and fully collateralized</t>
  </si>
  <si>
    <t>Unrated</t>
  </si>
  <si>
    <r>
      <t>Unrated (grandfathered)</t>
    </r>
    <r>
      <rPr>
        <vertAlign val="superscript"/>
        <sz val="10"/>
        <rFont val="Arial"/>
        <family val="2"/>
      </rPr>
      <t>3</t>
    </r>
    <r>
      <rPr>
        <sz val="10"/>
        <rFont val="Arial"/>
        <family val="2"/>
      </rPr>
      <t xml:space="preserve"> </t>
    </r>
  </si>
  <si>
    <t xml:space="preserve">Subtotal </t>
  </si>
  <si>
    <r>
      <t>Non-Performing assets</t>
    </r>
    <r>
      <rPr>
        <b/>
        <vertAlign val="superscript"/>
        <sz val="10"/>
        <rFont val="Arial"/>
        <family val="2"/>
      </rPr>
      <t>4</t>
    </r>
  </si>
  <si>
    <t>Name (specify) and insert appropriate factor</t>
  </si>
  <si>
    <t>Subtotal Non-Performing assets</t>
  </si>
  <si>
    <t>Subtotal Bonds and other evidences of indebtedness/Non performing assets</t>
  </si>
  <si>
    <r>
      <t>Rated Asset Backed Securities</t>
    </r>
    <r>
      <rPr>
        <b/>
        <vertAlign val="superscript"/>
        <sz val="10"/>
        <rFont val="Arial"/>
        <family val="2"/>
      </rPr>
      <t>2</t>
    </r>
  </si>
  <si>
    <t>Qualifying Unrated Asset Backed Securities</t>
  </si>
  <si>
    <t>Non-Qualifying Unrated Asset Backed Securities</t>
  </si>
  <si>
    <t>Subtotal Asset Backed Securities</t>
  </si>
  <si>
    <t>Repurchase Agreements or Reverse Repos</t>
  </si>
  <si>
    <r>
      <t>Specify and insert appropriate factor</t>
    </r>
    <r>
      <rPr>
        <vertAlign val="superscript"/>
        <sz val="10"/>
        <rFont val="Arial"/>
        <family val="2"/>
      </rPr>
      <t>5</t>
    </r>
  </si>
  <si>
    <t>Subtotal Repurchase Agreements or Reverse Repos</t>
  </si>
  <si>
    <t xml:space="preserve">Leases </t>
  </si>
  <si>
    <t xml:space="preserve">Where the insurer is the following: </t>
  </si>
  <si>
    <t>Lessee: (insert appropriate factor for the leased asset) (specify)</t>
  </si>
  <si>
    <t xml:space="preserve">Lessor: Operating leases in respect of real estate </t>
  </si>
  <si>
    <t>Income producing Real Estate</t>
  </si>
  <si>
    <t>Owner-Occupied Real Estate</t>
  </si>
  <si>
    <t>Oil, gas and mining properties/rights</t>
  </si>
  <si>
    <r>
      <t>Lessor: Financial leases in respect of real estate - Counterparty risk factor</t>
    </r>
    <r>
      <rPr>
        <vertAlign val="superscript"/>
        <sz val="10"/>
        <rFont val="Arial"/>
        <family val="2"/>
      </rPr>
      <t xml:space="preserve"> 6</t>
    </r>
  </si>
  <si>
    <t xml:space="preserve">Lessor: Financial leases in respect of real estate in arrears </t>
  </si>
  <si>
    <t xml:space="preserve">Subtotal Leases </t>
  </si>
  <si>
    <t>TOTAL FIXED INCOME SECURITIES</t>
  </si>
  <si>
    <t>RECEIVABLES</t>
  </si>
  <si>
    <t>Outstanding premiums aged less than 60 business days (for long-term insurance business)</t>
  </si>
  <si>
    <t>Outstanding premiums aged less than 20 business days (for general insurance business)</t>
  </si>
  <si>
    <t>Policy Loans</t>
  </si>
  <si>
    <t xml:space="preserve">Other receivables </t>
  </si>
  <si>
    <t>Reinsurance recoverables from reinsurers:</t>
  </si>
  <si>
    <t xml:space="preserve">Unrated </t>
  </si>
  <si>
    <t>Subtotal Receivables</t>
  </si>
  <si>
    <t>Mortgages</t>
  </si>
  <si>
    <t xml:space="preserve">     Residential Mortgages that are less than 60 business days overdue</t>
  </si>
  <si>
    <t xml:space="preserve">     Commercial mortgages that are less than 60 business days overdue</t>
  </si>
  <si>
    <t xml:space="preserve"> Residential Mortgages overdue between 60 and 120 business days</t>
  </si>
  <si>
    <t xml:space="preserve"> Commercial Mortgages overdue between 60 and 120 business days</t>
  </si>
  <si>
    <t xml:space="preserve">     Undeveloped land</t>
  </si>
  <si>
    <t>Subtotal Mortgages</t>
  </si>
  <si>
    <t>TOTAL RECEIVABLES</t>
  </si>
  <si>
    <t>Mutual Funds, Units and Other Collective Investment Schemes</t>
  </si>
  <si>
    <t>TOTAL MUTUAL FUNDS</t>
  </si>
  <si>
    <t xml:space="preserve">Debts due from non-financial subsidiaries controlled by the insurer and affiliates and associates of the insurer </t>
  </si>
  <si>
    <t>TOTAL SUBSIDIARIES/AFFILIATES/ASSOCIATES</t>
  </si>
  <si>
    <t>MISCELLANEOUS ITEMS</t>
  </si>
  <si>
    <t>Fixed Assets (excluding Real Estate)</t>
  </si>
  <si>
    <t>TOTAL MISCELLANEOUS ITEMS</t>
  </si>
  <si>
    <t>Total Regulatory Capital Required for Asset Default Risk</t>
  </si>
  <si>
    <r>
      <rPr>
        <vertAlign val="superscript"/>
        <sz val="10"/>
        <rFont val="Arial"/>
        <family val="2"/>
      </rPr>
      <t>1</t>
    </r>
    <r>
      <rPr>
        <sz val="10"/>
        <rFont val="Arial"/>
        <family val="2"/>
      </rPr>
      <t xml:space="preserve"> All assets are net of any depreciation or provision for diminution of value and inclusive of any investment income due and accrued.</t>
    </r>
  </si>
  <si>
    <r>
      <rPr>
        <vertAlign val="superscript"/>
        <sz val="10"/>
        <rFont val="Arial"/>
        <family val="2"/>
      </rPr>
      <t>2</t>
    </r>
    <r>
      <rPr>
        <sz val="10"/>
        <rFont val="Arial"/>
        <family val="2"/>
      </rPr>
      <t xml:space="preserve"> With regards to the credit ratings, see the list of recognized Credit Rating Agencies and their Equivalency Mapping on the Central Bank’s website</t>
    </r>
  </si>
  <si>
    <r>
      <rPr>
        <vertAlign val="superscript"/>
        <sz val="10"/>
        <rFont val="Arial"/>
        <family val="2"/>
      </rPr>
      <t>4</t>
    </r>
    <r>
      <rPr>
        <sz val="10"/>
        <rFont val="Arial"/>
        <family val="2"/>
      </rPr>
      <t xml:space="preserve"> Non-performing is defined as being overdue more than 60 days. The risk factor shall be the risk factor for those assets if they were not overdue increased by an additional 20%. This does not apply to assets that are deducted from capital available, mortgages that are overdue between 60 and 120 business days and subrogation aged less than 120 business days.</t>
    </r>
  </si>
  <si>
    <r>
      <rPr>
        <vertAlign val="superscript"/>
        <sz val="10"/>
        <rFont val="Arial"/>
        <family val="2"/>
      </rPr>
      <t>5</t>
    </r>
    <r>
      <rPr>
        <sz val="10"/>
        <rFont val="Arial"/>
        <family val="2"/>
      </rPr>
      <t xml:space="preserve"> If there is exposure to counterparty risk, the risk factor shall be the higher of that relevant to the securities to be repurchased or sold or that of the counterparty. If there is no exposure to counterparty risk, the risk factor shall be that relevant to the securities to be repurchased or sold.</t>
    </r>
  </si>
  <si>
    <t>INVESTMENT VOLATILITY RISK</t>
  </si>
  <si>
    <t>Equity Investments</t>
  </si>
  <si>
    <t>Quoted Common Shares</t>
  </si>
  <si>
    <r>
      <t xml:space="preserve">Quoted Common Shares (grandfathered) </t>
    </r>
    <r>
      <rPr>
        <vertAlign val="superscript"/>
        <sz val="10"/>
        <rFont val="Arial"/>
        <family val="2"/>
      </rPr>
      <t>1</t>
    </r>
  </si>
  <si>
    <t>Unquoted Common Shares</t>
  </si>
  <si>
    <t>Quoted Preference Shares</t>
  </si>
  <si>
    <t>Unquoted Preference Shares</t>
  </si>
  <si>
    <t>Subtotal Equity Investments</t>
  </si>
  <si>
    <t>Subtotal Real Estate</t>
  </si>
  <si>
    <t>Funds, Mutual Funds, Units and other Collective Investment Schemes</t>
  </si>
  <si>
    <r>
      <t>Equity Funds</t>
    </r>
    <r>
      <rPr>
        <vertAlign val="superscript"/>
        <sz val="10"/>
        <rFont val="Arial"/>
        <family val="2"/>
      </rPr>
      <t>2</t>
    </r>
  </si>
  <si>
    <t>Other including exchange traded funds</t>
  </si>
  <si>
    <t>Subtotal Mutual Funds</t>
  </si>
  <si>
    <t xml:space="preserve">Investments in non-financial subsidiaries controlled by the insurer and affiliates and associates of the insurer </t>
  </si>
  <si>
    <r>
      <t>Name (specify) and insert appropriate factor</t>
    </r>
    <r>
      <rPr>
        <vertAlign val="superscript"/>
        <sz val="10"/>
        <rFont val="Arial"/>
        <family val="2"/>
      </rPr>
      <t>3</t>
    </r>
  </si>
  <si>
    <t>Subtotal Subsidiaries/Affiliates/Associates</t>
  </si>
  <si>
    <t>Total Regulatory Capital Required for Investment Volatility Risk</t>
  </si>
  <si>
    <r>
      <rPr>
        <vertAlign val="superscript"/>
        <sz val="10"/>
        <rFont val="Arial"/>
        <family val="2"/>
      </rPr>
      <t>2</t>
    </r>
    <r>
      <rPr>
        <sz val="10"/>
        <rFont val="Arial"/>
        <family val="2"/>
      </rPr>
      <t xml:space="preserve"> Equity Fund means a fund where not less than 80% of the portfolio is invested in equities</t>
    </r>
  </si>
  <si>
    <r>
      <rPr>
        <vertAlign val="superscript"/>
        <sz val="10"/>
        <rFont val="Arial"/>
        <family val="2"/>
      </rPr>
      <t>3</t>
    </r>
    <r>
      <rPr>
        <sz val="10"/>
        <rFont val="Arial"/>
        <family val="2"/>
      </rPr>
      <t xml:space="preserve"> The risk factor is determined by looking through to the underlying securities or guarantees as if they were directly held or given</t>
    </r>
  </si>
  <si>
    <t>OFF BALANCE SHEET RISK</t>
  </si>
  <si>
    <t>Off Balance Sheet activity</t>
  </si>
  <si>
    <t>Regulatory Capital Required  
(A x B)</t>
  </si>
  <si>
    <r>
      <t>Specify the exposure to risk and insert appropriate risk factor for the counterparty</t>
    </r>
    <r>
      <rPr>
        <vertAlign val="superscript"/>
        <sz val="10"/>
        <rFont val="Arial"/>
        <family val="2"/>
      </rPr>
      <t>1</t>
    </r>
  </si>
  <si>
    <t>Total Regulatory Capital Required for Off Balance Sheet Risk</t>
  </si>
  <si>
    <t>Note:</t>
  </si>
  <si>
    <t>FOREIGN CURRENCY MISMATCH RISK</t>
  </si>
  <si>
    <t>Total Business</t>
  </si>
  <si>
    <t>Investment Linked Business</t>
  </si>
  <si>
    <t>Currency</t>
  </si>
  <si>
    <t xml:space="preserve">Regulatory Capital Required </t>
  </si>
  <si>
    <t>Absolute value of (A - B) x C</t>
  </si>
  <si>
    <t>Absolute value of (E - F) x G</t>
  </si>
  <si>
    <t>Currencies issued by countries rated BBB and above (specify)</t>
  </si>
  <si>
    <t>TT Dollar</t>
  </si>
  <si>
    <t>U. S. Dollar</t>
  </si>
  <si>
    <t>Barbados Dollar</t>
  </si>
  <si>
    <t>Belize Dollar</t>
  </si>
  <si>
    <t>Canadian Dollar</t>
  </si>
  <si>
    <t>Swiss Franc</t>
  </si>
  <si>
    <t>Deutsche Mark</t>
  </si>
  <si>
    <t>EURO Currency</t>
  </si>
  <si>
    <t>French Franc</t>
  </si>
  <si>
    <t>U. K. Pound Sterling</t>
  </si>
  <si>
    <t>Guyana Dollar</t>
  </si>
  <si>
    <t>Jamaica Dollar</t>
  </si>
  <si>
    <t>Currencies issued by countries rated BBB- and below (specify)</t>
  </si>
  <si>
    <t>Japanese Yen</t>
  </si>
  <si>
    <t>Netherlands Guilder</t>
  </si>
  <si>
    <t>East Caribbean Dollar</t>
  </si>
  <si>
    <t>Other Currencies</t>
  </si>
  <si>
    <t>Total Regulatory Capital Required for Foreign Currency Mismatch Risk</t>
  </si>
  <si>
    <t>This risk charge does not apply to the portion of the assets backing and the liabilities of, an insurer’s investment linked insurance business if:</t>
  </si>
  <si>
    <t>(a)  the assets are genuinely identifiable and valued at market value;</t>
  </si>
  <si>
    <t xml:space="preserve">(b)  transfers into and out of the portfolio of assets occur at market value; and </t>
  </si>
  <si>
    <t>(c)  there is full pass through of investment returns to the policies and credited returns are not based on  company's discretion.</t>
  </si>
  <si>
    <t>LONG TERM INSURANCE BUSINESS</t>
  </si>
  <si>
    <t>ASSET LIABILITY MISMATCH RISK</t>
  </si>
  <si>
    <t xml:space="preserve">Product Group </t>
  </si>
  <si>
    <t>Net Policy Liabilities</t>
  </si>
  <si>
    <t>Recalculated Net Policy Liabilities  Parallel + 1%</t>
  </si>
  <si>
    <t>Recalculated Net Policy Liabilities Parallel - 1%</t>
  </si>
  <si>
    <t xml:space="preserve">Maximum Absolute value of (B-A) or (C-A) </t>
  </si>
  <si>
    <t xml:space="preserve">Maximum Regulatory Capital Required  
(D x E) </t>
  </si>
  <si>
    <t>Supporting Asset Value</t>
  </si>
  <si>
    <t>Recalculated Supporting Asset Value Parallel + 1%</t>
  </si>
  <si>
    <t>Recalculated Supporting Asset Value Parallel - 1%</t>
  </si>
  <si>
    <t>Liability (B-A)      Less                   Asset (H-G)</t>
  </si>
  <si>
    <t>Liability (C-A)      Less                   Asset (I-G)</t>
  </si>
  <si>
    <t xml:space="preserve">Maximum Absolute value of J or K </t>
  </si>
  <si>
    <t>Regulatory Capital Required (Smaller of F or L)</t>
  </si>
  <si>
    <t>This risk charge does not apply to the portion of the assets backing and the liabilities of an insurer’s investment linked insurance business if:</t>
  </si>
  <si>
    <t>(c)  there is full pass through of investment returns to the policies and credited returns are not based on company's discretion.</t>
  </si>
  <si>
    <t>MORTALITY RISK</t>
  </si>
  <si>
    <t>Direct &amp; Assumed</t>
  </si>
  <si>
    <t>Reinsurance Ceded</t>
  </si>
  <si>
    <t>Regulatory Capital Required (F-K)</t>
  </si>
  <si>
    <t>Type of Policy</t>
  </si>
  <si>
    <t>Sum Insured</t>
  </si>
  <si>
    <t>Policy Liability or Mortality Component</t>
  </si>
  <si>
    <t>Net Amount at Risk (A-B)</t>
  </si>
  <si>
    <t>Deductions</t>
  </si>
  <si>
    <t>Component (C-D)xE</t>
  </si>
  <si>
    <t>Net Amount at Risk (G-H)</t>
  </si>
  <si>
    <t>Component (IxJ)</t>
  </si>
  <si>
    <t>A. Individual Insurance (excluding AD&amp;D)</t>
  </si>
  <si>
    <t xml:space="preserve">Individual Life </t>
  </si>
  <si>
    <t xml:space="preserve">       Less than one year guaranteed term remaining</t>
  </si>
  <si>
    <t xml:space="preserve">      One to five years remaining</t>
  </si>
  <si>
    <t xml:space="preserve">      More than five years guaranteed term remaining</t>
  </si>
  <si>
    <t>Participating, Adjustable Life &amp; Universal Life</t>
  </si>
  <si>
    <t>Total Individual Insurance</t>
  </si>
  <si>
    <t>B. Group Insurance (excluding AD&amp;D)</t>
  </si>
  <si>
    <t>Total Group Insurance</t>
  </si>
  <si>
    <t>C. Accidental Death &amp; Dismemberment</t>
  </si>
  <si>
    <t>Group Insurance</t>
  </si>
  <si>
    <t>Total AD&amp;D Insurance</t>
  </si>
  <si>
    <t>D. Annuities Involving Life Contingencies</t>
  </si>
  <si>
    <t xml:space="preserve">      Individual </t>
  </si>
  <si>
    <t xml:space="preserve">      Group</t>
  </si>
  <si>
    <t>Total Annuities</t>
  </si>
  <si>
    <t>E. Other (specify &amp; insert factor)</t>
  </si>
  <si>
    <t>Total Other</t>
  </si>
  <si>
    <t>Total Regulatory Capital Required for Mortality Risk</t>
  </si>
  <si>
    <t>MORBIDITY RISK</t>
  </si>
  <si>
    <t>Regulatory Capital Required (C-F)</t>
  </si>
  <si>
    <t>Annual Earned Premium</t>
  </si>
  <si>
    <t>Component (AxB)</t>
  </si>
  <si>
    <t>Annual Premium Ceded</t>
  </si>
  <si>
    <t>Component (DxE)</t>
  </si>
  <si>
    <t xml:space="preserve">C </t>
  </si>
  <si>
    <t>A. New Claims Risk</t>
  </si>
  <si>
    <t>Other Accident and Sickness</t>
  </si>
  <si>
    <t>Health Insurance - Individual and Group</t>
  </si>
  <si>
    <t>Total New Claims Risk</t>
  </si>
  <si>
    <t>B. Continuing Claims Risk</t>
  </si>
  <si>
    <t>Reserve</t>
  </si>
  <si>
    <t>Amount Ceded</t>
  </si>
  <si>
    <t>Disabled Lives reserves</t>
  </si>
  <si>
    <t xml:space="preserve">Benefit period remaining - one year or less </t>
  </si>
  <si>
    <t xml:space="preserve">      Duration - five years or less but more than two years</t>
  </si>
  <si>
    <t xml:space="preserve">      Duration - more than five years</t>
  </si>
  <si>
    <t>Benefit period remaining - two years or less but more than one year</t>
  </si>
  <si>
    <t xml:space="preserve">Benefit period remaining - more than two years </t>
  </si>
  <si>
    <t>Total Continuing Claims Risk</t>
  </si>
  <si>
    <t>Total Regulatory Capital Required for Morbidity Risk</t>
  </si>
  <si>
    <t>LAPSE RISK</t>
  </si>
  <si>
    <r>
      <t>Recalculated Net Policy Liabilities</t>
    </r>
    <r>
      <rPr>
        <b/>
        <vertAlign val="superscript"/>
        <sz val="10"/>
        <rFont val="Arial"/>
        <family val="2"/>
      </rPr>
      <t>1</t>
    </r>
  </si>
  <si>
    <t>Regulatory Capital Required 
(B-A)</t>
  </si>
  <si>
    <t>Individual Life</t>
  </si>
  <si>
    <t xml:space="preserve">A. Participating and Adjustable Premium </t>
  </si>
  <si>
    <t>B. Other policy series</t>
  </si>
  <si>
    <t>Total Net Policy Liabilities</t>
  </si>
  <si>
    <t>Total Regulatory Capital Required for Lapse Risk</t>
  </si>
  <si>
    <t>1 The net policy liabilities are to be recalculated using increased lapse margins for adverse deviation in accordance with the following  principles:</t>
  </si>
  <si>
    <t xml:space="preserve"> (i) for participating and adjustable premium policies, the lapse rate margin assumption shall be adjusted by seven point five per cent of the underlying lapse rate assumption;</t>
  </si>
  <si>
    <t xml:space="preserve"> (ii) for other policies, the lapse rate margin assumption shall be adjusted by fifteen per cent of the underlying lapse rate assumption;</t>
  </si>
  <si>
    <t xml:space="preserve"> (iii) where at a particular duration a lower lapse rate assumption results in a higher reserve, the lapse rate assumption shall be adjusted by reducing the rate; or</t>
  </si>
  <si>
    <t>(iv) where at a particular duration a higher lapse rate assumption results in a higher reserve, the lapse rate assumption is adjusted by increasing the rate.</t>
  </si>
  <si>
    <t>INTEREST MARGIN PRICING RISK</t>
  </si>
  <si>
    <t xml:space="preserve">Net Policy Liabilities </t>
  </si>
  <si>
    <t>Regulatory Capital Required (AxB)</t>
  </si>
  <si>
    <t>Deferred annuities that are renewable at new business rates; policies with no repricing risk; policy liabilities that are not discounted for interest.</t>
  </si>
  <si>
    <t>Adjustable premiums/adjustable interest credits, Universal life where the crediting rates are reasonably flexible</t>
  </si>
  <si>
    <t>All other policies</t>
  </si>
  <si>
    <t>Total Policy Liabilities</t>
  </si>
  <si>
    <t>Total Regulatory Capital Required for Interest Margin Pricing Risk</t>
  </si>
  <si>
    <t>LIQUIDITY AND OPERATIONAL RISK</t>
  </si>
  <si>
    <t xml:space="preserve">Investment Linked Insurance Business Only </t>
  </si>
  <si>
    <t>Balance Sheet</t>
  </si>
  <si>
    <t>Regulatory Capital Required 
(A x B)</t>
  </si>
  <si>
    <t xml:space="preserve">Investment Linked policy liabilities </t>
  </si>
  <si>
    <t>Total Regulatory Capital Required for Liquidity and Operational Risk</t>
  </si>
  <si>
    <t>GUARANTEE RISK</t>
  </si>
  <si>
    <t>Net Policy 
Liabilities</t>
  </si>
  <si>
    <r>
      <t>Guarantees</t>
    </r>
    <r>
      <rPr>
        <vertAlign val="superscript"/>
        <sz val="10"/>
        <rFont val="Arial"/>
        <family val="2"/>
      </rPr>
      <t>1</t>
    </r>
  </si>
  <si>
    <t>Total Regulatory Capital Required for Guarantee Risk</t>
  </si>
  <si>
    <t>GENERAL INSURANCE BUSINESS</t>
  </si>
  <si>
    <t>PREMIUM ADEQUACY RISK</t>
  </si>
  <si>
    <t>Class of Insurance</t>
  </si>
  <si>
    <t xml:space="preserve"> Net Written Premium</t>
  </si>
  <si>
    <t xml:space="preserve">Factors
</t>
  </si>
  <si>
    <t>Regulatory Capital Required
(A x B)</t>
  </si>
  <si>
    <r>
      <t>Property</t>
    </r>
    <r>
      <rPr>
        <vertAlign val="superscript"/>
        <sz val="10"/>
        <rFont val="Arial"/>
        <family val="2"/>
      </rPr>
      <t>1</t>
    </r>
  </si>
  <si>
    <t xml:space="preserve">Motor Vehicle </t>
  </si>
  <si>
    <t>Marine, Aviation and Transport</t>
  </si>
  <si>
    <t>Workers Compensation</t>
  </si>
  <si>
    <r>
      <t>Liability</t>
    </r>
    <r>
      <rPr>
        <vertAlign val="superscript"/>
        <sz val="10"/>
        <rFont val="Arial"/>
        <family val="2"/>
      </rPr>
      <t>2</t>
    </r>
  </si>
  <si>
    <r>
      <t>Pecuniary Loss</t>
    </r>
    <r>
      <rPr>
        <vertAlign val="superscript"/>
        <sz val="10"/>
        <rFont val="Arial"/>
        <family val="2"/>
      </rPr>
      <t>3</t>
    </r>
  </si>
  <si>
    <t>Personal Accident</t>
  </si>
  <si>
    <t>Regulatory Capital Required for Premium Adequacy Risk</t>
  </si>
  <si>
    <r>
      <rPr>
        <vertAlign val="superscript"/>
        <sz val="10"/>
        <rFont val="Arial"/>
        <family val="2"/>
      </rPr>
      <t>1</t>
    </r>
    <r>
      <rPr>
        <sz val="10"/>
        <rFont val="Arial"/>
        <family val="2"/>
      </rPr>
      <t xml:space="preserve">  Property includes Engineering, Fire, Contractors all risk, Boiler and machinery, Homeowners and Householders insurance  </t>
    </r>
  </si>
  <si>
    <r>
      <rPr>
        <vertAlign val="superscript"/>
        <sz val="10"/>
        <rFont val="Arial"/>
        <family val="2"/>
      </rPr>
      <t>2</t>
    </r>
    <r>
      <rPr>
        <sz val="10"/>
        <rFont val="Arial"/>
        <family val="2"/>
      </rPr>
      <t>  Liability includes Public, Products and Professional Liability</t>
    </r>
  </si>
  <si>
    <t>OUTSTANDING CLAIM RISK</t>
  </si>
  <si>
    <t xml:space="preserve"> Outstanding Claims Net of Reinsurance</t>
  </si>
  <si>
    <t>Factors</t>
  </si>
  <si>
    <t>Regulatory Capital Required (A x B)</t>
  </si>
  <si>
    <t>Total Regulatory Capital Required for Outstanding Claim Risk</t>
  </si>
  <si>
    <t>IBNRs are to be included.</t>
  </si>
  <si>
    <t>CATASTROPHE RISK</t>
  </si>
  <si>
    <t>Gross Aggregate</t>
  </si>
  <si>
    <t>Net Aggregate</t>
  </si>
  <si>
    <t>Probable Maximum Loss (PML)</t>
  </si>
  <si>
    <t>PML as % of Net Aggregate</t>
  </si>
  <si>
    <t xml:space="preserve">PML </t>
  </si>
  <si>
    <t>Catastrophe reinsurance program</t>
  </si>
  <si>
    <t>Renewal date of catastrophe program (dd/mm/yyyy)</t>
  </si>
  <si>
    <t>Retention</t>
  </si>
  <si>
    <t>Upper limit of Cover</t>
  </si>
  <si>
    <r>
      <t>Reinstatement cost</t>
    </r>
    <r>
      <rPr>
        <vertAlign val="superscript"/>
        <sz val="10"/>
        <rFont val="Arial"/>
        <family val="2"/>
      </rPr>
      <t>1</t>
    </r>
  </si>
  <si>
    <t>Catastrophe Risk Charge</t>
  </si>
  <si>
    <t>Shortfall between Net PML and Upper limit</t>
  </si>
  <si>
    <t>Reinstatement Cost</t>
  </si>
  <si>
    <t>Total Regulatory Capital Required for Catastrophe Risk</t>
  </si>
  <si>
    <r>
      <t xml:space="preserve">1 </t>
    </r>
    <r>
      <rPr>
        <sz val="10"/>
        <rFont val="Arial"/>
        <family val="2"/>
      </rPr>
      <t>Cost to reinstate the cover up to the amount of the PML. If there is a Reinstatement Premium Protection treaty in place which covers an insurer's reinstatement in the event of a catastrophe, then this cost is zero.</t>
    </r>
  </si>
  <si>
    <t>PROPERTY VALUATION FORM</t>
  </si>
  <si>
    <t>Investment</t>
  </si>
  <si>
    <t>Own Use</t>
  </si>
  <si>
    <t>Details</t>
  </si>
  <si>
    <t>Date of Purchase</t>
  </si>
  <si>
    <t>Date of last valuation</t>
  </si>
  <si>
    <t>Type</t>
  </si>
  <si>
    <t>Name of Valuator</t>
  </si>
  <si>
    <t>Cost</t>
  </si>
  <si>
    <t>Market Value</t>
  </si>
  <si>
    <t>Unrealised Gains</t>
  </si>
  <si>
    <t>(dd/mm/yyyy)</t>
  </si>
  <si>
    <t>UNRATED BONDS VALUATION FORM</t>
  </si>
  <si>
    <t>Description</t>
  </si>
  <si>
    <t>Date of purchase</t>
  </si>
  <si>
    <t>QUOTED COMMON SHARES VALUATION FORM</t>
  </si>
  <si>
    <t>No. of shares</t>
  </si>
  <si>
    <t>Market Price</t>
  </si>
  <si>
    <r>
      <t>NON-PERMISSIBLE VALUES</t>
    </r>
    <r>
      <rPr>
        <b/>
        <vertAlign val="superscript"/>
        <sz val="10"/>
        <rFont val="Arial"/>
        <family val="2"/>
      </rPr>
      <t>1</t>
    </r>
  </si>
  <si>
    <t xml:space="preserve">Total Value of Assets Backing Investment Linked Business (A2) </t>
  </si>
  <si>
    <t>Total Value of Assets not including Assets Backing Investment Linked Business (A = A1 - A2)</t>
  </si>
  <si>
    <t>Deductions from Net Tier 1 Capital (Not including non-permissible assets) (B1)</t>
  </si>
  <si>
    <t>Other Deductions from Regulatory Capital Available (B2)</t>
  </si>
  <si>
    <t>Total of all deductions (B = B1 + B2)</t>
  </si>
  <si>
    <t>Adjusted Assets (A - B)</t>
  </si>
  <si>
    <r>
      <t>Aggregate Value on Balance Sheet</t>
    </r>
    <r>
      <rPr>
        <b/>
        <vertAlign val="superscript"/>
        <sz val="10"/>
        <rFont val="Arial"/>
        <family val="2"/>
      </rPr>
      <t>2</t>
    </r>
  </si>
  <si>
    <t>Maximum Value as a % of Adjusted Assets</t>
  </si>
  <si>
    <t>Permissible Value</t>
  </si>
  <si>
    <t>Non-Permissible Value</t>
  </si>
  <si>
    <t>Ordinary Shares not including ordinary shares in permissible real estate entities</t>
  </si>
  <si>
    <t>Mutual funds including unit trusts and other collective investment schemes not including money market funds</t>
  </si>
  <si>
    <t>Mortgages or other titles for repayment of a loan secured by real estate not including mortgages or debts due from  permissible real estate entities</t>
  </si>
  <si>
    <t xml:space="preserve">Interests in real estate </t>
  </si>
  <si>
    <t>Mortgages or other titles for repayment of a loan secured by real estate not including mortgages or debts due from  permissible real estate entities controlled by the insurer and the value of interests in real estate</t>
  </si>
  <si>
    <t>Securities rated below investment grade (S&amp;P rating BB and lower)</t>
  </si>
  <si>
    <t xml:space="preserve">Unrated securities </t>
  </si>
  <si>
    <r>
      <t>Other (specify)</t>
    </r>
    <r>
      <rPr>
        <vertAlign val="superscript"/>
        <sz val="10"/>
        <rFont val="Arial"/>
        <family val="2"/>
      </rPr>
      <t>3</t>
    </r>
  </si>
  <si>
    <t xml:space="preserve">Total Non-permissible Assets </t>
  </si>
  <si>
    <r>
      <t>2</t>
    </r>
    <r>
      <rPr>
        <sz val="10"/>
        <rFont val="Arial"/>
        <family val="2"/>
      </rPr>
      <t xml:space="preserve"> Excluding investment linked insurance business</t>
    </r>
  </si>
  <si>
    <r>
      <t xml:space="preserve">3  </t>
    </r>
    <r>
      <rPr>
        <sz val="10"/>
        <rFont val="Arial"/>
        <family val="2"/>
      </rPr>
      <t>List</t>
    </r>
    <r>
      <rPr>
        <vertAlign val="superscript"/>
        <sz val="10"/>
        <rFont val="Arial"/>
        <family val="2"/>
      </rPr>
      <t xml:space="preserve"> </t>
    </r>
    <r>
      <rPr>
        <sz val="10"/>
        <rFont val="Arial"/>
        <family val="2"/>
      </rPr>
      <t>and state</t>
    </r>
    <r>
      <rPr>
        <vertAlign val="superscript"/>
        <sz val="10"/>
        <rFont val="Arial"/>
        <family val="2"/>
      </rPr>
      <t xml:space="preserve"> </t>
    </r>
    <r>
      <rPr>
        <sz val="10"/>
        <rFont val="Arial"/>
        <family val="2"/>
      </rPr>
      <t>the aggregate value of assets, credit exposures and reduction in liabilities prohibited by the Act or Regulations made thereunder, not including amounts in excess of the limits prescribed under section 85 of the Act</t>
    </r>
  </si>
  <si>
    <t>NON-PAR</t>
  </si>
  <si>
    <t>PAR</t>
  </si>
  <si>
    <t>Total Long Term Business</t>
  </si>
  <si>
    <t>General Insurance</t>
  </si>
  <si>
    <t>LIFE</t>
  </si>
  <si>
    <t>Annuities &amp; Pensions</t>
  </si>
  <si>
    <t>Accident &amp; Sickness</t>
  </si>
  <si>
    <t>Disability Income</t>
  </si>
  <si>
    <t>Segregated Fund</t>
  </si>
  <si>
    <t>Industrial life</t>
  </si>
  <si>
    <t>Individual   Life</t>
  </si>
  <si>
    <t>Individual Annuities</t>
  </si>
  <si>
    <t xml:space="preserve">Personal Accident </t>
  </si>
  <si>
    <t>Other General Insurance</t>
  </si>
  <si>
    <t>Revenue</t>
  </si>
  <si>
    <t xml:space="preserve">Individual  </t>
  </si>
  <si>
    <t xml:space="preserve">Investment Linked </t>
  </si>
  <si>
    <t xml:space="preserve">Individual </t>
  </si>
  <si>
    <t xml:space="preserve">Accident </t>
  </si>
  <si>
    <t>Individual Health</t>
  </si>
  <si>
    <t>GROUP Health</t>
  </si>
  <si>
    <t>60.22</t>
  </si>
  <si>
    <t>Gross Written Premiums</t>
  </si>
  <si>
    <t>1.0  Long Term Business</t>
  </si>
  <si>
    <t xml:space="preserve">  1.1 Single</t>
  </si>
  <si>
    <t xml:space="preserve">  1.2 First Year</t>
  </si>
  <si>
    <t xml:space="preserve">  1.3 Renewal</t>
  </si>
  <si>
    <t>Sub-total - Long Term Business</t>
  </si>
  <si>
    <t>2.0 Short Term Contracts</t>
  </si>
  <si>
    <t xml:space="preserve">   2.1 First Year</t>
  </si>
  <si>
    <t xml:space="preserve">   2.2 Renewal</t>
  </si>
  <si>
    <t>Sub-total - Short Term Business</t>
  </si>
  <si>
    <t xml:space="preserve"> Total  Gross  Premiums Written </t>
  </si>
  <si>
    <t>3.0 Reinsurance Share of Premiums</t>
  </si>
  <si>
    <t xml:space="preserve"> 3.1 Single</t>
  </si>
  <si>
    <t xml:space="preserve"> 3.2 First Year</t>
  </si>
  <si>
    <t xml:space="preserve"> 3.3 Renewal</t>
  </si>
  <si>
    <t xml:space="preserve">  4.1 First Year</t>
  </si>
  <si>
    <t xml:space="preserve">  4.2 Renewal</t>
  </si>
  <si>
    <t>Total Net Premiums</t>
  </si>
  <si>
    <t>5.0 Commissions Paid</t>
  </si>
  <si>
    <t xml:space="preserve"> 5.1 Single</t>
  </si>
  <si>
    <t xml:space="preserve"> 5.2 First Year</t>
  </si>
  <si>
    <t xml:space="preserve"> 5.3 Renewal</t>
  </si>
  <si>
    <t>6.0 Commissions Received</t>
  </si>
  <si>
    <t>6.1 Commissions and Allowances Incurred on Reinsurance Assumed</t>
  </si>
  <si>
    <t>6.2 Commissions and Allowances Received on Reinsurance Ceded</t>
  </si>
  <si>
    <t>Total Net Commissions Incurred</t>
  </si>
  <si>
    <t>Next Page is 45.022</t>
  </si>
  <si>
    <t>General Business</t>
  </si>
  <si>
    <t>4.0 Short Term Contracts</t>
  </si>
  <si>
    <t>Total Direct Commissions</t>
  </si>
  <si>
    <t>Maturities</t>
  </si>
  <si>
    <t>Annuities</t>
  </si>
  <si>
    <t>Surrenders</t>
  </si>
  <si>
    <t>SEGREGATED FUND NET ASSETS MOVEMENT FOR THE YEAR BY TYPE OF FUND</t>
  </si>
  <si>
    <t xml:space="preserve">IN TRINIDAD &amp; TOBAGO </t>
  </si>
  <si>
    <t>Premium and Other Receipts</t>
  </si>
  <si>
    <t>Withdrawals / Redemption</t>
  </si>
  <si>
    <t>Transfers Between Seg. Funds</t>
  </si>
  <si>
    <t>Net Income</t>
  </si>
  <si>
    <t>Currency Translation Account</t>
  </si>
  <si>
    <t>TYPE OF FUND</t>
  </si>
  <si>
    <t xml:space="preserve">OUTSIDE TRINIDAD &amp; TOBAGO </t>
  </si>
  <si>
    <t>Next Page is 50.030</t>
  </si>
  <si>
    <t>50.030</t>
  </si>
  <si>
    <t xml:space="preserve"> SEGREGATED FUNDS QUESTIONNAIRE</t>
  </si>
  <si>
    <t>Are the units against which the general fund variable contracts are matched held in the general fund?</t>
  </si>
  <si>
    <t>If yes, describe the manner in which the units are valued in the general fund and how the value is matched to the liability.</t>
  </si>
  <si>
    <t>If question 1(b) is answered with a "No", describe how the liability is matched.</t>
  </si>
  <si>
    <t>Next Page is 50.032</t>
  </si>
  <si>
    <t>50.032</t>
  </si>
  <si>
    <t>LONG-TERM INSURANCE BUSINESS</t>
  </si>
  <si>
    <t>SEGREGATED FUNDS QUESTIONNAIRE (continued)</t>
  </si>
  <si>
    <t>Do the segregated funds employ financial contracts such as options, futures, forwards and other derivative transactions?</t>
  </si>
  <si>
    <t>If yes, please provide details by type of fund outlining the purpose, arrangements and contract amount for all such transactions outstanding at any time during the current year. Also, disclose by type of fund, as described in page 60.020, the income derived from the specified transactions.</t>
  </si>
  <si>
    <t>Has any fund given a security interest on any of its assets, provided a guarantee or arranged for the general fund to give a guarantee on its behalf?</t>
  </si>
  <si>
    <t>If yes, please provide details outlining the purpose and arrangements for such security interest.</t>
  </si>
  <si>
    <t>(c)</t>
  </si>
  <si>
    <t>Next Page is 60.010</t>
  </si>
  <si>
    <t>OTHER REVENUE</t>
  </si>
  <si>
    <t>4.5.1 Share of Income/ (Loss) in Associates &amp; Joint Ventures</t>
  </si>
  <si>
    <t>4.5.2 Share of Net Income (Loss) of Pooled Funds using Equity Method</t>
  </si>
  <si>
    <t>4.5.5 Other Revenues (specify)</t>
  </si>
  <si>
    <t>Note: Basis of allocation of Income and Expenses must be detailed-Section 151</t>
  </si>
  <si>
    <t>INTEREST EXPENSE &amp; FINANCE COSTS</t>
  </si>
  <si>
    <t>Interest on Subordinated Debt</t>
  </si>
  <si>
    <t>Interest on Long Term Debt</t>
  </si>
  <si>
    <t>Other Interest Expense (specify:)</t>
  </si>
  <si>
    <t>Total Interest Expense &amp; Finance Costs</t>
  </si>
  <si>
    <t>EXPENSES - INSURANCE OPERATIONS*</t>
  </si>
  <si>
    <t>General   Expenses</t>
  </si>
  <si>
    <t>Investment Expenses</t>
  </si>
  <si>
    <t>Head Office Rents</t>
  </si>
  <si>
    <t>Branch Office Rents</t>
  </si>
  <si>
    <t>Total Rent</t>
  </si>
  <si>
    <t>Salaries, Wages and Allowances</t>
  </si>
  <si>
    <t>Head Office employees: salaries and wages</t>
  </si>
  <si>
    <t>Branch Office employees, managers and agents: salaries and wages</t>
  </si>
  <si>
    <t>Expense allowances and advances to agents</t>
  </si>
  <si>
    <t>TOTAL SALARIES WAGES AND ALLOWANCES</t>
  </si>
  <si>
    <t>Employees and Agents Welfare</t>
  </si>
  <si>
    <t>Contributions to pension and insurance plans for agents and employees</t>
  </si>
  <si>
    <t>Other Welfare Items</t>
  </si>
  <si>
    <t>TOTAL EMPLOYEES AND AGENTS WELFARE</t>
  </si>
  <si>
    <t>Professional and Service Fees and Expenses</t>
  </si>
  <si>
    <t>Legal Fees and Expenses</t>
  </si>
  <si>
    <t>Medical Examination fees</t>
  </si>
  <si>
    <t>Inspection Report and Fees</t>
  </si>
  <si>
    <t>Investigation and settlement of claims</t>
  </si>
  <si>
    <t>Actuarial Fees</t>
  </si>
  <si>
    <t>Management Fees</t>
  </si>
  <si>
    <t>Directors Fees</t>
  </si>
  <si>
    <t>TOTAL PROFESSIONAL AND SERVICE FEES AND EXPENSES</t>
  </si>
  <si>
    <t>Miscellaneous Expenses</t>
  </si>
  <si>
    <t>Advertising</t>
  </si>
  <si>
    <t>Books, Periodicals, Bureau and Association Dues</t>
  </si>
  <si>
    <t>Insurance, except on real Estate</t>
  </si>
  <si>
    <t>Office Furniture and stationery including postage, etc.</t>
  </si>
  <si>
    <t>Commissions on Mortgages, custody of securities</t>
  </si>
  <si>
    <t>Traveling Expenses</t>
  </si>
  <si>
    <t>TOTAL MISCELLANEOUS &amp; SUNDRY GENERAL EXPENSES</t>
  </si>
  <si>
    <t>Real Estate Expenses, Excluding Taxes</t>
  </si>
  <si>
    <t>Salaries and Wages</t>
  </si>
  <si>
    <t>Other Items (Specify)</t>
  </si>
  <si>
    <t>TOTAL REAL ESTATE EXPENSES, EXCLUDING TAXES</t>
  </si>
  <si>
    <t xml:space="preserve">GRAND TOTALS </t>
  </si>
  <si>
    <t>Next Page is 60.022</t>
  </si>
  <si>
    <t>Collection and Bank Charges</t>
  </si>
  <si>
    <t>Lapses</t>
  </si>
  <si>
    <t>75.000</t>
  </si>
  <si>
    <t>Notes to the Insurance Returns</t>
  </si>
  <si>
    <t>FORM</t>
  </si>
  <si>
    <t>BALANCE</t>
  </si>
  <si>
    <t>DIFFERENCE</t>
  </si>
  <si>
    <t>Consolidated -Statement of Assets</t>
  </si>
  <si>
    <t>Total Segregated Fund Assets- Current Year-50.010</t>
  </si>
  <si>
    <t>Total Segregated Fund Assets- Prior  Year-50.010</t>
  </si>
  <si>
    <t>Consolidated -Statement of Liabilities</t>
  </si>
  <si>
    <t>Total Segregated Fund Liabilities- Current Year-50.020</t>
  </si>
  <si>
    <t>Total Segregated Fund Liabilities Prior  Year-50.020</t>
  </si>
  <si>
    <t>Accumulated Other Comprehensive Income</t>
  </si>
  <si>
    <t>Summary of Investments -In TT &amp; Outside TT</t>
  </si>
  <si>
    <t>Total Investments In  TT -21.012</t>
  </si>
  <si>
    <t>Total Investments  In &amp; Outside TT-20.012</t>
  </si>
  <si>
    <t>Summary of Assets &amp; Liabilities By Territory</t>
  </si>
  <si>
    <t>Total Segregated Fund Assets Current Year -50.010</t>
  </si>
  <si>
    <t>Total Segregated Fund Assets Prior Year-50.010</t>
  </si>
  <si>
    <t>Total Segregated Fund Liabilities Current Year -50.020</t>
  </si>
  <si>
    <t>Total Segregated Fund Liabilities  Prior Year-50.020</t>
  </si>
  <si>
    <t>Total Cash &amp; Invested Assets-Current Year- -21.012</t>
  </si>
  <si>
    <t>Total Cash &amp; Invested Assets-Prior Year- -21.012</t>
  </si>
  <si>
    <t>Non-Consolidated Statement of Assets</t>
  </si>
  <si>
    <t>Non-Consolidated Statement of Liabilities</t>
  </si>
  <si>
    <t>Participating Account -Current Year-23.030</t>
  </si>
  <si>
    <t>Participating Account -Prior Year-23.030</t>
  </si>
  <si>
    <t>Par Account- Accumulated Other Comprehensive Income C/Y-23.021</t>
  </si>
  <si>
    <t>Shareholders' AOCI-Current Year-23.021</t>
  </si>
  <si>
    <t>Statement of Trinidad and Tobago Assets/ Liabilities</t>
  </si>
  <si>
    <t>Insurance Contract Liabilities-Current Year-T &amp; T-23.011</t>
  </si>
  <si>
    <t>Investment Contract Liabilities-Current  Year-T &amp; T-23.011</t>
  </si>
  <si>
    <t>Statement of Assets Outside T &amp; T By Territory</t>
  </si>
  <si>
    <t>Trinidad &amp; Tobago Assets to Policyholders liabilities as at:</t>
  </si>
  <si>
    <t>Right of Use Asset</t>
  </si>
  <si>
    <t>Interest on deposits (other than policyholders)</t>
  </si>
  <si>
    <t>Realized Gains/          ( Losses)</t>
  </si>
  <si>
    <t>Unrealized Gain/  (Loss) From FV Option</t>
  </si>
  <si>
    <t>Total Trinidad and Tobago Investments</t>
  </si>
  <si>
    <t>40.020</t>
  </si>
  <si>
    <t>40.021</t>
  </si>
  <si>
    <t>40.022</t>
  </si>
  <si>
    <t>40.023</t>
  </si>
  <si>
    <t>40.030</t>
  </si>
  <si>
    <t>40.031</t>
  </si>
  <si>
    <t>40.032</t>
  </si>
  <si>
    <t>40.033</t>
  </si>
  <si>
    <t>40.034</t>
  </si>
  <si>
    <t>40.035</t>
  </si>
  <si>
    <t>40.036</t>
  </si>
  <si>
    <t>40.040</t>
  </si>
  <si>
    <t>40.041</t>
  </si>
  <si>
    <t>40.042</t>
  </si>
  <si>
    <t>40.050</t>
  </si>
  <si>
    <t>40.051</t>
  </si>
  <si>
    <t>40.052</t>
  </si>
  <si>
    <t>Does the insurer sell variable policies or contracts out of its general fund which are matched against units of its segregated funds?</t>
  </si>
  <si>
    <t>If yes, explain why the policy is held in the general fund.</t>
  </si>
  <si>
    <t>Have the policyholders been informed of the fact that guarantees and security interest arrangements may be entered into by the funds?</t>
  </si>
  <si>
    <t>Are policyholders provided with an explanation of such activity for the current year?</t>
  </si>
  <si>
    <t>Will all segregated funds with individual contracts be audited and will financial statements for the current year of such funds be made available to the policyholders?</t>
  </si>
  <si>
    <t>Total Equity</t>
  </si>
  <si>
    <t>Contributed Surplus</t>
  </si>
  <si>
    <t>Next page is 23.022</t>
  </si>
  <si>
    <t>Statement of Changes In Equity</t>
  </si>
  <si>
    <t>23.022</t>
  </si>
  <si>
    <t>  2.1.1 Mortgage Loan Interest</t>
  </si>
  <si>
    <t>Date of Examination:</t>
  </si>
  <si>
    <t>Reference</t>
  </si>
  <si>
    <t>sum of 1 to 14</t>
  </si>
  <si>
    <t xml:space="preserve">Total Regulatory Capital Required                                                   </t>
  </si>
  <si>
    <t>B/A * 100</t>
  </si>
  <si>
    <t xml:space="preserve">Regulatory Capital Ratio: </t>
  </si>
  <si>
    <t>C/A * 100</t>
  </si>
  <si>
    <t xml:space="preserve">Net Tier 1 Ratio: </t>
  </si>
  <si>
    <t>LONG-TERM Annual Return (2018)</t>
  </si>
  <si>
    <t>LONG-TERM INSURERS ANNUAL RETURN</t>
  </si>
  <si>
    <t>Trinidad &amp; Tobago Long-Term Insurers</t>
  </si>
  <si>
    <t>Cuna Caribbean Insurance Society Limited</t>
  </si>
  <si>
    <t>United Security Life Insurance Company Limited</t>
  </si>
  <si>
    <t>Nationwide Insurance Company Limited</t>
  </si>
  <si>
    <t>sales or new business (NB)?</t>
  </si>
  <si>
    <t>renewals (RB)?</t>
  </si>
  <si>
    <t>Next Page is 10.030</t>
  </si>
  <si>
    <t>cbtt testing</t>
  </si>
  <si>
    <t>Section 158-Life-Actuarial &amp; Other liab.</t>
  </si>
  <si>
    <t>[Sections 42 &amp; 145(1)(a)]</t>
  </si>
  <si>
    <t>Next Page is 40.011</t>
  </si>
  <si>
    <t>Next Page is 40.020</t>
  </si>
  <si>
    <t>Next Page is 40.021</t>
  </si>
  <si>
    <t>Next Page is 40.022</t>
  </si>
  <si>
    <t>Next Page is 40.023</t>
  </si>
  <si>
    <t>Next Page is 40.030</t>
  </si>
  <si>
    <t>Next Page is 40.031</t>
  </si>
  <si>
    <t>Next Page is 40.032</t>
  </si>
  <si>
    <t>Next Page is 40.033</t>
  </si>
  <si>
    <t>Next Page is 40.034</t>
  </si>
  <si>
    <t>Next Page is 40.035</t>
  </si>
  <si>
    <t>Next Page is 40.036</t>
  </si>
  <si>
    <t>Next Page is 40.040</t>
  </si>
  <si>
    <t>Next Page is 40.041</t>
  </si>
  <si>
    <t>Next Page is 40.042</t>
  </si>
  <si>
    <t>Next Page is 40.050</t>
  </si>
  <si>
    <t>Next Page is 40.051</t>
  </si>
  <si>
    <t>Next Page is 40.052</t>
  </si>
  <si>
    <t>Next Page is 40.060</t>
  </si>
  <si>
    <t>Total Investment in Subs., Affiliates &amp; Structured Entities</t>
  </si>
  <si>
    <t xml:space="preserve">  14. Cash Deposits with the Central Banks/Other Regulatory Body</t>
  </si>
  <si>
    <t>Right-of Use assets</t>
  </si>
  <si>
    <t xml:space="preserve">  23.2.1 Taxation Recoverable</t>
  </si>
  <si>
    <t>23.2 Taxes</t>
  </si>
  <si>
    <t>1.2 Investment Properties</t>
  </si>
  <si>
    <t>1.1 Total Property and Equipment</t>
  </si>
  <si>
    <t>  1.1.2 Office furniture and fittings</t>
  </si>
  <si>
    <t>  1.1.3 Computer Equipment</t>
  </si>
  <si>
    <t>  1.1.4 Motor Vehicles</t>
  </si>
  <si>
    <t> 1.0 Total Property and Equipment</t>
  </si>
  <si>
    <t>   3.1 Trinidad and Tobago</t>
  </si>
  <si>
    <r>
      <t>If Yes, please describe the nature of the service received / provided and the amount of revenue derived from material transactions (from the non-insurance business only) from subsidiarie</t>
    </r>
    <r>
      <rPr>
        <strike/>
        <sz val="11"/>
        <rFont val="Arial"/>
        <family val="2"/>
      </rPr>
      <t>s</t>
    </r>
    <r>
      <rPr>
        <sz val="11"/>
        <rFont val="Arial"/>
        <family val="2"/>
      </rPr>
      <t xml:space="preserve"> and other related parties.</t>
    </r>
  </si>
  <si>
    <t xml:space="preserve">COMPLYING WITH THE INSURANCE ACT AND ANY REGULATIONS MADE UNDER THE INSURANCE ACT, 2018 AND </t>
  </si>
  <si>
    <t>(ON BEHALF OF MANAGEMENT)</t>
  </si>
  <si>
    <t xml:space="preserve">ARE ADEQUATE FOR MANAGING THE RISKS OF </t>
  </si>
  <si>
    <t xml:space="preserve">AND ARE PROPERLY APPLIED; </t>
  </si>
  <si>
    <t>Signature of Appointed Actuary</t>
  </si>
  <si>
    <t>Note: This declaration must be signed by the Appointed Actuary of the company pursuant to Regulation 24(2)</t>
  </si>
  <si>
    <t>(HEREINAFTER CALLED THE "INSURER/ FINANCIAL HOLDING COMPANY") DO SEVERALLY STATE THAT IN OUR BELIEF:</t>
  </si>
  <si>
    <t xml:space="preserve">and of the earnings and expenses for the year ended on that day, </t>
  </si>
  <si>
    <t>, ARE ABLE TO MAKE THIS STATEMENT ON BEHALF OF MANAGEMENT.</t>
  </si>
  <si>
    <t>RESPECTIVELY, BY VIRTUE OF OUR OVERSIGHT FUNCTION IN RESPECT OF THE MANAGEMENT OF</t>
  </si>
  <si>
    <t xml:space="preserve">THE </t>
  </si>
  <si>
    <t>WE,                  [Insert names]                                                                                                       , the CHIEF EXECUTIVE OFFICER and CHIEF FINANCIAL OFFICER OF</t>
  </si>
  <si>
    <t>Insert the names of Chairman of the Board, Chief Executive Officer and Chief Financial Officer</t>
  </si>
  <si>
    <t>STATEMENT ON THEIR BEHALF; AND</t>
  </si>
  <si>
    <t>Insert name</t>
  </si>
  <si>
    <t xml:space="preserve">, THE CHIEF EXECUTIVE OFFICER AND CHIEF FINANCIAL OFFICER </t>
  </si>
  <si>
    <t>Date of Last Annual General Meeting:</t>
  </si>
  <si>
    <t>Have there been any restrictions on the license, cease and desist orders, or other regulatory directions issued in the home jurisdiction since the last annual return was filed with CBTT?</t>
  </si>
  <si>
    <t>CY</t>
  </si>
  <si>
    <t>CY-1</t>
  </si>
  <si>
    <t>CY-2</t>
  </si>
  <si>
    <t>CY-3</t>
  </si>
  <si>
    <t>CY-4</t>
  </si>
  <si>
    <t>Material Non-Insurance Revenue from Subsidiaries and Other Related Parties</t>
  </si>
  <si>
    <t>If the answer is in the affirmative, please provide the names and types of products that are marketed, serviced, distributed or supplied through such arrangements:</t>
  </si>
  <si>
    <t>Has the insurer/ financial holding company entered into any networking arrangements with other financial institutions to market, service, distribute or supply products in Trinidad and Tobago?</t>
  </si>
  <si>
    <t>S147(1)(b) and (2)</t>
  </si>
  <si>
    <t>Statement by the Board - Compliance Review</t>
  </si>
  <si>
    <t>Capital Adequacy Declaration - Company's Officers</t>
  </si>
  <si>
    <t>Capital Adequacy Declaration - Appointed Actuary</t>
  </si>
  <si>
    <t xml:space="preserve">Question 6 - Documents not previously submitted  </t>
  </si>
  <si>
    <t>S143(3)</t>
  </si>
  <si>
    <t>STATEMENTS OF RESPONSIBILITIES AND CERTIFICATION OF COMPLIANCE</t>
  </si>
  <si>
    <t>CAPITAL ADEQUACY DECLARATION - COMPANY'S OFFICERS</t>
  </si>
  <si>
    <t xml:space="preserve"> STATEMENT  OF THE RESPONSIBILITIES OF THE BOARD OF DIRECTORS AND MANAGEMENT</t>
  </si>
  <si>
    <t>Statement of the Responsibilities of the Board of Directors and Management</t>
  </si>
  <si>
    <t>CAPITAL ADEQUACY DECLARATION - APPOINTED ACTUARY</t>
  </si>
  <si>
    <t>Statement of the Responsibilities of the Board of Directors</t>
  </si>
  <si>
    <t>STATEMENT OF THE RESPONSIBILITIES OF THE BOARD OF DIRECTORS</t>
  </si>
  <si>
    <t>STATEMENT OF THE BOARD OF DIRECTORS - COMPLIANCE REVIEW</t>
  </si>
  <si>
    <t>Statement of the Board of Directors - Compliance Review</t>
  </si>
  <si>
    <t>Reinsurance Arrangements Certificate</t>
  </si>
  <si>
    <t>STATEMENT VERIFYING ANNUAL RETURN</t>
  </si>
  <si>
    <t>Supervisory Fees - Annual Report</t>
  </si>
  <si>
    <t>Summary of Investments - By Territory</t>
  </si>
  <si>
    <t>Summary of Investments - In Trinidad &amp; Tobago</t>
  </si>
  <si>
    <t>Interest Expense &amp; Finance Costs - Outside Trinidad and Tobago</t>
  </si>
  <si>
    <t>CORPORATE AND REGULATORY INFORMATION (FOREIGN)</t>
  </si>
  <si>
    <t>GENERAL QUESTIONNAIRE</t>
  </si>
  <si>
    <t>SUPERVISORY FEES - ANNUAL REPORT</t>
  </si>
  <si>
    <t>STATEMENT OF ASSETS</t>
  </si>
  <si>
    <t>STATEMENT OF LIABILITIES, POLICYHOLDERS' AND SHAREHOLDERS' EQUITY</t>
  </si>
  <si>
    <t>STATEMENT OF INCOME (EARNINGS AND EXPENSES)</t>
  </si>
  <si>
    <t>Statement of Income (Earnings and Expenses)</t>
  </si>
  <si>
    <t xml:space="preserve">Statement of Comprehensive Income </t>
  </si>
  <si>
    <t>Statement of Changes in Equity</t>
  </si>
  <si>
    <t>SUMMARY OF INVESTMENTS - IN TRINIDAD &amp; TOBAGO</t>
  </si>
  <si>
    <t>- Bonds and debentures</t>
  </si>
  <si>
    <t>Reclassification of (gains)/losses to Net Income</t>
  </si>
  <si>
    <t xml:space="preserve">Derivatives designated as cash flow hedges  </t>
  </si>
  <si>
    <t>Change in unrealised gains and losses</t>
  </si>
  <si>
    <t>Reclassification of gains/(losses) to net income</t>
  </si>
  <si>
    <t>Foreign currency translation</t>
  </si>
  <si>
    <t>Impact of hedging</t>
  </si>
  <si>
    <t>Subtotal of items that may be reclassified subsequently to net income</t>
  </si>
  <si>
    <t>Items that will not be reclassified subsequently to net income:</t>
  </si>
  <si>
    <t>Revaluation surplus/(loss)</t>
  </si>
  <si>
    <t>Gains(losses) on property revaluation</t>
  </si>
  <si>
    <t>Remeasurement of post retirement benefits</t>
  </si>
  <si>
    <t>Other reserve movements</t>
  </si>
  <si>
    <t>Total other comprehensive income/(loss) for the period net of taxes</t>
  </si>
  <si>
    <t>Total comprehensive income/(loss) for the year net</t>
  </si>
  <si>
    <t>Subtotal of items that will not be reclassified subsequently to net income</t>
  </si>
  <si>
    <t>Accumulated other comprehensive income/(loss)</t>
  </si>
  <si>
    <t>Accumulated gains/(losses) on:</t>
  </si>
  <si>
    <t>Items that may be reclassified subsequently to net income:</t>
  </si>
  <si>
    <t>Derivatives designated as cash flow hedges</t>
  </si>
  <si>
    <t>Foreign currency (net of hedging activities)</t>
  </si>
  <si>
    <t>Income/(loss) from subsidiaries</t>
  </si>
  <si>
    <t>Gains/(losses) on property revaluation</t>
  </si>
  <si>
    <t>Remeasurements of pension plans</t>
  </si>
  <si>
    <t>Remeasurements of post retirement benefits</t>
  </si>
  <si>
    <t>Balance at end of year</t>
  </si>
  <si>
    <t>Balance at beginning of current year</t>
  </si>
  <si>
    <t>Total comprehensive income/(loss)</t>
  </si>
  <si>
    <t>Balance at end of current year</t>
  </si>
  <si>
    <t>Balance at beginning of prior year</t>
  </si>
  <si>
    <t>Balance at end of prior year</t>
  </si>
  <si>
    <t>Profit before taxation from current operations</t>
  </si>
  <si>
    <t>Income excluding gains/(losses) on FV Option</t>
  </si>
  <si>
    <t>Liquid Assets and Cashable Liabilities - In Trinidad &amp; Tobago / Outside Trinidad &amp; Tobago</t>
  </si>
  <si>
    <t>LIQUID ASSETS AND CASHABLE LIABILITIES - IN TRINIDAD &amp; TOBAGO / OUTSIDE TRINIDAD &amp; TOBAGO</t>
  </si>
  <si>
    <t>Amounts owing to reinsurers subject to recapture</t>
  </si>
  <si>
    <t>Investment Income Due and Accrued</t>
  </si>
  <si>
    <t>Investment in subsidiaries, affiliates &amp; structured entities</t>
  </si>
  <si>
    <t>Investments in associates &amp; joint ventures</t>
  </si>
  <si>
    <t>(STATEMENT OF EARNINGS)</t>
  </si>
  <si>
    <t>(COMPREHENSIVE EARNINGS)</t>
  </si>
  <si>
    <t>Statement of Income (Statement of Earnings)</t>
  </si>
  <si>
    <t xml:space="preserve">STATEMENT OF EQUITY IN PARTICIPATING ACCOUNT </t>
  </si>
  <si>
    <t>Statement of Equity in Participating Account</t>
  </si>
  <si>
    <t>End of Year</t>
  </si>
  <si>
    <t>STATEMENT OF TRINIDAD &amp; TOBAGO ASSETS / LIABILITIES</t>
  </si>
  <si>
    <t>Statement of Trinidad &amp; Tobago Assets / Liabilities</t>
  </si>
  <si>
    <t>Summary of Assets - In Trinidad &amp; Tobago / Outside Trinidad &amp; Tobago</t>
  </si>
  <si>
    <t>Summary of Assets Outside Trinidad &amp; Tobago - By Territory</t>
  </si>
  <si>
    <t>SUMMARY OF ASSETS OUTSIDE TRINIDAD &amp; TOBAGO - BY TERRITORY</t>
  </si>
  <si>
    <t>SUMMARY  OF  ASSETS IN TRINIDAD &amp; TOBAGO / OUTSIDE TRINIDAD &amp; TOBAGO</t>
  </si>
  <si>
    <t>CAPITAL ADEQUACY</t>
  </si>
  <si>
    <t>COMPREHENSIVE INCOME / (LOSS), AND ACCUMULATED OTHER COMPREHENSIVE INCOME / (LOSS)</t>
  </si>
  <si>
    <t>Comprehensive Income / (Loss) and Accumulated Other Comprehensive Income / (Loss)</t>
  </si>
  <si>
    <t>Comprehensive Income / (Loss):</t>
  </si>
  <si>
    <t>Other Comprehensive Income / (Loss):</t>
  </si>
  <si>
    <t>Reclassification of (Gains) / Losses to Net Income</t>
  </si>
  <si>
    <t>Gain / (Loss) on Property Revaluation</t>
  </si>
  <si>
    <t>Other Comprehensive Income / (Loss)  for the period net of taxes</t>
  </si>
  <si>
    <t>Total Other Comprehensive Income / (Loss) for the period net of taxes</t>
  </si>
  <si>
    <t>Accumulated Other Comprehensive Income / (Loss)</t>
  </si>
  <si>
    <t>Accumulated Gains / (Losses) on:</t>
  </si>
  <si>
    <t>Total Comprehensive Income / (Loss)</t>
  </si>
  <si>
    <t>Transfer from / (to) Retained Earnings</t>
  </si>
  <si>
    <t>Increase / (Decrease) in Reserves</t>
  </si>
  <si>
    <t>Balance at end of the Current  Year</t>
  </si>
  <si>
    <t>Balance at beginning of Prior Year</t>
  </si>
  <si>
    <t>Balance at the beginning of the Current Year</t>
  </si>
  <si>
    <t>Transfers from / (to)  the Par Account</t>
  </si>
  <si>
    <t>Balance at end of the Prior Year</t>
  </si>
  <si>
    <t xml:space="preserve">Total Policy liabilities payable in foreign currency at the end of the year </t>
  </si>
  <si>
    <t>10-11 Investment in Subsidiaries, Affiliates &amp; Structured Entities</t>
  </si>
  <si>
    <t>21-22.0 Investment Income due and accrued</t>
  </si>
  <si>
    <t>OTHER SHORT-TERM LIABILITIES</t>
  </si>
  <si>
    <t>PERSONAL ACCIDENT SHORT-TERM INSURANCE</t>
  </si>
  <si>
    <t>TOTAL SHORT-TERM POLICY LIABILITIES</t>
  </si>
  <si>
    <t xml:space="preserve">Individual, Disability Income and Premium waivers </t>
  </si>
  <si>
    <t>Group, Disability Income and Premium waivers</t>
  </si>
  <si>
    <t>Long-Term Insurance Business Liability items</t>
  </si>
  <si>
    <t>Sub-Total - Long Term Business</t>
  </si>
  <si>
    <t>4.0 Reinsurers  Short Term Premiums</t>
  </si>
  <si>
    <t>Reinsurers share of Gross Premiums</t>
  </si>
  <si>
    <t xml:space="preserve">5.0 Total Direct Commissions </t>
  </si>
  <si>
    <t xml:space="preserve">Analysis of Premiums and Commissions - Outside Trinidad &amp; Tobago  </t>
  </si>
  <si>
    <t xml:space="preserve">Analysis of Premiums and Commissions - In Trinidad &amp; Tobago </t>
  </si>
  <si>
    <t>Sub-Total - Short Term Business</t>
  </si>
  <si>
    <t>Sub-Total - Reinsurer - Long Term Business</t>
  </si>
  <si>
    <t>Next Page is 50.010</t>
  </si>
  <si>
    <t>Segregated Fund Net Assets Movement for the Year by Type of Fund - In Trinidad &amp; Tobago</t>
  </si>
  <si>
    <t>Segregated Fund Net Assets Movement for the Year by Type of Fund - Outside Trinidad &amp; Tobago</t>
  </si>
  <si>
    <t>4.5.1 Share of Income / (Loss) in Associates &amp; Joint Ventures</t>
  </si>
  <si>
    <t>4.5.2 Share of Net Income / (Loss) of Pooled Funds using Equity Method</t>
  </si>
  <si>
    <t>4.5.3 Realised  Foreign Exchange Gains/ (Losses) Rates</t>
  </si>
  <si>
    <t>4.5.3 Realised Foreign Exchange Gains / (Losses) Rates</t>
  </si>
  <si>
    <t>4.5.4 Income / (Loss) from Ancillary Operations (Net of Expenses $............).</t>
  </si>
  <si>
    <t>4.5.4 Income/ (Loss) from Ancillary Operations (Net of Expenses $............).</t>
  </si>
  <si>
    <t>Auditors Fees</t>
  </si>
  <si>
    <t>Sundry General Expenses (Specify)</t>
  </si>
  <si>
    <t>Statements of Responsibilities and Certification of Compliance</t>
  </si>
  <si>
    <t xml:space="preserve">Statement by the Board of Directors and Management </t>
  </si>
  <si>
    <t xml:space="preserve">Statement by the Board of Directors </t>
  </si>
  <si>
    <t xml:space="preserve">Chief Risk Officer/ Chief Executive/ Designated Senior Manager </t>
  </si>
  <si>
    <t xml:space="preserve">I have examined the reinsurance arrangements of </t>
  </si>
  <si>
    <t>.</t>
  </si>
  <si>
    <t>a)</t>
  </si>
  <si>
    <t>are:</t>
  </si>
  <si>
    <t xml:space="preserve">i) adequate for the nature and scale of the insurance risks that it undertakes or plans to undertake and in terms of the criteria </t>
  </si>
  <si>
    <t>ii) in line with the company's policies and procedures.</t>
  </si>
  <si>
    <t>CHIEF RISK OFFICER/ CHIEF EXECUTIVE OFFICER/ DESIGNATED SENIOR MANAGER</t>
  </si>
  <si>
    <t>(Next page is 10.004)</t>
  </si>
  <si>
    <t>(ON BEHALF OF THE BOARD OF DIRECTORS)</t>
  </si>
  <si>
    <t>i.</t>
  </si>
  <si>
    <t>ii</t>
  </si>
  <si>
    <t xml:space="preserve">The insurer must also: </t>
  </si>
  <si>
    <t>State whether any captive insurers are used; and</t>
  </si>
  <si>
    <t>State whether any fronting arrangements are undertaken.</t>
  </si>
  <si>
    <t>iii</t>
  </si>
  <si>
    <t>The summary of the reinsurance arrangements is accurate and complete;</t>
  </si>
  <si>
    <t>1.0 -MEMORANDA ITEMS</t>
  </si>
  <si>
    <t>1.1.0 Policy Liabilities as at the end of the year (Page 23.011):</t>
  </si>
  <si>
    <t xml:space="preserve">Total Policy Liabilities at the end of the year </t>
  </si>
  <si>
    <t xml:space="preserve">1.2 T&amp;T Policy liabilities payable in foreign currency: </t>
  </si>
  <si>
    <t>1.2.4 Segregated Fund Liabilities</t>
  </si>
  <si>
    <t>1.2.5 Participating surplus</t>
  </si>
  <si>
    <t xml:space="preserve">Total Policy Liabilities Payable in TT dollars at the end of the Year </t>
  </si>
  <si>
    <t>4.0. CALCULATION OF T &amp; T ASSETS</t>
  </si>
  <si>
    <t xml:space="preserve"> 4.1.2 Other Foreign Assets </t>
  </si>
  <si>
    <t xml:space="preserve">Total T&amp;T Assets </t>
  </si>
  <si>
    <t>3.1 Loans</t>
  </si>
  <si>
    <t>3.2 Equity</t>
  </si>
  <si>
    <t>3.3 Bonds</t>
  </si>
  <si>
    <t>3.4 Government Securities</t>
  </si>
  <si>
    <t>3.5 Other</t>
  </si>
  <si>
    <r>
      <rPr>
        <vertAlign val="superscript"/>
        <sz val="10"/>
        <rFont val="Arial"/>
        <family val="2"/>
      </rPr>
      <t>3</t>
    </r>
    <r>
      <rPr>
        <sz val="10"/>
        <rFont val="Arial"/>
        <family val="2"/>
      </rPr>
      <t xml:space="preserve">  Pecuniary loss includes Bonds, Fidelity, Consequential loss  </t>
    </r>
  </si>
  <si>
    <t>REINSURANCE ARRANGEMENTS DECLARATION</t>
  </si>
  <si>
    <r>
      <t>Unrealized after-tax gains on real estate (acquired prior to January 1, 2021</t>
    </r>
    <r>
      <rPr>
        <b/>
        <vertAlign val="superscript"/>
        <sz val="10"/>
        <rFont val="Arial"/>
        <family val="2"/>
      </rPr>
      <t>1</t>
    </r>
    <r>
      <rPr>
        <b/>
        <sz val="10"/>
        <rFont val="Arial"/>
        <family val="2"/>
      </rPr>
      <t>)</t>
    </r>
  </si>
  <si>
    <r>
      <t>Unrated Bonds (acquired prior to January 1, 2021</t>
    </r>
    <r>
      <rPr>
        <b/>
        <vertAlign val="superscript"/>
        <sz val="10"/>
        <rFont val="Arial"/>
        <family val="2"/>
      </rPr>
      <t>1</t>
    </r>
    <r>
      <rPr>
        <b/>
        <sz val="10"/>
        <rFont val="Arial"/>
        <family val="2"/>
      </rPr>
      <t>)</t>
    </r>
  </si>
  <si>
    <r>
      <t>Quoted common shares (acquired prior to January 1, 2021</t>
    </r>
    <r>
      <rPr>
        <b/>
        <vertAlign val="superscript"/>
        <sz val="10"/>
        <rFont val="Arial"/>
        <family val="2"/>
      </rPr>
      <t>1</t>
    </r>
    <r>
      <rPr>
        <b/>
        <sz val="10"/>
        <rFont val="Arial"/>
        <family val="2"/>
      </rPr>
      <t>)</t>
    </r>
  </si>
  <si>
    <t xml:space="preserve">Unrealised after-tax gains on real estate and unquoted equity included in Gross Tier 1 Capital </t>
  </si>
  <si>
    <r>
      <rPr>
        <vertAlign val="superscript"/>
        <sz val="10"/>
        <rFont val="Arial"/>
        <family val="2"/>
      </rPr>
      <t>3</t>
    </r>
    <r>
      <rPr>
        <sz val="10"/>
        <rFont val="Arial"/>
        <family val="2"/>
      </rPr>
      <t>Net of any deferred tax liabilities that would be extinguished if the goodwill or intangible assets were to become impaired or otherwise derecognized.</t>
    </r>
  </si>
  <si>
    <r>
      <rPr>
        <vertAlign val="superscript"/>
        <sz val="10"/>
        <rFont val="Arial"/>
        <family val="2"/>
      </rPr>
      <t>6</t>
    </r>
    <r>
      <rPr>
        <sz val="10"/>
        <rFont val="Arial"/>
        <family val="2"/>
      </rPr>
      <t>Minimum value of each of the amounts to be deducted shall be zero</t>
    </r>
  </si>
  <si>
    <r>
      <rPr>
        <vertAlign val="superscript"/>
        <sz val="10"/>
        <rFont val="Arial"/>
        <family val="2"/>
      </rPr>
      <t>7</t>
    </r>
    <r>
      <rPr>
        <sz val="10"/>
        <rFont val="Arial"/>
        <family val="2"/>
      </rPr>
      <t>Net of any associated deferred tax liability, related to the insurer's own employees and retirees</t>
    </r>
  </si>
  <si>
    <r>
      <rPr>
        <vertAlign val="superscript"/>
        <sz val="10"/>
        <rFont val="Arial"/>
        <family val="2"/>
      </rPr>
      <t xml:space="preserve">8 </t>
    </r>
    <r>
      <rPr>
        <sz val="10"/>
        <rFont val="Arial"/>
        <family val="2"/>
      </rPr>
      <t xml:space="preserve">Number of business days outstanding shall be measured from the date of acknowledgement and confirmation of the amount of the subrogation receivable due from that other insurer or third party </t>
    </r>
  </si>
  <si>
    <r>
      <t xml:space="preserve">    Retained Earnings</t>
    </r>
    <r>
      <rPr>
        <vertAlign val="superscript"/>
        <sz val="10"/>
        <rFont val="Arial"/>
        <family val="2"/>
      </rPr>
      <t>1</t>
    </r>
  </si>
  <si>
    <r>
      <t>Unrealized after-tax gains on real estate</t>
    </r>
    <r>
      <rPr>
        <vertAlign val="superscript"/>
        <sz val="10"/>
        <rFont val="Arial"/>
        <family val="2"/>
      </rPr>
      <t>2</t>
    </r>
  </si>
  <si>
    <r>
      <t>Goodwill</t>
    </r>
    <r>
      <rPr>
        <vertAlign val="superscript"/>
        <sz val="10"/>
        <rFont val="Arial"/>
        <family val="2"/>
      </rPr>
      <t>3</t>
    </r>
  </si>
  <si>
    <r>
      <t>Other intangibles</t>
    </r>
    <r>
      <rPr>
        <vertAlign val="superscript"/>
        <sz val="10"/>
        <rFont val="Arial"/>
        <family val="2"/>
      </rPr>
      <t>3</t>
    </r>
  </si>
  <si>
    <r>
      <t>Minimum of unrealized after-tax gains on real estate</t>
    </r>
    <r>
      <rPr>
        <vertAlign val="superscript"/>
        <sz val="10"/>
        <rFont val="Arial"/>
        <family val="2"/>
      </rPr>
      <t>4</t>
    </r>
    <r>
      <rPr>
        <sz val="10"/>
        <rFont val="Arial"/>
        <family val="2"/>
      </rPr>
      <t xml:space="preserve"> and 20% of Net Tier 1 Capital </t>
    </r>
  </si>
  <si>
    <r>
      <t>Accumulated net after-tax unrealized gains on real estate</t>
    </r>
    <r>
      <rPr>
        <vertAlign val="superscript"/>
        <sz val="10"/>
        <rFont val="Arial"/>
        <family val="2"/>
      </rPr>
      <t>5</t>
    </r>
  </si>
  <si>
    <r>
      <t>Pension Plan Assets</t>
    </r>
    <r>
      <rPr>
        <vertAlign val="superscript"/>
        <sz val="10"/>
        <rFont val="Arial"/>
        <family val="2"/>
      </rPr>
      <t>7</t>
    </r>
  </si>
  <si>
    <r>
      <t>Subrogation aged more than 120 business days</t>
    </r>
    <r>
      <rPr>
        <vertAlign val="superscript"/>
        <sz val="10"/>
        <rFont val="Arial"/>
        <family val="2"/>
      </rPr>
      <t>8</t>
    </r>
  </si>
  <si>
    <t>Outstanding premiums aged more than 20 business days (for general insurance business)</t>
  </si>
  <si>
    <t>For the financial year</t>
  </si>
  <si>
    <t>The Insurer has complied with the requirements of the Insurance Act, 2018, and any applicable Regulations and Guidelines</t>
  </si>
  <si>
    <t>made thereunder; and</t>
  </si>
  <si>
    <t>the reinsurance arrangements for the financial year</t>
  </si>
  <si>
    <t xml:space="preserve"> set out in any applicable Guidelines [See 28(1)(b) and 154(1)(c)]; and</t>
  </si>
  <si>
    <t>Provide a summary, which should include for each reinsurance treaty and facility:</t>
  </si>
  <si>
    <t>l)</t>
  </si>
  <si>
    <t>m)</t>
  </si>
  <si>
    <t>n)</t>
  </si>
  <si>
    <t>o)</t>
  </si>
  <si>
    <t>p)</t>
  </si>
  <si>
    <t>q)</t>
  </si>
  <si>
    <t xml:space="preserve">All new, continuing or amended reinsurance arrangements have been placed or the current status of these arrangements; </t>
  </si>
  <si>
    <t>Reinsurance premiums due are settled on a timely basis for each treaty; and</t>
  </si>
  <si>
    <t>State and explain classes of business, territories and products not reinsured;</t>
  </si>
  <si>
    <t>Reinsurers’ most current credit ratings by a credit rating agency;</t>
  </si>
  <si>
    <t xml:space="preserve">Effective date; </t>
  </si>
  <si>
    <t>Renewal and cancellation terms;</t>
  </si>
  <si>
    <t>Classes of business, products and territories covered;</t>
  </si>
  <si>
    <t>Retention limits;</t>
  </si>
  <si>
    <t>Automatic and facultative limits;</t>
  </si>
  <si>
    <t xml:space="preserve">Recapture terms; </t>
  </si>
  <si>
    <t xml:space="preserve">Summary of any profit sharing; </t>
  </si>
  <si>
    <t>Details of any non-standard exclusions;</t>
  </si>
  <si>
    <t>Details of any non-guarantee of rates;</t>
  </si>
  <si>
    <t>Volume statistics – new business;</t>
  </si>
  <si>
    <t>Volume statistics – in-force business;</t>
  </si>
  <si>
    <t>A summary of any material changes to the structure or terms based on the insurer’s prior submission(s).</t>
  </si>
  <si>
    <t>1.1.4 Segregated Fund Liabilities - 23.011</t>
  </si>
  <si>
    <t>1.1.5 Participating surplus - 23.011</t>
  </si>
  <si>
    <t>Statement of Assets</t>
  </si>
  <si>
    <t xml:space="preserve"> 4.1.1 Less: Total CARICOM Assets</t>
  </si>
  <si>
    <t>2.0 LIMITS IN INVESTMENTS IN TRINIDAD &amp; TOBAGO and CARICOM assets:</t>
  </si>
  <si>
    <t>3.0 CARICOM Assets</t>
  </si>
  <si>
    <t xml:space="preserve">5.1 Trinidad &amp; Tobago Assets </t>
  </si>
  <si>
    <t>6.0 STATUTORY REQUIREMENTS</t>
  </si>
  <si>
    <t xml:space="preserve"> 6.1. ASSETS/ POLICY LIABILITIES </t>
  </si>
  <si>
    <t xml:space="preserve">  6.1.1  TT Assets/ Policy Liabilities Payable in TT Dollars:</t>
  </si>
  <si>
    <t>6.2 FOREIGN ASSETS/POLICY LIABILITIES PAYABLE IN FOREIGN CURRENCY:</t>
  </si>
  <si>
    <t xml:space="preserve"> 6.2.1 Assets in Foreign Currencies</t>
  </si>
  <si>
    <t xml:space="preserve"> 6.2.2 Policy Liabilities Payable in Foreign Currency-Limited to at least 70% (Row 30)</t>
  </si>
  <si>
    <t>Issued and fully paid</t>
  </si>
  <si>
    <t>Preference Shares</t>
  </si>
  <si>
    <t xml:space="preserve">  15.2 Investment in Treasury Bills &lt;=90 days</t>
  </si>
  <si>
    <t>DD/MM/YYYY</t>
  </si>
  <si>
    <t>Next Page is 75.010</t>
  </si>
  <si>
    <t>Capital Adequacy</t>
  </si>
  <si>
    <t>40.010 to 40.060</t>
  </si>
  <si>
    <t>Total Assets: Sum of Assets in Default Risk + Volatility Risk +
Deductions from Total Cap Available + Non-permissible assets)</t>
  </si>
  <si>
    <t>Validation Schedule</t>
  </si>
  <si>
    <t xml:space="preserve">LONG-TERM Annual Return </t>
  </si>
  <si>
    <t>Next Page is 25.010</t>
  </si>
  <si>
    <r>
      <rPr>
        <vertAlign val="superscript"/>
        <sz val="10"/>
        <rFont val="Arial"/>
        <family val="2"/>
      </rPr>
      <t>2</t>
    </r>
    <r>
      <rPr>
        <sz val="10"/>
        <rFont val="Arial"/>
        <family val="2"/>
      </rPr>
      <t xml:space="preserve">Unrealised after-tax gains on real estate, prior to the date of commencement of the Insurance (Capital Adequacy) Regulations, 2020 shall be treated as though they were realised as at that date </t>
    </r>
  </si>
  <si>
    <r>
      <rPr>
        <vertAlign val="superscript"/>
        <sz val="10"/>
        <rFont val="Arial"/>
        <family val="2"/>
      </rPr>
      <t>4</t>
    </r>
    <r>
      <rPr>
        <sz val="10"/>
        <rFont val="Arial"/>
        <family val="2"/>
      </rPr>
      <t>This amount shall not include the unrealized gains on real estate prior to the date of commencement of the Insurance (Capital Adequacy) Regulations, 2020 that have been grandfathered.</t>
    </r>
  </si>
  <si>
    <r>
      <rPr>
        <vertAlign val="superscript"/>
        <sz val="10"/>
        <rFont val="Arial"/>
        <family val="2"/>
      </rPr>
      <t>5</t>
    </r>
    <r>
      <rPr>
        <sz val="10"/>
        <rFont val="Arial"/>
        <family val="2"/>
      </rPr>
      <t>Unrealised after-tax gains on real estate, after the date of commencement of the Insurance (Capital Adequacy) Regulations, 2020</t>
    </r>
  </si>
  <si>
    <r>
      <rPr>
        <vertAlign val="superscript"/>
        <sz val="10"/>
        <rFont val="Arial"/>
        <family val="2"/>
      </rPr>
      <t>3</t>
    </r>
    <r>
      <rPr>
        <sz val="10"/>
        <rFont val="Arial"/>
        <family val="2"/>
      </rPr>
      <t xml:space="preserve"> Unrated bonds acquired prior to the commencement of the Insurance (Capital Adequacy) Regulations, 2020 are grandfathered and a risk factor of 10% shall apply. </t>
    </r>
  </si>
  <si>
    <r>
      <rPr>
        <vertAlign val="superscript"/>
        <sz val="10"/>
        <rFont val="Arial"/>
        <family val="2"/>
      </rPr>
      <t>6</t>
    </r>
    <r>
      <rPr>
        <sz val="10"/>
        <rFont val="Arial"/>
        <family val="2"/>
      </rPr>
      <t xml:space="preserve"> See Schedule 7 of the Insurance (Capital Adequacy) Regulations, 2020 for the appropriate risk factor for the counterparty.</t>
    </r>
  </si>
  <si>
    <r>
      <rPr>
        <vertAlign val="superscript"/>
        <sz val="10"/>
        <rFont val="Arial"/>
        <family val="2"/>
      </rPr>
      <t xml:space="preserve">1 </t>
    </r>
    <r>
      <rPr>
        <sz val="10"/>
        <rFont val="Arial"/>
        <family val="2"/>
      </rPr>
      <t xml:space="preserve">Quoted common shares acquired prior to the commencement of the Insurance (Capital Adequacy) Regulations, 2020 are grandfathered and a risk factor of 15% shall apply. </t>
    </r>
  </si>
  <si>
    <r>
      <rPr>
        <vertAlign val="superscript"/>
        <sz val="10"/>
        <rFont val="Arial"/>
        <family val="2"/>
      </rPr>
      <t>1</t>
    </r>
    <r>
      <rPr>
        <sz val="10"/>
        <rFont val="Arial"/>
        <family val="2"/>
      </rPr>
      <t xml:space="preserve"> See Schedule 7 of the Insurance (Capital Adequacy) Regulations, 2020 for the appropriate risk factor for the counterparty</t>
    </r>
  </si>
  <si>
    <t>1 Risk charge shall be no less than 5% of the reserves held for the guarantees and shall apply as at the insurer’s first financial year end following commencement of the Insurance (Capital Adequacy) Regulations, 2020</t>
  </si>
  <si>
    <r>
      <rPr>
        <vertAlign val="superscript"/>
        <sz val="10"/>
        <rFont val="Arial"/>
        <family val="2"/>
      </rPr>
      <t>1</t>
    </r>
    <r>
      <rPr>
        <sz val="10"/>
        <rFont val="Arial"/>
        <family val="2"/>
      </rPr>
      <t xml:space="preserve"> Date of commencement of the Insurance (Capital Adequacy) Regulations, 2020</t>
    </r>
  </si>
  <si>
    <r>
      <t>1</t>
    </r>
    <r>
      <rPr>
        <sz val="10"/>
        <rFont val="Arial"/>
        <family val="2"/>
      </rPr>
      <t xml:space="preserve"> List all non-permissible assets as defined in Regulation 2 of the Insurance (Capital Adequacy) Regulations, 2020</t>
    </r>
  </si>
  <si>
    <t>[Regulation 24 and Schedule 17 of the Insurance (Capital Adequacy ) Regulations, 2020]</t>
  </si>
  <si>
    <r>
      <t>Regulations, 2020</t>
    </r>
    <r>
      <rPr>
        <sz val="11"/>
        <color rgb="FFFF0000"/>
        <rFont val="Arial"/>
        <family val="2"/>
      </rPr>
      <t xml:space="preserve">  </t>
    </r>
    <r>
      <rPr>
        <sz val="11"/>
        <rFont val="Arial"/>
        <family val="2"/>
      </rPr>
      <t>and any applicable instructions of the Inspector.</t>
    </r>
  </si>
  <si>
    <r>
      <t>Deduct</t>
    </r>
    <r>
      <rPr>
        <b/>
        <vertAlign val="superscript"/>
        <sz val="10"/>
        <rFont val="Arial"/>
        <family val="2"/>
      </rPr>
      <t>6</t>
    </r>
    <r>
      <rPr>
        <sz val="10"/>
        <rFont val="Arial"/>
        <family val="2"/>
      </rPr>
      <t xml:space="preserve">:  </t>
    </r>
  </si>
  <si>
    <t>Catastrophe Exposure</t>
  </si>
  <si>
    <t>Long-Term Insurance Business Items</t>
  </si>
  <si>
    <t>General Insurance Business Items</t>
  </si>
  <si>
    <r>
      <rPr>
        <vertAlign val="superscript"/>
        <sz val="10"/>
        <rFont val="Arial"/>
        <family val="2"/>
      </rPr>
      <t>1</t>
    </r>
    <r>
      <rPr>
        <sz val="10"/>
        <rFont val="Arial"/>
        <family val="2"/>
      </rPr>
      <t>Total amount on balance sheet.</t>
    </r>
  </si>
  <si>
    <r>
      <rPr>
        <vertAlign val="superscript"/>
        <sz val="10"/>
        <rFont val="Arial"/>
        <family val="2"/>
      </rPr>
      <t>8</t>
    </r>
    <r>
      <rPr>
        <sz val="10"/>
        <rFont val="Arial"/>
        <family val="2"/>
      </rPr>
      <t xml:space="preserve"> Number of business days outstanding shall be measured from the date of acknowledgement and confirmation of the amount of the subrogation receivable due from that other insurer or third party </t>
    </r>
  </si>
  <si>
    <r>
      <rPr>
        <vertAlign val="superscript"/>
        <sz val="10"/>
        <rFont val="Arial"/>
        <family val="2"/>
      </rPr>
      <t xml:space="preserve">9 </t>
    </r>
    <r>
      <rPr>
        <sz val="10"/>
        <rFont val="Arial"/>
        <family val="2"/>
      </rPr>
      <t>Money market fund means a fund where 90% of the portfolio is invested in any or all of cash, cash equivalents  and other evidences of indebtedness that have a remaining term to maturity of not more than one year</t>
    </r>
  </si>
  <si>
    <r>
      <rPr>
        <vertAlign val="superscript"/>
        <sz val="10"/>
        <rFont val="Arial"/>
        <family val="2"/>
      </rPr>
      <t>10</t>
    </r>
    <r>
      <rPr>
        <sz val="10"/>
        <rFont val="Arial"/>
        <family val="2"/>
      </rPr>
      <t xml:space="preserve"> Bond fund means a fund where not less than 70% of the portfolio is invested in bonds, debentures, notes or similar instruments representing indebtedness, whether secured or unsecured, that have an original tenor of more than one year</t>
    </r>
  </si>
  <si>
    <r>
      <rPr>
        <vertAlign val="superscript"/>
        <sz val="10"/>
        <rFont val="Arial"/>
        <family val="2"/>
      </rPr>
      <t xml:space="preserve">11 </t>
    </r>
    <r>
      <rPr>
        <sz val="10"/>
        <rFont val="Arial"/>
        <family val="2"/>
      </rPr>
      <t>The risk factor is determined by looking through to the underlying securities or guarantees as if they were directly held or given</t>
    </r>
  </si>
  <si>
    <r>
      <rPr>
        <vertAlign val="superscript"/>
        <sz val="10"/>
        <rFont val="Arial"/>
        <family val="2"/>
      </rPr>
      <t xml:space="preserve">12 </t>
    </r>
    <r>
      <rPr>
        <sz val="10"/>
        <rFont val="Arial"/>
        <family val="2"/>
      </rPr>
      <t>Schedules 4 and 6 of the Insurance (Capital Adequacy) Regulations, 2021</t>
    </r>
  </si>
  <si>
    <r>
      <t>Subrogation aged less than 120 business days</t>
    </r>
    <r>
      <rPr>
        <vertAlign val="superscript"/>
        <sz val="10"/>
        <rFont val="Arial"/>
        <family val="2"/>
      </rPr>
      <t>8</t>
    </r>
  </si>
  <si>
    <r>
      <t>Money Market Funds</t>
    </r>
    <r>
      <rPr>
        <vertAlign val="superscript"/>
        <sz val="10"/>
        <rFont val="Arial"/>
        <family val="2"/>
      </rPr>
      <t>9</t>
    </r>
  </si>
  <si>
    <r>
      <t>Bond Funds</t>
    </r>
    <r>
      <rPr>
        <vertAlign val="superscript"/>
        <sz val="10"/>
        <rFont val="Arial"/>
        <family val="2"/>
      </rPr>
      <t xml:space="preserve">10 </t>
    </r>
  </si>
  <si>
    <r>
      <t>Name (specify) and insert appropriate factor</t>
    </r>
    <r>
      <rPr>
        <vertAlign val="superscript"/>
        <sz val="10"/>
        <rFont val="Arial"/>
        <family val="2"/>
      </rPr>
      <t>11</t>
    </r>
  </si>
  <si>
    <r>
      <t>All Other Assets not described in either Schedule 4 or Schedule 6</t>
    </r>
    <r>
      <rPr>
        <vertAlign val="superscript"/>
        <sz val="10"/>
        <rFont val="Arial"/>
        <family val="2"/>
      </rPr>
      <t>12</t>
    </r>
    <r>
      <rPr>
        <sz val="10"/>
        <rFont val="Arial"/>
        <family val="2"/>
      </rPr>
      <t xml:space="preserve"> and not required to be deducted </t>
    </r>
  </si>
  <si>
    <r>
      <t>Agent or broker debit balances aged less than 60 business days</t>
    </r>
    <r>
      <rPr>
        <vertAlign val="superscript"/>
        <sz val="10"/>
        <rFont val="Arial"/>
        <family val="2"/>
      </rPr>
      <t>7</t>
    </r>
  </si>
  <si>
    <r>
      <rPr>
        <vertAlign val="superscript"/>
        <sz val="10"/>
        <rFont val="Arial"/>
        <family val="2"/>
      </rPr>
      <t>7</t>
    </r>
    <r>
      <rPr>
        <sz val="10"/>
        <rFont val="Arial"/>
        <family val="2"/>
      </rPr>
      <t xml:space="preserve"> Amounts due from agents or brokers includes any policyholders' premiums  that were paid to the agents or brokers and which have not yet been remitted to the insurer.</t>
    </r>
  </si>
  <si>
    <t>Outstanding agent or broker debit balances aged more than 60 business days</t>
  </si>
  <si>
    <t xml:space="preserve">, THE CHAIRMAN OF THE BOARD, HAVE BEEN DULY AUTHORISED BY THE BOARD TO MAKE THIS </t>
  </si>
  <si>
    <t xml:space="preserve">WE  ESTABLISHED AND MAINTAINED WRITTEN  POLICIES AND PROCEDURES  FOR </t>
  </si>
  <si>
    <t>and I,</t>
  </si>
  <si>
    <t xml:space="preserve">certify that  the annual audited capital adequacy returns have been tabled before the Board of Directors at the meeting of the Board dated </t>
  </si>
  <si>
    <t>Note: Sections 337C(2), (3) &amp; (4) and 337D of the Companies Act Chap. 81:01, as amended by the Companies (Amendment) Act 2019, require declarations in the beneficial ownership of shares to be made to the company within thirty days of acquisition, and thereafter, the company must inform the Registrar of Companies of the transfer or issuance of shares, respectively.</t>
  </si>
  <si>
    <t>(Number)</t>
  </si>
  <si>
    <t>If no, is a copy enclosed?</t>
  </si>
  <si>
    <t>Does the insurer currently meet the minimum regulatory capital requirements of its home jurisdiction?</t>
  </si>
  <si>
    <t>If no, please provide details on the steps being taken to ensure that the minimum regulatory capital requirements are satisfied.</t>
  </si>
  <si>
    <t>* If rated for items other than "claims-paying ability", please provide details on a separate page and identify the purpose of each rating.</t>
  </si>
  <si>
    <t>Is there any certified litigation (other than insurance claims) against the insurer/financial holding company and/or any of its subsidiaries?</t>
  </si>
  <si>
    <t>Please provide the amount transferable from the Par Fund to the Non-Par/Shareholders Fund, as calculated under Section 160 of the Insurance Act .</t>
  </si>
  <si>
    <t>Treaty/facility number;</t>
  </si>
  <si>
    <t>Reinsurer;</t>
  </si>
  <si>
    <t>Governing Law;</t>
  </si>
  <si>
    <t>There are any material disputes about recovery on particular claims, the coverage provided, underwriting of risks or the administration of the treaties, including in respect of reinsurance for previous years.</t>
  </si>
  <si>
    <t>[Sections 11(1),145(1)(d) &amp;154]</t>
  </si>
  <si>
    <t>[Sections 11(1) &amp; 145 (1) (d ) of the Act] and;</t>
  </si>
  <si>
    <t>Central Bank (Supervisory Fees and Charges) (Amendment) Regulations</t>
  </si>
  <si>
    <t>Has the insurer or financial holding company or any of its subsidiaries provided a letter(s) of credit against which funds can be drawn by the beneficiary?</t>
  </si>
  <si>
    <t>-Net Investment in Leased Assets and Installment Loans</t>
  </si>
  <si>
    <t>TOTAL LIABILITIES AND SHAREHOLDERS' EQUITY</t>
  </si>
  <si>
    <t>[Sections 11(1), 70, 71, 72 &amp; 73(2) (b)]</t>
  </si>
  <si>
    <t>[Sections 11(1) &amp; 145 (1)]</t>
  </si>
  <si>
    <t>[Sections 11(1) &amp; 145 (1)(d)]</t>
  </si>
  <si>
    <t>[Sections 11(1)&amp; 145 (1)(d)]</t>
  </si>
  <si>
    <t xml:space="preserve">[Sections 11(1) &amp;  145 (1) (d)] </t>
  </si>
  <si>
    <t>[Section 145(1)(a)]</t>
  </si>
  <si>
    <t>[Section 145(1)(a) and (d)]</t>
  </si>
  <si>
    <t>[Section 145(1)(b)]</t>
  </si>
  <si>
    <t>-Change in unrealised gains and losses:</t>
  </si>
  <si>
    <t xml:space="preserve">[Section 145(1)(d)] </t>
  </si>
  <si>
    <t>Other Capital</t>
  </si>
  <si>
    <t>Statutory Reserves</t>
  </si>
  <si>
    <t xml:space="preserve">[Section 145(1)(a)] </t>
  </si>
  <si>
    <t xml:space="preserve"> Investment in Subsidiaries, Affiliates &amp; Structured Entities</t>
  </si>
  <si>
    <t>[Section 145(1)(d)]</t>
  </si>
  <si>
    <t>Statutory Reserve</t>
  </si>
  <si>
    <t xml:space="preserve"> [Sections 43 &amp; 145(1) (d)]</t>
  </si>
  <si>
    <t xml:space="preserve">      [Section 43]</t>
  </si>
  <si>
    <t>[Sections 85(1), (2) &amp; (4) and 145(1)(a)]</t>
  </si>
  <si>
    <t>A. POLICY LIABILITIES PAYABLE IN TRINIDAD AND TOBAGO DOLLARS</t>
  </si>
  <si>
    <t>4.1- Total T &amp; T Assets ( 23.010)</t>
  </si>
  <si>
    <t>Total Assets in Trinidad and Tobago (including CARICOM)</t>
  </si>
  <si>
    <t>Note: Insurers must enter a list of the assets allocated to policy liabilities payable in foreign currencies in the "Notes".</t>
  </si>
  <si>
    <t>Notes: 1. Particulars of assets entered under "Other (Specify)"  must be entered on the relevant asset schedules.</t>
  </si>
  <si>
    <t xml:space="preserve">            2. The Numbers (1-24) entered above re each Asset item refers to the Schedule in the Asset database</t>
  </si>
  <si>
    <t>[Sections 42 and 145(1)(a)</t>
  </si>
  <si>
    <t>Section 212-General- UPR &amp;UER]</t>
  </si>
  <si>
    <t>[Sections 82(1) and 145(1)(d)]</t>
  </si>
  <si>
    <t xml:space="preserve">      Non-Participating</t>
  </si>
  <si>
    <t>[Section 82(1) and 145(1) (b)/(d)]</t>
  </si>
  <si>
    <t>IN TRINIDAD AND TOBAGO  BUSINESS</t>
  </si>
  <si>
    <t xml:space="preserve">  Gross Premiums Written</t>
  </si>
  <si>
    <t>[Section 145(1)(a) / (d)]</t>
  </si>
  <si>
    <t>[Section 145(1) (a) / (d)]</t>
  </si>
  <si>
    <t xml:space="preserve">          2. In accordance with Section 151(1) of the Act, receipts and payments must be apportioned in an equitable manner between classes of insurance business.</t>
  </si>
  <si>
    <t xml:space="preserve">.  In my opinion, the calculations have been determined in accordance with the Insurance (Capital Adequacy) </t>
  </si>
  <si>
    <t>Regulations, 2020 and any applicable instructions of the Inspector.</t>
  </si>
  <si>
    <t>($'000)</t>
  </si>
  <si>
    <r>
      <rPr>
        <b/>
        <sz val="11"/>
        <rFont val="Arial"/>
        <family val="2"/>
      </rPr>
      <t xml:space="preserve">REPORTING REQUIREMENTS </t>
    </r>
    <r>
      <rPr>
        <sz val="11"/>
        <rFont val="Arial"/>
        <family val="2"/>
      </rPr>
      <t xml:space="preserve">
Insurers shall submit to the Central Bank information on its reinsurance arrangements that will </t>
    </r>
    <r>
      <rPr>
        <b/>
        <sz val="11"/>
        <rFont val="Arial"/>
        <family val="2"/>
      </rPr>
      <t xml:space="preserve">exist </t>
    </r>
    <r>
      <rPr>
        <sz val="11"/>
        <rFont val="Arial"/>
        <family val="2"/>
      </rPr>
      <t xml:space="preserve">as at the first day of the next Financial Year, along with the annual returns according to all of the parameters stated below. </t>
    </r>
  </si>
  <si>
    <t xml:space="preserve">Type of reinsurance, the basis of reinsurance and the reinsurer’s share percentage; </t>
  </si>
  <si>
    <t>A confirmation letter(s) from the reinsurer(s) or broker(s) should be provided, indicating whether:</t>
  </si>
  <si>
    <t xml:space="preserve">      Duration - two years or less </t>
  </si>
  <si>
    <t>, DIRECTOR, HAVE BEEN DULY AUTHORISED BY THE BOARD TO MAKE THIS STATEMENT ON THEIR BEHALF.</t>
  </si>
  <si>
    <t>Republic Life Insurance Company Limited</t>
  </si>
  <si>
    <t xml:space="preserve">Total Value of Assets on Capital Adequacy Returns (A1)                                                           </t>
  </si>
  <si>
    <t xml:space="preserve"> HEREIN STATE THAT : </t>
  </si>
  <si>
    <t>HEREIN DECLARE  THAT:</t>
  </si>
  <si>
    <t>LEGEND</t>
  </si>
  <si>
    <t>(no color)</t>
  </si>
  <si>
    <t>Page with No Change</t>
  </si>
  <si>
    <t>New Page</t>
  </si>
  <si>
    <t>Amended Page</t>
  </si>
  <si>
    <t>Deleted Page</t>
  </si>
  <si>
    <t>Additional changes since V2.0</t>
  </si>
  <si>
    <t>Insurance Revenue - In Trinidad and Tobago</t>
  </si>
  <si>
    <t>Insurance Revenue - Outside of Trinidad and Tobago</t>
  </si>
  <si>
    <t>Reinsurance Contracts Held Summary</t>
  </si>
  <si>
    <t>20.019</t>
  </si>
  <si>
    <t>Remaining CSM from Insurance Contracts Estimated at the End of the Year</t>
  </si>
  <si>
    <t>Liability Roll Forward (Reinsurance contracts held analysis by measurement component (Contracts not measured under the PAA))</t>
  </si>
  <si>
    <t xml:space="preserve">Insurance Contract Assets </t>
  </si>
  <si>
    <t xml:space="preserve">Reinsurance Contract Held Assets </t>
  </si>
  <si>
    <t>Revenue from PAA Contracts</t>
  </si>
  <si>
    <t>Revenue from VFA Contracts</t>
  </si>
  <si>
    <t>Total Insurance Revenue</t>
  </si>
  <si>
    <t>Insurance service expenses</t>
  </si>
  <si>
    <t>INSURANCE SERVICE RESULT</t>
  </si>
  <si>
    <t>Interest revenue on financial assets not measured at FVTPL</t>
  </si>
  <si>
    <t>Net investment income excluding segregated funds</t>
  </si>
  <si>
    <t>Net investment income - segregated funds</t>
  </si>
  <si>
    <t>Investment Return</t>
  </si>
  <si>
    <t>Net finance income (expenses) from segregated funds</t>
  </si>
  <si>
    <t>Net finance income (expenses) from reinsurance contracts held</t>
  </si>
  <si>
    <t>Movement in investment contract liabilities</t>
  </si>
  <si>
    <t>NET INVESTMENT RESULT</t>
  </si>
  <si>
    <t>Other Income</t>
  </si>
  <si>
    <t>Share of Net Income (Loss) of Equity Accounted Investees</t>
  </si>
  <si>
    <t>OTHER INCOME AND EXPENSES</t>
  </si>
  <si>
    <t>PROFIT (LOSS) BEFORE TAXES</t>
  </si>
  <si>
    <t>Current Taxes</t>
  </si>
  <si>
    <t>Deferred Taxes</t>
  </si>
  <si>
    <t>Total Income Taxes</t>
  </si>
  <si>
    <t>PROFIT (LOSS) AFTER TAXES</t>
  </si>
  <si>
    <t>NET INCOME (LOSS) FOR THE YEAR</t>
  </si>
  <si>
    <t>ATTRIBUTABLE TO:</t>
  </si>
  <si>
    <t>Participating Policyholders/Certificateholders</t>
  </si>
  <si>
    <t>Equity Holders</t>
  </si>
  <si>
    <t>Insurance finance income (expenses) reserve from insurance contracts</t>
  </si>
  <si>
    <t>Insurance finance income (expenses) reserve from reinsurance contracts held</t>
  </si>
  <si>
    <t>Remeasurements of Defined Benefit Pension Plans</t>
  </si>
  <si>
    <t>Insurance Finance Reserve from Insurance Contracts</t>
  </si>
  <si>
    <t>Insurance Finance Reserve from Reinsurance Contracts Held</t>
  </si>
  <si>
    <t>Memo items</t>
  </si>
  <si>
    <t>Impact of initial application of IFRS 17</t>
  </si>
  <si>
    <t>Insurance Contract Assets</t>
  </si>
  <si>
    <t>Insurance Contract Liabilities</t>
  </si>
  <si>
    <t>Policies/Certificates Issued</t>
  </si>
  <si>
    <t>Reinsurance Contracts Held</t>
  </si>
  <si>
    <t>Insurance Contracts</t>
  </si>
  <si>
    <t xml:space="preserve">Expected Present Value of Future Cash Flows </t>
  </si>
  <si>
    <t xml:space="preserve">Risk Adjustment </t>
  </si>
  <si>
    <t>Contractual Service Margin (CSM)</t>
  </si>
  <si>
    <t>Modified Retro</t>
  </si>
  <si>
    <t>Fair Value</t>
  </si>
  <si>
    <t>BEGINNING OF PERIOD</t>
  </si>
  <si>
    <t xml:space="preserve"> Opening balance insurance contract assets</t>
  </si>
  <si>
    <t>CHANGES IN THE STATEMENT OF PROFIT OR LOSS AND OCI</t>
  </si>
  <si>
    <t>Contractual service margin recognized for service provided</t>
  </si>
  <si>
    <t xml:space="preserve">Experience adjustments </t>
  </si>
  <si>
    <t>Revenue recognized for incurred policyholder tax expenses</t>
  </si>
  <si>
    <t>Current service provided in the period</t>
  </si>
  <si>
    <t>Future service yet to be provided</t>
  </si>
  <si>
    <t>Adjustments to liabilities for incurred claims</t>
  </si>
  <si>
    <t>Experience adjustments not related to incurred claims</t>
  </si>
  <si>
    <t>Insurance service result</t>
  </si>
  <si>
    <t>Net finance (income) expenses from insurance contracts</t>
  </si>
  <si>
    <t>Effects of movements in exchange rates</t>
  </si>
  <si>
    <t>TOTAL CHANGES IN THE STATEMENT OF PROFIT OR LOSS AND OCI</t>
  </si>
  <si>
    <t>CASH FLOWS</t>
  </si>
  <si>
    <t>Premiums received for insurance contracts</t>
  </si>
  <si>
    <t xml:space="preserve">Claims, benefits and other expenses paid </t>
  </si>
  <si>
    <t>Insurance acquisition cash flows</t>
  </si>
  <si>
    <t>TOTAL CASH FLOWS</t>
  </si>
  <si>
    <t>Other changes in the net carrying amount of the insurance contract liabilities</t>
  </si>
  <si>
    <t>END OF PERIOD</t>
  </si>
  <si>
    <t xml:space="preserve"> Ending balance insurance contract assets</t>
  </si>
  <si>
    <t>Liabilities for remaining coverage</t>
  </si>
  <si>
    <t>Liabilities for incurred claims not under PAA</t>
  </si>
  <si>
    <t>Liabilities for incurred claims under PAA</t>
  </si>
  <si>
    <t>Loss Component</t>
  </si>
  <si>
    <t>Expected Present Value of Future Cash Flows</t>
  </si>
  <si>
    <t>Risk Adjustment</t>
  </si>
  <si>
    <t>Modified Retrospective</t>
  </si>
  <si>
    <t>Fair value</t>
  </si>
  <si>
    <t>Insurance Revenue</t>
  </si>
  <si>
    <t xml:space="preserve">Incurred claims and other insurance service expenses </t>
  </si>
  <si>
    <t>Amortization of insurance acquisition cash flows</t>
  </si>
  <si>
    <t>Losses and reversal of losses on onerous contracts</t>
  </si>
  <si>
    <t>Insurance Service Expenses</t>
  </si>
  <si>
    <t xml:space="preserve">Investment components </t>
  </si>
  <si>
    <t>Effect of movements in exchange rates</t>
  </si>
  <si>
    <t>Other changes in the net carrying amount of the insurance contract</t>
  </si>
  <si>
    <t xml:space="preserve"> Ending balance Insurance contract assets</t>
  </si>
  <si>
    <t xml:space="preserve"> Opening balance reinsurance contract held assets</t>
  </si>
  <si>
    <t>Contractual service margin recognized for service received</t>
  </si>
  <si>
    <t>Incurred policyholder tax expenses on underlying contract</t>
  </si>
  <si>
    <t>Contracts initially recognized in the period</t>
  </si>
  <si>
    <t>Changes in recoveries of losses on onerous underlying contracts that adjust the CSM</t>
  </si>
  <si>
    <t>Effect of changes in non-performance risk of reinsurers</t>
  </si>
  <si>
    <t>Net expenses from reinsurance contracts held</t>
  </si>
  <si>
    <t>Net finance (income) expenses from reinsurance contracts held</t>
  </si>
  <si>
    <t>Premiums paid</t>
  </si>
  <si>
    <t>Amounts received</t>
  </si>
  <si>
    <t>Reinsurance acquisition cash flows</t>
  </si>
  <si>
    <t>Other changes in the net carrying amount of the reinsurance contract held</t>
  </si>
  <si>
    <t xml:space="preserve"> Ending balance reinsurance contract held assets</t>
  </si>
  <si>
    <t>Excluding Loss-Recovery Component</t>
  </si>
  <si>
    <t>Loss-Recovery Component</t>
  </si>
  <si>
    <t>Allocation of reinsurance premiums paid</t>
  </si>
  <si>
    <t xml:space="preserve">Incurred claims recovered and other reinsurance service expenses </t>
  </si>
  <si>
    <t>Amortization of reinsurance acquisition cash flows</t>
  </si>
  <si>
    <t>Recovery of losses and reversal on recovery of losses</t>
  </si>
  <si>
    <t>Adjustments to assets for incurred claims</t>
  </si>
  <si>
    <t>Amounts recoverable from reinsurers</t>
  </si>
  <si>
    <t>Investment components</t>
  </si>
  <si>
    <t>Ending balance reinsurance contract held asssets</t>
  </si>
  <si>
    <t>NON-PARTICIPATING</t>
  </si>
  <si>
    <t>CURRENT YEAR</t>
  </si>
  <si>
    <t>Contracts Not Measured Under the PAA</t>
  </si>
  <si>
    <t>Amounts Relating to Changes in Liabilities for Remaining Coverage</t>
  </si>
  <si>
    <t>CSM Recognised for Services Provided</t>
  </si>
  <si>
    <t>Change in Risk Adjustment for Non-Financial Risk for Risk Expired</t>
  </si>
  <si>
    <t>Expected Incurred Claims and Other Insurance Service Expenses</t>
  </si>
  <si>
    <t>Experience Adjustments not related to Incurred Claims</t>
  </si>
  <si>
    <t>Recovery of Insurance Acquisition Cash Flows</t>
  </si>
  <si>
    <t>Subtotal - Contracts Not Measured Under the PAA</t>
  </si>
  <si>
    <t>Contracts Measured Under the PAA</t>
  </si>
  <si>
    <t>PRIOR YEAR</t>
  </si>
  <si>
    <t>REMAINING CSM FROM INSURANCE CONTRACTS ESTIMATED AT THE END OF THE YEAR</t>
  </si>
  <si>
    <t>= 1 Year or Less</t>
  </si>
  <si>
    <t>&gt; 2-3 Years</t>
  </si>
  <si>
    <t>&gt; 3-4 Years</t>
  </si>
  <si>
    <t>&gt; 4-5 Years</t>
  </si>
  <si>
    <t>&gt;5-10 Years</t>
  </si>
  <si>
    <t>&gt; 10-20 Years</t>
  </si>
  <si>
    <t>More Than 20 Years</t>
  </si>
  <si>
    <t>Total Non-Participating</t>
  </si>
  <si>
    <t>Total Participating &amp; Non-Participating</t>
  </si>
  <si>
    <t>Total Insurance Contracts</t>
  </si>
  <si>
    <t>Note:  This table illustrates when the insurer expects to recognise the remaining CSM as revenue for contracts not measured under the PAA.</t>
  </si>
  <si>
    <t>Face Amount of In Force Insurance</t>
  </si>
  <si>
    <t>Premiums</t>
  </si>
  <si>
    <t xml:space="preserve">Benefits </t>
  </si>
  <si>
    <t>Life</t>
  </si>
  <si>
    <t xml:space="preserve"> Individual</t>
  </si>
  <si>
    <t>Total Life</t>
  </si>
  <si>
    <t>Total Annuities &amp; Pensions</t>
  </si>
  <si>
    <t>Group Health</t>
  </si>
  <si>
    <t>Total Accident &amp; Sickness</t>
  </si>
  <si>
    <t>TOTAL NON-PARTICIPATING</t>
  </si>
  <si>
    <t>TOTAL PARTICIPATING</t>
  </si>
  <si>
    <t>TOTAL NON-PAR &amp; PAR</t>
  </si>
  <si>
    <t>REINSURANCE CONTRACTS HELD SUMMARY</t>
  </si>
  <si>
    <t>Rating Agency Identifier Code</t>
  </si>
  <si>
    <t>Net Expenses from Reinsurance Contracts Held</t>
  </si>
  <si>
    <t>Reinsurance Contract Held Balances</t>
  </si>
  <si>
    <t>Receivables</t>
  </si>
  <si>
    <t>Name of Reinsurer</t>
  </si>
  <si>
    <t>A.M. Best Code</t>
  </si>
  <si>
    <t>S&amp;P Code</t>
  </si>
  <si>
    <t>Allocation of reinsurance premiums</t>
  </si>
  <si>
    <t>Amounts recoverable from reinsurers for incurred claims</t>
  </si>
  <si>
    <t>Assets for remaining coverage</t>
  </si>
  <si>
    <t>Assets for incurred claims</t>
  </si>
  <si>
    <t>Reinsurance Receivable</t>
  </si>
  <si>
    <t>Reinsurance Payable</t>
  </si>
  <si>
    <t>Grand total</t>
  </si>
  <si>
    <t>Net finance income (expenses) from insurance contracts excluding segregated funds</t>
  </si>
  <si>
    <t>Insurance Finance Income (Expenses) Reserve from Insurance Contracts</t>
  </si>
  <si>
    <t>Insurance Finance Income (Expenses) Reserve from Reinsurance Contracts Held</t>
  </si>
  <si>
    <t>Attributable to:</t>
  </si>
  <si>
    <t>Impact of initial application of IFRS 9</t>
  </si>
  <si>
    <t>Total Comprehensive Income /(Loss) for the Year:</t>
  </si>
  <si>
    <t xml:space="preserve">-Attributable to: </t>
  </si>
  <si>
    <t xml:space="preserve">Change in risk adjustment for non-financial risk expired </t>
  </si>
  <si>
    <t xml:space="preserve"> Opening balance insurance contract liabilities</t>
  </si>
  <si>
    <t>Net opening insurance contract balances</t>
  </si>
  <si>
    <t xml:space="preserve">Changes in estimates that adjust the CSM </t>
  </si>
  <si>
    <r>
      <t xml:space="preserve">Changes in estimates that result in </t>
    </r>
    <r>
      <rPr>
        <sz val="11"/>
        <rFont val="Arial"/>
        <family val="2"/>
      </rPr>
      <t>losses and reversal of losses on onerous contracts</t>
    </r>
  </si>
  <si>
    <r>
      <t xml:space="preserve">Past service </t>
    </r>
    <r>
      <rPr>
        <b/>
        <sz val="11"/>
        <rFont val="Arial"/>
        <family val="2"/>
      </rPr>
      <t>provided in the Prior Periods</t>
    </r>
  </si>
  <si>
    <t xml:space="preserve">Net ending insurance contract balances </t>
  </si>
  <si>
    <t xml:space="preserve"> Ending balance insurance contract liabilities </t>
  </si>
  <si>
    <t>Net ending insurance contract balances</t>
  </si>
  <si>
    <r>
      <t xml:space="preserve">Excluding Loss </t>
    </r>
    <r>
      <rPr>
        <b/>
        <sz val="11"/>
        <rFont val="Arial"/>
        <family val="2"/>
      </rPr>
      <t>Component</t>
    </r>
  </si>
  <si>
    <t xml:space="preserve"> Opening balance insurance contract liabilities </t>
  </si>
  <si>
    <t xml:space="preserve">Net opening insurance contract balances </t>
  </si>
  <si>
    <t xml:space="preserve"> Ending balance Insurance contract liabilities </t>
  </si>
  <si>
    <t xml:space="preserve"> Opening balance reinsurance contract held liabilities </t>
  </si>
  <si>
    <t>Net opening reinsurance contract held balances</t>
  </si>
  <si>
    <r>
      <t xml:space="preserve">Changes in estimates that relate to </t>
    </r>
    <r>
      <rPr>
        <sz val="11"/>
        <rFont val="Arial"/>
        <family val="2"/>
      </rPr>
      <t>losses and reversal of losses on onerous</t>
    </r>
    <r>
      <rPr>
        <strike/>
        <sz val="11"/>
        <rFont val="Arial"/>
        <family val="2"/>
      </rPr>
      <t xml:space="preserve"> </t>
    </r>
    <r>
      <rPr>
        <sz val="11"/>
        <rFont val="Arial"/>
        <family val="2"/>
      </rPr>
      <t>underlying</t>
    </r>
    <r>
      <rPr>
        <strike/>
        <sz val="11"/>
        <rFont val="Arial"/>
        <family val="2"/>
      </rPr>
      <t xml:space="preserve">  </t>
    </r>
    <r>
      <rPr>
        <sz val="11"/>
        <rFont val="Arial"/>
        <family val="2"/>
      </rPr>
      <t>contracts</t>
    </r>
  </si>
  <si>
    <t>Changes to assets for incurred claims</t>
  </si>
  <si>
    <t>Net ending reinsurance contract held balances</t>
  </si>
  <si>
    <t xml:space="preserve"> Ending balance reinsurance contract held liabilities</t>
  </si>
  <si>
    <t xml:space="preserve">Net ending reinsurance contract held balances </t>
  </si>
  <si>
    <t xml:space="preserve">Net opening reinsurance contract held balances </t>
  </si>
  <si>
    <r>
      <t>Net ending reinsurance contract held balances</t>
    </r>
    <r>
      <rPr>
        <b/>
        <strike/>
        <sz val="11"/>
        <rFont val="Arial"/>
        <family val="2"/>
      </rPr>
      <t xml:space="preserve"> </t>
    </r>
  </si>
  <si>
    <r>
      <t>Ending balance reinsurance contract held liabilities</t>
    </r>
    <r>
      <rPr>
        <strike/>
        <sz val="11"/>
        <rFont val="Arial"/>
        <family val="2"/>
      </rPr>
      <t xml:space="preserve"> </t>
    </r>
  </si>
  <si>
    <t>INSURANCE REVENUE - Trinidad and Tobago</t>
  </si>
  <si>
    <t>INSURANCE REVENUE - OUTSIDE OF Trinidad and Tobago</t>
  </si>
  <si>
    <t>Other General Business</t>
  </si>
  <si>
    <t>Subtotal Life</t>
  </si>
  <si>
    <t>Subtotal Annuities &amp; Pensions</t>
  </si>
  <si>
    <t xml:space="preserve">Total 
</t>
  </si>
  <si>
    <t xml:space="preserve">Net Receivable
</t>
  </si>
  <si>
    <t>, Appointed Actuary</t>
  </si>
  <si>
    <t>Name of Shareholder
Alphabetically - 
(Surname, First Name)</t>
  </si>
  <si>
    <t>Name of Shareholder
Alphabetically -
(Surname, First Name)</t>
  </si>
  <si>
    <t>Reference Date:</t>
  </si>
  <si>
    <t>Please indicate the date of last examination or inspection by the regulatory authorities in the home jurisdiction and the reference date of the information examined.</t>
  </si>
  <si>
    <t>1.1</t>
  </si>
  <si>
    <t>Is there any certified litigation against the insurer and/or any of its subsidiaries?</t>
  </si>
  <si>
    <t>Assuria Life(T&amp;T) Ltd</t>
  </si>
  <si>
    <t>Surname</t>
  </si>
  <si>
    <t xml:space="preserve">First Name </t>
  </si>
  <si>
    <t>Other name(s)</t>
  </si>
  <si>
    <t>Relationship in Positition to company
(whether director, officer or Corporate / Company Secretary (if a person))</t>
  </si>
  <si>
    <t>Date Appointed (dd/mm/yyyy)</t>
  </si>
  <si>
    <t>Percentage shareholding in Company</t>
  </si>
  <si>
    <t>Percentage shareholding 
in connected Companies</t>
  </si>
  <si>
    <t xml:space="preserve">Name of company </t>
  </si>
  <si>
    <t>%</t>
  </si>
  <si>
    <t>Controllers
(other than Directors / Managing Director):</t>
  </si>
  <si>
    <t>Countries other than Trinidad and Tobago in which the Company writes business:</t>
  </si>
  <si>
    <t>Respective % Shareholdings Owned</t>
  </si>
  <si>
    <t>15 largest Corporate Shareholders:</t>
  </si>
  <si>
    <t>20 Largest Individual Shareholders:</t>
  </si>
  <si>
    <t>Subsidiary Companies:</t>
  </si>
  <si>
    <t>Parent Company:</t>
  </si>
  <si>
    <t>N/A</t>
  </si>
  <si>
    <t>Next Page is 20.022</t>
  </si>
  <si>
    <t>Next Page is 23.021</t>
  </si>
  <si>
    <t>ok</t>
  </si>
  <si>
    <t>Net Income/ (Loss) -Current Year-23.019</t>
  </si>
  <si>
    <t>Net Income-Prior Year-23.019</t>
  </si>
  <si>
    <t>23.019</t>
  </si>
  <si>
    <t>Next Page is 20.019</t>
  </si>
  <si>
    <t>Next Page is 30.016</t>
  </si>
  <si>
    <t>Next Page is 30.015</t>
  </si>
  <si>
    <t>Next Page is 30.017</t>
  </si>
  <si>
    <t>Next Page is 30.018</t>
  </si>
  <si>
    <t>Next Page is 45.033</t>
  </si>
  <si>
    <t>45.034</t>
  </si>
  <si>
    <t>45.033</t>
  </si>
  <si>
    <t>45.035</t>
  </si>
  <si>
    <t>45.036</t>
  </si>
  <si>
    <t>Net Reinsurance Contract Assets/Liabilities Held</t>
  </si>
  <si>
    <t>70.060</t>
  </si>
  <si>
    <t>10.028</t>
  </si>
  <si>
    <t>Losses and Reversals of Losses on Onerous Contracts</t>
  </si>
  <si>
    <t>Amortization of Property &amp; Equipment</t>
  </si>
  <si>
    <t>Amortization of Intangible Assets</t>
  </si>
  <si>
    <t>Goodwill Impairment Losses</t>
  </si>
  <si>
    <t>Amortization and Impairment loss on Investment/Service Contracts</t>
  </si>
  <si>
    <t>Revenue from GMM Contracts (excluding VFA contracts)</t>
  </si>
  <si>
    <t>Provision for Credit Losses</t>
  </si>
  <si>
    <t>Discontinued Operations (net of Income Taxes of $______)</t>
  </si>
  <si>
    <t>CLAIMS AND RELATED EXPENSES</t>
  </si>
  <si>
    <t>Claims and benefits</t>
  </si>
  <si>
    <t>Commissions</t>
  </si>
  <si>
    <t>Other Items (specify)</t>
  </si>
  <si>
    <t>TOTAL CLAIMS AND RELATED EXPENSES</t>
  </si>
  <si>
    <t>Depreciation and Amortisation</t>
  </si>
  <si>
    <t>Next page is 23.019</t>
  </si>
  <si>
    <t>Next Page is 30.012</t>
  </si>
  <si>
    <t>Next Page is 45.034</t>
  </si>
  <si>
    <t>Next Page is 45.035</t>
  </si>
  <si>
    <t>Next Page is 45.036</t>
  </si>
  <si>
    <t>Next Page is 10.028</t>
  </si>
  <si>
    <t>General Operating Expenses</t>
  </si>
  <si>
    <t>Risk Free Rate and Liquidity Premium - Outside Trinidad and Tobago (Top Down)</t>
  </si>
  <si>
    <t>Risk Free Rate and Liquidity Premium - In Trinidad and Tobago (Top Down)</t>
  </si>
  <si>
    <t>Risk Free Rate and Liquidity Premium - Outside Trinidad and Tobago (Bottom Up)</t>
  </si>
  <si>
    <t>Risk Free Rate and Liquidity Premium - In Trinidad and Tobago (Bottom Up)</t>
  </si>
  <si>
    <t>Analysis of Income by Lines of Business - Outside Trinidad and Tobago</t>
  </si>
  <si>
    <t>Analysis of Income by Lines of Business - In Trinidad and Tobago</t>
  </si>
  <si>
    <t>Discontinued Operations (net of Income Taxes of $________)</t>
  </si>
  <si>
    <t>General and Operating Expenses</t>
  </si>
  <si>
    <t>Total Par</t>
  </si>
  <si>
    <t>Total Non-Par</t>
  </si>
  <si>
    <t>ANALYSIS OF INCOME BY LINE OF BUSINESS - OUTSIDE TRINIDAD AND TOBAGO BUSINESS</t>
  </si>
  <si>
    <t>45.037</t>
  </si>
  <si>
    <t>NET EXPENSES FROM REINSURANCE CONTRACTS HELD</t>
  </si>
  <si>
    <t>Changes that relate to past service - adjustments to incurred claims</t>
  </si>
  <si>
    <t>Claims recovered</t>
  </si>
  <si>
    <t>Effect of changes in the risk of reinsurers non-performance</t>
  </si>
  <si>
    <t>Other incurred directly attributable expenses</t>
  </si>
  <si>
    <t>Net Reinsurance Expenses - contracts measured under the PAA</t>
  </si>
  <si>
    <t>CSM recognized for the services received</t>
  </si>
  <si>
    <t>Changes in the risk adjustment recognized for the risk expired</t>
  </si>
  <si>
    <t>Expected claims and other expenses recovery</t>
  </si>
  <si>
    <t>Net Reinsurance Expenses - contracts not measured under the PAA</t>
  </si>
  <si>
    <t>Please specify whether the risk free rates are determined based on government or swap rates</t>
  </si>
  <si>
    <t xml:space="preserve">Please specify whether this is a spot or forward curve </t>
  </si>
  <si>
    <t>Year 100 (%)</t>
  </si>
  <si>
    <t>Year 90 (%)</t>
  </si>
  <si>
    <t>Year 80 (%)</t>
  </si>
  <si>
    <t>Year 70 (%)</t>
  </si>
  <si>
    <t>Year 60 (%)</t>
  </si>
  <si>
    <t>Year 50 (%)</t>
  </si>
  <si>
    <t>Year 40 (%)</t>
  </si>
  <si>
    <t>Year 30 (%)</t>
  </si>
  <si>
    <t>Year 25 (%)</t>
  </si>
  <si>
    <t>Year 20 (%)</t>
  </si>
  <si>
    <t>Year 15 (%)</t>
  </si>
  <si>
    <t>Year 10 (%)</t>
  </si>
  <si>
    <t>Year 9 (%)</t>
  </si>
  <si>
    <t>Year 8 (%)</t>
  </si>
  <si>
    <t>Year 7 (%)</t>
  </si>
  <si>
    <t>Year 6 (%)</t>
  </si>
  <si>
    <t>Year 5 (%)</t>
  </si>
  <si>
    <t>Year 4 (%)</t>
  </si>
  <si>
    <t>Year 3 (%)</t>
  </si>
  <si>
    <t>Year 2 (%)</t>
  </si>
  <si>
    <t>Year 1 (%)</t>
  </si>
  <si>
    <t>Liquidity Premium</t>
  </si>
  <si>
    <t xml:space="preserve">Risk Free Rates </t>
  </si>
  <si>
    <t>FOR INSURER USING BOTTOM-UP APPROACH</t>
  </si>
  <si>
    <t>USED TO DISCOUNT THE FULFILMENT CASH FLOWS AND FOR CASH FLOWS THAT DO NOT VARY WITH THE UNDERLYING ASSETS</t>
  </si>
  <si>
    <t>RISK FREE RATES and LIQUIDITY PREMIUM BY LINE OF BUSINESS - IN TRINIDAD AND TOBAGO</t>
  </si>
  <si>
    <t>RISK FREE RATES and LIQUIDITY PREMIUM BY LINE OF BUSINESS - OUTSIDE TRINIDAD AND TOBAGO</t>
  </si>
  <si>
    <t>Discount Rates</t>
  </si>
  <si>
    <t>FOR INSURER USING TOP-DOWN APPROACH</t>
  </si>
  <si>
    <t>ANALYSIS OF INCOME BY LINE OF BUSINESS - TRINIDAD AND TOBAGO BUSINESS</t>
  </si>
  <si>
    <t>45.038</t>
  </si>
  <si>
    <t>45.039</t>
  </si>
  <si>
    <t>45.040</t>
  </si>
  <si>
    <t>45.041</t>
  </si>
  <si>
    <t>45.042</t>
  </si>
  <si>
    <t>45.043</t>
  </si>
  <si>
    <t>30.015</t>
  </si>
  <si>
    <t>30.016</t>
  </si>
  <si>
    <t>30.017</t>
  </si>
  <si>
    <t>30.018</t>
  </si>
  <si>
    <t>Date of Licensing</t>
  </si>
  <si>
    <t>Deposits Held by Regulatory
Authorities</t>
  </si>
  <si>
    <t>Investment Contract Liabilities</t>
  </si>
  <si>
    <t>Investment Contract Assets</t>
  </si>
  <si>
    <t>Next Page is 50.020</t>
  </si>
  <si>
    <t>Segregated Funds Net Assets, End of Year</t>
  </si>
  <si>
    <t>Management and Administrative Fees</t>
  </si>
  <si>
    <t>Payments to Policyholders</t>
  </si>
  <si>
    <t>Deductions:</t>
  </si>
  <si>
    <t>Total Additions</t>
  </si>
  <si>
    <t>Effect of currency translation</t>
  </si>
  <si>
    <t>Net transfers from the General Fund (amounts transferred re: guarantees  $_______)</t>
  </si>
  <si>
    <t>Interest and Dividends</t>
  </si>
  <si>
    <t>Net realized and unrealized gains (losses)</t>
  </si>
  <si>
    <t>Deposits from Policyholders</t>
  </si>
  <si>
    <t>Additions:</t>
  </si>
  <si>
    <t>Segregated Funds Net Assets, Beginning of Year</t>
  </si>
  <si>
    <t>CHANGES IN NET ASSETS</t>
  </si>
  <si>
    <t>Total Segregated Funds Net Assets</t>
  </si>
  <si>
    <t>Other assets (liabilities) net</t>
  </si>
  <si>
    <t>Other Investments</t>
  </si>
  <si>
    <t>Mutual Funds</t>
  </si>
  <si>
    <t>Preferred and Common Shares</t>
  </si>
  <si>
    <t>Bonds and Debentures</t>
  </si>
  <si>
    <t>Accrued Investment Income</t>
  </si>
  <si>
    <t xml:space="preserve"> NET ASSETS</t>
  </si>
  <si>
    <t>SEGREGATED FUNDS</t>
  </si>
  <si>
    <t>ANALYSIS OF PREMIUMS AND COMMISSIONS - OUTSIDE TRINIDAD AND TOBAGO</t>
  </si>
  <si>
    <t>ANALYSIS OF PREMIUMS  AND COMMISSIONS - IN TRINIDAD AND TOBAGO</t>
  </si>
  <si>
    <t>Next Page is 45.037</t>
  </si>
  <si>
    <t>Next Page is 45.038</t>
  </si>
  <si>
    <t>Next Page is 45.039</t>
  </si>
  <si>
    <t>Next Page is 45.040</t>
  </si>
  <si>
    <t xml:space="preserve">NON-CONSOLIDATED </t>
  </si>
  <si>
    <t>Next Page is 45.042</t>
  </si>
  <si>
    <t>Next Page is 45.041</t>
  </si>
  <si>
    <t>Next Page is 45.043</t>
  </si>
  <si>
    <t>Liability Roll Forward (Analysis by remaining coverage and incurred claims (all insurance contracts)) - Outside Trinidad and Tobago</t>
  </si>
  <si>
    <t>Liability Roll Forward (Analysis by remaining coverage and incurred claims (all insurance contracts)) - In Trinidad and Tobago</t>
  </si>
  <si>
    <t>Liability Roll Forward (Reinsurance contracts held analysis by remaining coverage and incurred claims (all contracts)) - Outside Trinidad and Tobago</t>
  </si>
  <si>
    <t>Liability Roll Forward (Reinsurance contracts held analysis by remaining coverage and incurred claims (all contracts)) -In Trinidad and Tobago</t>
  </si>
  <si>
    <t>Liability Roll Forward (Reinsurance contracts held analysis by remaining coverage and incurred claims (all contracts)) - In Trinidad and Tobago</t>
  </si>
  <si>
    <t xml:space="preserve">Liability Roll Forward (Reinsurance contracts held analysis by remaining coverage and incurred claims (all contracts)) - Outside Trinidad and Tobago </t>
  </si>
  <si>
    <t>Participating Policyholders/Certificate Holders</t>
  </si>
  <si>
    <t xml:space="preserve">Net Income </t>
  </si>
  <si>
    <t>Net Income / (Loss) for the year (23.019)</t>
  </si>
  <si>
    <t>&gt; 1-2 Years</t>
  </si>
  <si>
    <t>REINSURANCE CONTRACTS HELD</t>
  </si>
  <si>
    <t xml:space="preserve">Reinsurance Contract Held Liabilities </t>
  </si>
  <si>
    <t>Reinsurance Contract Held Liabilities</t>
  </si>
  <si>
    <t>Total Provisions, Accruals and Other Liabilities- Current Year-30.030</t>
  </si>
  <si>
    <t>Total Provisions, Accruals and Other Liabilities-Prior Year-30.030</t>
  </si>
  <si>
    <t>1.1.2 Investment Contract Liabilities - 23.011</t>
  </si>
  <si>
    <r>
      <rPr>
        <b/>
        <strike/>
        <sz val="11"/>
        <color rgb="FFFF0000"/>
        <rFont val="Arial"/>
        <family val="2"/>
      </rPr>
      <t xml:space="preserve">
</t>
    </r>
    <r>
      <rPr>
        <b/>
        <sz val="11"/>
        <rFont val="Arial"/>
        <family val="2"/>
      </rPr>
      <t>Insurance Revenue</t>
    </r>
  </si>
  <si>
    <t xml:space="preserve">Total comprehensive income/(loss) attributable to: </t>
  </si>
  <si>
    <t>- Equities</t>
  </si>
  <si>
    <t>1.2.2 Investment Contract Liabilities</t>
  </si>
  <si>
    <t>ASSETS/LIABILITIES ARISING FROM INSURANCE CONTRACTS ISSUED AND REINSURANCE CONTRACTS HELD
BY LINE OF BUSINESS - IN TRINIDAD &amp; TOBAGO AND OUTSIDE TRINIDAD &amp; TOBAGO</t>
  </si>
  <si>
    <t xml:space="preserve">PARTICIPATING </t>
  </si>
  <si>
    <t>TOTAL PARTICIPATING &amp; NON-PARTICIPATING</t>
  </si>
  <si>
    <t>TOTAL  INSURANCE CONTRACT LIABILITIES</t>
  </si>
  <si>
    <t xml:space="preserve">Share of OCI of Equity Accounted Investors </t>
  </si>
  <si>
    <t>Property 
Revaluation Reserve</t>
  </si>
  <si>
    <t>Participating
Account</t>
  </si>
  <si>
    <t>Caribbean Atlantic Life Insurance Company Limited</t>
  </si>
  <si>
    <t>Long-Term Insurers Annual Return</t>
  </si>
  <si>
    <t>For Year Ended:</t>
  </si>
  <si>
    <t xml:space="preserve">Long-Term Annual Return </t>
  </si>
  <si>
    <t>Financial Holding Company</t>
  </si>
  <si>
    <t>Assets arising due to Employee Pension Benefit Plans</t>
  </si>
  <si>
    <t>Assets arising due to Employee Benefits</t>
  </si>
  <si>
    <t>Non-Insurance Receivables</t>
  </si>
  <si>
    <t>Insurance Receivables excluding non-distinct components per IFRS 17</t>
  </si>
  <si>
    <t>Assets asrising due to Employee Benefits</t>
  </si>
  <si>
    <t>Insert Names</t>
  </si>
  <si>
    <t>Insert Name</t>
  </si>
  <si>
    <t>INSERT NAME - LOCAL</t>
  </si>
  <si>
    <t>INSERT NAME - FOREIGN</t>
  </si>
  <si>
    <t>Equity Accounted Investees</t>
  </si>
  <si>
    <t>Taxation Recoverable</t>
  </si>
  <si>
    <t>Property and Equipment</t>
  </si>
  <si>
    <t>Staff Defined Benefit Pension Plan Net Liabilities</t>
  </si>
  <si>
    <t>Other Post Retirement Staff Benefit Net Liabilities</t>
  </si>
  <si>
    <t>Provisions, Accruals and Other Current liabilities</t>
  </si>
  <si>
    <t>PROVISIONS, ACCRUALS AND OTHER CURRENT LIABILITIES</t>
  </si>
  <si>
    <t>Reinsurance Contract Held Assets</t>
  </si>
  <si>
    <t>Provisions, Accruals and Other Current Liabilities</t>
  </si>
  <si>
    <t>Other Post Retirement Staff Benefit Net Liabilitie</t>
  </si>
  <si>
    <t>Personal 
Accident</t>
  </si>
  <si>
    <t>Personal
Accident</t>
  </si>
  <si>
    <t>Sub-Total
Life</t>
  </si>
  <si>
    <t>Sub-Total
General</t>
  </si>
  <si>
    <t xml:space="preserve">ACTUARY FOR THE YEAR ENDED </t>
  </si>
  <si>
    <t xml:space="preserve"> PURSUANT TO THE SECTION 159  OF THE  INSURANCE ACT;</t>
  </si>
  <si>
    <t>(DD/MM/YYY)</t>
  </si>
  <si>
    <t>Asset for Insurance Acquisition Cash Flows*</t>
  </si>
  <si>
    <t>04</t>
  </si>
  <si>
    <t>10</t>
  </si>
  <si>
    <t xml:space="preserve">  5.1 Ordinary Shares in Non-Trinidad and Tobago Companies -CARICOM</t>
  </si>
  <si>
    <t xml:space="preserve">  7.1 Preference Shares in Non-Trinidad and Tobago Companies -CARICOM</t>
  </si>
  <si>
    <t>Share of other comprehensive income (loss) of equity accounted investees</t>
  </si>
  <si>
    <t>Remeasurements of defined benefit pension plans</t>
  </si>
  <si>
    <t>Share of other comprehensive income (loss) of Equity Accounted Investees</t>
  </si>
  <si>
    <t>[Sections 145 (1)(a) &amp; (b), Section 85(1), (2) &amp; (4)]</t>
  </si>
  <si>
    <t>SUMMARY OF INVESTMENTS - BY TERRITORY</t>
  </si>
  <si>
    <t>Cash &amp; Cash Equivalents</t>
  </si>
  <si>
    <t>2.1.0</t>
  </si>
  <si>
    <t xml:space="preserve">Preferred Shares </t>
  </si>
  <si>
    <t xml:space="preserve">2.1.4 </t>
  </si>
  <si>
    <t>2.2.0</t>
  </si>
  <si>
    <t xml:space="preserve"> Net Investment in Leased Assets &amp; Inst. Loans </t>
  </si>
  <si>
    <t>2.3.2 Interest Receivable</t>
  </si>
  <si>
    <t xml:space="preserve"> Investment in  Subsidiaries, Affiliates &amp; Structured Entities</t>
  </si>
  <si>
    <t>Total Investments</t>
  </si>
  <si>
    <t>Next Page is 22.010</t>
  </si>
  <si>
    <t xml:space="preserve">SUBORDINATED DEBT AT YEAR END </t>
  </si>
  <si>
    <t>Name of Shareholder/Noteholder or Debenture holder*</t>
  </si>
  <si>
    <t>Interest</t>
  </si>
  <si>
    <t>Rate %</t>
  </si>
  <si>
    <t>Part 1</t>
  </si>
  <si>
    <t>Subordinated Shareholder Loans Issued by Insurer/Financial Holding Company:</t>
  </si>
  <si>
    <t>Subtotal</t>
  </si>
  <si>
    <t>Issued by Subsidiaries:</t>
  </si>
  <si>
    <t>Total Shareholder Loans</t>
  </si>
  <si>
    <t>Part 2</t>
  </si>
  <si>
    <t>Subordinated Notes, Debentures and Other Loans Issued by Insurer/Financial Holding Company:</t>
  </si>
  <si>
    <t>Total Loans, Notes &amp; Debentures</t>
  </si>
  <si>
    <t>*Beneficial Holders of at least 5% of total subordinated debt should be listed.</t>
  </si>
  <si>
    <t>**If remaining term to maturity is 5 years or less, the balance should be amortized in accordance
   with the Capital Adequacy Regulations.</t>
  </si>
  <si>
    <t>Next Page is 23.010</t>
  </si>
  <si>
    <t>Share of Other Comprehensive Income (Loss) of Equity Accounted Investees (May be reclassified).</t>
  </si>
  <si>
    <r>
      <t xml:space="preserve">Share of Other Comprehensive Income (Loss) of Equity Accounted Investees </t>
    </r>
    <r>
      <rPr>
        <b/>
        <strike/>
        <sz val="11"/>
        <rFont val="Arial"/>
        <family val="2"/>
      </rPr>
      <t/>
    </r>
  </si>
  <si>
    <t>Re-measurement of Defined Benefit Pension Plans</t>
  </si>
  <si>
    <t xml:space="preserve">Share of Other Comprehensive Income (Loss) of Equity Accounted Investees </t>
  </si>
  <si>
    <t>1.1.1 Insurance Contract Liabilities - 23.011</t>
  </si>
  <si>
    <t>1.2.1 Insurance Contract Liabilities</t>
  </si>
  <si>
    <r>
      <t xml:space="preserve">5.0 ASSETS IN TRINIDAD &amp; TOBAGO </t>
    </r>
    <r>
      <rPr>
        <b/>
        <i/>
        <sz val="11"/>
        <color theme="1"/>
        <rFont val="Arial"/>
        <family val="2"/>
      </rPr>
      <t>[Section 85(1) &amp;(2)]</t>
    </r>
  </si>
  <si>
    <t>4.-7 Equity Securities</t>
  </si>
  <si>
    <t>3.0 Government Securities</t>
  </si>
  <si>
    <t>ASSETS/LIABILITIES ARISING FROM INSURANCE CONTRACTS ISSUED AND REINSURANCE CONTRACTS HELD - SUMMARY</t>
  </si>
  <si>
    <t>Assets for incurred claims not under PAA</t>
  </si>
  <si>
    <t>Assets for incurred claims under PAA</t>
  </si>
  <si>
    <t>(Next page is Notes)</t>
  </si>
  <si>
    <r>
      <t xml:space="preserve">Please provide a description of the methods used in apportioning items of income and expenditure by fund and Class of business and type. </t>
    </r>
    <r>
      <rPr>
        <b/>
        <sz val="11"/>
        <color rgb="FFFF0000"/>
        <rFont val="Arial"/>
        <family val="2"/>
      </rPr>
      <t>[Section 151].</t>
    </r>
  </si>
  <si>
    <t>* The rates used should be those of the most illiquid bucket for each line of business. Please refer to the instruction manual for further details.</t>
  </si>
  <si>
    <t>Discount Rates applied to the estimates of the future cash flows* 
- Most Illiquid Bucket only</t>
  </si>
  <si>
    <t>Discount Rates applied to the estimates of the future cash flows *
- Most Illiquid Bucket only</t>
  </si>
  <si>
    <t>Discount Rates applied to the estimates of the future cash flows*
- Most Illiquid Bucket only</t>
  </si>
  <si>
    <t xml:space="preserve">   24.1 Asset Backed Securities</t>
  </si>
  <si>
    <t xml:space="preserve">   24.2 Mutual Funds &amp; Other Funds</t>
  </si>
  <si>
    <t xml:space="preserve">   24.3 Other Assets</t>
  </si>
  <si>
    <r>
      <t xml:space="preserve">Cash and Invested Assets </t>
    </r>
    <r>
      <rPr>
        <b/>
        <sz val="11"/>
        <color theme="1"/>
        <rFont val="Arial"/>
        <family val="2"/>
      </rPr>
      <t>(21.012)</t>
    </r>
  </si>
  <si>
    <r>
      <t xml:space="preserve">Segregated Fund Assets </t>
    </r>
    <r>
      <rPr>
        <b/>
        <sz val="11"/>
        <color theme="1"/>
        <rFont val="Arial"/>
        <family val="2"/>
      </rPr>
      <t>(20.010)</t>
    </r>
  </si>
  <si>
    <r>
      <t>Segregated Fund Liabilities (2</t>
    </r>
    <r>
      <rPr>
        <b/>
        <sz val="11"/>
        <color theme="1"/>
        <rFont val="Arial"/>
        <family val="2"/>
      </rPr>
      <t>0.011)</t>
    </r>
  </si>
  <si>
    <t>Share of Other Comprehensive Income (Loss) of Equity Accounted Investees</t>
  </si>
  <si>
    <t xml:space="preserve"> 9.2 Bonds and Debentures in non-Trinidad and Tobago Companies - Foreign</t>
  </si>
  <si>
    <t>16.3 Fixed Deposits with Financial Instiutions &amp; T-Bills&gt; 90 days</t>
  </si>
  <si>
    <t>16.3 Fixed Deposits with Financial Institutions &amp; T-Bills &gt; 90 days</t>
  </si>
  <si>
    <t xml:space="preserve">  14. Cash Deposits with the Central Bank of Trinidad and Tobago</t>
  </si>
  <si>
    <t>Number of Certificates (where applicable) in force at end of year</t>
  </si>
  <si>
    <t>Number of policies in force at end of year</t>
  </si>
  <si>
    <t>Net insurance and investment contract liabilities at the end of year</t>
  </si>
  <si>
    <t>Deaths</t>
  </si>
  <si>
    <t>(OFF)</t>
  </si>
  <si>
    <t>New business</t>
  </si>
  <si>
    <t xml:space="preserve"> ON</t>
  </si>
  <si>
    <t>Change in net Insurance and Investment contract liabilities due to:</t>
  </si>
  <si>
    <t>Net Insurance and Investment contract liabilities at the start of year</t>
  </si>
  <si>
    <t>Outside Trinidad and Tobago</t>
  </si>
  <si>
    <t>In Trinidad and Tobago</t>
  </si>
  <si>
    <t>BY LINE OF BUSINESS - IN TRINIDAD &amp; TOBAGO AND OUTSIDE TRINIDAD &amp; TOBAGO</t>
  </si>
  <si>
    <t>MOVEMENTS IN THE NET LIABILITIES ARISING FROM INSURANCE AND INVESTMENT CONTRACTS ISSUED</t>
  </si>
  <si>
    <t>Next Page is 70.070</t>
  </si>
  <si>
    <t>70.070</t>
  </si>
  <si>
    <t>Movements in the Net Liabilities arising from Insurance and Investment Contracts Issued</t>
  </si>
  <si>
    <t>Next Page is 70.060</t>
  </si>
  <si>
    <t>Assets/Liabilities Arising from Insurance Contracts Issued and Reinsurance Contracts Held by Line of Business - In Trinidad and Tobago and Outside Trinidad and Tobago</t>
  </si>
  <si>
    <t>Assets/Liabilities Arising from Insurance Contracts Issued and Reinsurance Contracts Held  - Summary</t>
  </si>
  <si>
    <t>24. Other Financial Assets</t>
  </si>
  <si>
    <t>Total Other Financial Assets</t>
  </si>
  <si>
    <t>26. Due from Parent and Affiliates</t>
  </si>
  <si>
    <t>27. Assets arising due to Employee Pension Benefit Plans</t>
  </si>
  <si>
    <t>28. Assets arising due to Employee Benefits</t>
  </si>
  <si>
    <t>29. Intangible Assets</t>
  </si>
  <si>
    <t>30. Asset for Insurance Acquisition Cash Flows</t>
  </si>
  <si>
    <t>31. Insurance Contract Assets</t>
  </si>
  <si>
    <t>32. Reinsurance Contract Held Assets</t>
  </si>
  <si>
    <t>Sub-Total Other Loans and Advances</t>
  </si>
  <si>
    <t>Sub-Total Government Securities</t>
  </si>
  <si>
    <t xml:space="preserve">  2.4.1 Agents' Debit Balances</t>
  </si>
  <si>
    <t xml:space="preserve">  2.4.2 Brokers' Debit Balances</t>
  </si>
  <si>
    <t>Sub-Total Equity Securities</t>
  </si>
  <si>
    <t>Sub-Total Bonds and Debentures</t>
  </si>
  <si>
    <t>23. Non-Insurance Receivables</t>
  </si>
  <si>
    <t>24. Insurance Receivables excluding non-distinct components of IFRS 17</t>
  </si>
  <si>
    <t>25. Other Assets</t>
  </si>
  <si>
    <t>Intangible Assets</t>
  </si>
  <si>
    <t>5.2 CARICOM Assets Allocated to Policy Liabilities Payable in TT Dollars (Limit-Row38)</t>
  </si>
  <si>
    <t xml:space="preserve">  6.1.2 Assets In Trinidad &amp; Tobago (Row 61)</t>
  </si>
  <si>
    <t xml:space="preserve">  6.1.3 70% -Limit -Policy Liabilities Payable in TT Dollars (Row 36)</t>
  </si>
  <si>
    <t>40.011
40.020 
40.021</t>
  </si>
  <si>
    <t xml:space="preserve"> 2.3.1  Other Leased Assets excluding Finance Leases</t>
  </si>
  <si>
    <t xml:space="preserve"> 2.3.2 Finance Leases</t>
  </si>
  <si>
    <t xml:space="preserve"> 2.3.3 Right of Use Assets - Leases [IFRS-1/1/19]</t>
  </si>
  <si>
    <t xml:space="preserve">  2.4.3 Other Loans</t>
  </si>
  <si>
    <t xml:space="preserve">  2.2.1 Loans on Debentures and Shares TT</t>
  </si>
  <si>
    <t xml:space="preserve">  2.2.2 Loans on Debentures and Shares-CARICOM</t>
  </si>
  <si>
    <t xml:space="preserve">  2.2.3 Loans on Debentures and Shares-Other</t>
  </si>
  <si>
    <t>13-15 Cash &amp; Cash Equivalents</t>
  </si>
  <si>
    <t xml:space="preserve">  2.3.1  Other Leased Assets excluding Finance Leases</t>
  </si>
  <si>
    <t>Liability Roll Forward (Analysis by measurement component (Insurance contracts not measured under the PAA))- In Trinidad and Tobago</t>
  </si>
  <si>
    <t>Liability Roll Forward (Analysis by measurement component (Insurance contracts not measured under the PAA))- Outside Trinidad and Tobago</t>
  </si>
  <si>
    <t>Liability Roll Forward (Reinsurance contracts held analysis by measurement component (Contracts not measured under the PAA)) - In Trinidad and Tobago</t>
  </si>
  <si>
    <t>Liability Roll Forward (Reinsurance contracts held analysis by measurement component (Contracts not measured under the PAA)) - Outside Trinidad and Tobago</t>
  </si>
  <si>
    <t>Amounts Attributed to Insurance Acquisition Cash Flows</t>
  </si>
  <si>
    <t>Amortisation of Insurance Acquisition Cash Flows</t>
  </si>
  <si>
    <t>Dominican Republic</t>
  </si>
  <si>
    <t>St. Maarten</t>
  </si>
  <si>
    <t>U.S. Virgin Islands</t>
  </si>
  <si>
    <t> 9.3 Other (Specify)</t>
  </si>
  <si>
    <t xml:space="preserve">  10.0 Investment in Connected Companies which are Insurance Companies</t>
  </si>
  <si>
    <t>  1.1.1 Own Use</t>
  </si>
  <si>
    <t>  15.1 Deposits with Banks and other Financial Institutions &lt;= 90 days</t>
  </si>
  <si>
    <t>Refer to Guidance</t>
  </si>
  <si>
    <t>dd/mm/yyyy</t>
  </si>
  <si>
    <t>Maturity Date (dd/mm/yyyy)</t>
  </si>
  <si>
    <t>VALIDATION SCHEDULE</t>
  </si>
  <si>
    <t>Notes:1. Particulars of "Other/Sundry Expenses" that cannot be entered in column A must be entered in the notes to the Returns.</t>
  </si>
  <si>
    <t>Trinidad and Tobago Insurance Limited</t>
  </si>
  <si>
    <t>Sagicor Life Insurance Trinidad &amp; Tobago Limited</t>
  </si>
  <si>
    <t>Expenses Insurance Operations - In Trinidad and Tobago</t>
  </si>
  <si>
    <t>Expenses Insurance Operations - Outside Trinidad and Tobago</t>
  </si>
  <si>
    <t>General , Insurance Service and Acquisition Expenses -TT</t>
  </si>
  <si>
    <t>Insurance Service Expenses-TT  equal Insurance service expenses on -30.19</t>
  </si>
  <si>
    <t>General expenses -TT-equal General Operating Expenses 30.19</t>
  </si>
  <si>
    <t>60.12</t>
  </si>
  <si>
    <t>General , Insurance Service and Acquisition Expenses - Outside TT</t>
  </si>
  <si>
    <t>60.20</t>
  </si>
  <si>
    <t>23.19</t>
  </si>
  <si>
    <t>General expenses -Outside TT-equal General Operating Expenses 30.19</t>
  </si>
  <si>
    <t>Insurance Service Expenses- Outside TT  equal Insurance service expenses on -30.19</t>
  </si>
  <si>
    <t xml:space="preserve">Accrued $              </t>
  </si>
  <si>
    <t>VERSION 3.1</t>
  </si>
  <si>
    <t>Total Segregated Fund Assets- CY-Non TT -50.010</t>
  </si>
  <si>
    <t>Total Segregated Fund Liabilities- CY-Non TT -50.020</t>
  </si>
  <si>
    <t>Total Assets-In T &amp; T( Exclude. Seg. Assets)- 25.010 (Row C102+D102)</t>
  </si>
  <si>
    <t>Total Assets- Outside -T &amp; T( Exclude. Seg. Assets) -25.010 (Row E102+F102)</t>
  </si>
  <si>
    <t>Total Assets-Current Year (Exclude. Seg. Assets) -25.010 (G102)</t>
  </si>
  <si>
    <t>Total Assets-Prior Year (Exclude. Seg. Assets) -25.010 (G102)</t>
  </si>
  <si>
    <t>Total Investments Outside TT  Current Year -25.010</t>
  </si>
  <si>
    <t>* Exclude amounts presented in liabilities/assets for insurance contracts or assets/liabilities for reinsurance contracts held in keeping with IFRS 17.079</t>
  </si>
  <si>
    <t xml:space="preserve">Note: </t>
  </si>
  <si>
    <t>1. Policies valued as investment contracts should not be included.</t>
  </si>
  <si>
    <t xml:space="preserve">2. Policies meeting the definition of investment linked business, not valued as investment contracts, </t>
  </si>
  <si>
    <t xml:space="preserve">    should be included in the applicable Insurance or Annuity category.</t>
  </si>
  <si>
    <t>V3.1, Last updated: July 22,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</si>
</sst>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7">
    <numFmt numFmtId="41" formatCode="_(* #,##0_);_(* \(#,##0\);_(* &quot;-&quot;_);_(@_)"/>
    <numFmt numFmtId="44" formatCode="_(&quot;$&quot;* #,##0.00_);_(&quot;$&quot;* \(#,##0.00\);_(&quot;$&quot;* &quot;-&quot;??_);_(@_)"/>
    <numFmt numFmtId="43" formatCode="_(* #,##0.00_);_(* \(#,##0.00\);_(* &quot;-&quot;??_);_(@_)"/>
    <numFmt numFmtId="164" formatCode="_-* #,##0_-;\-* #,##0_-;_-* &quot;-&quot;_-;_-@_-"/>
    <numFmt numFmtId="165" formatCode="_-&quot;$&quot;* #,##0.00_-;\-&quot;$&quot;* #,##0.00_-;_-&quot;$&quot;* &quot;-&quot;??_-;_-@_-"/>
    <numFmt numFmtId="166" formatCode="_-* #,##0.00_-;\-* #,##0.00_-;_-* &quot;-&quot;??_-;_-@_-"/>
    <numFmt numFmtId="167" formatCode="General_)"/>
    <numFmt numFmtId="168" formatCode="#,##0;\(#,##0\)"/>
    <numFmt numFmtId="169" formatCode="_-[$€-2]* #,##0.00_-;\-[$€-2]* #,##0.00_-;_-[$€-2]* &quot;-&quot;??_-"/>
    <numFmt numFmtId="170" formatCode="[$-409]mmmm\ d\,\ yyyy;@"/>
    <numFmt numFmtId="171" formatCode="_(* #,##0_);_(* \(#,##0\);_(* &quot;-&quot;??_);_(@_)"/>
    <numFmt numFmtId="172" formatCode="dd/mm/yyyy;@"/>
    <numFmt numFmtId="173" formatCode="0.000"/>
    <numFmt numFmtId="174" formatCode="0.0%"/>
    <numFmt numFmtId="175" formatCode="0.00000"/>
    <numFmt numFmtId="176" formatCode="_(&quot;$&quot;* #,##0_);_(&quot;$&quot;* \(#,##0\);_(&quot;$&quot;* &quot;-&quot;??_);_(@_)"/>
    <numFmt numFmtId="177" formatCode="dd/mm/yy;@"/>
    <numFmt numFmtId="178" formatCode="#,##0_);[Red]\-#,##0_)"/>
    <numFmt numFmtId="179" formatCode="_(* #,##0.0_);_(* \(#,##0.0\);_(* &quot;-&quot;??_);_(@_)"/>
    <numFmt numFmtId="180" formatCode="_(* #,##0.00000_);_(* \(#,##0.00000\);_(* &quot;-&quot;??_);_(@_)"/>
    <numFmt numFmtId="181" formatCode="_(* #,##0.0_);_(* \(#,##0.0\);_(* &quot;-&quot;?_);_(@_)"/>
    <numFmt numFmtId="182" formatCode="[$-809]dd\ mmmm\ yyyy;@"/>
    <numFmt numFmtId="183" formatCode="0\-000\-000\-0000"/>
    <numFmt numFmtId="184" formatCode="[$-809]d\ mmmm\ yyyy;@"/>
    <numFmt numFmtId="185" formatCode="[$-409]d\-mmm\-yyyy;@"/>
    <numFmt numFmtId="186" formatCode="[$-409]d\-mmm\-yy;@"/>
    <numFmt numFmtId="187" formatCode="_-* #,##0_-;\-* #,##0_-;_-* &quot;-&quot;??_-;_-@_-"/>
  </numFmts>
  <fonts count="164">
    <font>
      <sz val="12"/>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name val="Arial"/>
      <family val="2"/>
    </font>
    <font>
      <sz val="12"/>
      <name val="SWISS"/>
    </font>
    <font>
      <sz val="8"/>
      <name val="Arial"/>
      <family val="2"/>
    </font>
    <font>
      <b/>
      <sz val="12"/>
      <name val="Arial"/>
      <family val="2"/>
    </font>
    <font>
      <b/>
      <i/>
      <sz val="12"/>
      <name val="Arial"/>
      <family val="2"/>
    </font>
    <font>
      <b/>
      <sz val="14"/>
      <name val="Arial"/>
      <family val="2"/>
    </font>
    <font>
      <sz val="9"/>
      <name val="Arial"/>
      <family val="2"/>
    </font>
    <font>
      <b/>
      <sz val="10"/>
      <name val="Arial"/>
      <family val="2"/>
    </font>
    <font>
      <b/>
      <sz val="11"/>
      <name val="Arial"/>
      <family val="2"/>
    </font>
    <font>
      <sz val="11"/>
      <name val="Arial"/>
      <family val="2"/>
    </font>
    <font>
      <sz val="14"/>
      <name val="Arial"/>
      <family val="2"/>
    </font>
    <font>
      <b/>
      <i/>
      <sz val="10"/>
      <name val="Arial"/>
      <family val="2"/>
    </font>
    <font>
      <b/>
      <sz val="11"/>
      <color indexed="8"/>
      <name val="Arial"/>
      <family val="2"/>
    </font>
    <font>
      <sz val="11"/>
      <color indexed="8"/>
      <name val="Arial"/>
      <family val="2"/>
    </font>
    <font>
      <strike/>
      <sz val="11"/>
      <name val="Arial"/>
      <family val="2"/>
    </font>
    <font>
      <sz val="12"/>
      <name val="Arial"/>
      <family val="2"/>
    </font>
    <font>
      <b/>
      <i/>
      <sz val="11"/>
      <name val="Arial"/>
      <family val="2"/>
    </font>
    <font>
      <b/>
      <u/>
      <sz val="12"/>
      <name val="Arial"/>
      <family val="2"/>
    </font>
    <font>
      <u/>
      <sz val="11"/>
      <name val="Arial"/>
      <family val="2"/>
    </font>
    <font>
      <sz val="10"/>
      <name val="Times New Roman"/>
      <family val="1"/>
    </font>
    <font>
      <u/>
      <sz val="10"/>
      <color indexed="12"/>
      <name val="Times New Roman"/>
      <family val="1"/>
    </font>
    <font>
      <sz val="12"/>
      <name val="Helv"/>
    </font>
    <font>
      <sz val="11"/>
      <name val="Times New Roman"/>
      <family val="1"/>
    </font>
    <font>
      <u/>
      <sz val="12"/>
      <color indexed="12"/>
      <name val="SWISS"/>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theme="1"/>
      <name val="Calibri"/>
      <family val="2"/>
      <scheme val="minor"/>
    </font>
    <font>
      <sz val="8"/>
      <name val="Garamond"/>
      <family val="1"/>
    </font>
    <font>
      <sz val="12"/>
      <name val="Frutiger 45 Light"/>
      <family val="2"/>
    </font>
    <font>
      <i/>
      <sz val="12"/>
      <name val="Frutiger 45 Light"/>
      <family val="2"/>
    </font>
    <font>
      <sz val="10"/>
      <name val="MS Sans Serif"/>
      <family val="2"/>
    </font>
    <font>
      <b/>
      <sz val="14"/>
      <name val="Frutiger 87ExtraBlackCn"/>
      <family val="2"/>
    </font>
    <font>
      <b/>
      <i/>
      <sz val="12"/>
      <name val="Frutiger 45 Light"/>
      <family val="2"/>
    </font>
    <font>
      <b/>
      <sz val="12"/>
      <name val="Frutiger 45 Light"/>
      <family val="2"/>
    </font>
    <font>
      <sz val="10"/>
      <name val="Frutiger"/>
    </font>
    <font>
      <sz val="11"/>
      <color rgb="FFFF0000"/>
      <name val="Arial"/>
      <family val="2"/>
    </font>
    <font>
      <b/>
      <sz val="12"/>
      <color rgb="FFFF0000"/>
      <name val="Arial"/>
      <family val="2"/>
    </font>
    <font>
      <sz val="12"/>
      <color rgb="FFFF0000"/>
      <name val="Arial"/>
      <family val="2"/>
    </font>
    <font>
      <sz val="24"/>
      <name val="Times New Roman"/>
      <family val="1"/>
    </font>
    <font>
      <b/>
      <sz val="12"/>
      <name val="Times New Roman"/>
      <family val="1"/>
    </font>
    <font>
      <sz val="14"/>
      <name val="Times New Roman"/>
      <family val="1"/>
    </font>
    <font>
      <i/>
      <sz val="10"/>
      <name val="Times New Roman"/>
      <family val="1"/>
    </font>
    <font>
      <b/>
      <i/>
      <sz val="12"/>
      <color rgb="FFFF0000"/>
      <name val="Arial"/>
      <family val="2"/>
    </font>
    <font>
      <sz val="10"/>
      <color rgb="FFFF0000"/>
      <name val="Arial"/>
      <family val="2"/>
    </font>
    <font>
      <b/>
      <sz val="10"/>
      <color indexed="12"/>
      <name val="Arial"/>
      <family val="2"/>
    </font>
    <font>
      <sz val="10"/>
      <color indexed="17"/>
      <name val="Arial"/>
      <family val="2"/>
    </font>
    <font>
      <b/>
      <sz val="10"/>
      <color indexed="8"/>
      <name val="Arial"/>
      <family val="2"/>
    </font>
    <font>
      <sz val="10"/>
      <color indexed="8"/>
      <name val="Arial"/>
      <family val="2"/>
    </font>
    <font>
      <b/>
      <sz val="11"/>
      <name val="Times New Roman"/>
      <family val="1"/>
    </font>
    <font>
      <b/>
      <u/>
      <sz val="11"/>
      <name val="Arial"/>
      <family val="2"/>
    </font>
    <font>
      <b/>
      <sz val="10"/>
      <color rgb="FFFF0000"/>
      <name val="Arial"/>
      <family val="2"/>
    </font>
    <font>
      <b/>
      <sz val="11"/>
      <color rgb="FFFF0000"/>
      <name val="Times New Roman"/>
      <family val="1"/>
    </font>
    <font>
      <u/>
      <sz val="10"/>
      <color indexed="12"/>
      <name val="Arial"/>
      <family val="2"/>
    </font>
    <font>
      <b/>
      <u/>
      <sz val="10"/>
      <color indexed="12"/>
      <name val="Arial"/>
      <family val="2"/>
    </font>
    <font>
      <sz val="10"/>
      <color rgb="FFFF0000"/>
      <name val="Times New Roman"/>
      <family val="1"/>
    </font>
    <font>
      <sz val="10"/>
      <color indexed="12"/>
      <name val="Arial"/>
      <family val="2"/>
    </font>
    <font>
      <sz val="10"/>
      <name val="Arial"/>
      <family val="2"/>
    </font>
    <font>
      <sz val="11"/>
      <color indexed="12"/>
      <name val="Arial"/>
      <family val="2"/>
    </font>
    <font>
      <i/>
      <sz val="11"/>
      <name val="Arial"/>
      <family val="2"/>
    </font>
    <font>
      <sz val="11"/>
      <color theme="1"/>
      <name val="Arial"/>
      <family val="2"/>
    </font>
    <font>
      <b/>
      <sz val="11"/>
      <color theme="1"/>
      <name val="Arial"/>
      <family val="2"/>
    </font>
    <font>
      <b/>
      <sz val="11"/>
      <color rgb="FFFF0000"/>
      <name val="Arial"/>
      <family val="2"/>
    </font>
    <font>
      <b/>
      <sz val="9"/>
      <name val="Arial"/>
      <family val="2"/>
    </font>
    <font>
      <b/>
      <i/>
      <sz val="11"/>
      <color indexed="8"/>
      <name val="Times New Roman"/>
      <family val="1"/>
    </font>
    <font>
      <sz val="11"/>
      <color rgb="FF0000FF"/>
      <name val="Arial"/>
      <family val="2"/>
    </font>
    <font>
      <sz val="16"/>
      <name val="Arial"/>
      <family val="2"/>
    </font>
    <font>
      <i/>
      <sz val="10"/>
      <name val="Arial"/>
      <family val="2"/>
    </font>
    <font>
      <b/>
      <sz val="11"/>
      <color indexed="12"/>
      <name val="Arial"/>
      <family val="2"/>
    </font>
    <font>
      <u/>
      <sz val="11"/>
      <color indexed="12"/>
      <name val="Arial"/>
      <family val="2"/>
    </font>
    <font>
      <b/>
      <sz val="11"/>
      <color indexed="8"/>
      <name val="Arial Black"/>
      <family val="2"/>
    </font>
    <font>
      <b/>
      <i/>
      <sz val="11"/>
      <color rgb="FFFF0000"/>
      <name val="Arial"/>
      <family val="2"/>
    </font>
    <font>
      <b/>
      <u/>
      <sz val="11"/>
      <color indexed="12"/>
      <name val="Arial"/>
      <family val="2"/>
    </font>
    <font>
      <b/>
      <sz val="11"/>
      <color indexed="10"/>
      <name val="Arial"/>
      <family val="2"/>
    </font>
    <font>
      <u/>
      <sz val="11"/>
      <name val="Times New Roman"/>
      <family val="1"/>
    </font>
    <font>
      <b/>
      <sz val="16"/>
      <name val="Arial"/>
      <family val="2"/>
    </font>
    <font>
      <vertAlign val="superscript"/>
      <sz val="10"/>
      <name val="Arial"/>
      <family val="2"/>
    </font>
    <font>
      <b/>
      <vertAlign val="superscript"/>
      <sz val="10"/>
      <name val="Arial"/>
      <family val="2"/>
    </font>
    <font>
      <u/>
      <sz val="10"/>
      <color theme="10"/>
      <name val="Times New Roman"/>
      <family val="1"/>
    </font>
    <font>
      <b/>
      <strike/>
      <sz val="10"/>
      <name val="Arial"/>
      <family val="2"/>
    </font>
    <font>
      <sz val="11"/>
      <color theme="1"/>
      <name val="Times New Roman"/>
      <family val="2"/>
    </font>
    <font>
      <sz val="11"/>
      <color indexed="8"/>
      <name val="Times New Roman"/>
      <family val="2"/>
    </font>
    <font>
      <sz val="10"/>
      <name val="Arial Unicode MS"/>
      <family val="2"/>
    </font>
    <font>
      <sz val="11"/>
      <color indexed="8"/>
      <name val="Times New Roman"/>
      <family val="1"/>
    </font>
    <font>
      <b/>
      <sz val="11"/>
      <color indexed="16"/>
      <name val="Times New Roman"/>
      <family val="1"/>
    </font>
    <font>
      <b/>
      <sz val="22"/>
      <color indexed="8"/>
      <name val="Times New Roman"/>
      <family val="1"/>
    </font>
    <font>
      <b/>
      <sz val="11"/>
      <name val="Arial Black"/>
      <family val="2"/>
    </font>
    <font>
      <i/>
      <sz val="12"/>
      <name val="Arial"/>
      <family val="2"/>
    </font>
    <font>
      <sz val="24"/>
      <name val="Arial"/>
      <family val="2"/>
    </font>
    <font>
      <u/>
      <sz val="12"/>
      <name val="Arial"/>
      <family val="2"/>
    </font>
    <font>
      <sz val="12"/>
      <name val="Times New Roman"/>
      <family val="1"/>
    </font>
    <font>
      <b/>
      <sz val="16"/>
      <color indexed="8"/>
      <name val="Times New Roman"/>
      <family val="1"/>
    </font>
    <font>
      <u/>
      <sz val="11"/>
      <color theme="10"/>
      <name val="Calibri"/>
      <family val="2"/>
      <scheme val="minor"/>
    </font>
    <font>
      <b/>
      <sz val="18"/>
      <name val="Arial"/>
      <family val="2"/>
    </font>
    <font>
      <sz val="11"/>
      <name val="Arial Black"/>
      <family val="2"/>
    </font>
    <font>
      <b/>
      <i/>
      <sz val="10"/>
      <name val="Arial Black"/>
      <family val="2"/>
    </font>
    <font>
      <sz val="36"/>
      <name val="Arial"/>
      <family val="2"/>
    </font>
    <font>
      <b/>
      <sz val="24"/>
      <name val="Arial"/>
      <family val="2"/>
    </font>
    <font>
      <b/>
      <i/>
      <sz val="14"/>
      <name val="Arial"/>
      <family val="2"/>
    </font>
    <font>
      <b/>
      <strike/>
      <sz val="11"/>
      <name val="Arial"/>
      <family val="2"/>
    </font>
    <font>
      <b/>
      <strike/>
      <sz val="11"/>
      <color rgb="FFFF0000"/>
      <name val="Arial"/>
      <family val="2"/>
    </font>
    <font>
      <sz val="11"/>
      <color theme="3" tint="0.39997558519241921"/>
      <name val="Arial"/>
      <family val="2"/>
    </font>
    <font>
      <u/>
      <sz val="10"/>
      <name val="Arial"/>
      <family val="2"/>
    </font>
    <font>
      <strike/>
      <sz val="9"/>
      <name val="Arial"/>
      <family val="2"/>
    </font>
    <font>
      <sz val="8"/>
      <color theme="1"/>
      <name val="Arial"/>
      <family val="2"/>
    </font>
    <font>
      <sz val="12"/>
      <color theme="1"/>
      <name val="Calibri"/>
      <family val="2"/>
      <scheme val="minor"/>
    </font>
    <font>
      <b/>
      <sz val="18"/>
      <color rgb="FFFF0000"/>
      <name val="Arial"/>
      <family val="2"/>
    </font>
    <font>
      <sz val="11"/>
      <color rgb="FFFFFF99"/>
      <name val="Arial"/>
      <family val="2"/>
    </font>
    <font>
      <sz val="11"/>
      <color rgb="FFCCFFCC"/>
      <name val="Arial"/>
      <family val="2"/>
    </font>
    <font>
      <b/>
      <strike/>
      <sz val="11"/>
      <color theme="1"/>
      <name val="Arial"/>
      <family val="2"/>
    </font>
    <font>
      <strike/>
      <sz val="11"/>
      <color theme="1"/>
      <name val="Arial"/>
      <family val="2"/>
    </font>
    <font>
      <b/>
      <i/>
      <sz val="11"/>
      <name val="Arial Black"/>
      <family val="2"/>
    </font>
    <font>
      <b/>
      <i/>
      <sz val="11"/>
      <color theme="1"/>
      <name val="Arial"/>
      <family val="2"/>
    </font>
    <font>
      <i/>
      <u/>
      <sz val="11"/>
      <name val="Arial"/>
      <family val="2"/>
    </font>
    <font>
      <i/>
      <sz val="11"/>
      <color theme="1"/>
      <name val="Arial"/>
      <family val="2"/>
    </font>
    <font>
      <sz val="12"/>
      <color theme="1"/>
      <name val="Arial"/>
      <family val="2"/>
    </font>
    <font>
      <sz val="10"/>
      <color theme="1"/>
      <name val="Arial"/>
      <family val="2"/>
    </font>
    <font>
      <u/>
      <sz val="11"/>
      <color theme="1"/>
      <name val="Arial"/>
      <family val="2"/>
    </font>
    <font>
      <b/>
      <u/>
      <sz val="11"/>
      <color theme="1"/>
      <name val="Arial"/>
      <family val="2"/>
    </font>
    <font>
      <b/>
      <sz val="9"/>
      <color theme="1"/>
      <name val="Arial"/>
      <family val="2"/>
    </font>
    <font>
      <b/>
      <sz val="11"/>
      <color rgb="FF0000FF"/>
      <name val="Arial"/>
      <family val="2"/>
    </font>
    <font>
      <b/>
      <i/>
      <u/>
      <sz val="11"/>
      <color theme="1"/>
      <name val="Arial"/>
      <family val="2"/>
    </font>
    <font>
      <b/>
      <sz val="11"/>
      <name val="Arial Narrow"/>
      <family val="2"/>
    </font>
    <font>
      <b/>
      <sz val="11"/>
      <color theme="1"/>
      <name val="Arial Narrow"/>
      <family val="2"/>
    </font>
    <font>
      <sz val="11"/>
      <name val="Arial Narrow"/>
      <family val="2"/>
    </font>
    <font>
      <sz val="11"/>
      <color theme="1"/>
      <name val="Arial Narrow"/>
      <family val="2"/>
    </font>
    <font>
      <u/>
      <sz val="9"/>
      <color theme="10"/>
      <name val="Arial Narrow"/>
      <family val="2"/>
    </font>
    <font>
      <sz val="14"/>
      <color theme="1"/>
      <name val="Arial Narrow"/>
      <family val="2"/>
    </font>
    <font>
      <u/>
      <sz val="11"/>
      <color theme="10"/>
      <name val="Arial"/>
      <family val="2"/>
    </font>
    <font>
      <u/>
      <sz val="11"/>
      <color rgb="FF0000FF"/>
      <name val="Arial"/>
      <family val="2"/>
    </font>
    <font>
      <b/>
      <i/>
      <sz val="11"/>
      <color theme="1"/>
      <name val="Arial Black"/>
      <family val="2"/>
    </font>
  </fonts>
  <fills count="53">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gray0625">
        <fgColor indexed="9"/>
      </patternFill>
    </fill>
    <fill>
      <patternFill patternType="solid">
        <fgColor indexed="5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6"/>
        <bgColor indexed="64"/>
      </patternFill>
    </fill>
    <fill>
      <patternFill patternType="solid">
        <fgColor indexed="15"/>
        <bgColor indexed="64"/>
      </patternFill>
    </fill>
    <fill>
      <patternFill patternType="solid">
        <fgColor indexed="26"/>
        <bgColor indexed="22"/>
      </patternFill>
    </fill>
    <fill>
      <patternFill patternType="solid">
        <fgColor indexed="27"/>
        <bgColor indexed="64"/>
      </patternFill>
    </fill>
    <fill>
      <patternFill patternType="solid">
        <fgColor rgb="FFCCFFFF"/>
        <bgColor indexed="64"/>
      </patternFill>
    </fill>
    <fill>
      <patternFill patternType="solid">
        <fgColor rgb="FFFFFFCC"/>
        <bgColor indexed="64"/>
      </patternFill>
    </fill>
    <fill>
      <patternFill patternType="solid">
        <fgColor rgb="FF00FFFF"/>
        <bgColor indexed="64"/>
      </patternFill>
    </fill>
    <fill>
      <patternFill patternType="solid">
        <fgColor rgb="FFFFFFCC"/>
        <bgColor indexed="22"/>
      </patternFill>
    </fill>
    <fill>
      <patternFill patternType="solid">
        <fgColor rgb="FF66FFFF"/>
        <bgColor indexed="64"/>
      </patternFill>
    </fill>
    <fill>
      <patternFill patternType="solid">
        <fgColor indexed="47"/>
        <bgColor indexed="64"/>
      </patternFill>
    </fill>
    <fill>
      <patternFill patternType="solid">
        <fgColor indexed="35"/>
        <bgColor indexed="64"/>
      </patternFill>
    </fill>
    <fill>
      <patternFill patternType="gray0625">
        <fgColor indexed="9"/>
        <bgColor rgb="FFFFFFCC"/>
      </patternFill>
    </fill>
    <fill>
      <patternFill patternType="solid">
        <fgColor rgb="FFCCFFCC"/>
        <bgColor indexed="64"/>
      </patternFill>
    </fill>
    <fill>
      <patternFill patternType="solid">
        <fgColor rgb="FF00FFFF"/>
        <bgColor indexed="22"/>
      </patternFill>
    </fill>
    <fill>
      <patternFill patternType="solid">
        <fgColor rgb="FFCCFFFF"/>
        <bgColor indexed="22"/>
      </patternFill>
    </fill>
    <fill>
      <patternFill patternType="solid">
        <fgColor theme="0" tint="-0.499984740745262"/>
        <bgColor indexed="64"/>
      </patternFill>
    </fill>
    <fill>
      <patternFill patternType="solid">
        <fgColor theme="4" tint="0.79998168889431442"/>
        <bgColor indexed="65"/>
      </patternFill>
    </fill>
    <fill>
      <patternFill patternType="solid">
        <fgColor theme="7"/>
        <bgColor indexed="64"/>
      </patternFill>
    </fill>
    <fill>
      <patternFill patternType="solid">
        <fgColor rgb="FFFF0000"/>
        <bgColor indexed="64"/>
      </patternFill>
    </fill>
    <fill>
      <patternFill patternType="solid">
        <fgColor rgb="FFFF33CC"/>
        <bgColor indexed="64"/>
      </patternFill>
    </fill>
    <fill>
      <patternFill patternType="solid">
        <fgColor theme="6" tint="0.39997558519241921"/>
        <bgColor indexed="64"/>
      </patternFill>
    </fill>
    <fill>
      <patternFill patternType="solid">
        <fgColor theme="0"/>
        <bgColor indexed="64"/>
      </patternFill>
    </fill>
    <fill>
      <patternFill patternType="solid">
        <fgColor rgb="FF7030A0"/>
        <bgColor indexed="64"/>
      </patternFill>
    </fill>
    <fill>
      <patternFill patternType="solid">
        <fgColor theme="6" tint="0.39994506668294322"/>
        <bgColor indexed="64"/>
      </patternFill>
    </fill>
    <fill>
      <patternFill patternType="solid">
        <fgColor rgb="FF00B0F0"/>
        <bgColor indexed="64"/>
      </patternFill>
    </fill>
  </fills>
  <borders count="64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top style="thin">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diagonal/>
    </border>
    <border>
      <left style="thin">
        <color indexed="64"/>
      </left>
      <right/>
      <top style="dotted">
        <color indexed="64"/>
      </top>
      <bottom/>
      <diagonal/>
    </border>
    <border>
      <left/>
      <right/>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double">
        <color auto="1"/>
      </top>
      <bottom/>
      <diagonal/>
    </border>
    <border>
      <left style="double">
        <color auto="1"/>
      </left>
      <right/>
      <top/>
      <bottom/>
      <diagonal/>
    </border>
    <border>
      <left/>
      <right style="double">
        <color auto="1"/>
      </right>
      <top/>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right style="thin">
        <color indexed="64"/>
      </right>
      <top/>
      <bottom style="hair">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auto="1"/>
      </right>
      <top/>
      <bottom/>
      <diagonal/>
    </border>
    <border>
      <left style="thin">
        <color indexed="64"/>
      </left>
      <right style="double">
        <color indexed="64"/>
      </right>
      <top style="hair">
        <color indexed="64"/>
      </top>
      <bottom style="hair">
        <color indexed="64"/>
      </bottom>
      <diagonal/>
    </border>
    <border>
      <left style="double">
        <color indexed="64"/>
      </left>
      <right style="thin">
        <color indexed="64"/>
      </right>
      <top/>
      <bottom style="hair">
        <color indexed="64"/>
      </bottom>
      <diagonal/>
    </border>
    <border>
      <left style="thin">
        <color indexed="64"/>
      </left>
      <right style="double">
        <color indexed="64"/>
      </right>
      <top/>
      <bottom style="hair">
        <color indexed="64"/>
      </bottom>
      <diagonal/>
    </border>
    <border>
      <left/>
      <right/>
      <top style="hair">
        <color auto="1"/>
      </top>
      <bottom/>
      <diagonal/>
    </border>
    <border>
      <left/>
      <right/>
      <top/>
      <bottom style="hair">
        <color indexed="64"/>
      </bottom>
      <diagonal/>
    </border>
    <border>
      <left style="thin">
        <color indexed="64"/>
      </left>
      <right style="double">
        <color indexed="64"/>
      </right>
      <top/>
      <bottom/>
      <diagonal/>
    </border>
    <border>
      <left style="double">
        <color indexed="64"/>
      </left>
      <right/>
      <top style="double">
        <color indexed="64"/>
      </top>
      <bottom style="thin">
        <color indexed="64"/>
      </bottom>
      <diagonal/>
    </border>
    <border>
      <left style="double">
        <color indexed="64"/>
      </left>
      <right/>
      <top/>
      <bottom style="dotted">
        <color indexed="64"/>
      </bottom>
      <diagonal/>
    </border>
    <border>
      <left style="double">
        <color indexed="64"/>
      </left>
      <right/>
      <top style="dotted">
        <color indexed="64"/>
      </top>
      <bottom style="dotted">
        <color indexed="64"/>
      </bottom>
      <diagonal/>
    </border>
    <border>
      <left style="double">
        <color indexed="64"/>
      </left>
      <right/>
      <top style="dotted">
        <color indexed="64"/>
      </top>
      <bottom/>
      <diagonal/>
    </border>
    <border>
      <left style="thin">
        <color indexed="64"/>
      </left>
      <right style="thin">
        <color indexed="64"/>
      </right>
      <top/>
      <bottom style="medium">
        <color indexed="64"/>
      </bottom>
      <diagonal/>
    </border>
    <border>
      <left style="double">
        <color indexed="64"/>
      </left>
      <right style="thin">
        <color indexed="64"/>
      </right>
      <top/>
      <bottom style="thin">
        <color indexed="64"/>
      </bottom>
      <diagonal/>
    </border>
    <border>
      <left style="thin">
        <color indexed="64"/>
      </left>
      <right style="thin">
        <color indexed="64"/>
      </right>
      <top style="dotted">
        <color indexed="64"/>
      </top>
      <bottom style="hair">
        <color indexed="64"/>
      </bottom>
      <diagonal/>
    </border>
    <border>
      <left style="double">
        <color indexed="64"/>
      </left>
      <right/>
      <top style="hair">
        <color indexed="64"/>
      </top>
      <bottom style="hair">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right style="double">
        <color indexed="64"/>
      </right>
      <top/>
      <bottom style="hair">
        <color indexed="64"/>
      </bottom>
      <diagonal/>
    </border>
    <border>
      <left/>
      <right/>
      <top/>
      <bottom style="double">
        <color auto="1"/>
      </bottom>
      <diagonal/>
    </border>
    <border>
      <left style="thin">
        <color indexed="64"/>
      </left>
      <right/>
      <top style="hair">
        <color indexed="64"/>
      </top>
      <bottom style="hair">
        <color indexed="64"/>
      </bottom>
      <diagonal/>
    </border>
    <border>
      <left style="thin">
        <color indexed="64"/>
      </left>
      <right style="thin">
        <color auto="1"/>
      </right>
      <top style="hair">
        <color indexed="64"/>
      </top>
      <bottom style="hair">
        <color indexed="64"/>
      </bottom>
      <diagonal/>
    </border>
    <border>
      <left style="thin">
        <color indexed="64"/>
      </left>
      <right style="double">
        <color indexed="64"/>
      </right>
      <top style="double">
        <color indexed="64"/>
      </top>
      <bottom style="thin">
        <color indexed="64"/>
      </bottom>
      <diagonal/>
    </border>
    <border>
      <left style="thin">
        <color auto="1"/>
      </left>
      <right style="thin">
        <color auto="1"/>
      </right>
      <top/>
      <bottom style="hair">
        <color auto="1"/>
      </bottom>
      <diagonal/>
    </border>
    <border>
      <left style="double">
        <color indexed="64"/>
      </left>
      <right/>
      <top/>
      <bottom style="hair">
        <color indexed="64"/>
      </bottom>
      <diagonal/>
    </border>
    <border>
      <left style="thin">
        <color indexed="64"/>
      </left>
      <right/>
      <top/>
      <bottom style="hair">
        <color indexed="64"/>
      </bottom>
      <diagonal/>
    </border>
    <border>
      <left style="double">
        <color indexed="64"/>
      </left>
      <right/>
      <top style="dotted">
        <color indexed="64"/>
      </top>
      <bottom style="hair">
        <color indexed="64"/>
      </bottom>
      <diagonal/>
    </border>
    <border>
      <left style="double">
        <color indexed="64"/>
      </left>
      <right style="thin">
        <color indexed="64"/>
      </right>
      <top/>
      <bottom style="dotted">
        <color indexed="64"/>
      </bottom>
      <diagonal/>
    </border>
    <border>
      <left style="double">
        <color indexed="64"/>
      </left>
      <right style="thin">
        <color indexed="64"/>
      </right>
      <top style="dotted">
        <color indexed="64"/>
      </top>
      <bottom style="dotted">
        <color indexed="64"/>
      </bottom>
      <diagonal/>
    </border>
    <border>
      <left style="double">
        <color indexed="64"/>
      </left>
      <right style="thin">
        <color indexed="64"/>
      </right>
      <top style="dotted">
        <color indexed="64"/>
      </top>
      <bottom/>
      <diagonal/>
    </border>
    <border>
      <left style="double">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style="thin">
        <color indexed="64"/>
      </right>
      <top style="medium">
        <color indexed="64"/>
      </top>
      <bottom style="hair">
        <color indexed="64"/>
      </bottom>
      <diagonal/>
    </border>
    <border>
      <left style="double">
        <color auto="1"/>
      </left>
      <right/>
      <top style="medium">
        <color indexed="64"/>
      </top>
      <bottom style="hair">
        <color auto="1"/>
      </bottom>
      <diagonal/>
    </border>
    <border>
      <left style="thin">
        <color indexed="64"/>
      </left>
      <right style="double">
        <color indexed="64"/>
      </right>
      <top style="medium">
        <color indexed="64"/>
      </top>
      <bottom style="hair">
        <color auto="1"/>
      </bottom>
      <diagonal/>
    </border>
    <border>
      <left style="thin">
        <color indexed="8"/>
      </left>
      <right style="thin">
        <color indexed="64"/>
      </right>
      <top style="thin">
        <color indexed="64"/>
      </top>
      <bottom style="thin">
        <color indexed="64"/>
      </bottom>
      <diagonal/>
    </border>
    <border>
      <left style="thin">
        <color indexed="64"/>
      </left>
      <right style="double">
        <color indexed="64"/>
      </right>
      <top/>
      <bottom style="medium">
        <color indexed="64"/>
      </bottom>
      <diagonal/>
    </border>
    <border>
      <left style="thin">
        <color auto="1"/>
      </left>
      <right/>
      <top style="thin">
        <color auto="1"/>
      </top>
      <bottom style="thin">
        <color indexed="64"/>
      </bottom>
      <diagonal/>
    </border>
    <border>
      <left/>
      <right/>
      <top/>
      <bottom style="thin">
        <color auto="1"/>
      </bottom>
      <diagonal/>
    </border>
    <border>
      <left/>
      <right/>
      <top style="medium">
        <color indexed="64"/>
      </top>
      <bottom style="hair">
        <color auto="1"/>
      </bottom>
      <diagonal/>
    </border>
    <border>
      <left style="thin">
        <color auto="1"/>
      </left>
      <right/>
      <top/>
      <bottom/>
      <diagonal/>
    </border>
    <border>
      <left style="thin">
        <color auto="1"/>
      </left>
      <right/>
      <top style="medium">
        <color indexed="64"/>
      </top>
      <bottom style="hair">
        <color auto="1"/>
      </bottom>
      <diagonal/>
    </border>
    <border>
      <left style="thin">
        <color auto="1"/>
      </left>
      <right/>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right style="thin">
        <color auto="1"/>
      </right>
      <top/>
      <bottom/>
      <diagonal/>
    </border>
    <border>
      <left style="hair">
        <color auto="1"/>
      </left>
      <right/>
      <top style="medium">
        <color indexed="64"/>
      </top>
      <bottom style="hair">
        <color auto="1"/>
      </bottom>
      <diagonal/>
    </border>
    <border>
      <left style="thin">
        <color auto="1"/>
      </left>
      <right style="thin">
        <color indexed="64"/>
      </right>
      <top style="medium">
        <color indexed="64"/>
      </top>
      <bottom/>
      <diagonal/>
    </border>
    <border>
      <left/>
      <right/>
      <top/>
      <bottom style="thin">
        <color theme="0"/>
      </bottom>
      <diagonal/>
    </border>
    <border>
      <left style="thin">
        <color theme="0"/>
      </left>
      <right style="thin">
        <color theme="0"/>
      </right>
      <top/>
      <bottom/>
      <diagonal/>
    </border>
    <border>
      <left style="thin">
        <color theme="0"/>
      </left>
      <right/>
      <top/>
      <bottom/>
      <diagonal/>
    </border>
    <border>
      <left style="thin">
        <color theme="0"/>
      </left>
      <right/>
      <top/>
      <bottom style="thin">
        <color theme="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double">
        <color indexed="64"/>
      </right>
      <top/>
      <bottom/>
      <diagonal/>
    </border>
    <border>
      <left style="thin">
        <color indexed="64"/>
      </left>
      <right/>
      <top/>
      <bottom/>
      <diagonal/>
    </border>
    <border>
      <left style="double">
        <color indexed="64"/>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top style="double">
        <color indexed="64"/>
      </top>
      <bottom style="hair">
        <color indexed="64"/>
      </bottom>
      <diagonal/>
    </border>
    <border>
      <left/>
      <right/>
      <top/>
      <bottom style="thin">
        <color indexed="8"/>
      </bottom>
      <diagonal/>
    </border>
    <border>
      <left style="thin">
        <color indexed="8"/>
      </left>
      <right/>
      <top/>
      <bottom/>
      <diagonal/>
    </border>
    <border>
      <left style="thin">
        <color indexed="64"/>
      </left>
      <right/>
      <top/>
      <bottom style="thin">
        <color indexed="8"/>
      </bottom>
      <diagonal/>
    </border>
    <border>
      <left style="thin">
        <color indexed="8"/>
      </left>
      <right/>
      <top/>
      <bottom style="thin">
        <color indexed="8"/>
      </bottom>
      <diagonal/>
    </border>
    <border>
      <left/>
      <right/>
      <top/>
      <bottom style="thin">
        <color indexed="64"/>
      </bottom>
      <diagonal/>
    </border>
    <border>
      <left style="thin">
        <color auto="1"/>
      </left>
      <right style="thin">
        <color auto="1"/>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bottom style="double">
        <color indexed="64"/>
      </bottom>
      <diagonal/>
    </border>
    <border>
      <left style="thin">
        <color indexed="64"/>
      </left>
      <right style="double">
        <color indexed="64"/>
      </right>
      <top/>
      <bottom style="thin">
        <color indexed="8"/>
      </bottom>
      <diagonal/>
    </border>
    <border>
      <left style="thin">
        <color indexed="64"/>
      </left>
      <right style="double">
        <color indexed="64"/>
      </right>
      <top/>
      <bottom style="double">
        <color indexed="64"/>
      </bottom>
      <diagonal/>
    </border>
    <border>
      <left/>
      <right style="hair">
        <color indexed="64"/>
      </right>
      <top style="thin">
        <color indexed="64"/>
      </top>
      <bottom style="thin">
        <color indexed="64"/>
      </bottom>
      <diagonal/>
    </border>
    <border>
      <left style="hair">
        <color auto="1"/>
      </left>
      <right/>
      <top/>
      <bottom style="hair">
        <color auto="1"/>
      </bottom>
      <diagonal/>
    </border>
    <border>
      <left/>
      <right style="hair">
        <color auto="1"/>
      </right>
      <top/>
      <bottom style="hair">
        <color auto="1"/>
      </bottom>
      <diagonal/>
    </border>
    <border>
      <left style="double">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auto="1"/>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auto="1"/>
      </top>
      <bottom style="double">
        <color auto="1"/>
      </bottom>
      <diagonal/>
    </border>
    <border>
      <left style="thin">
        <color indexed="64"/>
      </left>
      <right style="thin">
        <color indexed="64"/>
      </right>
      <top style="thin">
        <color indexed="64"/>
      </top>
      <bottom/>
      <diagonal/>
    </border>
    <border>
      <left style="thin">
        <color indexed="8"/>
      </left>
      <right style="double">
        <color indexed="64"/>
      </right>
      <top/>
      <bottom style="double">
        <color indexed="64"/>
      </bottom>
      <diagonal/>
    </border>
    <border>
      <left style="double">
        <color indexed="64"/>
      </left>
      <right/>
      <top/>
      <bottom style="double">
        <color indexed="64"/>
      </bottom>
      <diagonal/>
    </border>
    <border>
      <left style="thin">
        <color indexed="8"/>
      </left>
      <right/>
      <top/>
      <bottom style="double">
        <color indexed="64"/>
      </bottom>
      <diagonal/>
    </border>
    <border>
      <left/>
      <right style="double">
        <color indexed="64"/>
      </right>
      <top style="thin">
        <color indexed="64"/>
      </top>
      <bottom style="thin">
        <color indexed="64"/>
      </bottom>
      <diagonal/>
    </border>
    <border>
      <left style="thin">
        <color indexed="64"/>
      </left>
      <right style="thin">
        <color auto="1"/>
      </right>
      <top style="thin">
        <color indexed="64"/>
      </top>
      <bottom style="thin">
        <color indexed="64"/>
      </bottom>
      <diagonal/>
    </border>
    <border>
      <left style="thin">
        <color indexed="64"/>
      </left>
      <right style="double">
        <color indexed="64"/>
      </right>
      <top style="medium">
        <color indexed="64"/>
      </top>
      <bottom/>
      <diagonal/>
    </border>
    <border>
      <left style="double">
        <color indexed="64"/>
      </left>
      <right style="double">
        <color indexed="64"/>
      </right>
      <top style="double">
        <color indexed="64"/>
      </top>
      <bottom style="double">
        <color auto="1"/>
      </bottom>
      <diagonal/>
    </border>
    <border>
      <left style="hair">
        <color indexed="64"/>
      </left>
      <right/>
      <top style="hair">
        <color indexed="64"/>
      </top>
      <bottom style="hair">
        <color indexed="64"/>
      </bottom>
      <diagonal/>
    </border>
    <border>
      <left style="hair">
        <color auto="1"/>
      </left>
      <right/>
      <top/>
      <bottom/>
      <diagonal/>
    </border>
    <border>
      <left/>
      <right style="thin">
        <color indexed="8"/>
      </right>
      <top/>
      <bottom style="thin">
        <color indexed="8"/>
      </bottom>
      <diagonal/>
    </border>
    <border>
      <left/>
      <right style="double">
        <color indexed="64"/>
      </right>
      <top/>
      <bottom style="thin">
        <color indexed="8"/>
      </bottom>
      <diagonal/>
    </border>
    <border>
      <left style="double">
        <color indexed="64"/>
      </left>
      <right style="thin">
        <color auto="1"/>
      </right>
      <top style="hair">
        <color indexed="64"/>
      </top>
      <bottom style="hair">
        <color indexed="64"/>
      </bottom>
      <diagonal/>
    </border>
    <border>
      <left/>
      <right/>
      <top style="thin">
        <color auto="1"/>
      </top>
      <bottom/>
      <diagonal/>
    </border>
    <border>
      <left style="thin">
        <color auto="1"/>
      </left>
      <right/>
      <top style="thin">
        <color auto="1"/>
      </top>
      <bottom/>
      <diagonal/>
    </border>
    <border>
      <left/>
      <right style="double">
        <color indexed="64"/>
      </right>
      <top style="thin">
        <color indexed="64"/>
      </top>
      <bottom/>
      <diagonal/>
    </border>
    <border>
      <left style="double">
        <color indexed="64"/>
      </left>
      <right/>
      <top/>
      <bottom style="thin">
        <color indexed="8"/>
      </bottom>
      <diagonal/>
    </border>
    <border>
      <left style="thin">
        <color indexed="64"/>
      </left>
      <right style="thin">
        <color indexed="64"/>
      </right>
      <top/>
      <bottom style="thin">
        <color indexed="8"/>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style="medium">
        <color indexed="64"/>
      </top>
      <bottom style="medium">
        <color indexed="64"/>
      </bottom>
      <diagonal/>
    </border>
    <border>
      <left style="double">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double">
        <color indexed="64"/>
      </right>
      <top/>
      <bottom style="thin">
        <color indexed="64"/>
      </bottom>
      <diagonal/>
    </border>
    <border>
      <left style="thin">
        <color indexed="8"/>
      </left>
      <right style="double">
        <color indexed="64"/>
      </right>
      <top/>
      <bottom style="thin">
        <color indexed="64"/>
      </bottom>
      <diagonal/>
    </border>
    <border>
      <left style="medium">
        <color indexed="64"/>
      </left>
      <right style="thin">
        <color indexed="64"/>
      </right>
      <top style="double">
        <color indexed="64"/>
      </top>
      <bottom style="thin">
        <color indexed="64"/>
      </bottom>
      <diagonal/>
    </border>
    <border>
      <left style="medium">
        <color indexed="64"/>
      </left>
      <right style="thin">
        <color indexed="64"/>
      </right>
      <top style="hair">
        <color indexed="64"/>
      </top>
      <bottom style="hair">
        <color indexed="64"/>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auto="1"/>
      </left>
      <right style="thin">
        <color indexed="64"/>
      </right>
      <top style="thin">
        <color auto="1"/>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auto="1"/>
      </left>
      <right style="thin">
        <color indexed="64"/>
      </right>
      <top style="thin">
        <color auto="1"/>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auto="1"/>
      </left>
      <right style="thin">
        <color indexed="64"/>
      </right>
      <top style="thin">
        <color auto="1"/>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medium">
        <color indexed="64"/>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auto="1"/>
      </left>
      <right style="thin">
        <color indexed="64"/>
      </right>
      <top style="thin">
        <color auto="1"/>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hair">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indexed="64"/>
      </right>
      <top style="hair">
        <color indexed="64"/>
      </top>
      <bottom style="hair">
        <color auto="1"/>
      </bottom>
      <diagonal/>
    </border>
    <border>
      <left style="double">
        <color indexed="64"/>
      </left>
      <right/>
      <top style="double">
        <color indexed="64"/>
      </top>
      <bottom/>
      <diagonal/>
    </border>
    <border>
      <left/>
      <right style="double">
        <color indexed="64"/>
      </right>
      <top style="double">
        <color indexed="64"/>
      </top>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double">
        <color indexed="64"/>
      </left>
      <right/>
      <top style="hair">
        <color indexed="64"/>
      </top>
      <bottom/>
      <diagonal/>
    </border>
    <border>
      <left/>
      <right style="thin">
        <color indexed="64"/>
      </right>
      <top style="hair">
        <color indexed="64"/>
      </top>
      <bottom/>
      <diagonal/>
    </border>
    <border>
      <left style="thin">
        <color auto="1"/>
      </left>
      <right style="thin">
        <color auto="1"/>
      </right>
      <top style="thin">
        <color indexed="64"/>
      </top>
      <bottom style="hair">
        <color auto="1"/>
      </bottom>
      <diagonal/>
    </border>
    <border>
      <left/>
      <right style="thin">
        <color indexed="64"/>
      </right>
      <top style="hair">
        <color indexed="64"/>
      </top>
      <bottom style="double">
        <color auto="1"/>
      </bottom>
      <diagonal/>
    </border>
    <border>
      <left style="thin">
        <color indexed="64"/>
      </left>
      <right style="thin">
        <color auto="1"/>
      </right>
      <top style="hair">
        <color indexed="64"/>
      </top>
      <bottom style="double">
        <color indexed="64"/>
      </bottom>
      <diagonal/>
    </border>
    <border>
      <left style="thin">
        <color indexed="64"/>
      </left>
      <right style="double">
        <color indexed="64"/>
      </right>
      <top style="hair">
        <color indexed="64"/>
      </top>
      <bottom style="double">
        <color indexed="64"/>
      </bottom>
      <diagonal/>
    </border>
    <border>
      <left style="hair">
        <color indexed="64"/>
      </left>
      <right/>
      <top style="hair">
        <color indexed="64"/>
      </top>
      <bottom style="thin">
        <color indexed="64"/>
      </bottom>
      <diagonal/>
    </border>
    <border>
      <left/>
      <right/>
      <top style="hair">
        <color auto="1"/>
      </top>
      <bottom style="thin">
        <color auto="1"/>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hair">
        <color auto="1"/>
      </right>
      <top style="hair">
        <color auto="1"/>
      </top>
      <bottom style="hair">
        <color auto="1"/>
      </bottom>
      <diagonal/>
    </border>
    <border>
      <left/>
      <right/>
      <top style="thin">
        <color indexed="8"/>
      </top>
      <bottom style="thin">
        <color indexed="8"/>
      </bottom>
      <diagonal/>
    </border>
    <border>
      <left/>
      <right/>
      <top style="thin">
        <color auto="1"/>
      </top>
      <bottom style="thin">
        <color auto="1"/>
      </bottom>
      <diagonal/>
    </border>
    <border>
      <left/>
      <right/>
      <top style="hair">
        <color indexed="64"/>
      </top>
      <bottom style="thin">
        <color indexed="64"/>
      </bottom>
      <diagonal/>
    </border>
    <border>
      <left style="thin">
        <color auto="1"/>
      </left>
      <right/>
      <top style="thin">
        <color auto="1"/>
      </top>
      <bottom/>
      <diagonal/>
    </border>
    <border>
      <left/>
      <right style="thin">
        <color indexed="64"/>
      </right>
      <top style="thin">
        <color indexed="64"/>
      </top>
      <bottom/>
      <diagonal/>
    </border>
    <border>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auto="1"/>
      </left>
      <right style="thin">
        <color indexed="64"/>
      </right>
      <top style="thin">
        <color indexed="64"/>
      </top>
      <bottom style="double">
        <color auto="1"/>
      </bottom>
      <diagonal/>
    </border>
    <border>
      <left style="thin">
        <color indexed="64"/>
      </left>
      <right style="double">
        <color indexed="64"/>
      </right>
      <top style="thin">
        <color indexed="64"/>
      </top>
      <bottom style="double">
        <color indexed="64"/>
      </bottom>
      <diagonal/>
    </border>
    <border>
      <left style="thin">
        <color indexed="64"/>
      </left>
      <right style="thin">
        <color indexed="8"/>
      </right>
      <top style="thin">
        <color indexed="64"/>
      </top>
      <bottom style="thin">
        <color indexed="64"/>
      </bottom>
      <diagonal/>
    </border>
    <border>
      <left style="thin">
        <color indexed="64"/>
      </left>
      <right style="thin">
        <color indexed="64"/>
      </right>
      <top style="thin">
        <color indexed="64"/>
      </top>
      <bottom/>
      <diagonal/>
    </border>
    <border>
      <left style="thin">
        <color indexed="8"/>
      </left>
      <right/>
      <top style="thin">
        <color indexed="8"/>
      </top>
      <bottom style="thin">
        <color indexed="8"/>
      </bottom>
      <diagonal/>
    </border>
    <border>
      <left style="double">
        <color indexed="64"/>
      </left>
      <right/>
      <top style="thin">
        <color indexed="64"/>
      </top>
      <bottom style="double">
        <color indexed="64"/>
      </bottom>
      <diagonal/>
    </border>
    <border>
      <left style="thin">
        <color indexed="8"/>
      </left>
      <right/>
      <top style="thin">
        <color indexed="64"/>
      </top>
      <bottom style="double">
        <color indexed="64"/>
      </bottom>
      <diagonal/>
    </border>
    <border>
      <left/>
      <right/>
      <top style="thin">
        <color indexed="64"/>
      </top>
      <bottom style="double">
        <color indexed="64"/>
      </bottom>
      <diagonal/>
    </border>
    <border>
      <left/>
      <right style="thin">
        <color indexed="8"/>
      </right>
      <top style="thin">
        <color indexed="64"/>
      </top>
      <bottom style="double">
        <color indexed="64"/>
      </bottom>
      <diagonal/>
    </border>
    <border>
      <left style="thin">
        <color indexed="8"/>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8"/>
      </right>
      <top style="double">
        <color auto="1"/>
      </top>
      <bottom style="thin">
        <color indexed="64"/>
      </bottom>
      <diagonal/>
    </border>
    <border>
      <left style="thin">
        <color indexed="8"/>
      </left>
      <right/>
      <top style="thin">
        <color indexed="8"/>
      </top>
      <bottom style="double">
        <color indexed="64"/>
      </bottom>
      <diagonal/>
    </border>
    <border>
      <left/>
      <right/>
      <top style="thin">
        <color indexed="8"/>
      </top>
      <bottom style="double">
        <color indexed="64"/>
      </bottom>
      <diagonal/>
    </border>
    <border>
      <left/>
      <right style="thin">
        <color indexed="8"/>
      </right>
      <top style="thin">
        <color indexed="8"/>
      </top>
      <bottom style="double">
        <color indexed="64"/>
      </bottom>
      <diagonal/>
    </border>
    <border>
      <left style="thin">
        <color auto="1"/>
      </left>
      <right/>
      <top style="thin">
        <color indexed="64"/>
      </top>
      <bottom style="hair">
        <color indexed="64"/>
      </bottom>
      <diagonal/>
    </border>
    <border>
      <left style="thin">
        <color auto="1"/>
      </left>
      <right/>
      <top style="hair">
        <color auto="1"/>
      </top>
      <bottom style="thin">
        <color auto="1"/>
      </bottom>
      <diagonal/>
    </border>
    <border>
      <left style="thin">
        <color indexed="64"/>
      </left>
      <right style="thin">
        <color indexed="64"/>
      </right>
      <top style="thin">
        <color indexed="8"/>
      </top>
      <bottom style="thin">
        <color indexed="8"/>
      </bottom>
      <diagonal/>
    </border>
    <border>
      <left style="thin">
        <color indexed="64"/>
      </left>
      <right style="thin">
        <color indexed="64"/>
      </right>
      <top style="thin">
        <color indexed="8"/>
      </top>
      <bottom style="thin">
        <color indexed="64"/>
      </bottom>
      <diagonal/>
    </border>
    <border>
      <left style="hair">
        <color auto="1"/>
      </left>
      <right style="hair">
        <color auto="1"/>
      </right>
      <top style="hair">
        <color auto="1"/>
      </top>
      <bottom style="thin">
        <color auto="1"/>
      </bottom>
      <diagonal/>
    </border>
    <border>
      <left/>
      <right style="double">
        <color indexed="64"/>
      </right>
      <top style="thin">
        <color indexed="64"/>
      </top>
      <bottom style="double">
        <color indexed="64"/>
      </bottom>
      <diagonal/>
    </border>
    <border>
      <left style="medium">
        <color indexed="64"/>
      </left>
      <right style="thin">
        <color indexed="64"/>
      </right>
      <top style="thin">
        <color indexed="64"/>
      </top>
      <bottom style="hair">
        <color indexed="64"/>
      </bottom>
      <diagonal/>
    </border>
    <border>
      <left/>
      <right style="thin">
        <color auto="1"/>
      </right>
      <top style="thin">
        <color indexed="64"/>
      </top>
      <bottom style="hair">
        <color auto="1"/>
      </bottom>
      <diagonal/>
    </border>
    <border>
      <left/>
      <right style="double">
        <color indexed="64"/>
      </right>
      <top style="thin">
        <color indexed="64"/>
      </top>
      <bottom style="hair">
        <color indexed="64"/>
      </bottom>
      <diagonal/>
    </border>
    <border>
      <left/>
      <right style="double">
        <color indexed="64"/>
      </right>
      <top style="hair">
        <color indexed="64"/>
      </top>
      <bottom style="hair">
        <color indexed="64"/>
      </bottom>
      <diagonal/>
    </border>
    <border>
      <left style="medium">
        <color indexed="64"/>
      </left>
      <right style="thin">
        <color indexed="64"/>
      </right>
      <top style="hair">
        <color indexed="64"/>
      </top>
      <bottom style="double">
        <color indexed="64"/>
      </bottom>
      <diagonal/>
    </border>
    <border>
      <left/>
      <right style="double">
        <color indexed="64"/>
      </right>
      <top style="hair">
        <color indexed="64"/>
      </top>
      <bottom style="double">
        <color indexed="64"/>
      </bottom>
      <diagonal/>
    </border>
    <border>
      <left style="thin">
        <color indexed="64"/>
      </left>
      <right/>
      <top style="hair">
        <color indexed="64"/>
      </top>
      <bottom/>
      <diagonal/>
    </border>
    <border>
      <left style="thin">
        <color indexed="64"/>
      </left>
      <right style="thin">
        <color auto="1"/>
      </right>
      <top style="hair">
        <color indexed="64"/>
      </top>
      <bottom/>
      <diagonal/>
    </border>
    <border>
      <left style="thin">
        <color indexed="64"/>
      </left>
      <right style="thin">
        <color auto="1"/>
      </right>
      <top style="hair">
        <color indexed="64"/>
      </top>
      <bottom style="thin">
        <color indexed="64"/>
      </bottom>
      <diagonal/>
    </border>
    <border>
      <left/>
      <right style="thin">
        <color indexed="64"/>
      </right>
      <top style="hair">
        <color auto="1"/>
      </top>
      <bottom style="thin">
        <color indexed="64"/>
      </bottom>
      <diagonal/>
    </border>
    <border>
      <left style="thin">
        <color indexed="64"/>
      </left>
      <right/>
      <top style="thin">
        <color indexed="64"/>
      </top>
      <bottom style="double">
        <color auto="1"/>
      </bottom>
      <diagonal/>
    </border>
    <border>
      <left style="thin">
        <color indexed="64"/>
      </left>
      <right/>
      <top style="hair">
        <color indexed="64"/>
      </top>
      <bottom style="thin">
        <color indexed="64"/>
      </bottom>
      <diagonal/>
    </border>
    <border>
      <left style="thin">
        <color indexed="64"/>
      </left>
      <right style="double">
        <color indexed="64"/>
      </right>
      <top style="thin">
        <color indexed="64"/>
      </top>
      <bottom style="hair">
        <color indexed="64"/>
      </bottom>
      <diagonal/>
    </border>
    <border>
      <left style="thin">
        <color indexed="64"/>
      </left>
      <right style="thin">
        <color indexed="64"/>
      </right>
      <top style="double">
        <color indexed="64"/>
      </top>
      <bottom/>
      <diagonal/>
    </border>
    <border>
      <left style="double">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double">
        <color indexed="64"/>
      </left>
      <right style="thin">
        <color indexed="64"/>
      </right>
      <top style="double">
        <color indexed="64"/>
      </top>
      <bottom/>
      <diagonal/>
    </border>
    <border>
      <left style="double">
        <color indexed="64"/>
      </left>
      <right style="thin">
        <color indexed="64"/>
      </right>
      <top style="thin">
        <color indexed="64"/>
      </top>
      <bottom style="hair">
        <color indexed="64"/>
      </bottom>
      <diagonal/>
    </border>
    <border>
      <left style="double">
        <color indexed="64"/>
      </left>
      <right style="thin">
        <color indexed="64"/>
      </right>
      <top style="hair">
        <color indexed="64"/>
      </top>
      <bottom style="thin">
        <color indexed="64"/>
      </bottom>
      <diagonal/>
    </border>
    <border>
      <left style="double">
        <color indexed="64"/>
      </left>
      <right style="thin">
        <color auto="1"/>
      </right>
      <top style="hair">
        <color indexed="64"/>
      </top>
      <bottom/>
      <diagonal/>
    </border>
    <border>
      <left style="double">
        <color indexed="64"/>
      </left>
      <right/>
      <top style="thin">
        <color indexed="64"/>
      </top>
      <bottom style="thin">
        <color indexed="64"/>
      </bottom>
      <diagonal/>
    </border>
    <border>
      <left style="double">
        <color indexed="64"/>
      </left>
      <right/>
      <top style="thin">
        <color indexed="64"/>
      </top>
      <bottom style="hair">
        <color indexed="64"/>
      </bottom>
      <diagonal/>
    </border>
    <border>
      <left style="thin">
        <color indexed="64"/>
      </left>
      <right style="thin">
        <color auto="1"/>
      </right>
      <top style="hair">
        <color indexed="64"/>
      </top>
      <bottom/>
      <diagonal/>
    </border>
    <border>
      <left style="double">
        <color indexed="64"/>
      </left>
      <right/>
      <top style="hair">
        <color auto="1"/>
      </top>
      <bottom style="thin">
        <color indexed="64"/>
      </bottom>
      <diagonal/>
    </border>
    <border>
      <left/>
      <right/>
      <top style="hair">
        <color auto="1"/>
      </top>
      <bottom style="thin">
        <color auto="1"/>
      </bottom>
      <diagonal/>
    </border>
    <border>
      <left style="hair">
        <color auto="1"/>
      </left>
      <right style="thin">
        <color auto="1"/>
      </right>
      <top style="thin">
        <color indexed="64"/>
      </top>
      <bottom style="thin">
        <color indexed="64"/>
      </bottom>
      <diagonal/>
    </border>
    <border>
      <left style="thin">
        <color auto="1"/>
      </left>
      <right style="thin">
        <color auto="1"/>
      </right>
      <top style="hair">
        <color auto="1"/>
      </top>
      <bottom style="thin">
        <color auto="1"/>
      </bottom>
      <diagonal/>
    </border>
    <border>
      <left style="double">
        <color indexed="64"/>
      </left>
      <right style="thin">
        <color indexed="64"/>
      </right>
      <top style="hair">
        <color indexed="64"/>
      </top>
      <bottom style="double">
        <color indexed="64"/>
      </bottom>
      <diagonal/>
    </border>
    <border>
      <left style="thin">
        <color indexed="64"/>
      </left>
      <right style="double">
        <color indexed="64"/>
      </right>
      <top style="double">
        <color indexed="64"/>
      </top>
      <bottom/>
      <diagonal/>
    </border>
    <border>
      <left/>
      <right style="double">
        <color indexed="64"/>
      </right>
      <top style="thin">
        <color indexed="64"/>
      </top>
      <bottom style="medium">
        <color indexed="64"/>
      </bottom>
      <diagonal/>
    </border>
    <border>
      <left/>
      <right style="double">
        <color indexed="64"/>
      </right>
      <top style="hair">
        <color auto="1"/>
      </top>
      <bottom style="thin">
        <color auto="1"/>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hair">
        <color indexed="64"/>
      </top>
      <bottom/>
      <diagonal/>
    </border>
    <border>
      <left style="thin">
        <color indexed="64"/>
      </left>
      <right style="double">
        <color indexed="64"/>
      </right>
      <top style="hair">
        <color indexed="64"/>
      </top>
      <bottom/>
      <diagonal/>
    </border>
    <border>
      <left style="thin">
        <color indexed="64"/>
      </left>
      <right style="thin">
        <color auto="1"/>
      </right>
      <top style="hair">
        <color indexed="64"/>
      </top>
      <bottom style="dotted">
        <color indexed="64"/>
      </bottom>
      <diagonal/>
    </border>
    <border>
      <left/>
      <right style="thin">
        <color indexed="64"/>
      </right>
      <top style="double">
        <color indexed="64"/>
      </top>
      <bottom/>
      <diagonal/>
    </border>
    <border>
      <left/>
      <right style="thin">
        <color indexed="8"/>
      </right>
      <top/>
      <bottom/>
      <diagonal/>
    </border>
    <border>
      <left/>
      <right style="double">
        <color indexed="8"/>
      </right>
      <top style="thin">
        <color indexed="8"/>
      </top>
      <bottom style="thin">
        <color indexed="8"/>
      </bottom>
      <diagonal/>
    </border>
    <border>
      <left/>
      <right/>
      <top style="thin">
        <color indexed="64"/>
      </top>
      <bottom/>
      <diagonal/>
    </border>
    <border>
      <left/>
      <right style="thin">
        <color auto="1"/>
      </right>
      <top/>
      <bottom/>
      <diagonal/>
    </border>
    <border>
      <left style="thin">
        <color indexed="64"/>
      </left>
      <right/>
      <top style="double">
        <color indexed="64"/>
      </top>
      <bottom/>
      <diagonal/>
    </border>
    <border>
      <left style="double">
        <color indexed="64"/>
      </left>
      <right/>
      <top style="hair">
        <color indexed="64"/>
      </top>
      <bottom style="medium">
        <color indexed="64"/>
      </bottom>
      <diagonal/>
    </border>
    <border>
      <left/>
      <right style="thin">
        <color indexed="64"/>
      </right>
      <top style="hair">
        <color auto="1"/>
      </top>
      <bottom style="medium">
        <color indexed="64"/>
      </bottom>
      <diagonal/>
    </border>
    <border>
      <left style="double">
        <color indexed="64"/>
      </left>
      <right/>
      <top style="thin">
        <color indexed="64"/>
      </top>
      <bottom style="medium">
        <color indexed="64"/>
      </bottom>
      <diagonal/>
    </border>
    <border>
      <left style="thin">
        <color auto="1"/>
      </left>
      <right style="thin">
        <color auto="1"/>
      </right>
      <top/>
      <bottom style="thin">
        <color indexed="64"/>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indexed="64"/>
      </left>
      <right/>
      <top/>
      <bottom style="thin">
        <color indexed="64"/>
      </bottom>
      <diagonal/>
    </border>
    <border>
      <left style="double">
        <color indexed="64"/>
      </left>
      <right style="thin">
        <color indexed="64"/>
      </right>
      <top style="hair">
        <color indexed="64"/>
      </top>
      <bottom style="dotted">
        <color indexed="64"/>
      </bottom>
      <diagonal/>
    </border>
    <border>
      <left style="thin">
        <color indexed="64"/>
      </left>
      <right style="double">
        <color indexed="64"/>
      </right>
      <top style="thin">
        <color indexed="64"/>
      </top>
      <bottom style="thin">
        <color indexed="8"/>
      </bottom>
      <diagonal/>
    </border>
    <border>
      <left/>
      <right style="thin">
        <color indexed="64"/>
      </right>
      <top style="thin">
        <color indexed="64"/>
      </top>
      <bottom style="thin">
        <color auto="1"/>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4"/>
      </left>
      <right style="thin">
        <color indexed="64"/>
      </right>
      <top style="hair">
        <color indexed="64"/>
      </top>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style="double">
        <color indexed="64"/>
      </right>
      <top style="double">
        <color indexed="64"/>
      </top>
      <bottom/>
      <diagonal/>
    </border>
    <border>
      <left style="thin">
        <color indexed="64"/>
      </left>
      <right style="double">
        <color indexed="64"/>
      </right>
      <top style="double">
        <color indexed="64"/>
      </top>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hair">
        <color auto="1"/>
      </left>
      <right style="thin">
        <color indexed="64"/>
      </right>
      <top style="hair">
        <color indexed="64"/>
      </top>
      <bottom style="hair">
        <color auto="1"/>
      </bottom>
      <diagonal/>
    </border>
    <border>
      <left style="thin">
        <color indexed="64"/>
      </left>
      <right/>
      <top style="thin">
        <color indexed="64"/>
      </top>
      <bottom/>
      <diagonal/>
    </border>
    <border>
      <left/>
      <right style="thin">
        <color indexed="64"/>
      </right>
      <top style="thin">
        <color indexed="64"/>
      </top>
      <bottom/>
      <diagonal/>
    </border>
    <border>
      <left/>
      <right style="double">
        <color indexed="64"/>
      </right>
      <top style="thin">
        <color indexed="64"/>
      </top>
      <bottom/>
      <diagonal/>
    </border>
    <border>
      <left/>
      <right style="hair">
        <color indexed="64"/>
      </right>
      <top style="hair">
        <color indexed="64"/>
      </top>
      <bottom style="thin">
        <color indexed="64"/>
      </bottom>
      <diagonal/>
    </border>
    <border>
      <left style="double">
        <color indexed="64"/>
      </left>
      <right/>
      <top style="thin">
        <color indexed="64"/>
      </top>
      <bottom/>
      <diagonal/>
    </border>
    <border>
      <left/>
      <right/>
      <top style="thin">
        <color indexed="64"/>
      </top>
      <bottom style="thin">
        <color indexed="64"/>
      </bottom>
      <diagonal/>
    </border>
    <border>
      <left style="thin">
        <color auto="1"/>
      </left>
      <right style="thin">
        <color auto="1"/>
      </right>
      <top style="thin">
        <color indexed="64"/>
      </top>
      <bottom style="thin">
        <color indexed="64"/>
      </bottom>
      <diagonal/>
    </border>
    <border>
      <left style="thin">
        <color auto="1"/>
      </left>
      <right style="double">
        <color auto="1"/>
      </right>
      <top/>
      <bottom/>
      <diagonal/>
    </border>
    <border>
      <left style="double">
        <color indexed="64"/>
      </left>
      <right style="thin">
        <color indexed="64"/>
      </right>
      <top style="thin">
        <color indexed="64"/>
      </top>
      <bottom/>
      <diagonal/>
    </border>
    <border>
      <left style="thin">
        <color auto="1"/>
      </left>
      <right style="thin">
        <color indexed="64"/>
      </right>
      <top style="thin">
        <color auto="1"/>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double">
        <color indexed="64"/>
      </right>
      <top style="thin">
        <color auto="1"/>
      </top>
      <bottom/>
      <diagonal/>
    </border>
    <border>
      <left style="thin">
        <color auto="1"/>
      </left>
      <right style="double">
        <color auto="1"/>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double">
        <color indexed="64"/>
      </bottom>
      <diagonal/>
    </border>
    <border>
      <left/>
      <right style="medium">
        <color indexed="64"/>
      </right>
      <top/>
      <bottom style="double">
        <color auto="1"/>
      </bottom>
      <diagonal/>
    </border>
    <border>
      <left style="medium">
        <color indexed="64"/>
      </left>
      <right/>
      <top style="double">
        <color indexed="64"/>
      </top>
      <bottom/>
      <diagonal/>
    </border>
    <border>
      <left/>
      <right style="medium">
        <color indexed="64"/>
      </right>
      <top style="double">
        <color indexed="64"/>
      </top>
      <bottom/>
      <diagonal/>
    </border>
    <border>
      <left style="medium">
        <color indexed="64"/>
      </left>
      <right/>
      <top/>
      <bottom/>
      <diagonal/>
    </border>
    <border>
      <left/>
      <right style="medium">
        <color indexed="64"/>
      </right>
      <top/>
      <bottom/>
      <diagonal/>
    </border>
    <border>
      <left style="medium">
        <color indexed="64"/>
      </left>
      <right/>
      <top style="double">
        <color indexed="64"/>
      </top>
      <bottom style="double">
        <color indexed="64"/>
      </bottom>
      <diagonal/>
    </border>
    <border>
      <left/>
      <right style="medium">
        <color indexed="64"/>
      </right>
      <top style="double">
        <color auto="1"/>
      </top>
      <bottom style="double">
        <color auto="1"/>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hair">
        <color auto="1"/>
      </top>
      <bottom style="hair">
        <color auto="1"/>
      </bottom>
      <diagonal/>
    </border>
    <border>
      <left/>
      <right/>
      <top style="hair">
        <color auto="1"/>
      </top>
      <bottom style="hair">
        <color auto="1"/>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style="hair">
        <color indexed="64"/>
      </right>
      <top/>
      <bottom/>
      <diagonal/>
    </border>
    <border>
      <left style="hair">
        <color auto="1"/>
      </left>
      <right/>
      <top style="hair">
        <color auto="1"/>
      </top>
      <bottom/>
      <diagonal/>
    </border>
    <border>
      <left/>
      <right style="hair">
        <color auto="1"/>
      </right>
      <top style="hair">
        <color auto="1"/>
      </top>
      <bottom/>
      <diagonal/>
    </border>
    <border>
      <left style="hair">
        <color indexed="64"/>
      </left>
      <right style="hair">
        <color indexed="64"/>
      </right>
      <top style="hair">
        <color indexed="64"/>
      </top>
      <bottom style="thin">
        <color indexed="64"/>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double">
        <color auto="1"/>
      </left>
      <right/>
      <top style="double">
        <color auto="1"/>
      </top>
      <bottom style="thin">
        <color indexed="64"/>
      </bottom>
      <diagonal/>
    </border>
    <border>
      <left/>
      <right/>
      <top style="double">
        <color auto="1"/>
      </top>
      <bottom style="thin">
        <color indexed="64"/>
      </bottom>
      <diagonal/>
    </border>
    <border>
      <left/>
      <right style="double">
        <color auto="1"/>
      </right>
      <top style="double">
        <color auto="1"/>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hair">
        <color indexed="64"/>
      </top>
      <bottom style="hair">
        <color indexed="64"/>
      </bottom>
      <diagonal/>
    </border>
    <border>
      <left style="double">
        <color indexed="64"/>
      </left>
      <right/>
      <top style="hair">
        <color indexed="64"/>
      </top>
      <bottom style="hair">
        <color indexed="64"/>
      </bottom>
      <diagonal/>
    </border>
    <border>
      <left style="thin">
        <color indexed="64"/>
      </left>
      <right style="thin">
        <color auto="1"/>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top style="hair">
        <color indexed="64"/>
      </top>
      <bottom/>
      <diagonal/>
    </border>
    <border>
      <left style="thin">
        <color indexed="64"/>
      </left>
      <right style="thin">
        <color auto="1"/>
      </right>
      <top style="hair">
        <color indexed="64"/>
      </top>
      <bottom/>
      <diagonal/>
    </border>
    <border>
      <left style="thin">
        <color indexed="64"/>
      </left>
      <right style="double">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double">
        <color indexed="64"/>
      </right>
      <top style="hair">
        <color indexed="64"/>
      </top>
      <bottom style="hair">
        <color indexed="64"/>
      </bottom>
      <diagonal/>
    </border>
    <border>
      <left style="medium">
        <color indexed="64"/>
      </left>
      <right/>
      <top style="double">
        <color indexed="64"/>
      </top>
      <bottom/>
      <diagonal/>
    </border>
    <border>
      <left/>
      <right style="medium">
        <color indexed="64"/>
      </right>
      <top style="double">
        <color indexed="64"/>
      </top>
      <bottom/>
      <diagonal/>
    </border>
    <border>
      <left style="hair">
        <color indexed="64"/>
      </left>
      <right style="thin">
        <color indexed="64"/>
      </right>
      <top style="thin">
        <color indexed="64"/>
      </top>
      <bottom style="hair">
        <color indexed="64"/>
      </bottom>
      <diagonal/>
    </border>
    <border>
      <left/>
      <right style="thin">
        <color indexed="64"/>
      </right>
      <top style="thin">
        <color indexed="64"/>
      </top>
      <bottom style="thin">
        <color indexed="64"/>
      </bottom>
      <diagonal/>
    </border>
    <border>
      <left style="thin">
        <color indexed="8"/>
      </left>
      <right/>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style="double">
        <color indexed="64"/>
      </right>
      <top style="hair">
        <color indexed="64"/>
      </top>
      <bottom style="thin">
        <color indexed="64"/>
      </bottom>
      <diagonal/>
    </border>
    <border>
      <left style="thin">
        <color auto="1"/>
      </left>
      <right style="double">
        <color auto="1"/>
      </right>
      <top style="thin">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8"/>
      </right>
      <top style="hair">
        <color indexed="64"/>
      </top>
      <bottom style="hair">
        <color indexed="64"/>
      </bottom>
      <diagonal/>
    </border>
    <border>
      <left/>
      <right style="thin">
        <color indexed="64"/>
      </right>
      <top style="hair">
        <color indexed="64"/>
      </top>
      <bottom/>
      <diagonal/>
    </border>
    <border>
      <left style="double">
        <color indexed="64"/>
      </left>
      <right/>
      <top style="hair">
        <color auto="1"/>
      </top>
      <bottom style="thin">
        <color indexed="64"/>
      </bottom>
      <diagonal/>
    </border>
    <border>
      <left/>
      <right/>
      <top style="hair">
        <color auto="1"/>
      </top>
      <bottom style="thin">
        <color auto="1"/>
      </bottom>
      <diagonal/>
    </border>
    <border>
      <left/>
      <right style="thin">
        <color indexed="64"/>
      </right>
      <top style="hair">
        <color auto="1"/>
      </top>
      <bottom style="thin">
        <color indexed="64"/>
      </bottom>
      <diagonal/>
    </border>
    <border>
      <left style="thin">
        <color auto="1"/>
      </left>
      <right/>
      <top style="thin">
        <color auto="1"/>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indexed="64"/>
      </bottom>
      <diagonal/>
    </border>
    <border>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uble">
        <color indexed="64"/>
      </right>
      <top style="thin">
        <color auto="1"/>
      </top>
      <bottom/>
      <diagonal/>
    </border>
    <border>
      <left style="hair">
        <color indexed="64"/>
      </left>
      <right style="thin">
        <color indexed="64"/>
      </right>
      <top style="hair">
        <color indexed="64"/>
      </top>
      <bottom style="thin">
        <color indexed="64"/>
      </bottom>
      <diagonal/>
    </border>
    <border>
      <left style="double">
        <color indexed="64"/>
      </left>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double">
        <color indexed="64"/>
      </right>
      <top style="hair">
        <color indexed="64"/>
      </top>
      <bottom style="medium">
        <color indexed="64"/>
      </bottom>
      <diagonal/>
    </border>
    <border>
      <left style="double">
        <color indexed="64"/>
      </left>
      <right style="thin">
        <color indexed="64"/>
      </right>
      <top style="hair">
        <color indexed="64"/>
      </top>
      <bottom style="medium">
        <color indexed="64"/>
      </bottom>
      <diagonal/>
    </border>
    <border>
      <left/>
      <right/>
      <top style="hair">
        <color indexed="64"/>
      </top>
      <bottom style="medium">
        <color indexed="64"/>
      </bottom>
      <diagonal/>
    </border>
    <border>
      <left style="double">
        <color indexed="64"/>
      </left>
      <right style="thin">
        <color auto="1"/>
      </right>
      <top style="hair">
        <color indexed="64"/>
      </top>
      <bottom/>
      <diagonal/>
    </border>
    <border>
      <left style="double">
        <color indexed="64"/>
      </left>
      <right/>
      <top style="thin">
        <color indexed="64"/>
      </top>
      <bottom/>
      <diagonal/>
    </border>
    <border>
      <left/>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right/>
      <top style="thin">
        <color indexed="64"/>
      </top>
      <bottom style="thin">
        <color indexed="8"/>
      </bottom>
      <diagonal/>
    </border>
    <border>
      <left style="thin">
        <color auto="1"/>
      </left>
      <right/>
      <top style="thin">
        <color auto="1"/>
      </top>
      <bottom/>
      <diagonal/>
    </border>
    <border>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double">
        <color indexed="64"/>
      </left>
      <right style="thin">
        <color indexed="64"/>
      </right>
      <top style="double">
        <color indexed="64"/>
      </top>
      <bottom/>
      <diagonal/>
    </border>
    <border>
      <left style="thin">
        <color indexed="64"/>
      </left>
      <right style="thin">
        <color indexed="64"/>
      </right>
      <top style="thin">
        <color indexed="64"/>
      </top>
      <bottom style="thin">
        <color indexed="64"/>
      </bottom>
      <diagonal/>
    </border>
    <border>
      <left style="thin">
        <color auto="1"/>
      </left>
      <right style="double">
        <color auto="1"/>
      </right>
      <top style="thin">
        <color indexed="64"/>
      </top>
      <bottom style="thin">
        <color indexed="64"/>
      </bottom>
      <diagonal/>
    </border>
    <border>
      <left style="thin">
        <color indexed="64"/>
      </left>
      <right style="thin">
        <color indexed="64"/>
      </right>
      <top style="double">
        <color indexed="64"/>
      </top>
      <bottom/>
      <diagonal/>
    </border>
    <border>
      <left/>
      <right style="double">
        <color indexed="64"/>
      </right>
      <top style="double">
        <color indexed="64"/>
      </top>
      <bottom/>
      <diagonal/>
    </border>
    <border>
      <left style="thin">
        <color indexed="64"/>
      </left>
      <right/>
      <top style="double">
        <color indexed="64"/>
      </top>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right style="thin">
        <color indexed="64"/>
      </right>
      <top style="double">
        <color indexed="64"/>
      </top>
      <bottom/>
      <diagonal/>
    </border>
    <border>
      <left style="double">
        <color indexed="64"/>
      </left>
      <right/>
      <top style="double">
        <color indexed="64"/>
      </top>
      <bottom/>
      <diagonal/>
    </border>
    <border>
      <left style="thin">
        <color indexed="64"/>
      </left>
      <right style="double">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top style="hair">
        <color indexed="8"/>
      </top>
      <bottom style="thin">
        <color indexed="8"/>
      </bottom>
      <diagonal/>
    </border>
    <border>
      <left/>
      <right/>
      <top style="hair">
        <color indexed="8"/>
      </top>
      <bottom style="thin">
        <color indexed="8"/>
      </bottom>
      <diagonal/>
    </border>
    <border>
      <left/>
      <right style="thin">
        <color indexed="64"/>
      </right>
      <top style="hair">
        <color indexed="8"/>
      </top>
      <bottom style="thin">
        <color indexed="8"/>
      </bottom>
      <diagonal/>
    </border>
    <border>
      <left style="thin">
        <color indexed="64"/>
      </left>
      <right/>
      <top style="thin">
        <color indexed="8"/>
      </top>
      <bottom style="thin">
        <color indexed="8"/>
      </bottom>
      <diagonal/>
    </border>
    <border>
      <left/>
      <right/>
      <top style="thin">
        <color indexed="8"/>
      </top>
      <bottom style="thin">
        <color indexed="8"/>
      </bottom>
      <diagonal/>
    </border>
    <border>
      <left style="thin">
        <color indexed="64"/>
      </left>
      <right/>
      <top style="thin">
        <color indexed="64"/>
      </top>
      <bottom style="thin">
        <color indexed="8"/>
      </bottom>
      <diagonal/>
    </border>
    <border>
      <left/>
      <right style="thin">
        <color indexed="64"/>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double">
        <color indexed="64"/>
      </right>
      <top style="thin">
        <color indexed="64"/>
      </top>
      <bottom/>
      <diagonal/>
    </border>
    <border>
      <left style="thin">
        <color indexed="64"/>
      </left>
      <right/>
      <top/>
      <bottom style="double">
        <color indexed="64"/>
      </bottom>
      <diagonal/>
    </border>
    <border>
      <left style="thin">
        <color indexed="64"/>
      </left>
      <right style="thin">
        <color indexed="64"/>
      </right>
      <top style="double">
        <color auto="1"/>
      </top>
      <bottom style="double">
        <color indexed="64"/>
      </bottom>
      <diagonal/>
    </border>
    <border>
      <left style="thin">
        <color indexed="64"/>
      </left>
      <right/>
      <top style="medium">
        <color indexed="64"/>
      </top>
      <bottom style="medium">
        <color indexed="64"/>
      </bottom>
      <diagonal/>
    </border>
    <border>
      <left/>
      <right style="thin">
        <color indexed="64"/>
      </right>
      <top style="thin">
        <color auto="1"/>
      </top>
      <bottom style="thin">
        <color indexed="64"/>
      </bottom>
      <diagonal/>
    </border>
    <border>
      <left/>
      <right/>
      <top style="thin">
        <color auto="1"/>
      </top>
      <bottom style="thin">
        <color indexed="64"/>
      </bottom>
      <diagonal/>
    </border>
    <border>
      <left/>
      <right/>
      <top style="double">
        <color indexed="64"/>
      </top>
      <bottom/>
      <diagonal/>
    </border>
    <border>
      <left style="thin">
        <color indexed="64"/>
      </left>
      <right style="double">
        <color indexed="64"/>
      </right>
      <top style="thin">
        <color indexed="8"/>
      </top>
      <bottom style="thin">
        <color auto="1"/>
      </bottom>
      <diagonal/>
    </border>
    <border>
      <left/>
      <right/>
      <top style="dotted">
        <color indexed="64"/>
      </top>
      <bottom style="double">
        <color indexed="64"/>
      </bottom>
      <diagonal/>
    </border>
    <border>
      <left style="thin">
        <color indexed="64"/>
      </left>
      <right/>
      <top style="dotted">
        <color indexed="64"/>
      </top>
      <bottom style="double">
        <color indexed="64"/>
      </bottom>
      <diagonal/>
    </border>
    <border>
      <left style="thin">
        <color indexed="64"/>
      </left>
      <right style="thin">
        <color indexed="64"/>
      </right>
      <top style="dotted">
        <color indexed="64"/>
      </top>
      <bottom style="double">
        <color indexed="64"/>
      </bottom>
      <diagonal/>
    </border>
    <border>
      <left style="thin">
        <color indexed="64"/>
      </left>
      <right style="thin">
        <color indexed="64"/>
      </right>
      <top style="thin">
        <color auto="1"/>
      </top>
      <bottom style="dotted">
        <color indexed="64"/>
      </bottom>
      <diagonal/>
    </border>
    <border>
      <left style="thin">
        <color indexed="64"/>
      </left>
      <right style="double">
        <color indexed="64"/>
      </right>
      <top style="thin">
        <color indexed="64"/>
      </top>
      <bottom style="thin">
        <color indexed="8"/>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hair">
        <color auto="1"/>
      </top>
      <bottom style="thin">
        <color auto="1"/>
      </bottom>
      <diagonal/>
    </border>
    <border>
      <left style="hair">
        <color indexed="64"/>
      </left>
      <right style="hair">
        <color indexed="64"/>
      </right>
      <top style="hair">
        <color auto="1"/>
      </top>
      <bottom style="hair">
        <color indexed="64"/>
      </bottom>
      <diagonal/>
    </border>
    <border>
      <left style="thin">
        <color indexed="64"/>
      </left>
      <right/>
      <top style="hair">
        <color indexed="64"/>
      </top>
      <bottom style="hair">
        <color indexed="64"/>
      </bottom>
      <diagonal/>
    </border>
    <border>
      <left style="thin">
        <color indexed="64"/>
      </left>
      <right style="thin">
        <color auto="1"/>
      </right>
      <top style="hair">
        <color auto="1"/>
      </top>
      <bottom style="hair">
        <color indexed="64"/>
      </bottom>
      <diagonal/>
    </border>
    <border>
      <left style="thin">
        <color indexed="64"/>
      </left>
      <right style="thin">
        <color indexed="64"/>
      </right>
      <top style="hair">
        <color indexed="64"/>
      </top>
      <bottom style="double">
        <color indexed="64"/>
      </bottom>
      <diagonal/>
    </border>
    <border>
      <left/>
      <right/>
      <top style="hair">
        <color indexed="64"/>
      </top>
      <bottom style="hair">
        <color indexed="64"/>
      </bottom>
      <diagonal/>
    </border>
    <border>
      <left style="thin">
        <color indexed="64"/>
      </left>
      <right style="double">
        <color indexed="64"/>
      </right>
      <top style="hair">
        <color auto="1"/>
      </top>
      <bottom style="hair">
        <color indexed="64"/>
      </bottom>
      <diagonal/>
    </border>
    <border>
      <left style="thin">
        <color indexed="64"/>
      </left>
      <right style="double">
        <color auto="1"/>
      </right>
      <top style="hair">
        <color indexed="64"/>
      </top>
      <bottom style="double">
        <color indexed="64"/>
      </bottom>
      <diagonal/>
    </border>
    <border>
      <left/>
      <right style="double">
        <color indexed="64"/>
      </right>
      <top style="hair">
        <color indexed="64"/>
      </top>
      <bottom style="hair">
        <color indexed="64"/>
      </bottom>
      <diagonal/>
    </border>
    <border>
      <left/>
      <right/>
      <top style="hair">
        <color auto="1"/>
      </top>
      <bottom style="double">
        <color indexed="64"/>
      </bottom>
      <diagonal/>
    </border>
    <border>
      <left style="thin">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thin">
        <color indexed="64"/>
      </left>
      <right style="thin">
        <color indexed="64"/>
      </right>
      <top style="hair">
        <color auto="1"/>
      </top>
      <bottom style="thin">
        <color indexed="64"/>
      </bottom>
      <diagonal/>
    </border>
    <border>
      <left style="thin">
        <color indexed="64"/>
      </left>
      <right style="double">
        <color indexed="64"/>
      </right>
      <top style="hair">
        <color indexed="64"/>
      </top>
      <bottom style="thin">
        <color indexed="64"/>
      </bottom>
      <diagonal/>
    </border>
    <border>
      <left style="double">
        <color indexed="64"/>
      </left>
      <right/>
      <top style="hair">
        <color indexed="64"/>
      </top>
      <bottom style="double">
        <color indexed="64"/>
      </bottom>
      <diagonal/>
    </border>
    <border>
      <left/>
      <right style="thin">
        <color indexed="64"/>
      </right>
      <top style="thin">
        <color indexed="64"/>
      </top>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thin">
        <color indexed="64"/>
      </top>
      <bottom style="thin">
        <color indexed="64"/>
      </bottom>
      <diagonal/>
    </border>
    <border>
      <left style="thin">
        <color indexed="64"/>
      </left>
      <right style="thin">
        <color auto="1"/>
      </right>
      <top style="hair">
        <color auto="1"/>
      </top>
      <bottom style="medium">
        <color indexed="64"/>
      </bottom>
      <diagonal/>
    </border>
    <border>
      <left style="thin">
        <color indexed="64"/>
      </left>
      <right style="double">
        <color indexed="64"/>
      </right>
      <top style="hair">
        <color auto="1"/>
      </top>
      <bottom style="medium">
        <color indexed="64"/>
      </bottom>
      <diagonal/>
    </border>
    <border>
      <left style="thin">
        <color auto="1"/>
      </left>
      <right/>
      <top style="hair">
        <color indexed="64"/>
      </top>
      <bottom style="medium">
        <color indexed="64"/>
      </bottom>
      <diagonal/>
    </border>
    <border>
      <left style="double">
        <color auto="1"/>
      </left>
      <right style="thin">
        <color indexed="64"/>
      </right>
      <top style="hair">
        <color indexed="64"/>
      </top>
      <bottom style="medium">
        <color indexed="64"/>
      </bottom>
      <diagonal/>
    </border>
    <border>
      <left style="double">
        <color auto="1"/>
      </left>
      <right/>
      <top style="hair">
        <color indexed="64"/>
      </top>
      <bottom style="medium">
        <color indexed="64"/>
      </bottom>
      <diagonal/>
    </border>
    <border>
      <left/>
      <right/>
      <top style="hair">
        <color indexed="64"/>
      </top>
      <bottom style="medium">
        <color indexed="64"/>
      </bottom>
      <diagonal/>
    </border>
    <border>
      <left style="thin">
        <color indexed="64"/>
      </left>
      <right style="thin">
        <color indexed="64"/>
      </right>
      <top style="thin">
        <color indexed="64"/>
      </top>
      <bottom/>
      <diagonal/>
    </border>
    <border>
      <left style="thin">
        <color auto="1"/>
      </left>
      <right style="double">
        <color auto="1"/>
      </right>
      <top style="thin">
        <color indexed="64"/>
      </top>
      <bottom/>
      <diagonal/>
    </border>
    <border>
      <left/>
      <right style="thin">
        <color indexed="64"/>
      </right>
      <top style="hair">
        <color indexed="64"/>
      </top>
      <bottom style="hair">
        <color indexed="64"/>
      </bottom>
      <diagonal/>
    </border>
    <border>
      <left/>
      <right style="thin">
        <color indexed="64"/>
      </right>
      <top style="hair">
        <color indexed="64"/>
      </top>
      <bottom style="double">
        <color indexed="64"/>
      </bottom>
      <diagonal/>
    </border>
    <border>
      <left style="thin">
        <color indexed="64"/>
      </left>
      <right/>
      <top style="thin">
        <color indexed="64"/>
      </top>
      <bottom style="thin">
        <color indexed="64"/>
      </bottom>
      <diagonal/>
    </border>
    <border>
      <left style="thin">
        <color indexed="64"/>
      </left>
      <right/>
      <top style="hair">
        <color indexed="64"/>
      </top>
      <bottom/>
      <diagonal/>
    </border>
    <border>
      <left style="thin">
        <color indexed="64"/>
      </left>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auto="1"/>
      </right>
      <top style="hair">
        <color indexed="64"/>
      </top>
      <bottom/>
      <diagonal/>
    </border>
    <border>
      <left/>
      <right style="thin">
        <color indexed="64"/>
      </right>
      <top style="hair">
        <color auto="1"/>
      </top>
      <bottom style="thin">
        <color indexed="64"/>
      </bottom>
      <diagonal/>
    </border>
    <border>
      <left style="thin">
        <color indexed="64"/>
      </left>
      <right/>
      <top/>
      <bottom style="thin">
        <color indexed="64"/>
      </bottom>
      <diagonal/>
    </border>
    <border>
      <left/>
      <right style="thin">
        <color indexed="64"/>
      </right>
      <top/>
      <bottom style="thin">
        <color indexed="8"/>
      </bottom>
      <diagonal/>
    </border>
    <border>
      <left style="thin">
        <color auto="1"/>
      </left>
      <right style="thin">
        <color auto="1"/>
      </right>
      <top/>
      <bottom style="thin">
        <color auto="1"/>
      </bottom>
      <diagonal/>
    </border>
    <border>
      <left style="double">
        <color indexed="64"/>
      </left>
      <right style="thin">
        <color indexed="64"/>
      </right>
      <top style="thin">
        <color indexed="64"/>
      </top>
      <bottom/>
      <diagonal/>
    </border>
    <border>
      <left style="double">
        <color indexed="64"/>
      </left>
      <right/>
      <top style="medium">
        <color indexed="64"/>
      </top>
      <bottom style="thin">
        <color indexed="64"/>
      </bottom>
      <diagonal/>
    </border>
    <border>
      <left/>
      <right style="thin">
        <color auto="1"/>
      </right>
      <top style="medium">
        <color indexed="64"/>
      </top>
      <bottom style="thin">
        <color indexed="64"/>
      </bottom>
      <diagonal/>
    </border>
    <border>
      <left/>
      <right style="thin">
        <color indexed="64"/>
      </right>
      <top/>
      <bottom style="thin">
        <color auto="1"/>
      </bottom>
      <diagonal/>
    </border>
    <border>
      <left style="double">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style="double">
        <color indexed="64"/>
      </left>
      <right/>
      <top style="hair">
        <color indexed="64"/>
      </top>
      <bottom style="hair">
        <color indexed="64"/>
      </bottom>
      <diagonal/>
    </border>
    <border>
      <left style="thin">
        <color indexed="64"/>
      </left>
      <right style="thin">
        <color indexed="8"/>
      </right>
      <top style="hair">
        <color indexed="64"/>
      </top>
      <bottom style="hair">
        <color indexed="64"/>
      </bottom>
      <diagonal/>
    </border>
    <border>
      <left style="thin">
        <color indexed="8"/>
      </left>
      <right/>
      <top style="hair">
        <color indexed="64"/>
      </top>
      <bottom style="hair">
        <color indexed="64"/>
      </bottom>
      <diagonal/>
    </border>
    <border>
      <left style="thin">
        <color indexed="8"/>
      </left>
      <right/>
      <top style="thin">
        <color indexed="8"/>
      </top>
      <bottom style="hair">
        <color indexed="64"/>
      </bottom>
      <diagonal/>
    </border>
    <border>
      <left style="thin">
        <color indexed="64"/>
      </left>
      <right style="double">
        <color indexed="64"/>
      </right>
      <top style="thin">
        <color indexed="8"/>
      </top>
      <bottom style="hair">
        <color indexed="64"/>
      </bottom>
      <diagonal/>
    </border>
    <border>
      <left style="thin">
        <color indexed="64"/>
      </left>
      <right style="thin">
        <color indexed="64"/>
      </right>
      <top style="thin">
        <color indexed="64"/>
      </top>
      <bottom style="thin">
        <color indexed="64"/>
      </bottom>
      <diagonal/>
    </border>
    <border>
      <left/>
      <right style="thin">
        <color auto="1"/>
      </right>
      <top style="hair">
        <color indexed="64"/>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auto="1"/>
      </left>
      <right style="double">
        <color indexed="64"/>
      </right>
      <top style="thin">
        <color auto="1"/>
      </top>
      <bottom style="thin">
        <color indexed="64"/>
      </bottom>
      <diagonal/>
    </border>
    <border>
      <left style="thin">
        <color auto="1"/>
      </left>
      <right style="double">
        <color indexed="64"/>
      </right>
      <top style="hair">
        <color indexed="64"/>
      </top>
      <bottom/>
      <diagonal/>
    </border>
    <border>
      <left style="thin">
        <color auto="1"/>
      </left>
      <right style="double">
        <color indexed="64"/>
      </right>
      <top style="thin">
        <color indexed="64"/>
      </top>
      <bottom style="medium">
        <color indexed="64"/>
      </bottom>
      <diagonal/>
    </border>
    <border>
      <left style="thin">
        <color auto="1"/>
      </left>
      <right/>
      <top style="thin">
        <color auto="1"/>
      </top>
      <bottom/>
      <diagonal/>
    </border>
    <border>
      <left style="thin">
        <color indexed="8"/>
      </left>
      <right style="double">
        <color indexed="64"/>
      </right>
      <top style="thin">
        <color indexed="64"/>
      </top>
      <bottom style="hair">
        <color indexed="64"/>
      </bottom>
      <diagonal/>
    </border>
    <border>
      <left/>
      <right style="double">
        <color indexed="64"/>
      </right>
      <top style="hair">
        <color indexed="64"/>
      </top>
      <bottom/>
      <diagonal/>
    </border>
    <border>
      <left style="thin">
        <color indexed="64"/>
      </left>
      <right/>
      <top style="thin">
        <color indexed="64"/>
      </top>
      <bottom style="medium">
        <color indexed="64"/>
      </bottom>
      <diagonal/>
    </border>
    <border>
      <left style="medium">
        <color indexed="64"/>
      </left>
      <right style="double">
        <color indexed="64"/>
      </right>
      <top style="medium">
        <color indexed="64"/>
      </top>
      <bottom style="medium">
        <color indexed="64"/>
      </bottom>
      <diagonal/>
    </border>
    <border>
      <left style="double">
        <color indexed="64"/>
      </left>
      <right/>
      <top/>
      <bottom style="medium">
        <color indexed="64"/>
      </bottom>
      <diagonal/>
    </border>
    <border>
      <left style="double">
        <color auto="1"/>
      </left>
      <right style="thin">
        <color indexed="64"/>
      </right>
      <top style="medium">
        <color indexed="64"/>
      </top>
      <bottom style="hair">
        <color indexed="64"/>
      </bottom>
      <diagonal/>
    </border>
    <border>
      <left style="thin">
        <color indexed="64"/>
      </left>
      <right style="thin">
        <color indexed="64"/>
      </right>
      <top style="medium">
        <color indexed="64"/>
      </top>
      <bottom style="double">
        <color indexed="64"/>
      </bottom>
      <diagonal/>
    </border>
    <border>
      <left style="thin">
        <color auto="1"/>
      </left>
      <right/>
      <top style="hair">
        <color auto="1"/>
      </top>
      <bottom style="hair">
        <color indexed="64"/>
      </bottom>
      <diagonal/>
    </border>
    <border>
      <left style="thin">
        <color indexed="64"/>
      </left>
      <right style="thin">
        <color indexed="64"/>
      </right>
      <top style="hair">
        <color auto="1"/>
      </top>
      <bottom style="hair">
        <color indexed="64"/>
      </bottom>
      <diagonal/>
    </border>
    <border>
      <left/>
      <right style="thin">
        <color indexed="64"/>
      </right>
      <top style="thin">
        <color auto="1"/>
      </top>
      <bottom style="thin">
        <color indexed="64"/>
      </bottom>
      <diagonal/>
    </border>
    <border>
      <left/>
      <right/>
      <top style="thin">
        <color indexed="64"/>
      </top>
      <bottom style="medium">
        <color indexed="64"/>
      </bottom>
      <diagonal/>
    </border>
    <border>
      <left/>
      <right/>
      <top/>
      <bottom style="double">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medium">
        <color indexed="64"/>
      </top>
      <bottom/>
      <diagonal/>
    </border>
    <border>
      <left style="double">
        <color indexed="64"/>
      </left>
      <right/>
      <top style="thin">
        <color indexed="64"/>
      </top>
      <bottom/>
      <diagonal/>
    </border>
    <border>
      <left style="thin">
        <color auto="1"/>
      </left>
      <right style="thin">
        <color indexed="64"/>
      </right>
      <top style="thin">
        <color auto="1"/>
      </top>
      <bottom/>
      <diagonal/>
    </border>
    <border>
      <left style="double">
        <color indexed="64"/>
      </left>
      <right/>
      <top style="hair">
        <color indexed="64"/>
      </top>
      <bottom/>
      <diagonal/>
    </border>
    <border>
      <left style="thin">
        <color auto="1"/>
      </left>
      <right style="double">
        <color indexed="64"/>
      </right>
      <top style="medium">
        <color indexed="64"/>
      </top>
      <bottom style="double">
        <color indexed="64"/>
      </bottom>
      <diagonal/>
    </border>
    <border>
      <left style="double">
        <color auto="1"/>
      </left>
      <right/>
      <top style="hair">
        <color indexed="64"/>
      </top>
      <bottom style="thin">
        <color indexed="64"/>
      </bottom>
      <diagonal/>
    </border>
    <border>
      <left style="double">
        <color indexed="64"/>
      </left>
      <right style="thin">
        <color indexed="64"/>
      </right>
      <top style="hair">
        <color indexed="64"/>
      </top>
      <bottom style="hair">
        <color indexed="64"/>
      </bottom>
      <diagonal/>
    </border>
    <border>
      <left style="double">
        <color indexed="64"/>
      </left>
      <right style="thin">
        <color indexed="64"/>
      </right>
      <top style="hair">
        <color indexed="64"/>
      </top>
      <bottom/>
      <diagonal/>
    </border>
    <border>
      <left style="thin">
        <color auto="1"/>
      </left>
      <right style="double">
        <color indexed="64"/>
      </right>
      <top style="thin">
        <color auto="1"/>
      </top>
      <bottom/>
      <diagonal/>
    </border>
    <border>
      <left style="thin">
        <color indexed="64"/>
      </left>
      <right style="thin">
        <color indexed="64"/>
      </right>
      <top style="thin">
        <color indexed="64"/>
      </top>
      <bottom style="hair">
        <color indexed="64"/>
      </bottom>
      <diagonal/>
    </border>
    <border>
      <left/>
      <right style="double">
        <color auto="1"/>
      </right>
      <top style="medium">
        <color indexed="64"/>
      </top>
      <bottom/>
      <diagonal/>
    </border>
    <border>
      <left/>
      <right/>
      <top style="thin">
        <color indexed="64"/>
      </top>
      <bottom style="thin">
        <color indexed="64"/>
      </bottom>
      <diagonal/>
    </border>
    <border>
      <left style="double">
        <color indexed="64"/>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right style="hair">
        <color auto="1"/>
      </right>
      <top style="thin">
        <color indexed="64"/>
      </top>
      <bottom style="thin">
        <color indexed="64"/>
      </bottom>
      <diagonal/>
    </border>
    <border>
      <left style="double">
        <color indexed="64"/>
      </left>
      <right style="thin">
        <color auto="1"/>
      </right>
      <top style="thin">
        <color indexed="64"/>
      </top>
      <bottom/>
      <diagonal/>
    </border>
  </borders>
  <cellStyleXfs count="21189">
    <xf numFmtId="167" fontId="0"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9" fillId="0" borderId="0"/>
    <xf numFmtId="167" fontId="19" fillId="0" borderId="0"/>
    <xf numFmtId="167" fontId="19" fillId="0" borderId="0"/>
    <xf numFmtId="167" fontId="19" fillId="0" borderId="0"/>
    <xf numFmtId="0" fontId="18"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3" fillId="6" borderId="0" applyNumberFormat="0" applyBorder="0" applyAlignment="0" applyProtection="0"/>
    <xf numFmtId="0" fontId="43" fillId="7" borderId="0" applyNumberFormat="0" applyBorder="0" applyAlignment="0" applyProtection="0"/>
    <xf numFmtId="0" fontId="43" fillId="8" borderId="0" applyNumberFormat="0" applyBorder="0" applyAlignment="0" applyProtection="0"/>
    <xf numFmtId="0" fontId="43" fillId="9" borderId="0" applyNumberFormat="0" applyBorder="0" applyAlignment="0" applyProtection="0"/>
    <xf numFmtId="0" fontId="43" fillId="10" borderId="0" applyNumberFormat="0" applyBorder="0" applyAlignment="0" applyProtection="0"/>
    <xf numFmtId="0" fontId="43" fillId="11" borderId="0" applyNumberFormat="0" applyBorder="0" applyAlignment="0" applyProtection="0"/>
    <xf numFmtId="0" fontId="43" fillId="12" borderId="0" applyNumberFormat="0" applyBorder="0" applyAlignment="0" applyProtection="0"/>
    <xf numFmtId="0" fontId="43" fillId="13" borderId="0" applyNumberFormat="0" applyBorder="0" applyAlignment="0" applyProtection="0"/>
    <xf numFmtId="0" fontId="43" fillId="14" borderId="0" applyNumberFormat="0" applyBorder="0" applyAlignment="0" applyProtection="0"/>
    <xf numFmtId="0" fontId="43" fillId="9" borderId="0" applyNumberFormat="0" applyBorder="0" applyAlignment="0" applyProtection="0"/>
    <xf numFmtId="0" fontId="43" fillId="12" borderId="0" applyNumberFormat="0" applyBorder="0" applyAlignment="0" applyProtection="0"/>
    <xf numFmtId="0" fontId="43" fillId="15" borderId="0" applyNumberFormat="0" applyBorder="0" applyAlignment="0" applyProtection="0"/>
    <xf numFmtId="0" fontId="44" fillId="16" borderId="0" applyNumberFormat="0" applyBorder="0" applyAlignment="0" applyProtection="0"/>
    <xf numFmtId="0" fontId="44" fillId="13" borderId="0" applyNumberFormat="0" applyBorder="0" applyAlignment="0" applyProtection="0"/>
    <xf numFmtId="0" fontId="44" fillId="14" borderId="0" applyNumberFormat="0" applyBorder="0" applyAlignment="0" applyProtection="0"/>
    <xf numFmtId="0" fontId="44" fillId="17" borderId="0" applyNumberFormat="0" applyBorder="0" applyAlignment="0" applyProtection="0"/>
    <xf numFmtId="0" fontId="44" fillId="18" borderId="0" applyNumberFormat="0" applyBorder="0" applyAlignment="0" applyProtection="0"/>
    <xf numFmtId="0" fontId="44" fillId="19" borderId="0" applyNumberFormat="0" applyBorder="0" applyAlignment="0" applyProtection="0"/>
    <xf numFmtId="0" fontId="44" fillId="20" borderId="0" applyNumberFormat="0" applyBorder="0" applyAlignment="0" applyProtection="0"/>
    <xf numFmtId="0" fontId="44" fillId="21" borderId="0" applyNumberFormat="0" applyBorder="0" applyAlignment="0" applyProtection="0"/>
    <xf numFmtId="0" fontId="44" fillId="22" borderId="0" applyNumberFormat="0" applyBorder="0" applyAlignment="0" applyProtection="0"/>
    <xf numFmtId="0" fontId="44" fillId="17" borderId="0" applyNumberFormat="0" applyBorder="0" applyAlignment="0" applyProtection="0"/>
    <xf numFmtId="0" fontId="44" fillId="18" borderId="0" applyNumberFormat="0" applyBorder="0" applyAlignment="0" applyProtection="0"/>
    <xf numFmtId="0" fontId="44" fillId="23" borderId="0" applyNumberFormat="0" applyBorder="0" applyAlignment="0" applyProtection="0"/>
    <xf numFmtId="0" fontId="45" fillId="7" borderId="0" applyNumberFormat="0" applyBorder="0" applyAlignment="0" applyProtection="0"/>
    <xf numFmtId="0" fontId="46" fillId="24" borderId="13" applyNumberFormat="0" applyAlignment="0" applyProtection="0"/>
    <xf numFmtId="0" fontId="47" fillId="25" borderId="14" applyNumberFormat="0" applyAlignment="0" applyProtection="0"/>
    <xf numFmtId="0" fontId="48" fillId="0" borderId="0" applyNumberFormat="0" applyFill="0" applyBorder="0" applyAlignment="0" applyProtection="0"/>
    <xf numFmtId="0" fontId="49" fillId="8" borderId="0" applyNumberFormat="0" applyBorder="0" applyAlignment="0" applyProtection="0"/>
    <xf numFmtId="0" fontId="50" fillId="0" borderId="15" applyNumberFormat="0" applyFill="0" applyAlignment="0" applyProtection="0"/>
    <xf numFmtId="0" fontId="51" fillId="0" borderId="16" applyNumberFormat="0" applyFill="0" applyAlignment="0" applyProtection="0"/>
    <xf numFmtId="0" fontId="52" fillId="0" borderId="17" applyNumberFormat="0" applyFill="0" applyAlignment="0" applyProtection="0"/>
    <xf numFmtId="0" fontId="52" fillId="0" borderId="0" applyNumberFormat="0" applyFill="0" applyBorder="0" applyAlignment="0" applyProtection="0"/>
    <xf numFmtId="0" fontId="42" fillId="0" borderId="0" applyNumberFormat="0" applyFill="0" applyBorder="0" applyAlignment="0" applyProtection="0">
      <alignment vertical="top"/>
      <protection locked="0"/>
    </xf>
    <xf numFmtId="0" fontId="53" fillId="11" borderId="13" applyNumberFormat="0" applyAlignment="0" applyProtection="0"/>
    <xf numFmtId="0" fontId="54" fillId="0" borderId="18" applyNumberFormat="0" applyFill="0" applyAlignment="0" applyProtection="0"/>
    <xf numFmtId="0" fontId="55" fillId="26" borderId="0" applyNumberFormat="0" applyBorder="0" applyAlignment="0" applyProtection="0"/>
    <xf numFmtId="167" fontId="19" fillId="0" borderId="0"/>
    <xf numFmtId="0" fontId="19" fillId="27" borderId="19" applyNumberFormat="0" applyFont="0" applyAlignment="0" applyProtection="0"/>
    <xf numFmtId="0" fontId="56" fillId="24" borderId="20" applyNumberFormat="0" applyAlignment="0" applyProtection="0"/>
    <xf numFmtId="0" fontId="57" fillId="0" borderId="0" applyNumberFormat="0" applyFill="0" applyBorder="0" applyAlignment="0" applyProtection="0"/>
    <xf numFmtId="0" fontId="58" fillId="0" borderId="21" applyNumberFormat="0" applyFill="0" applyAlignment="0" applyProtection="0"/>
    <xf numFmtId="0" fontId="59" fillId="0" borderId="0" applyNumberFormat="0" applyFill="0" applyBorder="0" applyAlignment="0" applyProtection="0"/>
    <xf numFmtId="0" fontId="44" fillId="20" borderId="0" applyNumberFormat="0" applyBorder="0" applyAlignment="0" applyProtection="0"/>
    <xf numFmtId="0" fontId="44" fillId="21" borderId="0" applyNumberFormat="0" applyBorder="0" applyAlignment="0" applyProtection="0"/>
    <xf numFmtId="0" fontId="44" fillId="22" borderId="0" applyNumberFormat="0" applyBorder="0" applyAlignment="0" applyProtection="0"/>
    <xf numFmtId="0" fontId="44" fillId="17" borderId="0" applyNumberFormat="0" applyBorder="0" applyAlignment="0" applyProtection="0"/>
    <xf numFmtId="0" fontId="44" fillId="18" borderId="0" applyNumberFormat="0" applyBorder="0" applyAlignment="0" applyProtection="0"/>
    <xf numFmtId="0" fontId="44" fillId="23" borderId="0" applyNumberFormat="0" applyBorder="0" applyAlignment="0" applyProtection="0"/>
    <xf numFmtId="0" fontId="61" fillId="0" borderId="2">
      <alignment horizontal="center"/>
    </xf>
    <xf numFmtId="0" fontId="62" fillId="0" borderId="1">
      <alignment horizontal="left" wrapText="1" indent="2"/>
    </xf>
    <xf numFmtId="0" fontId="63" fillId="0" borderId="0">
      <alignment wrapText="1"/>
    </xf>
    <xf numFmtId="166" fontId="4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64" fillId="0" borderId="0" applyFont="0" applyFill="0" applyBorder="0" applyAlignment="0" applyProtection="0"/>
    <xf numFmtId="165" fontId="38" fillId="0" borderId="0" applyFont="0" applyFill="0" applyBorder="0" applyAlignment="0" applyProtection="0"/>
    <xf numFmtId="169" fontId="18" fillId="0" borderId="0" applyFont="0" applyFill="0" applyBorder="0" applyAlignment="0" applyProtection="0"/>
    <xf numFmtId="0" fontId="65" fillId="0" borderId="0"/>
    <xf numFmtId="0" fontId="18" fillId="0" borderId="0"/>
    <xf numFmtId="0" fontId="17" fillId="0" borderId="0"/>
    <xf numFmtId="0" fontId="17" fillId="0" borderId="0"/>
    <xf numFmtId="0" fontId="17" fillId="0" borderId="0"/>
    <xf numFmtId="0" fontId="17" fillId="0" borderId="0"/>
    <xf numFmtId="0" fontId="18" fillId="0" borderId="0"/>
    <xf numFmtId="0" fontId="17" fillId="0" borderId="0"/>
    <xf numFmtId="0" fontId="64" fillId="0" borderId="0"/>
    <xf numFmtId="0" fontId="64" fillId="0" borderId="0"/>
    <xf numFmtId="0" fontId="64" fillId="0" borderId="0"/>
    <xf numFmtId="0" fontId="18" fillId="0" borderId="0"/>
    <xf numFmtId="0" fontId="18" fillId="0" borderId="0"/>
    <xf numFmtId="0" fontId="18" fillId="0" borderId="0"/>
    <xf numFmtId="0" fontId="38" fillId="0" borderId="0"/>
    <xf numFmtId="0" fontId="18" fillId="0" borderId="0"/>
    <xf numFmtId="0" fontId="18" fillId="0" borderId="0"/>
    <xf numFmtId="0" fontId="18" fillId="0" borderId="0"/>
    <xf numFmtId="0" fontId="18" fillId="0" borderId="0"/>
    <xf numFmtId="0" fontId="18" fillId="0" borderId="0"/>
    <xf numFmtId="0" fontId="38" fillId="0" borderId="0"/>
    <xf numFmtId="0" fontId="38" fillId="0" borderId="0"/>
    <xf numFmtId="0" fontId="18" fillId="0" borderId="0"/>
    <xf numFmtId="0" fontId="18" fillId="0" borderId="0"/>
    <xf numFmtId="0" fontId="17" fillId="0" borderId="0"/>
    <xf numFmtId="0" fontId="18" fillId="0" borderId="0"/>
    <xf numFmtId="0" fontId="18" fillId="0" borderId="0"/>
    <xf numFmtId="0" fontId="38" fillId="0" borderId="0"/>
    <xf numFmtId="0" fontId="38" fillId="0" borderId="0"/>
    <xf numFmtId="0" fontId="18" fillId="0" borderId="0"/>
    <xf numFmtId="0" fontId="17"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66" fillId="0" borderId="22">
      <alignment horizontal="left" wrapText="1" indent="1"/>
    </xf>
    <xf numFmtId="9" fontId="38" fillId="0" borderId="0" applyFont="0" applyFill="0" applyBorder="0" applyAlignment="0" applyProtection="0"/>
    <xf numFmtId="9" fontId="18" fillId="0" borderId="0" applyFont="0" applyFill="0" applyBorder="0" applyAlignment="0" applyProtection="0"/>
    <xf numFmtId="9" fontId="43" fillId="0" borderId="0" applyFont="0" applyFill="0" applyBorder="0" applyAlignment="0" applyProtection="0"/>
    <xf numFmtId="9" fontId="18" fillId="0" borderId="0" applyFont="0" applyFill="0" applyBorder="0" applyAlignment="0" applyProtection="0"/>
    <xf numFmtId="9" fontId="38" fillId="0" borderId="0" applyFont="0" applyFill="0" applyBorder="0" applyAlignment="0" applyProtection="0"/>
    <xf numFmtId="9" fontId="64" fillId="0" borderId="0" applyFont="0" applyFill="0" applyBorder="0" applyAlignment="0" applyProtection="0"/>
    <xf numFmtId="0" fontId="60" fillId="2" borderId="12" applyNumberFormat="0" applyFill="0" applyAlignment="0"/>
    <xf numFmtId="0" fontId="67" fillId="0" borderId="23">
      <alignment vertical="center" wrapText="1"/>
    </xf>
    <xf numFmtId="0" fontId="58" fillId="0" borderId="24" applyNumberFormat="0" applyFill="0" applyAlignment="0" applyProtection="0"/>
    <xf numFmtId="0" fontId="68" fillId="0" borderId="25">
      <alignment horizontal="center"/>
    </xf>
    <xf numFmtId="0" fontId="18" fillId="0" borderId="0" applyNumberFormat="0" applyFont="0" applyBorder="0">
      <alignment horizontal="right"/>
      <protection locked="0"/>
    </xf>
    <xf numFmtId="0" fontId="46" fillId="24" borderId="26" applyNumberFormat="0" applyAlignment="0" applyProtection="0"/>
    <xf numFmtId="0" fontId="53" fillId="11" borderId="26" applyNumberFormat="0" applyAlignment="0" applyProtection="0"/>
    <xf numFmtId="0" fontId="19" fillId="27" borderId="27" applyNumberFormat="0" applyFont="0" applyAlignment="0" applyProtection="0"/>
    <xf numFmtId="0" fontId="56" fillId="24" borderId="28" applyNumberFormat="0" applyAlignment="0" applyProtection="0"/>
    <xf numFmtId="0" fontId="58" fillId="0" borderId="24" applyNumberFormat="0" applyFill="0" applyAlignment="0" applyProtection="0"/>
    <xf numFmtId="0" fontId="44" fillId="20" borderId="0" applyNumberFormat="0" applyBorder="0" applyAlignment="0" applyProtection="0"/>
    <xf numFmtId="0" fontId="44" fillId="21" borderId="0" applyNumberFormat="0" applyBorder="0" applyAlignment="0" applyProtection="0"/>
    <xf numFmtId="0" fontId="44" fillId="22" borderId="0" applyNumberFormat="0" applyBorder="0" applyAlignment="0" applyProtection="0"/>
    <xf numFmtId="0" fontId="44" fillId="17" borderId="0" applyNumberFormat="0" applyBorder="0" applyAlignment="0" applyProtection="0"/>
    <xf numFmtId="0" fontId="44" fillId="18" borderId="0" applyNumberFormat="0" applyBorder="0" applyAlignment="0" applyProtection="0"/>
    <xf numFmtId="0" fontId="44" fillId="23" borderId="0" applyNumberFormat="0" applyBorder="0" applyAlignment="0" applyProtection="0"/>
    <xf numFmtId="0" fontId="46" fillId="24" borderId="26" applyNumberFormat="0" applyAlignment="0" applyProtection="0"/>
    <xf numFmtId="165" fontId="38" fillId="0" borderId="0" applyFont="0" applyFill="0" applyBorder="0" applyAlignment="0" applyProtection="0"/>
    <xf numFmtId="0" fontId="39" fillId="0" borderId="0" applyNumberFormat="0" applyFill="0" applyBorder="0" applyAlignment="0" applyProtection="0">
      <alignment vertical="top"/>
      <protection locked="0"/>
    </xf>
    <xf numFmtId="0" fontId="53" fillId="11" borderId="26" applyNumberForma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4" fillId="0" borderId="0"/>
    <xf numFmtId="0" fontId="64" fillId="0" borderId="0"/>
    <xf numFmtId="0" fontId="38" fillId="0" borderId="0"/>
    <xf numFmtId="0" fontId="38" fillId="0" borderId="0"/>
    <xf numFmtId="0" fontId="64" fillId="0" borderId="0"/>
    <xf numFmtId="0" fontId="18" fillId="0" borderId="0"/>
    <xf numFmtId="0" fontId="6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8" fillId="0" borderId="0"/>
    <xf numFmtId="0" fontId="38" fillId="0" borderId="0"/>
    <xf numFmtId="0" fontId="20" fillId="27" borderId="27" applyNumberFormat="0" applyFont="0" applyAlignment="0" applyProtection="0"/>
    <xf numFmtId="0" fontId="56" fillId="24" borderId="28" applyNumberFormat="0" applyAlignment="0" applyProtection="0"/>
    <xf numFmtId="0" fontId="56" fillId="24" borderId="28" applyNumberFormat="0" applyAlignment="0" applyProtection="0"/>
    <xf numFmtId="0" fontId="58" fillId="0" borderId="24" applyNumberFormat="0" applyFill="0" applyAlignment="0" applyProtection="0"/>
    <xf numFmtId="0" fontId="58" fillId="0" borderId="24" applyNumberFormat="0" applyFill="0" applyAlignment="0" applyProtection="0"/>
    <xf numFmtId="0" fontId="58" fillId="0" borderId="24" applyNumberFormat="0" applyFill="0" applyAlignment="0" applyProtection="0"/>
    <xf numFmtId="0" fontId="58" fillId="0" borderId="24" applyNumberFormat="0" applyFill="0" applyAlignment="0" applyProtection="0"/>
    <xf numFmtId="0" fontId="58" fillId="0" borderId="24" applyNumberFormat="0" applyFill="0" applyAlignment="0" applyProtection="0"/>
    <xf numFmtId="9" fontId="19"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58" fillId="0" borderId="21" applyNumberFormat="0" applyFill="0" applyAlignment="0" applyProtection="0"/>
    <xf numFmtId="0" fontId="46" fillId="24" borderId="13" applyNumberFormat="0" applyAlignment="0" applyProtection="0"/>
    <xf numFmtId="0" fontId="53" fillId="11" borderId="13" applyNumberFormat="0" applyAlignment="0" applyProtection="0"/>
    <xf numFmtId="0" fontId="19" fillId="27" borderId="19" applyNumberFormat="0" applyFont="0" applyAlignment="0" applyProtection="0"/>
    <xf numFmtId="0" fontId="56" fillId="24" borderId="20" applyNumberFormat="0" applyAlignment="0" applyProtection="0"/>
    <xf numFmtId="0" fontId="58" fillId="0" borderId="21" applyNumberFormat="0" applyFill="0" applyAlignment="0" applyProtection="0"/>
    <xf numFmtId="43" fontId="19" fillId="0" borderId="0" applyFont="0" applyFill="0" applyBorder="0" applyAlignment="0" applyProtection="0"/>
    <xf numFmtId="0" fontId="41"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38" fillId="0" borderId="0"/>
    <xf numFmtId="0" fontId="86" fillId="0" borderId="0" applyNumberFormat="0" applyFill="0" applyBorder="0" applyAlignment="0" applyProtection="0">
      <alignment vertical="top"/>
      <protection locked="0"/>
    </xf>
    <xf numFmtId="166" fontId="38" fillId="0" borderId="0" applyFont="0" applyFill="0" applyBorder="0" applyAlignment="0" applyProtection="0"/>
    <xf numFmtId="44" fontId="19" fillId="0" borderId="0" applyFont="0" applyFill="0" applyBorder="0" applyAlignment="0" applyProtection="0"/>
    <xf numFmtId="0" fontId="90" fillId="0" borderId="0"/>
    <xf numFmtId="9" fontId="90" fillId="0" borderId="0" applyFont="0" applyFill="0" applyBorder="0" applyAlignment="0" applyProtection="0"/>
    <xf numFmtId="167" fontId="19"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8" fontId="81" fillId="37" borderId="2" applyAlignment="0">
      <protection locked="0"/>
    </xf>
    <xf numFmtId="49" fontId="18" fillId="38" borderId="0" applyBorder="0">
      <alignment horizontal="left"/>
      <protection locked="0"/>
    </xf>
    <xf numFmtId="0" fontId="18" fillId="0" borderId="0"/>
    <xf numFmtId="0" fontId="18" fillId="0" borderId="0"/>
    <xf numFmtId="0" fontId="97" fillId="2" borderId="0">
      <alignment horizontal="right"/>
    </xf>
    <xf numFmtId="9" fontId="18" fillId="0" borderId="0" applyFont="0" applyFill="0" applyBorder="0" applyAlignment="0" applyProtection="0"/>
    <xf numFmtId="9" fontId="18" fillId="0" borderId="0" applyFont="0" applyFill="0" applyBorder="0" applyAlignment="0" applyProtection="0"/>
    <xf numFmtId="1" fontId="26" fillId="28" borderId="0" applyNumberFormat="0" applyFont="0" applyBorder="0" applyAlignment="0"/>
    <xf numFmtId="0" fontId="18" fillId="38" borderId="2" applyNumberFormat="0" applyAlignment="0">
      <alignment horizontal="left"/>
    </xf>
    <xf numFmtId="0" fontId="38" fillId="0" borderId="0"/>
    <xf numFmtId="0" fontId="111" fillId="0" borderId="0" applyNumberFormat="0" applyFill="0" applyBorder="0" applyAlignment="0" applyProtection="0"/>
    <xf numFmtId="43" fontId="38" fillId="0" borderId="0" applyFont="0" applyFill="0" applyBorder="0" applyAlignment="0" applyProtection="0"/>
    <xf numFmtId="0" fontId="18" fillId="0" borderId="0"/>
    <xf numFmtId="0" fontId="18" fillId="0" borderId="0"/>
    <xf numFmtId="0" fontId="113" fillId="44" borderId="0" applyNumberFormat="0" applyBorder="0" applyAlignment="0" applyProtection="0"/>
    <xf numFmtId="0" fontId="46" fillId="24" borderId="92" applyNumberFormat="0" applyAlignment="0" applyProtection="0"/>
    <xf numFmtId="0" fontId="46" fillId="24" borderId="92" applyNumberFormat="0" applyAlignment="0" applyProtection="0"/>
    <xf numFmtId="0" fontId="46" fillId="24" borderId="92" applyNumberFormat="0" applyAlignment="0" applyProtection="0"/>
    <xf numFmtId="0" fontId="46" fillId="24" borderId="92" applyNumberFormat="0" applyAlignment="0" applyProtection="0"/>
    <xf numFmtId="43" fontId="11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8" fillId="0" borderId="0" applyFont="0" applyFill="0" applyBorder="0" applyAlignment="0" applyProtection="0"/>
    <xf numFmtId="44" fontId="14" fillId="0" borderId="0" applyFont="0" applyFill="0" applyBorder="0" applyAlignment="0" applyProtection="0"/>
    <xf numFmtId="44" fontId="18" fillId="0" borderId="0" applyFont="0" applyFill="0" applyBorder="0" applyAlignment="0" applyProtection="0"/>
    <xf numFmtId="44" fontId="114" fillId="0" borderId="0" applyFont="0" applyFill="0" applyBorder="0" applyAlignment="0" applyProtection="0"/>
    <xf numFmtId="44" fontId="18" fillId="0" borderId="0" applyFont="0" applyFill="0" applyBorder="0" applyAlignment="0" applyProtection="0"/>
    <xf numFmtId="0" fontId="53" fillId="11" borderId="92" applyNumberFormat="0" applyAlignment="0" applyProtection="0"/>
    <xf numFmtId="0" fontId="53" fillId="11" borderId="92" applyNumberFormat="0" applyAlignment="0" applyProtection="0"/>
    <xf numFmtId="0" fontId="53" fillId="11" borderId="92" applyNumberFormat="0" applyAlignment="0" applyProtection="0"/>
    <xf numFmtId="0" fontId="53" fillId="11" borderId="92" applyNumberFormat="0" applyAlignment="0" applyProtection="0"/>
    <xf numFmtId="49" fontId="18" fillId="38" borderId="0" applyBorder="0">
      <alignment horizontal="left"/>
      <protection locked="0"/>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15" fillId="0" borderId="0"/>
    <xf numFmtId="0" fontId="18"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8"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13" fillId="0" borderId="0"/>
    <xf numFmtId="0" fontId="19" fillId="27" borderId="93" applyNumberFormat="0" applyFont="0" applyAlignment="0" applyProtection="0"/>
    <xf numFmtId="0" fontId="19" fillId="27" borderId="93" applyNumberFormat="0" applyFont="0" applyAlignment="0" applyProtection="0"/>
    <xf numFmtId="0" fontId="19" fillId="27" borderId="93" applyNumberFormat="0" applyFont="0" applyAlignment="0" applyProtection="0"/>
    <xf numFmtId="0" fontId="20" fillId="27" borderId="93" applyNumberFormat="0" applyFont="0" applyAlignment="0" applyProtection="0"/>
    <xf numFmtId="0" fontId="56" fillId="24" borderId="94" applyNumberFormat="0" applyAlignment="0" applyProtection="0"/>
    <xf numFmtId="0" fontId="56" fillId="24" borderId="94" applyNumberFormat="0" applyAlignment="0" applyProtection="0"/>
    <xf numFmtId="0" fontId="56" fillId="24" borderId="94" applyNumberFormat="0" applyAlignment="0" applyProtection="0"/>
    <xf numFmtId="0" fontId="56" fillId="24" borderId="94" applyNumberFormat="0" applyAlignment="0" applyProtection="0"/>
    <xf numFmtId="0" fontId="56" fillId="24" borderId="94" applyNumberFormat="0" applyAlignment="0" applyProtection="0"/>
    <xf numFmtId="40" fontId="116" fillId="2" borderId="0">
      <alignment horizontal="right"/>
    </xf>
    <xf numFmtId="0" fontId="117" fillId="2" borderId="85"/>
    <xf numFmtId="0" fontId="117" fillId="2" borderId="85"/>
    <xf numFmtId="0" fontId="117" fillId="0" borderId="0" applyBorder="0">
      <alignment horizontal="centerContinuous"/>
    </xf>
    <xf numFmtId="0" fontId="118" fillId="0" borderId="0" applyBorder="0">
      <alignment horizontal="centerContinuous"/>
    </xf>
    <xf numFmtId="9" fontId="18" fillId="0" borderId="0" applyFont="0" applyFill="0" applyBorder="0" applyAlignment="0" applyProtection="0"/>
    <xf numFmtId="9" fontId="18" fillId="0" borderId="0" applyFont="0" applyFill="0" applyBorder="0" applyAlignment="0" applyProtection="0"/>
    <xf numFmtId="9" fontId="14" fillId="0" borderId="0" applyFont="0" applyFill="0" applyBorder="0" applyAlignment="0" applyProtection="0"/>
    <xf numFmtId="9" fontId="114" fillId="0" borderId="0" applyFont="0" applyFill="0" applyBorder="0" applyAlignment="0" applyProtection="0"/>
    <xf numFmtId="0" fontId="18" fillId="38" borderId="2" applyNumberFormat="0" applyAlignment="0">
      <alignment horizontal="left"/>
    </xf>
    <xf numFmtId="0" fontId="58" fillId="0" borderId="95" applyNumberFormat="0" applyFill="0" applyAlignment="0" applyProtection="0"/>
    <xf numFmtId="0" fontId="58" fillId="0" borderId="95" applyNumberFormat="0" applyFill="0" applyAlignment="0" applyProtection="0"/>
    <xf numFmtId="0" fontId="58" fillId="0" borderId="95" applyNumberFormat="0" applyFill="0" applyAlignment="0" applyProtection="0"/>
    <xf numFmtId="0" fontId="58" fillId="0" borderId="95" applyNumberFormat="0" applyFill="0" applyAlignment="0" applyProtection="0"/>
    <xf numFmtId="0" fontId="58" fillId="0" borderId="95" applyNumberFormat="0" applyFill="0" applyAlignment="0" applyProtection="0"/>
    <xf numFmtId="0" fontId="58" fillId="0" borderId="95" applyNumberFormat="0" applyFill="0" applyAlignment="0" applyProtection="0"/>
    <xf numFmtId="0" fontId="58" fillId="0" borderId="95" applyNumberFormat="0" applyFill="0" applyAlignment="0" applyProtection="0"/>
    <xf numFmtId="0" fontId="58" fillId="0" borderId="95" applyNumberFormat="0" applyFill="0" applyAlignment="0" applyProtection="0"/>
    <xf numFmtId="0" fontId="58" fillId="0" borderId="95" applyNumberFormat="0" applyFill="0" applyAlignment="0" applyProtection="0"/>
    <xf numFmtId="0" fontId="58" fillId="0" borderId="95" applyNumberFormat="0" applyFill="0" applyAlignment="0" applyProtection="0"/>
    <xf numFmtId="0" fontId="19" fillId="27" borderId="116" applyNumberFormat="0" applyFont="0" applyAlignment="0" applyProtection="0"/>
    <xf numFmtId="0" fontId="19" fillId="27" borderId="116" applyNumberFormat="0" applyFont="0" applyAlignment="0" applyProtection="0"/>
    <xf numFmtId="0" fontId="56" fillId="24" borderId="125" applyNumberFormat="0" applyAlignment="0" applyProtection="0"/>
    <xf numFmtId="0" fontId="53" fillId="11" borderId="119" applyNumberFormat="0" applyAlignment="0" applyProtection="0"/>
    <xf numFmtId="0" fontId="58" fillId="0" borderId="126" applyNumberFormat="0" applyFill="0" applyAlignment="0" applyProtection="0"/>
    <xf numFmtId="0" fontId="56" fillId="24" borderId="121" applyNumberFormat="0" applyAlignment="0" applyProtection="0"/>
    <xf numFmtId="0" fontId="19" fillId="27" borderId="120" applyNumberFormat="0" applyFont="0" applyAlignment="0" applyProtection="0"/>
    <xf numFmtId="0" fontId="58" fillId="0" borderId="118" applyNumberFormat="0" applyFill="0" applyAlignment="0" applyProtection="0"/>
    <xf numFmtId="0" fontId="56" fillId="24" borderId="125" applyNumberFormat="0" applyAlignment="0" applyProtection="0"/>
    <xf numFmtId="0" fontId="58" fillId="0" borderId="126" applyNumberFormat="0" applyFill="0" applyAlignment="0" applyProtection="0"/>
    <xf numFmtId="0" fontId="58" fillId="0" borderId="122" applyNumberFormat="0" applyFill="0" applyAlignment="0" applyProtection="0"/>
    <xf numFmtId="0" fontId="46" fillId="24" borderId="119" applyNumberFormat="0" applyAlignment="0" applyProtection="0"/>
    <xf numFmtId="0" fontId="19" fillId="27" borderId="120" applyNumberFormat="0" applyFont="0" applyAlignment="0" applyProtection="0"/>
    <xf numFmtId="0" fontId="56" fillId="24" borderId="121" applyNumberFormat="0" applyAlignment="0" applyProtection="0"/>
    <xf numFmtId="0" fontId="19" fillId="27" borderId="124" applyNumberFormat="0" applyFont="0" applyAlignment="0" applyProtection="0"/>
    <xf numFmtId="0" fontId="19" fillId="27" borderId="116" applyNumberFormat="0" applyFont="0" applyAlignment="0" applyProtection="0"/>
    <xf numFmtId="0" fontId="62" fillId="0" borderId="107">
      <alignment horizontal="left" wrapText="1" indent="2"/>
    </xf>
    <xf numFmtId="0" fontId="46" fillId="24" borderId="123" applyNumberFormat="0" applyAlignment="0" applyProtection="0"/>
    <xf numFmtId="0" fontId="46" fillId="24" borderId="110" applyNumberFormat="0" applyAlignment="0" applyProtection="0"/>
    <xf numFmtId="0" fontId="46" fillId="24" borderId="110" applyNumberFormat="0" applyAlignment="0" applyProtection="0"/>
    <xf numFmtId="0" fontId="46" fillId="24" borderId="110" applyNumberFormat="0" applyAlignment="0" applyProtection="0"/>
    <xf numFmtId="0" fontId="46" fillId="24" borderId="110" applyNumberFormat="0" applyAlignment="0" applyProtection="0"/>
    <xf numFmtId="0" fontId="46" fillId="24" borderId="119" applyNumberFormat="0" applyAlignment="0" applyProtection="0"/>
    <xf numFmtId="0" fontId="53" fillId="11" borderId="123" applyNumberFormat="0" applyAlignment="0" applyProtection="0"/>
    <xf numFmtId="0" fontId="58" fillId="0" borderId="122" applyNumberFormat="0" applyFill="0" applyAlignment="0" applyProtection="0"/>
    <xf numFmtId="0" fontId="19" fillId="27" borderId="120" applyNumberFormat="0" applyFont="0" applyAlignment="0" applyProtection="0"/>
    <xf numFmtId="0" fontId="58" fillId="0" borderId="122" applyNumberFormat="0" applyFill="0" applyAlignment="0" applyProtection="0"/>
    <xf numFmtId="0" fontId="46" fillId="24" borderId="123" applyNumberFormat="0" applyAlignment="0" applyProtection="0"/>
    <xf numFmtId="0" fontId="58" fillId="0" borderId="118" applyNumberFormat="0" applyFill="0" applyAlignment="0" applyProtection="0"/>
    <xf numFmtId="0" fontId="53" fillId="11" borderId="115" applyNumberFormat="0" applyAlignment="0" applyProtection="0"/>
    <xf numFmtId="0" fontId="58" fillId="0" borderId="122" applyNumberFormat="0" applyFill="0" applyAlignment="0" applyProtection="0"/>
    <xf numFmtId="0" fontId="56" fillId="24" borderId="117" applyNumberFormat="0" applyAlignment="0" applyProtection="0"/>
    <xf numFmtId="0" fontId="58" fillId="0" borderId="118" applyNumberFormat="0" applyFill="0" applyAlignment="0" applyProtection="0"/>
    <xf numFmtId="0" fontId="46" fillId="24" borderId="123" applyNumberFormat="0" applyAlignment="0" applyProtection="0"/>
    <xf numFmtId="0" fontId="53" fillId="11" borderId="110" applyNumberFormat="0" applyAlignment="0" applyProtection="0"/>
    <xf numFmtId="0" fontId="53" fillId="11" borderId="110" applyNumberFormat="0" applyAlignment="0" applyProtection="0"/>
    <xf numFmtId="0" fontId="53" fillId="11" borderId="110" applyNumberFormat="0" applyAlignment="0" applyProtection="0"/>
    <xf numFmtId="0" fontId="53" fillId="11" borderId="110" applyNumberFormat="0" applyAlignment="0" applyProtection="0"/>
    <xf numFmtId="0" fontId="19" fillId="27" borderId="124" applyNumberFormat="0" applyFont="0" applyAlignment="0" applyProtection="0"/>
    <xf numFmtId="0" fontId="54" fillId="0" borderId="111" applyNumberFormat="0" applyFill="0" applyAlignment="0" applyProtection="0"/>
    <xf numFmtId="0" fontId="58" fillId="0" borderId="126" applyNumberFormat="0" applyFill="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58" fillId="0" borderId="118" applyNumberFormat="0" applyFill="0" applyAlignment="0" applyProtection="0"/>
    <xf numFmtId="0" fontId="20" fillId="27" borderId="116" applyNumberFormat="0" applyFont="0" applyAlignment="0" applyProtection="0"/>
    <xf numFmtId="0" fontId="46" fillId="24" borderId="123" applyNumberFormat="0" applyAlignment="0" applyProtection="0"/>
    <xf numFmtId="0" fontId="56" fillId="24" borderId="125" applyNumberFormat="0" applyAlignment="0" applyProtection="0"/>
    <xf numFmtId="0" fontId="58" fillId="0" borderId="122" applyNumberFormat="0" applyFill="0" applyAlignment="0" applyProtection="0"/>
    <xf numFmtId="0" fontId="58" fillId="0" borderId="118" applyNumberFormat="0" applyFill="0" applyAlignment="0" applyProtection="0"/>
    <xf numFmtId="0" fontId="58" fillId="0" borderId="118" applyNumberFormat="0" applyFill="0" applyAlignment="0" applyProtection="0"/>
    <xf numFmtId="0" fontId="56" fillId="24" borderId="125" applyNumberFormat="0" applyAlignment="0" applyProtection="0"/>
    <xf numFmtId="0" fontId="58" fillId="0" borderId="118" applyNumberFormat="0" applyFill="0" applyAlignment="0" applyProtection="0"/>
    <xf numFmtId="0" fontId="20" fillId="27" borderId="120" applyNumberFormat="0" applyFont="0" applyAlignment="0" applyProtection="0"/>
    <xf numFmtId="0" fontId="53" fillId="11" borderId="115" applyNumberFormat="0" applyAlignment="0" applyProtection="0"/>
    <xf numFmtId="0" fontId="13" fillId="0" borderId="0"/>
    <xf numFmtId="0" fontId="13" fillId="0" borderId="0"/>
    <xf numFmtId="0" fontId="13" fillId="0" borderId="0"/>
    <xf numFmtId="0" fontId="13" fillId="0" borderId="0"/>
    <xf numFmtId="0" fontId="13" fillId="0" borderId="0"/>
    <xf numFmtId="0" fontId="58" fillId="0" borderId="126" applyNumberFormat="0" applyFill="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58" fillId="0" borderId="126" applyNumberFormat="0" applyFill="0" applyAlignment="0" applyProtection="0"/>
    <xf numFmtId="0" fontId="46" fillId="24" borderId="119" applyNumberFormat="0" applyAlignment="0" applyProtection="0"/>
    <xf numFmtId="0" fontId="19" fillId="27" borderId="112" applyNumberFormat="0" applyFont="0" applyAlignment="0" applyProtection="0"/>
    <xf numFmtId="0" fontId="19" fillId="27" borderId="112" applyNumberFormat="0" applyFont="0" applyAlignment="0" applyProtection="0"/>
    <xf numFmtId="0" fontId="19" fillId="27" borderId="112" applyNumberFormat="0" applyFont="0" applyAlignment="0" applyProtection="0"/>
    <xf numFmtId="0" fontId="20" fillId="27" borderId="112" applyNumberFormat="0" applyFont="0" applyAlignment="0" applyProtection="0"/>
    <xf numFmtId="0" fontId="56" fillId="24" borderId="113" applyNumberFormat="0" applyAlignment="0" applyProtection="0"/>
    <xf numFmtId="0" fontId="56" fillId="24" borderId="113" applyNumberFormat="0" applyAlignment="0" applyProtection="0"/>
    <xf numFmtId="0" fontId="56" fillId="24" borderId="113" applyNumberFormat="0" applyAlignment="0" applyProtection="0"/>
    <xf numFmtId="0" fontId="56" fillId="24" borderId="113" applyNumberFormat="0" applyAlignment="0" applyProtection="0"/>
    <xf numFmtId="0" fontId="56" fillId="24" borderId="113" applyNumberFormat="0" applyAlignment="0" applyProtection="0"/>
    <xf numFmtId="0" fontId="53" fillId="11" borderId="119" applyNumberFormat="0" applyAlignment="0" applyProtection="0"/>
    <xf numFmtId="0" fontId="56" fillId="24" borderId="117" applyNumberFormat="0" applyAlignment="0" applyProtection="0"/>
    <xf numFmtId="0" fontId="56" fillId="24" borderId="121" applyNumberFormat="0" applyAlignment="0" applyProtection="0"/>
    <xf numFmtId="9" fontId="18" fillId="0" borderId="0" applyFont="0" applyFill="0" applyBorder="0" applyAlignment="0" applyProtection="0"/>
    <xf numFmtId="0" fontId="58" fillId="0" borderId="122" applyNumberFormat="0" applyFill="0" applyAlignment="0" applyProtection="0"/>
    <xf numFmtId="0" fontId="46" fillId="24" borderId="115" applyNumberFormat="0" applyAlignment="0" applyProtection="0"/>
    <xf numFmtId="0" fontId="20" fillId="27" borderId="124" applyNumberFormat="0" applyFont="0" applyAlignment="0" applyProtection="0"/>
    <xf numFmtId="0" fontId="46" fillId="24" borderId="115" applyNumberFormat="0" applyAlignment="0" applyProtection="0"/>
    <xf numFmtId="0" fontId="58" fillId="0" borderId="114" applyNumberFormat="0" applyFill="0" applyAlignment="0" applyProtection="0"/>
    <xf numFmtId="0" fontId="58" fillId="0" borderId="114" applyNumberFormat="0" applyFill="0" applyAlignment="0" applyProtection="0"/>
    <xf numFmtId="0" fontId="58" fillId="0" borderId="114" applyNumberFormat="0" applyFill="0" applyAlignment="0" applyProtection="0"/>
    <xf numFmtId="0" fontId="58" fillId="0" borderId="114" applyNumberFormat="0" applyFill="0" applyAlignment="0" applyProtection="0"/>
    <xf numFmtId="0" fontId="58" fillId="0" borderId="114" applyNumberFormat="0" applyFill="0" applyAlignment="0" applyProtection="0"/>
    <xf numFmtId="0" fontId="58" fillId="0" borderId="114" applyNumberFormat="0" applyFill="0" applyAlignment="0" applyProtection="0"/>
    <xf numFmtId="0" fontId="58" fillId="0" borderId="114" applyNumberFormat="0" applyFill="0" applyAlignment="0" applyProtection="0"/>
    <xf numFmtId="0" fontId="58" fillId="0" borderId="114" applyNumberFormat="0" applyFill="0" applyAlignment="0" applyProtection="0"/>
    <xf numFmtId="0" fontId="58" fillId="0" borderId="114" applyNumberFormat="0" applyFill="0" applyAlignment="0" applyProtection="0"/>
    <xf numFmtId="0" fontId="58" fillId="0" borderId="114" applyNumberFormat="0" applyFill="0" applyAlignment="0" applyProtection="0"/>
    <xf numFmtId="0" fontId="46" fillId="24" borderId="119" applyNumberFormat="0" applyAlignment="0" applyProtection="0"/>
    <xf numFmtId="0" fontId="46" fillId="24" borderId="115" applyNumberFormat="0" applyAlignment="0" applyProtection="0"/>
    <xf numFmtId="0" fontId="19" fillId="27" borderId="120" applyNumberFormat="0" applyFont="0" applyAlignment="0" applyProtection="0"/>
    <xf numFmtId="0" fontId="58" fillId="0" borderId="122" applyNumberFormat="0" applyFill="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6" fillId="24" borderId="110" applyNumberFormat="0" applyAlignment="0" applyProtection="0"/>
    <xf numFmtId="0" fontId="46" fillId="24" borderId="110" applyNumberFormat="0" applyAlignment="0" applyProtection="0"/>
    <xf numFmtId="0" fontId="46" fillId="24" borderId="110" applyNumberFormat="0" applyAlignment="0" applyProtection="0"/>
    <xf numFmtId="0" fontId="46" fillId="24" borderId="110" applyNumberFormat="0" applyAlignment="0" applyProtection="0"/>
    <xf numFmtId="0" fontId="53" fillId="11" borderId="110" applyNumberFormat="0" applyAlignment="0" applyProtection="0"/>
    <xf numFmtId="0" fontId="53" fillId="11" borderId="110" applyNumberFormat="0" applyAlignment="0" applyProtection="0"/>
    <xf numFmtId="0" fontId="53" fillId="11" borderId="110" applyNumberFormat="0" applyAlignment="0" applyProtection="0"/>
    <xf numFmtId="0" fontId="53" fillId="11" borderId="110" applyNumberForma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9" fillId="27" borderId="112" applyNumberFormat="0" applyFont="0" applyAlignment="0" applyProtection="0"/>
    <xf numFmtId="0" fontId="19" fillId="27" borderId="112" applyNumberFormat="0" applyFont="0" applyAlignment="0" applyProtection="0"/>
    <xf numFmtId="0" fontId="19" fillId="27" borderId="112" applyNumberFormat="0" applyFont="0" applyAlignment="0" applyProtection="0"/>
    <xf numFmtId="0" fontId="20" fillId="27" borderId="112" applyNumberFormat="0" applyFont="0" applyAlignment="0" applyProtection="0"/>
    <xf numFmtId="0" fontId="56" fillId="24" borderId="113" applyNumberFormat="0" applyAlignment="0" applyProtection="0"/>
    <xf numFmtId="0" fontId="56" fillId="24" borderId="113" applyNumberFormat="0" applyAlignment="0" applyProtection="0"/>
    <xf numFmtId="0" fontId="56" fillId="24" borderId="113" applyNumberFormat="0" applyAlignment="0" applyProtection="0"/>
    <xf numFmtId="0" fontId="56" fillId="24" borderId="113" applyNumberFormat="0" applyAlignment="0" applyProtection="0"/>
    <xf numFmtId="0" fontId="56" fillId="24" borderId="113" applyNumberFormat="0" applyAlignment="0" applyProtection="0"/>
    <xf numFmtId="0" fontId="58" fillId="0" borderId="114" applyNumberFormat="0" applyFill="0" applyAlignment="0" applyProtection="0"/>
    <xf numFmtId="0" fontId="58" fillId="0" borderId="114" applyNumberFormat="0" applyFill="0" applyAlignment="0" applyProtection="0"/>
    <xf numFmtId="0" fontId="58" fillId="0" borderId="114" applyNumberFormat="0" applyFill="0" applyAlignment="0" applyProtection="0"/>
    <xf numFmtId="0" fontId="58" fillId="0" borderId="114" applyNumberFormat="0" applyFill="0" applyAlignment="0" applyProtection="0"/>
    <xf numFmtId="0" fontId="58" fillId="0" borderId="114" applyNumberFormat="0" applyFill="0" applyAlignment="0" applyProtection="0"/>
    <xf numFmtId="0" fontId="58" fillId="0" borderId="114" applyNumberFormat="0" applyFill="0" applyAlignment="0" applyProtection="0"/>
    <xf numFmtId="0" fontId="58" fillId="0" borderId="114" applyNumberFormat="0" applyFill="0" applyAlignment="0" applyProtection="0"/>
    <xf numFmtId="0" fontId="58" fillId="0" borderId="114" applyNumberFormat="0" applyFill="0" applyAlignment="0" applyProtection="0"/>
    <xf numFmtId="0" fontId="58" fillId="0" borderId="114" applyNumberFormat="0" applyFill="0" applyAlignment="0" applyProtection="0"/>
    <xf numFmtId="0" fontId="58" fillId="0" borderId="114" applyNumberFormat="0" applyFill="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56" fillId="24" borderId="121" applyNumberFormat="0" applyAlignment="0" applyProtection="0"/>
    <xf numFmtId="0" fontId="56" fillId="24" borderId="125" applyNumberFormat="0" applyAlignment="0" applyProtection="0"/>
    <xf numFmtId="0" fontId="13" fillId="0" borderId="0"/>
    <xf numFmtId="43" fontId="13" fillId="0" borderId="0" applyFont="0" applyFill="0" applyBorder="0" applyAlignment="0" applyProtection="0"/>
    <xf numFmtId="44" fontId="13" fillId="0" borderId="0" applyFont="0" applyFill="0" applyBorder="0" applyAlignment="0" applyProtection="0"/>
    <xf numFmtId="9" fontId="13" fillId="0" borderId="0" applyFont="0" applyFill="0" applyBorder="0" applyAlignment="0" applyProtection="0"/>
    <xf numFmtId="0" fontId="19" fillId="27" borderId="116" applyNumberFormat="0" applyFont="0" applyAlignment="0" applyProtection="0"/>
    <xf numFmtId="0" fontId="58" fillId="0" borderId="122" applyNumberFormat="0" applyFill="0" applyAlignment="0" applyProtection="0"/>
    <xf numFmtId="0" fontId="117" fillId="2" borderId="109"/>
    <xf numFmtId="0" fontId="46" fillId="24" borderId="123" applyNumberFormat="0" applyAlignment="0" applyProtection="0"/>
    <xf numFmtId="0" fontId="13" fillId="0" borderId="0"/>
    <xf numFmtId="43" fontId="13" fillId="0" borderId="0" applyFont="0" applyFill="0" applyBorder="0" applyAlignment="0" applyProtection="0"/>
    <xf numFmtId="0" fontId="13" fillId="0" borderId="0"/>
    <xf numFmtId="0" fontId="56" fillId="24" borderId="121" applyNumberFormat="0" applyAlignment="0" applyProtection="0"/>
    <xf numFmtId="0" fontId="13" fillId="0" borderId="0"/>
    <xf numFmtId="0" fontId="117" fillId="2" borderId="109"/>
    <xf numFmtId="0" fontId="53" fillId="11" borderId="123" applyNumberFormat="0" applyAlignment="0" applyProtection="0"/>
    <xf numFmtId="0" fontId="58" fillId="0" borderId="118" applyNumberFormat="0" applyFill="0" applyAlignment="0" applyProtection="0"/>
    <xf numFmtId="0" fontId="58" fillId="0" borderId="122" applyNumberFormat="0" applyFill="0" applyAlignment="0" applyProtection="0"/>
    <xf numFmtId="0" fontId="58" fillId="0" borderId="126" applyNumberFormat="0" applyFill="0" applyAlignment="0" applyProtection="0"/>
    <xf numFmtId="0" fontId="53" fillId="11" borderId="119" applyNumberFormat="0" applyAlignment="0" applyProtection="0"/>
    <xf numFmtId="0" fontId="53" fillId="11" borderId="119" applyNumberFormat="0" applyAlignment="0" applyProtection="0"/>
    <xf numFmtId="0" fontId="46" fillId="24" borderId="119" applyNumberFormat="0" applyAlignment="0" applyProtection="0"/>
    <xf numFmtId="0" fontId="56" fillId="24" borderId="117" applyNumberFormat="0" applyAlignment="0" applyProtection="0"/>
    <xf numFmtId="0" fontId="19" fillId="27" borderId="124" applyNumberFormat="0" applyFont="0" applyAlignment="0" applyProtection="0"/>
    <xf numFmtId="0" fontId="58" fillId="0" borderId="118" applyNumberFormat="0" applyFill="0" applyAlignment="0" applyProtection="0"/>
    <xf numFmtId="0" fontId="58" fillId="0" borderId="122" applyNumberFormat="0" applyFill="0" applyAlignment="0" applyProtection="0"/>
    <xf numFmtId="0" fontId="58" fillId="0" borderId="118" applyNumberFormat="0" applyFill="0" applyAlignment="0" applyProtection="0"/>
    <xf numFmtId="0" fontId="58" fillId="0" borderId="126" applyNumberFormat="0" applyFill="0" applyAlignment="0" applyProtection="0"/>
    <xf numFmtId="0" fontId="46" fillId="24" borderId="123" applyNumberFormat="0" applyAlignment="0" applyProtection="0"/>
    <xf numFmtId="0" fontId="58" fillId="0" borderId="126" applyNumberFormat="0" applyFill="0" applyAlignment="0" applyProtection="0"/>
    <xf numFmtId="0" fontId="56" fillId="24" borderId="117" applyNumberFormat="0" applyAlignment="0" applyProtection="0"/>
    <xf numFmtId="0" fontId="46" fillId="24" borderId="115" applyNumberFormat="0" applyAlignment="0" applyProtection="0"/>
    <xf numFmtId="0" fontId="56" fillId="24" borderId="125" applyNumberFormat="0" applyAlignment="0" applyProtection="0"/>
    <xf numFmtId="0" fontId="58" fillId="0" borderId="122" applyNumberFormat="0" applyFill="0" applyAlignment="0" applyProtection="0"/>
    <xf numFmtId="0" fontId="19" fillId="27" borderId="120" applyNumberFormat="0" applyFont="0" applyAlignment="0" applyProtection="0"/>
    <xf numFmtId="0" fontId="58" fillId="0" borderId="122" applyNumberFormat="0" applyFill="0" applyAlignment="0" applyProtection="0"/>
    <xf numFmtId="0" fontId="58" fillId="0" borderId="118" applyNumberFormat="0" applyFill="0" applyAlignment="0" applyProtection="0"/>
    <xf numFmtId="0" fontId="53" fillId="11" borderId="119" applyNumberFormat="0" applyAlignment="0" applyProtection="0"/>
    <xf numFmtId="0" fontId="19" fillId="27" borderId="116" applyNumberFormat="0" applyFont="0" applyAlignment="0" applyProtection="0"/>
    <xf numFmtId="0" fontId="58" fillId="0" borderId="126" applyNumberFormat="0" applyFill="0" applyAlignment="0" applyProtection="0"/>
    <xf numFmtId="0" fontId="58" fillId="0" borderId="126" applyNumberFormat="0" applyFill="0" applyAlignment="0" applyProtection="0"/>
    <xf numFmtId="0" fontId="58" fillId="0" borderId="126" applyNumberFormat="0" applyFill="0" applyAlignment="0" applyProtection="0"/>
    <xf numFmtId="0" fontId="56" fillId="24" borderId="125" applyNumberFormat="0" applyAlignment="0" applyProtection="0"/>
    <xf numFmtId="0" fontId="53" fillId="11" borderId="115" applyNumberFormat="0" applyAlignment="0" applyProtection="0"/>
    <xf numFmtId="0" fontId="46" fillId="24" borderId="123" applyNumberFormat="0" applyAlignment="0" applyProtection="0"/>
    <xf numFmtId="0" fontId="19" fillId="27" borderId="120" applyNumberFormat="0" applyFont="0" applyAlignment="0" applyProtection="0"/>
    <xf numFmtId="0" fontId="56" fillId="24" borderId="121" applyNumberFormat="0" applyAlignment="0" applyProtection="0"/>
    <xf numFmtId="0" fontId="53" fillId="11" borderId="115" applyNumberFormat="0" applyAlignment="0" applyProtection="0"/>
    <xf numFmtId="0" fontId="20" fillId="27" borderId="120" applyNumberFormat="0" applyFont="0" applyAlignment="0" applyProtection="0"/>
    <xf numFmtId="0" fontId="58" fillId="0" borderId="118" applyNumberFormat="0" applyFill="0" applyAlignment="0" applyProtection="0"/>
    <xf numFmtId="0" fontId="58" fillId="0" borderId="122" applyNumberFormat="0" applyFill="0" applyAlignment="0" applyProtection="0"/>
    <xf numFmtId="0" fontId="53" fillId="11" borderId="115" applyNumberFormat="0" applyAlignment="0" applyProtection="0"/>
    <xf numFmtId="0" fontId="19" fillId="27" borderId="124" applyNumberFormat="0" applyFont="0" applyAlignment="0" applyProtection="0"/>
    <xf numFmtId="0" fontId="56" fillId="24" borderId="117" applyNumberFormat="0" applyAlignment="0" applyProtection="0"/>
    <xf numFmtId="0" fontId="56" fillId="24" borderId="125" applyNumberFormat="0" applyAlignment="0" applyProtection="0"/>
    <xf numFmtId="0" fontId="53" fillId="11" borderId="123" applyNumberFormat="0" applyAlignment="0" applyProtection="0"/>
    <xf numFmtId="0" fontId="46" fillId="24" borderId="115" applyNumberFormat="0" applyAlignment="0" applyProtection="0"/>
    <xf numFmtId="0" fontId="46" fillId="24" borderId="115" applyNumberFormat="0" applyAlignment="0" applyProtection="0"/>
    <xf numFmtId="0" fontId="56" fillId="24" borderId="117" applyNumberFormat="0" applyAlignment="0" applyProtection="0"/>
    <xf numFmtId="0" fontId="46" fillId="24" borderId="115" applyNumberFormat="0" applyAlignment="0" applyProtection="0"/>
    <xf numFmtId="0" fontId="58" fillId="0" borderId="118" applyNumberFormat="0" applyFill="0" applyAlignment="0" applyProtection="0"/>
    <xf numFmtId="0" fontId="53" fillId="11" borderId="119" applyNumberFormat="0" applyAlignment="0" applyProtection="0"/>
    <xf numFmtId="0" fontId="58" fillId="0" borderId="126" applyNumberFormat="0" applyFill="0" applyAlignment="0" applyProtection="0"/>
    <xf numFmtId="0" fontId="56" fillId="24" borderId="117" applyNumberFormat="0" applyAlignment="0" applyProtection="0"/>
    <xf numFmtId="0" fontId="56" fillId="24" borderId="117" applyNumberFormat="0" applyAlignment="0" applyProtection="0"/>
    <xf numFmtId="0" fontId="58" fillId="0" borderId="118" applyNumberFormat="0" applyFill="0" applyAlignment="0" applyProtection="0"/>
    <xf numFmtId="0" fontId="53" fillId="11" borderId="123" applyNumberFormat="0" applyAlignment="0" applyProtection="0"/>
    <xf numFmtId="0" fontId="58" fillId="0" borderId="122" applyNumberFormat="0" applyFill="0" applyAlignment="0" applyProtection="0"/>
    <xf numFmtId="0" fontId="53" fillId="11" borderId="123" applyNumberFormat="0" applyAlignment="0" applyProtection="0"/>
    <xf numFmtId="0" fontId="56" fillId="24" borderId="121" applyNumberFormat="0" applyAlignment="0" applyProtection="0"/>
    <xf numFmtId="0" fontId="58" fillId="0" borderId="118" applyNumberFormat="0" applyFill="0" applyAlignment="0" applyProtection="0"/>
    <xf numFmtId="0" fontId="58" fillId="0" borderId="118" applyNumberFormat="0" applyFill="0" applyAlignment="0" applyProtection="0"/>
    <xf numFmtId="0" fontId="53" fillId="11" borderId="119" applyNumberFormat="0" applyAlignment="0" applyProtection="0"/>
    <xf numFmtId="0" fontId="46" fillId="24" borderId="119" applyNumberFormat="0" applyAlignment="0" applyProtection="0"/>
    <xf numFmtId="0" fontId="58" fillId="0" borderId="118" applyNumberFormat="0" applyFill="0" applyAlignment="0" applyProtection="0"/>
    <xf numFmtId="0" fontId="58" fillId="0" borderId="122" applyNumberFormat="0" applyFill="0" applyAlignment="0" applyProtection="0"/>
    <xf numFmtId="0" fontId="53" fillId="11" borderId="115" applyNumberFormat="0" applyAlignment="0" applyProtection="0"/>
    <xf numFmtId="0" fontId="19" fillId="27" borderId="124" applyNumberFormat="0" applyFont="0" applyAlignment="0" applyProtection="0"/>
    <xf numFmtId="0" fontId="56" fillId="24" borderId="117" applyNumberFormat="0" applyAlignment="0" applyProtection="0"/>
    <xf numFmtId="0" fontId="58" fillId="0" borderId="126" applyNumberFormat="0" applyFill="0" applyAlignment="0" applyProtection="0"/>
    <xf numFmtId="0" fontId="53" fillId="11" borderId="115" applyNumberFormat="0" applyAlignment="0" applyProtection="0"/>
    <xf numFmtId="0" fontId="58" fillId="0" borderId="118" applyNumberFormat="0" applyFill="0" applyAlignment="0" applyProtection="0"/>
    <xf numFmtId="0" fontId="20" fillId="27" borderId="116" applyNumberFormat="0" applyFont="0" applyAlignment="0" applyProtection="0"/>
    <xf numFmtId="0" fontId="53" fillId="11" borderId="115" applyNumberFormat="0" applyAlignment="0" applyProtection="0"/>
    <xf numFmtId="0" fontId="46" fillId="24" borderId="119" applyNumberFormat="0" applyAlignment="0" applyProtection="0"/>
    <xf numFmtId="0" fontId="58" fillId="0" borderId="122" applyNumberFormat="0" applyFill="0" applyAlignment="0" applyProtection="0"/>
    <xf numFmtId="0" fontId="46" fillId="24" borderId="115" applyNumberFormat="0" applyAlignment="0" applyProtection="0"/>
    <xf numFmtId="0" fontId="46" fillId="24" borderId="119" applyNumberFormat="0" applyAlignment="0" applyProtection="0"/>
    <xf numFmtId="0" fontId="53" fillId="11" borderId="119" applyNumberFormat="0" applyAlignment="0" applyProtection="0"/>
    <xf numFmtId="0" fontId="58" fillId="0" borderId="126" applyNumberFormat="0" applyFill="0" applyAlignment="0" applyProtection="0"/>
    <xf numFmtId="0" fontId="58" fillId="0" borderId="118" applyNumberFormat="0" applyFill="0" applyAlignment="0" applyProtection="0"/>
    <xf numFmtId="0" fontId="58" fillId="0" borderId="118" applyNumberFormat="0" applyFill="0" applyAlignment="0" applyProtection="0"/>
    <xf numFmtId="0" fontId="19" fillId="27" borderId="116" applyNumberFormat="0" applyFont="0" applyAlignment="0" applyProtection="0"/>
    <xf numFmtId="0" fontId="56" fillId="24" borderId="117" applyNumberFormat="0" applyAlignment="0" applyProtection="0"/>
    <xf numFmtId="0" fontId="58" fillId="0" borderId="122" applyNumberFormat="0" applyFill="0" applyAlignment="0" applyProtection="0"/>
    <xf numFmtId="0" fontId="56" fillId="24" borderId="121" applyNumberFormat="0" applyAlignment="0" applyProtection="0"/>
    <xf numFmtId="0" fontId="53" fillId="11" borderId="123" applyNumberFormat="0" applyAlignment="0" applyProtection="0"/>
    <xf numFmtId="0" fontId="58" fillId="0" borderId="122" applyNumberFormat="0" applyFill="0" applyAlignment="0" applyProtection="0"/>
    <xf numFmtId="0" fontId="53" fillId="11" borderId="123" applyNumberFormat="0" applyAlignment="0" applyProtection="0"/>
    <xf numFmtId="0" fontId="56" fillId="24" borderId="125" applyNumberFormat="0" applyAlignment="0" applyProtection="0"/>
    <xf numFmtId="0" fontId="58" fillId="0" borderId="126" applyNumberFormat="0" applyFill="0" applyAlignment="0" applyProtection="0"/>
    <xf numFmtId="0" fontId="56" fillId="24" borderId="125" applyNumberFormat="0" applyAlignment="0" applyProtection="0"/>
    <xf numFmtId="0" fontId="56" fillId="24" borderId="121" applyNumberFormat="0" applyAlignment="0" applyProtection="0"/>
    <xf numFmtId="0" fontId="58" fillId="0" borderId="122" applyNumberFormat="0" applyFill="0" applyAlignment="0" applyProtection="0"/>
    <xf numFmtId="0" fontId="58" fillId="0" borderId="122" applyNumberFormat="0" applyFill="0" applyAlignment="0" applyProtection="0"/>
    <xf numFmtId="0" fontId="58" fillId="0" borderId="126" applyNumberFormat="0" applyFill="0" applyAlignment="0" applyProtection="0"/>
    <xf numFmtId="0" fontId="58" fillId="0" borderId="126" applyNumberFormat="0" applyFill="0" applyAlignment="0" applyProtection="0"/>
    <xf numFmtId="0" fontId="56" fillId="24" borderId="121" applyNumberFormat="0" applyAlignment="0" applyProtection="0"/>
    <xf numFmtId="0" fontId="58" fillId="0" borderId="126" applyNumberFormat="0" applyFill="0" applyAlignment="0" applyProtection="0"/>
    <xf numFmtId="0" fontId="58" fillId="0" borderId="126" applyNumberFormat="0" applyFill="0" applyAlignment="0" applyProtection="0"/>
    <xf numFmtId="0" fontId="58" fillId="0" borderId="126" applyNumberFormat="0" applyFill="0" applyAlignment="0" applyProtection="0"/>
    <xf numFmtId="0" fontId="53" fillId="11" borderId="123" applyNumberFormat="0" applyAlignment="0" applyProtection="0"/>
    <xf numFmtId="0" fontId="20" fillId="27" borderId="124" applyNumberFormat="0" applyFont="0" applyAlignment="0" applyProtection="0"/>
    <xf numFmtId="0" fontId="46" fillId="24" borderId="123" applyNumberFormat="0" applyAlignment="0" applyProtection="0"/>
    <xf numFmtId="0" fontId="19" fillId="27" borderId="124" applyNumberFormat="0" applyFont="0" applyAlignment="0" applyProtection="0"/>
    <xf numFmtId="0" fontId="12" fillId="0" borderId="0"/>
    <xf numFmtId="167" fontId="19" fillId="0" borderId="0"/>
    <xf numFmtId="0" fontId="46" fillId="24"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58" fillId="0" borderId="139" applyNumberFormat="0" applyFill="0" applyAlignment="0" applyProtection="0"/>
    <xf numFmtId="167" fontId="19" fillId="0" borderId="0"/>
    <xf numFmtId="0" fontId="46" fillId="24"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9" fontId="19"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43" fontId="19" fillId="0" borderId="0" applyFont="0" applyFill="0" applyBorder="0" applyAlignment="0" applyProtection="0"/>
    <xf numFmtId="44" fontId="19" fillId="0" borderId="0" applyFont="0" applyFill="0" applyBorder="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9" fontId="12" fillId="0" borderId="0" applyFont="0" applyFill="0" applyBorder="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4" fillId="0" borderId="18" applyNumberFormat="0" applyFill="0" applyAlignment="0" applyProtection="0"/>
    <xf numFmtId="0" fontId="58" fillId="0" borderId="139" applyNumberFormat="0" applyFill="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58" fillId="0" borderId="139" applyNumberFormat="0" applyFill="0" applyAlignment="0" applyProtection="0"/>
    <xf numFmtId="0" fontId="20" fillId="27" borderId="137" applyNumberFormat="0" applyFon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12" fillId="0" borderId="0"/>
    <xf numFmtId="0" fontId="12" fillId="0" borderId="0"/>
    <xf numFmtId="0" fontId="12" fillId="0" borderId="0"/>
    <xf numFmtId="0" fontId="12" fillId="0" borderId="0"/>
    <xf numFmtId="0" fontId="12" fillId="0" borderId="0"/>
    <xf numFmtId="0" fontId="58" fillId="0" borderId="139" applyNumberFormat="0" applyFill="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56" fillId="24" borderId="138" applyNumberFormat="0" applyAlignment="0" applyProtection="0"/>
    <xf numFmtId="0" fontId="56" fillId="24" borderId="138" applyNumberFormat="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9" fontId="12" fillId="0" borderId="0" applyFont="0" applyFill="0" applyBorder="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12" fillId="0" borderId="0"/>
    <xf numFmtId="43" fontId="12" fillId="0" borderId="0" applyFont="0" applyFill="0" applyBorder="0" applyAlignment="0" applyProtection="0"/>
    <xf numFmtId="0" fontId="12" fillId="0" borderId="0"/>
    <xf numFmtId="0" fontId="56" fillId="24" borderId="138" applyNumberFormat="0" applyAlignment="0" applyProtection="0"/>
    <xf numFmtId="0" fontId="12" fillId="0" borderId="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167" fontId="19" fillId="0" borderId="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20" fillId="27" borderId="137" applyNumberFormat="0" applyFon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0" fontId="47" fillId="25" borderId="14" applyNumberFormat="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167" fontId="19" fillId="0" borderId="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62" fillId="0" borderId="107">
      <alignment horizontal="left" wrapText="1" indent="2"/>
    </xf>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20"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19"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167" fontId="19" fillId="0" borderId="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19" fillId="27" borderId="137" applyNumberFormat="0" applyFont="0" applyAlignment="0" applyProtection="0"/>
    <xf numFmtId="0" fontId="53" fillId="11" borderId="136" applyNumberFormat="0" applyAlignment="0" applyProtection="0"/>
    <xf numFmtId="0" fontId="20"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46" fillId="24" borderId="136" applyNumberFormat="0" applyAlignment="0" applyProtection="0"/>
    <xf numFmtId="0" fontId="62" fillId="0" borderId="107">
      <alignment horizontal="left" wrapText="1" indent="2"/>
    </xf>
    <xf numFmtId="0" fontId="19" fillId="27" borderId="137" applyNumberFormat="0" applyFont="0" applyAlignment="0" applyProtection="0"/>
    <xf numFmtId="0" fontId="19" fillId="27" borderId="137" applyNumberFormat="0" applyFon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20"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54" fillId="0" borderId="18" applyNumberFormat="0" applyFill="0" applyAlignment="0" applyProtection="0"/>
    <xf numFmtId="0" fontId="56" fillId="24" borderId="138"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19" fillId="27" borderId="137" applyNumberFormat="0" applyFont="0" applyAlignment="0" applyProtection="0"/>
    <xf numFmtId="0" fontId="53" fillId="11"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4" fillId="0" borderId="18" applyNumberFormat="0" applyFill="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3" fillId="11"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167" fontId="19" fillId="0" borderId="0"/>
    <xf numFmtId="0" fontId="46" fillId="24" borderId="136" applyNumberFormat="0" applyAlignment="0" applyProtection="0"/>
    <xf numFmtId="0" fontId="56" fillId="24" borderId="138" applyNumberFormat="0" applyAlignment="0" applyProtection="0"/>
    <xf numFmtId="0" fontId="54" fillId="0" borderId="18" applyNumberFormat="0" applyFill="0" applyAlignment="0" applyProtection="0"/>
    <xf numFmtId="0" fontId="56" fillId="24" borderId="138"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62" fillId="0" borderId="107">
      <alignment horizontal="left" wrapText="1" indent="2"/>
    </xf>
    <xf numFmtId="0" fontId="19"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20"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62" fillId="0" borderId="107">
      <alignment horizontal="left" wrapText="1" indent="2"/>
    </xf>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4" fillId="0" borderId="18"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46" fillId="24" borderId="136" applyNumberFormat="0" applyAlignment="0" applyProtection="0"/>
    <xf numFmtId="0" fontId="19" fillId="27" borderId="137" applyNumberFormat="0" applyFont="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62" fillId="0" borderId="107">
      <alignment horizontal="left" wrapText="1" indent="2"/>
    </xf>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4" fillId="0" borderId="18" applyNumberFormat="0" applyFill="0" applyAlignment="0" applyProtection="0"/>
    <xf numFmtId="0" fontId="19" fillId="27" borderId="137" applyNumberFormat="0" applyFont="0" applyAlignment="0" applyProtection="0"/>
    <xf numFmtId="0" fontId="62" fillId="0" borderId="107">
      <alignment horizontal="left" wrapText="1" indent="2"/>
    </xf>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4" fillId="0" borderId="18"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3" fillId="11" borderId="136" applyNumberFormat="0" applyAlignment="0" applyProtection="0"/>
    <xf numFmtId="0" fontId="19"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20"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19"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167" fontId="19" fillId="0" borderId="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167" fontId="19" fillId="0" borderId="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46" fillId="24" borderId="136" applyNumberFormat="0" applyAlignment="0" applyProtection="0"/>
    <xf numFmtId="0" fontId="56" fillId="24" borderId="138" applyNumberFormat="0" applyAlignment="0" applyProtection="0"/>
    <xf numFmtId="0" fontId="56" fillId="24" borderId="138"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54" fillId="0" borderId="18"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46" fillId="24" borderId="136" applyNumberForma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3" fillId="11" borderId="136" applyNumberFormat="0" applyAlignment="0" applyProtection="0"/>
    <xf numFmtId="0" fontId="19"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117" fillId="2" borderId="109"/>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117" fillId="2" borderId="109"/>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46" fillId="24" borderId="136" applyNumberFormat="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19" fillId="27" borderId="137" applyNumberFormat="0" applyFont="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20" fillId="27" borderId="137" applyNumberFormat="0" applyFont="0" applyAlignment="0" applyProtection="0"/>
    <xf numFmtId="0" fontId="20"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167" fontId="19" fillId="0" borderId="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20"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3" fillId="11" borderId="136" applyNumberFormat="0" applyAlignment="0" applyProtection="0"/>
    <xf numFmtId="0" fontId="56" fillId="24" borderId="138"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62" fillId="0" borderId="107">
      <alignment horizontal="left" wrapText="1" indent="2"/>
    </xf>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20" fillId="27" borderId="137" applyNumberFormat="0" applyFont="0" applyAlignment="0" applyProtection="0"/>
    <xf numFmtId="0" fontId="46" fillId="24"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167" fontId="19" fillId="0" borderId="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4" fillId="0" borderId="18"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4" fillId="0" borderId="18" applyNumberFormat="0" applyFill="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19" fillId="27" borderId="137" applyNumberFormat="0" applyFon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20"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62" fillId="0" borderId="107">
      <alignment horizontal="left" wrapText="1" indent="2"/>
    </xf>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56" fillId="24" borderId="138" applyNumberFormat="0" applyAlignment="0" applyProtection="0"/>
    <xf numFmtId="0" fontId="62" fillId="0" borderId="107">
      <alignment horizontal="left" wrapText="1" indent="2"/>
    </xf>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167" fontId="19" fillId="0" borderId="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167" fontId="19" fillId="0" borderId="0"/>
    <xf numFmtId="0" fontId="56" fillId="24" borderId="138"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9"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167" fontId="19" fillId="0" borderId="0"/>
    <xf numFmtId="0" fontId="58" fillId="0" borderId="139" applyNumberFormat="0" applyFill="0" applyAlignment="0" applyProtection="0"/>
    <xf numFmtId="0" fontId="20"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62" fillId="0" borderId="107">
      <alignment horizontal="left" wrapText="1" indent="2"/>
    </xf>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20"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46" fillId="24" borderId="136" applyNumberFormat="0" applyAlignment="0" applyProtection="0"/>
    <xf numFmtId="0" fontId="47" fillId="25" borderId="14" applyNumberFormat="0" applyAlignment="0" applyProtection="0"/>
    <xf numFmtId="0" fontId="46" fillId="24" borderId="136" applyNumberFormat="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20" fillId="27" borderId="137" applyNumberFormat="0" applyFont="0" applyAlignment="0" applyProtection="0"/>
    <xf numFmtId="0" fontId="58" fillId="0" borderId="139" applyNumberFormat="0" applyFill="0" applyAlignment="0" applyProtection="0"/>
    <xf numFmtId="167" fontId="19" fillId="0" borderId="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3" fillId="11" borderId="136" applyNumberFormat="0" applyAlignment="0" applyProtection="0"/>
    <xf numFmtId="0" fontId="62" fillId="0" borderId="107">
      <alignment horizontal="left" wrapText="1" indent="2"/>
    </xf>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6" fillId="24" borderId="138" applyNumberFormat="0" applyAlignment="0" applyProtection="0"/>
    <xf numFmtId="0" fontId="53" fillId="11" borderId="136" applyNumberFormat="0" applyAlignment="0" applyProtection="0"/>
    <xf numFmtId="0" fontId="53" fillId="11" borderId="136" applyNumberFormat="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20"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20"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167" fontId="19" fillId="0" borderId="0"/>
    <xf numFmtId="0" fontId="56" fillId="24" borderId="138"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62" fillId="0" borderId="107">
      <alignment horizontal="left" wrapText="1" indent="2"/>
    </xf>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53" fillId="11" borderId="136" applyNumberFormat="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20"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62" fillId="0" borderId="107">
      <alignment horizontal="left" wrapText="1" indent="2"/>
    </xf>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167" fontId="19" fillId="0" borderId="0"/>
    <xf numFmtId="0" fontId="20" fillId="27" borderId="137" applyNumberFormat="0" applyFont="0" applyAlignment="0" applyProtection="0"/>
    <xf numFmtId="0" fontId="53" fillId="11" borderId="136" applyNumberFormat="0" applyAlignment="0" applyProtection="0"/>
    <xf numFmtId="0" fontId="54" fillId="0" borderId="18"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62" fillId="0" borderId="107">
      <alignment horizontal="left" wrapText="1" indent="2"/>
    </xf>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4" fillId="0" borderId="18"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53" fillId="11" borderId="136" applyNumberFormat="0" applyAlignment="0" applyProtection="0"/>
    <xf numFmtId="0" fontId="117" fillId="2" borderId="109"/>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56" fillId="24" borderId="138" applyNumberFormat="0" applyAlignment="0" applyProtection="0"/>
    <xf numFmtId="0" fontId="46" fillId="24"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20" fillId="27" borderId="137" applyNumberFormat="0" applyFon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20" fillId="27" borderId="137" applyNumberFormat="0" applyFont="0" applyAlignment="0" applyProtection="0"/>
    <xf numFmtId="0" fontId="53" fillId="11" borderId="136" applyNumberFormat="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4" fillId="0" borderId="18"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56" fillId="24" borderId="138" applyNumberFormat="0" applyAlignment="0" applyProtection="0"/>
    <xf numFmtId="0" fontId="20" fillId="27" borderId="137" applyNumberFormat="0" applyFont="0" applyAlignment="0" applyProtection="0"/>
    <xf numFmtId="0" fontId="56" fillId="24" borderId="138"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20"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46" fillId="24"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20"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20"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19"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62" fillId="0" borderId="107">
      <alignment horizontal="left" wrapText="1" indent="2"/>
    </xf>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56" fillId="24" borderId="138" applyNumberFormat="0" applyAlignment="0" applyProtection="0"/>
    <xf numFmtId="0" fontId="19"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4" fillId="0" borderId="18"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117" fillId="2" borderId="109"/>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20" fillId="27" borderId="137" applyNumberFormat="0" applyFon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19"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20" fillId="27" borderId="137" applyNumberFormat="0" applyFont="0" applyAlignment="0" applyProtection="0"/>
    <xf numFmtId="0" fontId="46" fillId="24" borderId="136" applyNumberFormat="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20" fillId="27" borderId="137" applyNumberFormat="0" applyFont="0" applyAlignment="0" applyProtection="0"/>
    <xf numFmtId="167" fontId="19" fillId="0" borderId="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19"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20" fillId="27" borderId="137" applyNumberFormat="0" applyFon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0" fontId="47" fillId="25" borderId="14" applyNumberFormat="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62" fillId="0" borderId="107">
      <alignment horizontal="left" wrapText="1" indent="2"/>
    </xf>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20"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19"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19" fillId="27" borderId="137" applyNumberFormat="0" applyFont="0" applyAlignment="0" applyProtection="0"/>
    <xf numFmtId="0" fontId="53" fillId="11" borderId="136" applyNumberFormat="0" applyAlignment="0" applyProtection="0"/>
    <xf numFmtId="0" fontId="20"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46" fillId="24" borderId="136" applyNumberFormat="0" applyAlignment="0" applyProtection="0"/>
    <xf numFmtId="0" fontId="62" fillId="0" borderId="107">
      <alignment horizontal="left" wrapText="1" indent="2"/>
    </xf>
    <xf numFmtId="0" fontId="19" fillId="27" borderId="137" applyNumberFormat="0" applyFont="0" applyAlignment="0" applyProtection="0"/>
    <xf numFmtId="0" fontId="19" fillId="27" borderId="137" applyNumberFormat="0" applyFon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20"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54" fillId="0" borderId="18" applyNumberFormat="0" applyFill="0" applyAlignment="0" applyProtection="0"/>
    <xf numFmtId="0" fontId="56" fillId="24" borderId="138"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19" fillId="27" borderId="137" applyNumberFormat="0" applyFont="0" applyAlignment="0" applyProtection="0"/>
    <xf numFmtId="0" fontId="53" fillId="11"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4" fillId="0" borderId="18" applyNumberFormat="0" applyFill="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3" fillId="11"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54" fillId="0" borderId="18" applyNumberFormat="0" applyFill="0" applyAlignment="0" applyProtection="0"/>
    <xf numFmtId="0" fontId="56" fillId="24" borderId="138"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62" fillId="0" borderId="107">
      <alignment horizontal="left" wrapText="1" indent="2"/>
    </xf>
    <xf numFmtId="0" fontId="19"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20"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62" fillId="0" borderId="107">
      <alignment horizontal="left" wrapText="1" indent="2"/>
    </xf>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4" fillId="0" borderId="18"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46" fillId="24" borderId="136" applyNumberFormat="0" applyAlignment="0" applyProtection="0"/>
    <xf numFmtId="0" fontId="19" fillId="27" borderId="137" applyNumberFormat="0" applyFont="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62" fillId="0" borderId="107">
      <alignment horizontal="left" wrapText="1" indent="2"/>
    </xf>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4" fillId="0" borderId="18" applyNumberFormat="0" applyFill="0" applyAlignment="0" applyProtection="0"/>
    <xf numFmtId="0" fontId="19" fillId="27" borderId="137" applyNumberFormat="0" applyFont="0" applyAlignment="0" applyProtection="0"/>
    <xf numFmtId="0" fontId="62" fillId="0" borderId="107">
      <alignment horizontal="left" wrapText="1" indent="2"/>
    </xf>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4" fillId="0" borderId="18"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3" fillId="11" borderId="136" applyNumberFormat="0" applyAlignment="0" applyProtection="0"/>
    <xf numFmtId="0" fontId="19"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20"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19"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46" fillId="24" borderId="136" applyNumberFormat="0" applyAlignment="0" applyProtection="0"/>
    <xf numFmtId="0" fontId="56" fillId="24" borderId="138" applyNumberFormat="0" applyAlignment="0" applyProtection="0"/>
    <xf numFmtId="0" fontId="56" fillId="24" borderId="138"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54" fillId="0" borderId="18"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46" fillId="24" borderId="136" applyNumberForma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3" fillId="11" borderId="136" applyNumberFormat="0" applyAlignment="0" applyProtection="0"/>
    <xf numFmtId="0" fontId="19"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46" fillId="24" borderId="136" applyNumberFormat="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19" fillId="27" borderId="137" applyNumberFormat="0" applyFont="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20" fillId="27" borderId="137" applyNumberFormat="0" applyFont="0" applyAlignment="0" applyProtection="0"/>
    <xf numFmtId="0" fontId="20"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20"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3" fillId="11" borderId="136" applyNumberFormat="0" applyAlignment="0" applyProtection="0"/>
    <xf numFmtId="0" fontId="56" fillId="24" borderId="138"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62" fillId="0" borderId="107">
      <alignment horizontal="left" wrapText="1" indent="2"/>
    </xf>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20" fillId="27" borderId="137" applyNumberFormat="0" applyFont="0" applyAlignment="0" applyProtection="0"/>
    <xf numFmtId="0" fontId="46" fillId="24"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4" fillId="0" borderId="18"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4" fillId="0" borderId="18" applyNumberFormat="0" applyFill="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19" fillId="27" borderId="137" applyNumberFormat="0" applyFon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20"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62" fillId="0" borderId="107">
      <alignment horizontal="left" wrapText="1" indent="2"/>
    </xf>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56" fillId="24" borderId="138" applyNumberFormat="0" applyAlignment="0" applyProtection="0"/>
    <xf numFmtId="0" fontId="62" fillId="0" borderId="107">
      <alignment horizontal="left" wrapText="1" indent="2"/>
    </xf>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19"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3" fillId="11"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6" fillId="24" borderId="138" applyNumberFormat="0" applyAlignment="0" applyProtection="0"/>
    <xf numFmtId="0" fontId="20" fillId="27" borderId="137" applyNumberFormat="0" applyFon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4" fillId="0" borderId="18"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20"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3" fillId="11" borderId="136" applyNumberFormat="0" applyAlignment="0" applyProtection="0"/>
    <xf numFmtId="0" fontId="19" fillId="27" borderId="137" applyNumberFormat="0" applyFon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4" fillId="0" borderId="18" applyNumberFormat="0" applyFill="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62" fillId="0" borderId="107">
      <alignment horizontal="left" wrapText="1" indent="2"/>
    </xf>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20" fillId="27" borderId="137" applyNumberFormat="0" applyFon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62" fillId="0" borderId="107">
      <alignment horizontal="left" wrapText="1" indent="2"/>
    </xf>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20"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19"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19" fillId="27" borderId="137" applyNumberFormat="0" applyFont="0" applyAlignment="0" applyProtection="0"/>
    <xf numFmtId="0" fontId="53" fillId="11" borderId="136" applyNumberFormat="0" applyAlignment="0" applyProtection="0"/>
    <xf numFmtId="0" fontId="20"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46" fillId="24" borderId="136" applyNumberFormat="0" applyAlignment="0" applyProtection="0"/>
    <xf numFmtId="0" fontId="62" fillId="0" borderId="107">
      <alignment horizontal="left" wrapText="1" indent="2"/>
    </xf>
    <xf numFmtId="0" fontId="19" fillId="27" borderId="137" applyNumberFormat="0" applyFont="0" applyAlignment="0" applyProtection="0"/>
    <xf numFmtId="0" fontId="19" fillId="27" borderId="137" applyNumberFormat="0" applyFon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20"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54" fillId="0" borderId="18" applyNumberFormat="0" applyFill="0" applyAlignment="0" applyProtection="0"/>
    <xf numFmtId="0" fontId="56" fillId="24" borderId="138"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19" fillId="27" borderId="137" applyNumberFormat="0" applyFont="0" applyAlignment="0" applyProtection="0"/>
    <xf numFmtId="0" fontId="53" fillId="11"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4" fillId="0" borderId="18" applyNumberFormat="0" applyFill="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3" fillId="11"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54" fillId="0" borderId="18" applyNumberFormat="0" applyFill="0" applyAlignment="0" applyProtection="0"/>
    <xf numFmtId="0" fontId="56" fillId="24" borderId="138"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62" fillId="0" borderId="107">
      <alignment horizontal="left" wrapText="1" indent="2"/>
    </xf>
    <xf numFmtId="0" fontId="19"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20"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62" fillId="0" borderId="107">
      <alignment horizontal="left" wrapText="1" indent="2"/>
    </xf>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4" fillId="0" borderId="18"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46" fillId="24" borderId="136" applyNumberFormat="0" applyAlignment="0" applyProtection="0"/>
    <xf numFmtId="0" fontId="19" fillId="27" borderId="137" applyNumberFormat="0" applyFont="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62" fillId="0" borderId="107">
      <alignment horizontal="left" wrapText="1" indent="2"/>
    </xf>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4" fillId="0" borderId="18" applyNumberFormat="0" applyFill="0" applyAlignment="0" applyProtection="0"/>
    <xf numFmtId="0" fontId="19" fillId="27" borderId="137" applyNumberFormat="0" applyFont="0" applyAlignment="0" applyProtection="0"/>
    <xf numFmtId="0" fontId="62" fillId="0" borderId="107">
      <alignment horizontal="left" wrapText="1" indent="2"/>
    </xf>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4" fillId="0" borderId="18"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3" fillId="11" borderId="136" applyNumberFormat="0" applyAlignment="0" applyProtection="0"/>
    <xf numFmtId="0" fontId="19"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20"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19"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46" fillId="24" borderId="136" applyNumberFormat="0" applyAlignment="0" applyProtection="0"/>
    <xf numFmtId="0" fontId="56" fillId="24" borderId="138" applyNumberFormat="0" applyAlignment="0" applyProtection="0"/>
    <xf numFmtId="0" fontId="56" fillId="24" borderId="138"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54" fillId="0" borderId="18"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46" fillId="24" borderId="136" applyNumberForma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3" fillId="11" borderId="136" applyNumberFormat="0" applyAlignment="0" applyProtection="0"/>
    <xf numFmtId="0" fontId="19"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117" fillId="2" borderId="109"/>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117" fillId="2" borderId="109"/>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46" fillId="24" borderId="136" applyNumberFormat="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19" fillId="27" borderId="137" applyNumberFormat="0" applyFont="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20" fillId="27" borderId="137" applyNumberFormat="0" applyFont="0" applyAlignment="0" applyProtection="0"/>
    <xf numFmtId="0" fontId="20"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20"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3" fillId="11" borderId="136" applyNumberFormat="0" applyAlignment="0" applyProtection="0"/>
    <xf numFmtId="0" fontId="56" fillId="24" borderId="138"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62" fillId="0" borderId="107">
      <alignment horizontal="left" wrapText="1" indent="2"/>
    </xf>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20" fillId="27" borderId="137" applyNumberFormat="0" applyFont="0" applyAlignment="0" applyProtection="0"/>
    <xf numFmtId="0" fontId="46" fillId="24"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4" fillId="0" borderId="18"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4" fillId="0" borderId="18" applyNumberFormat="0" applyFill="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19" fillId="27" borderId="137" applyNumberFormat="0" applyFon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20"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62" fillId="0" borderId="107">
      <alignment horizontal="left" wrapText="1" indent="2"/>
    </xf>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56" fillId="24" borderId="138" applyNumberFormat="0" applyAlignment="0" applyProtection="0"/>
    <xf numFmtId="0" fontId="62" fillId="0" borderId="107">
      <alignment horizontal="left" wrapText="1" indent="2"/>
    </xf>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3" fillId="11" borderId="136" applyNumberFormat="0" applyAlignment="0" applyProtection="0"/>
    <xf numFmtId="0" fontId="56" fillId="24" borderId="138" applyNumberFormat="0" applyAlignment="0" applyProtection="0"/>
    <xf numFmtId="0" fontId="46" fillId="24" borderId="136" applyNumberFormat="0" applyAlignment="0" applyProtection="0"/>
    <xf numFmtId="0" fontId="19" fillId="27" borderId="137" applyNumberFormat="0" applyFon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20" fillId="27" borderId="137" applyNumberFormat="0" applyFon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167" fontId="19" fillId="0" borderId="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62" fillId="0" borderId="107">
      <alignment horizontal="left" wrapText="1" indent="2"/>
    </xf>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6" fillId="24" borderId="138"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20"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20" fillId="27" borderId="137" applyNumberFormat="0" applyFon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20"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19"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19" fillId="27" borderId="137" applyNumberFormat="0" applyFont="0" applyAlignment="0" applyProtection="0"/>
    <xf numFmtId="0" fontId="53" fillId="11" borderId="136" applyNumberFormat="0" applyAlignment="0" applyProtection="0"/>
    <xf numFmtId="0" fontId="20"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20"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19" fillId="27" borderId="137" applyNumberFormat="0" applyFont="0" applyAlignment="0" applyProtection="0"/>
    <xf numFmtId="0" fontId="53" fillId="11"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3" fillId="11"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20"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46" fillId="24" borderId="136" applyNumberFormat="0" applyAlignment="0" applyProtection="0"/>
    <xf numFmtId="0" fontId="19" fillId="27" borderId="137" applyNumberFormat="0" applyFont="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3" fillId="11" borderId="136" applyNumberFormat="0" applyAlignment="0" applyProtection="0"/>
    <xf numFmtId="0" fontId="19"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20"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19"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46" fillId="24" borderId="136" applyNumberFormat="0" applyAlignment="0" applyProtection="0"/>
    <xf numFmtId="0" fontId="56" fillId="24" borderId="138" applyNumberFormat="0" applyAlignment="0" applyProtection="0"/>
    <xf numFmtId="0" fontId="56" fillId="24" borderId="138"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46" fillId="24" borderId="136" applyNumberForma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3" fillId="11" borderId="136" applyNumberFormat="0" applyAlignment="0" applyProtection="0"/>
    <xf numFmtId="0" fontId="19"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46" fillId="24" borderId="136" applyNumberFormat="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19" fillId="27" borderId="137" applyNumberFormat="0" applyFont="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20" fillId="27" borderId="137" applyNumberFormat="0" applyFont="0" applyAlignment="0" applyProtection="0"/>
    <xf numFmtId="0" fontId="20"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20"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3" fillId="11" borderId="136" applyNumberFormat="0" applyAlignment="0" applyProtection="0"/>
    <xf numFmtId="0" fontId="56" fillId="24" borderId="138"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20" fillId="27" borderId="137" applyNumberFormat="0" applyFont="0" applyAlignment="0" applyProtection="0"/>
    <xf numFmtId="0" fontId="46" fillId="24"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4" fillId="0" borderId="18" applyNumberFormat="0" applyFill="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19" fillId="27" borderId="137" applyNumberFormat="0" applyFon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20"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19"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20" fillId="27" borderId="137" applyNumberFormat="0" applyFon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62" fillId="0" borderId="107">
      <alignment horizontal="left" wrapText="1" indent="2"/>
    </xf>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20"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19"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19" fillId="27" borderId="137" applyNumberFormat="0" applyFont="0" applyAlignment="0" applyProtection="0"/>
    <xf numFmtId="0" fontId="53" fillId="11" borderId="136" applyNumberFormat="0" applyAlignment="0" applyProtection="0"/>
    <xf numFmtId="0" fontId="20"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46" fillId="24" borderId="136" applyNumberFormat="0" applyAlignment="0" applyProtection="0"/>
    <xf numFmtId="0" fontId="62" fillId="0" borderId="107">
      <alignment horizontal="left" wrapText="1" indent="2"/>
    </xf>
    <xf numFmtId="0" fontId="19" fillId="27" borderId="137" applyNumberFormat="0" applyFont="0" applyAlignment="0" applyProtection="0"/>
    <xf numFmtId="0" fontId="19" fillId="27" borderId="137" applyNumberFormat="0" applyFon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20"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54" fillId="0" borderId="18" applyNumberFormat="0" applyFill="0" applyAlignment="0" applyProtection="0"/>
    <xf numFmtId="0" fontId="56" fillId="24" borderId="138"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19" fillId="27" borderId="137" applyNumberFormat="0" applyFont="0" applyAlignment="0" applyProtection="0"/>
    <xf numFmtId="0" fontId="53" fillId="11"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4" fillId="0" borderId="18" applyNumberFormat="0" applyFill="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3" fillId="11"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4" fillId="0" borderId="18" applyNumberFormat="0" applyFill="0" applyAlignment="0" applyProtection="0"/>
    <xf numFmtId="0" fontId="56" fillId="24" borderId="138"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62" fillId="0" borderId="107">
      <alignment horizontal="left" wrapText="1" indent="2"/>
    </xf>
    <xf numFmtId="0" fontId="19"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20"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62" fillId="0" borderId="107">
      <alignment horizontal="left" wrapText="1" indent="2"/>
    </xf>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4" fillId="0" borderId="18"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46" fillId="24" borderId="136" applyNumberFormat="0" applyAlignment="0" applyProtection="0"/>
    <xf numFmtId="0" fontId="19" fillId="27" borderId="137" applyNumberFormat="0" applyFont="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62" fillId="0" borderId="107">
      <alignment horizontal="left" wrapText="1" indent="2"/>
    </xf>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4" fillId="0" borderId="18" applyNumberFormat="0" applyFill="0" applyAlignment="0" applyProtection="0"/>
    <xf numFmtId="0" fontId="19" fillId="27" borderId="137" applyNumberFormat="0" applyFont="0" applyAlignment="0" applyProtection="0"/>
    <xf numFmtId="0" fontId="62" fillId="0" borderId="107">
      <alignment horizontal="left" wrapText="1" indent="2"/>
    </xf>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4" fillId="0" borderId="18"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3" fillId="11" borderId="136" applyNumberFormat="0" applyAlignment="0" applyProtection="0"/>
    <xf numFmtId="0" fontId="19"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20"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19"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46" fillId="24" borderId="136" applyNumberFormat="0" applyAlignment="0" applyProtection="0"/>
    <xf numFmtId="0" fontId="56" fillId="24" borderId="138" applyNumberFormat="0" applyAlignment="0" applyProtection="0"/>
    <xf numFmtId="0" fontId="56" fillId="24" borderId="138"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54" fillId="0" borderId="18"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46" fillId="24" borderId="136" applyNumberForma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3" fillId="11" borderId="136" applyNumberFormat="0" applyAlignment="0" applyProtection="0"/>
    <xf numFmtId="0" fontId="19"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46" fillId="24" borderId="136" applyNumberFormat="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19" fillId="27" borderId="137" applyNumberFormat="0" applyFont="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20" fillId="27" borderId="137" applyNumberFormat="0" applyFont="0" applyAlignment="0" applyProtection="0"/>
    <xf numFmtId="0" fontId="20"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20"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3" fillId="11" borderId="136" applyNumberFormat="0" applyAlignment="0" applyProtection="0"/>
    <xf numFmtId="0" fontId="56" fillId="24" borderId="138"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62" fillId="0" borderId="107">
      <alignment horizontal="left" wrapText="1" indent="2"/>
    </xf>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20" fillId="27" borderId="137" applyNumberFormat="0" applyFont="0" applyAlignment="0" applyProtection="0"/>
    <xf numFmtId="0" fontId="46" fillId="24"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4" fillId="0" borderId="18"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4" fillId="0" borderId="18" applyNumberFormat="0" applyFill="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19" fillId="27" borderId="137" applyNumberFormat="0" applyFon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20"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62" fillId="0" borderId="107">
      <alignment horizontal="left" wrapText="1" indent="2"/>
    </xf>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56" fillId="24" borderId="138" applyNumberFormat="0" applyAlignment="0" applyProtection="0"/>
    <xf numFmtId="0" fontId="62" fillId="0" borderId="107">
      <alignment horizontal="left" wrapText="1" indent="2"/>
    </xf>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20"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20"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19"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20" fillId="27" borderId="137" applyNumberFormat="0" applyFon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62" fillId="0" borderId="107">
      <alignment horizontal="left" wrapText="1" indent="2"/>
    </xf>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20"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19"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19" fillId="27" borderId="137" applyNumberFormat="0" applyFont="0" applyAlignment="0" applyProtection="0"/>
    <xf numFmtId="0" fontId="53" fillId="11" borderId="136" applyNumberFormat="0" applyAlignment="0" applyProtection="0"/>
    <xf numFmtId="0" fontId="20"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46" fillId="24" borderId="136" applyNumberFormat="0" applyAlignment="0" applyProtection="0"/>
    <xf numFmtId="0" fontId="62" fillId="0" borderId="107">
      <alignment horizontal="left" wrapText="1" indent="2"/>
    </xf>
    <xf numFmtId="0" fontId="19" fillId="27" borderId="137" applyNumberFormat="0" applyFont="0" applyAlignment="0" applyProtection="0"/>
    <xf numFmtId="0" fontId="19" fillId="27" borderId="137" applyNumberFormat="0" applyFon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20"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19" fillId="27" borderId="137" applyNumberFormat="0" applyFont="0" applyAlignment="0" applyProtection="0"/>
    <xf numFmtId="0" fontId="53" fillId="11"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3" fillId="11"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62" fillId="0" borderId="107">
      <alignment horizontal="left" wrapText="1" indent="2"/>
    </xf>
    <xf numFmtId="0" fontId="19"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20"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62" fillId="0" borderId="107">
      <alignment horizontal="left" wrapText="1" indent="2"/>
    </xf>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46" fillId="24" borderId="136" applyNumberFormat="0" applyAlignment="0" applyProtection="0"/>
    <xf numFmtId="0" fontId="19" fillId="27" borderId="137" applyNumberFormat="0" applyFont="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62" fillId="0" borderId="107">
      <alignment horizontal="left" wrapText="1" indent="2"/>
    </xf>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62" fillId="0" borderId="107">
      <alignment horizontal="left" wrapText="1" indent="2"/>
    </xf>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3" fillId="11" borderId="136" applyNumberFormat="0" applyAlignment="0" applyProtection="0"/>
    <xf numFmtId="0" fontId="19"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20"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19"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46" fillId="24" borderId="136" applyNumberFormat="0" applyAlignment="0" applyProtection="0"/>
    <xf numFmtId="0" fontId="56" fillId="24" borderId="138" applyNumberFormat="0" applyAlignment="0" applyProtection="0"/>
    <xf numFmtId="0" fontId="56" fillId="24" borderId="138"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46" fillId="24" borderId="136" applyNumberForma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3" fillId="11" borderId="136" applyNumberFormat="0" applyAlignment="0" applyProtection="0"/>
    <xf numFmtId="0" fontId="19"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46" fillId="24" borderId="136" applyNumberFormat="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19" fillId="27" borderId="137" applyNumberFormat="0" applyFont="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20" fillId="27" borderId="137" applyNumberFormat="0" applyFont="0" applyAlignment="0" applyProtection="0"/>
    <xf numFmtId="0" fontId="20"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20"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3" fillId="11" borderId="136" applyNumberFormat="0" applyAlignment="0" applyProtection="0"/>
    <xf numFmtId="0" fontId="56" fillId="24" borderId="138"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62" fillId="0" borderId="107">
      <alignment horizontal="left" wrapText="1" indent="2"/>
    </xf>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20" fillId="27" borderId="137" applyNumberFormat="0" applyFont="0" applyAlignment="0" applyProtection="0"/>
    <xf numFmtId="0" fontId="46" fillId="24"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19" fillId="27" borderId="137" applyNumberFormat="0" applyFon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20"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62" fillId="0" borderId="107">
      <alignment horizontal="left" wrapText="1" indent="2"/>
    </xf>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56" fillId="24" borderId="138" applyNumberFormat="0" applyAlignment="0" applyProtection="0"/>
    <xf numFmtId="0" fontId="62" fillId="0" borderId="107">
      <alignment horizontal="left" wrapText="1" indent="2"/>
    </xf>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20" fillId="27" borderId="137" applyNumberFormat="0" applyFon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20"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19"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19" fillId="27" borderId="137" applyNumberFormat="0" applyFont="0" applyAlignment="0" applyProtection="0"/>
    <xf numFmtId="0" fontId="53" fillId="11" borderId="136" applyNumberFormat="0" applyAlignment="0" applyProtection="0"/>
    <xf numFmtId="0" fontId="20"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20"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54" fillId="0" borderId="18" applyNumberFormat="0" applyFill="0" applyAlignment="0" applyProtection="0"/>
    <xf numFmtId="0" fontId="56" fillId="24" borderId="138"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19" fillId="27" borderId="137" applyNumberFormat="0" applyFont="0" applyAlignment="0" applyProtection="0"/>
    <xf numFmtId="0" fontId="53" fillId="11"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4" fillId="0" borderId="18" applyNumberFormat="0" applyFill="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3" fillId="11"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54" fillId="0" borderId="18" applyNumberFormat="0" applyFill="0" applyAlignment="0" applyProtection="0"/>
    <xf numFmtId="0" fontId="56" fillId="24" borderId="138"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20"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4" fillId="0" borderId="18"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46" fillId="24" borderId="136" applyNumberFormat="0" applyAlignment="0" applyProtection="0"/>
    <xf numFmtId="0" fontId="19" fillId="27" borderId="137" applyNumberFormat="0" applyFont="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4" fillId="0" borderId="18"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4" fillId="0" borderId="18"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3" fillId="11" borderId="136" applyNumberFormat="0" applyAlignment="0" applyProtection="0"/>
    <xf numFmtId="0" fontId="19"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20"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19"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46" fillId="24" borderId="136" applyNumberFormat="0" applyAlignment="0" applyProtection="0"/>
    <xf numFmtId="0" fontId="56" fillId="24" borderId="138" applyNumberFormat="0" applyAlignment="0" applyProtection="0"/>
    <xf numFmtId="0" fontId="56" fillId="24" borderId="138"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54" fillId="0" borderId="18"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46" fillId="24" borderId="136" applyNumberForma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3" fillId="11" borderId="136" applyNumberFormat="0" applyAlignment="0" applyProtection="0"/>
    <xf numFmtId="0" fontId="19"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46" fillId="24" borderId="136" applyNumberFormat="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19" fillId="27" borderId="137" applyNumberFormat="0" applyFont="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20" fillId="27" borderId="137" applyNumberFormat="0" applyFont="0" applyAlignment="0" applyProtection="0"/>
    <xf numFmtId="0" fontId="20"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20"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3" fillId="11" borderId="136" applyNumberFormat="0" applyAlignment="0" applyProtection="0"/>
    <xf numFmtId="0" fontId="56" fillId="24" borderId="138"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20" fillId="27" borderId="137" applyNumberFormat="0" applyFont="0" applyAlignment="0" applyProtection="0"/>
    <xf numFmtId="0" fontId="46" fillId="24"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4" fillId="0" borderId="18"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4" fillId="0" borderId="18" applyNumberFormat="0" applyFill="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19" fillId="27" borderId="137" applyNumberFormat="0" applyFon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20"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19" fillId="27" borderId="137" applyNumberFormat="0" applyFont="0" applyAlignment="0" applyProtection="0"/>
    <xf numFmtId="0" fontId="20"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19" fillId="27" borderId="137" applyNumberFormat="0" applyFont="0" applyAlignment="0" applyProtection="0"/>
    <xf numFmtId="0" fontId="53" fillId="11" borderId="136" applyNumberFormat="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3" fillId="11" borderId="136"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46" fillId="24" borderId="136" applyNumberFormat="0" applyAlignment="0" applyProtection="0"/>
    <xf numFmtId="0" fontId="56" fillId="24" borderId="138"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3" fillId="11"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3" fillId="11"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20" fillId="27" borderId="137" applyNumberFormat="0" applyFont="0" applyAlignment="0" applyProtection="0"/>
    <xf numFmtId="0" fontId="58" fillId="0" borderId="139" applyNumberFormat="0" applyFill="0" applyAlignment="0" applyProtection="0"/>
    <xf numFmtId="0" fontId="53" fillId="11"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19" fillId="27" borderId="137" applyNumberFormat="0" applyFont="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3" fillId="11" borderId="136" applyNumberFormat="0" applyAlignment="0" applyProtection="0"/>
    <xf numFmtId="0" fontId="46" fillId="24" borderId="136" applyNumberFormat="0" applyAlignment="0" applyProtection="0"/>
    <xf numFmtId="0" fontId="58" fillId="0" borderId="139" applyNumberFormat="0" applyFill="0" applyAlignment="0" applyProtection="0"/>
    <xf numFmtId="0" fontId="46" fillId="24" borderId="136" applyNumberFormat="0" applyAlignment="0" applyProtection="0"/>
    <xf numFmtId="0" fontId="58" fillId="0" borderId="139" applyNumberFormat="0" applyFill="0" applyAlignment="0" applyProtection="0"/>
    <xf numFmtId="0" fontId="53" fillId="11" borderId="136" applyNumberFormat="0" applyAlignment="0" applyProtection="0"/>
    <xf numFmtId="0" fontId="19" fillId="27" borderId="137" applyNumberFormat="0" applyFont="0" applyAlignment="0" applyProtection="0"/>
    <xf numFmtId="0" fontId="46" fillId="24" borderId="136"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3" fillId="11" borderId="136"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3" fillId="11" borderId="136" applyNumberFormat="0" applyAlignment="0" applyProtection="0"/>
    <xf numFmtId="0" fontId="46" fillId="24" borderId="136" applyNumberFormat="0" applyAlignment="0" applyProtection="0"/>
    <xf numFmtId="0" fontId="56" fillId="24" borderId="138" applyNumberFormat="0" applyAlignment="0" applyProtection="0"/>
    <xf numFmtId="0" fontId="19" fillId="27" borderId="137" applyNumberFormat="0" applyFont="0" applyAlignment="0" applyProtection="0"/>
    <xf numFmtId="0" fontId="58" fillId="0" borderId="139" applyNumberFormat="0" applyFill="0" applyAlignment="0" applyProtection="0"/>
    <xf numFmtId="0" fontId="46" fillId="24" borderId="136" applyNumberFormat="0" applyAlignment="0" applyProtection="0"/>
    <xf numFmtId="0" fontId="19" fillId="27" borderId="137" applyNumberFormat="0" applyFont="0" applyAlignment="0" applyProtection="0"/>
    <xf numFmtId="0" fontId="56" fillId="24" borderId="138" applyNumberFormat="0" applyAlignment="0" applyProtection="0"/>
    <xf numFmtId="0" fontId="58" fillId="0" borderId="139" applyNumberFormat="0" applyFill="0" applyAlignment="0" applyProtection="0"/>
    <xf numFmtId="0" fontId="58" fillId="0" borderId="139" applyNumberFormat="0" applyFill="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56" fillId="24" borderId="138" applyNumberFormat="0" applyAlignment="0" applyProtection="0"/>
    <xf numFmtId="0" fontId="58" fillId="0" borderId="139" applyNumberFormat="0" applyFill="0" applyAlignment="0" applyProtection="0"/>
    <xf numFmtId="0" fontId="56" fillId="24" borderId="138" applyNumberFormat="0" applyAlignment="0" applyProtection="0"/>
    <xf numFmtId="0" fontId="19" fillId="27" borderId="137" applyNumberFormat="0" applyFont="0" applyAlignment="0" applyProtection="0"/>
    <xf numFmtId="0" fontId="19" fillId="27" borderId="137" applyNumberFormat="0" applyFont="0" applyAlignment="0" applyProtection="0"/>
    <xf numFmtId="0" fontId="46" fillId="24" borderId="136" applyNumberFormat="0" applyAlignment="0" applyProtection="0"/>
    <xf numFmtId="0" fontId="56" fillId="24" borderId="138" applyNumberFormat="0" applyAlignment="0" applyProtection="0"/>
    <xf numFmtId="0" fontId="58" fillId="0" borderId="139" applyNumberFormat="0" applyFill="0" applyAlignment="0" applyProtection="0"/>
    <xf numFmtId="0" fontId="20" fillId="27" borderId="137" applyNumberFormat="0" applyFont="0" applyAlignment="0" applyProtection="0"/>
    <xf numFmtId="0" fontId="19" fillId="27" borderId="137" applyNumberFormat="0" applyFont="0" applyAlignment="0" applyProtection="0"/>
    <xf numFmtId="0" fontId="58" fillId="0" borderId="139" applyNumberFormat="0" applyFill="0" applyAlignment="0" applyProtection="0"/>
    <xf numFmtId="0" fontId="56" fillId="24" borderId="138" applyNumberFormat="0" applyAlignment="0" applyProtection="0"/>
    <xf numFmtId="0" fontId="20" fillId="27" borderId="137" applyNumberFormat="0" applyFont="0" applyAlignment="0" applyProtection="0"/>
    <xf numFmtId="0" fontId="46" fillId="24" borderId="136" applyNumberFormat="0" applyAlignment="0" applyProtection="0"/>
    <xf numFmtId="0" fontId="19" fillId="27" borderId="137" applyNumberFormat="0" applyFont="0" applyAlignment="0" applyProtection="0"/>
    <xf numFmtId="0" fontId="53" fillId="11" borderId="214" applyNumberFormat="0" applyAlignment="0" applyProtection="0"/>
    <xf numFmtId="0" fontId="58" fillId="0" borderId="201" applyNumberFormat="0" applyFill="0" applyAlignment="0" applyProtection="0"/>
    <xf numFmtId="0" fontId="58" fillId="0" borderId="192" applyNumberFormat="0" applyFill="0" applyAlignment="0" applyProtection="0"/>
    <xf numFmtId="0" fontId="53" fillId="11" borderId="220" applyNumberFormat="0" applyAlignment="0" applyProtection="0"/>
    <xf numFmtId="0" fontId="53" fillId="11" borderId="205" applyNumberFormat="0" applyAlignment="0" applyProtection="0"/>
    <xf numFmtId="0" fontId="58" fillId="0" borderId="170" applyNumberFormat="0" applyFill="0" applyAlignment="0" applyProtection="0"/>
    <xf numFmtId="0" fontId="58" fillId="0" borderId="170" applyNumberFormat="0" applyFill="0" applyAlignment="0" applyProtection="0"/>
    <xf numFmtId="0" fontId="19" fillId="27" borderId="184" applyNumberFormat="0" applyFont="0" applyAlignment="0" applyProtection="0"/>
    <xf numFmtId="0" fontId="46" fillId="24" borderId="183" applyNumberFormat="0" applyAlignment="0" applyProtection="0"/>
    <xf numFmtId="0" fontId="53" fillId="11" borderId="214" applyNumberFormat="0" applyAlignment="0" applyProtection="0"/>
    <xf numFmtId="0" fontId="58" fillId="0" borderId="201" applyNumberFormat="0" applyFill="0" applyAlignment="0" applyProtection="0"/>
    <xf numFmtId="0" fontId="58" fillId="0" borderId="192" applyNumberFormat="0" applyFill="0" applyAlignment="0" applyProtection="0"/>
    <xf numFmtId="0" fontId="20" fillId="27" borderId="194" applyNumberFormat="0" applyFont="0" applyAlignment="0" applyProtection="0"/>
    <xf numFmtId="0" fontId="18" fillId="38" borderId="213" applyNumberFormat="0" applyAlignment="0">
      <alignment horizontal="left"/>
    </xf>
    <xf numFmtId="0" fontId="58" fillId="0" borderId="209" applyNumberFormat="0" applyFill="0" applyAlignment="0" applyProtection="0"/>
    <xf numFmtId="0" fontId="58" fillId="0" borderId="192" applyNumberFormat="0" applyFill="0" applyAlignment="0" applyProtection="0"/>
    <xf numFmtId="0" fontId="46" fillId="24" borderId="171" applyNumberFormat="0" applyAlignment="0" applyProtection="0"/>
    <xf numFmtId="0" fontId="56" fillId="24" borderId="185" applyNumberFormat="0" applyAlignment="0" applyProtection="0"/>
    <xf numFmtId="0" fontId="20" fillId="27" borderId="184" applyNumberFormat="0" applyFont="0" applyAlignment="0" applyProtection="0"/>
    <xf numFmtId="0" fontId="53" fillId="11" borderId="205" applyNumberFormat="0" applyAlignment="0" applyProtection="0"/>
    <xf numFmtId="0" fontId="53" fillId="11" borderId="183" applyNumberFormat="0" applyAlignment="0" applyProtection="0"/>
    <xf numFmtId="0" fontId="53" fillId="11" borderId="171" applyNumberFormat="0" applyAlignment="0" applyProtection="0"/>
    <xf numFmtId="0" fontId="54" fillId="0" borderId="172" applyNumberFormat="0" applyFill="0" applyAlignment="0" applyProtection="0"/>
    <xf numFmtId="0" fontId="53" fillId="11" borderId="205" applyNumberFormat="0" applyAlignment="0" applyProtection="0"/>
    <xf numFmtId="0" fontId="20" fillId="27" borderId="173" applyNumberFormat="0" applyFont="0" applyAlignment="0" applyProtection="0"/>
    <xf numFmtId="0" fontId="56" fillId="24" borderId="174" applyNumberFormat="0" applyAlignment="0" applyProtection="0"/>
    <xf numFmtId="0" fontId="11" fillId="0" borderId="0"/>
    <xf numFmtId="0" fontId="56" fillId="24" borderId="212" applyNumberFormat="0" applyAlignment="0" applyProtection="0"/>
    <xf numFmtId="0" fontId="53" fillId="11" borderId="220" applyNumberFormat="0" applyAlignment="0" applyProtection="0"/>
    <xf numFmtId="0" fontId="20" fillId="27" borderId="203" applyNumberFormat="0" applyFont="0" applyAlignment="0" applyProtection="0"/>
    <xf numFmtId="0" fontId="56" fillId="24" borderId="232" applyNumberFormat="0" applyAlignment="0" applyProtection="0"/>
    <xf numFmtId="0" fontId="58" fillId="0" borderId="182" applyNumberFormat="0" applyFill="0" applyAlignment="0" applyProtection="0"/>
    <xf numFmtId="0" fontId="58" fillId="0" borderId="201" applyNumberFormat="0" applyFill="0" applyAlignment="0" applyProtection="0"/>
    <xf numFmtId="0" fontId="58" fillId="0" borderId="182" applyNumberFormat="0" applyFill="0" applyAlignment="0" applyProtection="0"/>
    <xf numFmtId="0" fontId="11" fillId="0" borderId="0"/>
    <xf numFmtId="0" fontId="46" fillId="24" borderId="183" applyNumberFormat="0" applyAlignment="0" applyProtection="0"/>
    <xf numFmtId="0" fontId="46" fillId="24" borderId="196" applyNumberFormat="0" applyAlignment="0" applyProtection="0"/>
    <xf numFmtId="0" fontId="86" fillId="0" borderId="0" applyNumberFormat="0" applyFill="0" applyBorder="0" applyAlignment="0" applyProtection="0">
      <alignment vertical="top"/>
      <protection locked="0"/>
    </xf>
    <xf numFmtId="0" fontId="53" fillId="11" borderId="220" applyNumberFormat="0" applyAlignment="0" applyProtection="0"/>
    <xf numFmtId="0" fontId="46" fillId="24" borderId="205" applyNumberFormat="0" applyAlignment="0" applyProtection="0"/>
    <xf numFmtId="0" fontId="58" fillId="0" borderId="229" applyNumberFormat="0" applyFill="0" applyAlignment="0" applyProtection="0"/>
    <xf numFmtId="0" fontId="62" fillId="0" borderId="165">
      <alignment horizontal="left" wrapText="1" indent="2"/>
    </xf>
    <xf numFmtId="0" fontId="61" fillId="0" borderId="146">
      <alignment horizontal="center"/>
    </xf>
    <xf numFmtId="0" fontId="11" fillId="0" borderId="0"/>
    <xf numFmtId="0" fontId="11" fillId="0" borderId="0"/>
    <xf numFmtId="0" fontId="20" fillId="27" borderId="231" applyNumberFormat="0" applyFont="0" applyAlignment="0" applyProtection="0"/>
    <xf numFmtId="0" fontId="11" fillId="0" borderId="0"/>
    <xf numFmtId="0" fontId="11" fillId="0" borderId="0"/>
    <xf numFmtId="0" fontId="53" fillId="11" borderId="202" applyNumberFormat="0" applyAlignment="0" applyProtection="0"/>
    <xf numFmtId="0" fontId="11" fillId="0" borderId="0"/>
    <xf numFmtId="0" fontId="11" fillId="0" borderId="0"/>
    <xf numFmtId="0" fontId="58" fillId="0" borderId="201" applyNumberFormat="0" applyFill="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6" fillId="24" borderId="171" applyNumberFormat="0" applyAlignment="0" applyProtection="0"/>
    <xf numFmtId="0" fontId="53" fillId="11" borderId="171" applyNumberFormat="0" applyAlignment="0" applyProtection="0"/>
    <xf numFmtId="0" fontId="19" fillId="27" borderId="173" applyNumberFormat="0" applyFont="0" applyAlignment="0" applyProtection="0"/>
    <xf numFmtId="0" fontId="56" fillId="24" borderId="174" applyNumberFormat="0" applyAlignment="0" applyProtection="0"/>
    <xf numFmtId="0" fontId="58" fillId="0" borderId="170" applyNumberFormat="0" applyFill="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8" fillId="0" borderId="219" applyNumberFormat="0" applyFill="0" applyAlignment="0" applyProtection="0"/>
    <xf numFmtId="0" fontId="61" fillId="0" borderId="180">
      <alignment horizontal="center"/>
    </xf>
    <xf numFmtId="0" fontId="46" fillId="24" borderId="171" applyNumberFormat="0" applyAlignment="0" applyProtection="0"/>
    <xf numFmtId="0" fontId="46" fillId="24" borderId="220" applyNumberFormat="0" applyAlignment="0" applyProtection="0"/>
    <xf numFmtId="0" fontId="53" fillId="11" borderId="171"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6" fillId="24" borderId="204" applyNumberFormat="0" applyAlignment="0" applyProtection="0"/>
    <xf numFmtId="0" fontId="20" fillId="27" borderId="173" applyNumberFormat="0" applyFont="0" applyAlignment="0" applyProtection="0"/>
    <xf numFmtId="0" fontId="56" fillId="24" borderId="174" applyNumberFormat="0" applyAlignment="0" applyProtection="0"/>
    <xf numFmtId="0" fontId="56" fillId="24" borderId="174" applyNumberFormat="0" applyAlignment="0" applyProtection="0"/>
    <xf numFmtId="0" fontId="58" fillId="0" borderId="170" applyNumberFormat="0" applyFill="0" applyAlignment="0" applyProtection="0"/>
    <xf numFmtId="0" fontId="58" fillId="0" borderId="170" applyNumberFormat="0" applyFill="0" applyAlignment="0" applyProtection="0"/>
    <xf numFmtId="0" fontId="58" fillId="0" borderId="170" applyNumberFormat="0" applyFill="0" applyAlignment="0" applyProtection="0"/>
    <xf numFmtId="0" fontId="58" fillId="0" borderId="170" applyNumberFormat="0" applyFill="0" applyAlignment="0" applyProtection="0"/>
    <xf numFmtId="0" fontId="58" fillId="0" borderId="170" applyNumberFormat="0" applyFill="0" applyAlignment="0" applyProtection="0"/>
    <xf numFmtId="0" fontId="19" fillId="27" borderId="194"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38" fillId="0" borderId="0" applyFont="0" applyFill="0" applyBorder="0" applyAlignment="0" applyProtection="0"/>
    <xf numFmtId="178" fontId="81" fillId="37" borderId="213" applyAlignment="0">
      <protection locked="0"/>
    </xf>
    <xf numFmtId="0" fontId="46" fillId="24" borderId="220" applyNumberFormat="0" applyAlignment="0" applyProtection="0"/>
    <xf numFmtId="0" fontId="11" fillId="0" borderId="0"/>
    <xf numFmtId="0" fontId="53" fillId="11" borderId="193" applyNumberFormat="0" applyAlignment="0" applyProtection="0"/>
    <xf numFmtId="178" fontId="81" fillId="37" borderId="175" applyAlignment="0">
      <protection locked="0"/>
    </xf>
    <xf numFmtId="0" fontId="18" fillId="38" borderId="175" applyNumberFormat="0" applyAlignment="0">
      <alignment horizontal="left"/>
    </xf>
    <xf numFmtId="43" fontId="11" fillId="0" borderId="0" applyFont="0" applyFill="0" applyBorder="0" applyAlignment="0" applyProtection="0"/>
    <xf numFmtId="0" fontId="11" fillId="0" borderId="0"/>
    <xf numFmtId="0" fontId="18" fillId="38" borderId="175" applyNumberFormat="0" applyAlignment="0">
      <alignment horizontal="left"/>
    </xf>
    <xf numFmtId="0" fontId="11" fillId="0" borderId="0"/>
    <xf numFmtId="43" fontId="19" fillId="0" borderId="0" applyFont="0" applyFill="0" applyBorder="0" applyAlignment="0" applyProtection="0"/>
    <xf numFmtId="43" fontId="18" fillId="0" borderId="0" applyFont="0" applyFill="0" applyBorder="0" applyAlignment="0" applyProtection="0"/>
    <xf numFmtId="0" fontId="58" fillId="0" borderId="229" applyNumberFormat="0" applyFill="0" applyAlignment="0" applyProtection="0"/>
    <xf numFmtId="0" fontId="56" fillId="24" borderId="185" applyNumberFormat="0" applyAlignment="0" applyProtection="0"/>
    <xf numFmtId="0" fontId="53" fillId="11" borderId="183" applyNumberFormat="0" applyAlignment="0" applyProtection="0"/>
    <xf numFmtId="0" fontId="46" fillId="24" borderId="176" applyNumberFormat="0" applyAlignment="0" applyProtection="0"/>
    <xf numFmtId="0" fontId="46" fillId="24" borderId="176" applyNumberFormat="0" applyAlignment="0" applyProtection="0"/>
    <xf numFmtId="0" fontId="46" fillId="24" borderId="176" applyNumberFormat="0" applyAlignment="0" applyProtection="0"/>
    <xf numFmtId="0" fontId="46" fillId="24" borderId="176" applyNumberFormat="0" applyAlignment="0" applyProtection="0"/>
    <xf numFmtId="0" fontId="46" fillId="24" borderId="176" applyNumberFormat="0" applyAlignment="0" applyProtection="0"/>
    <xf numFmtId="0" fontId="46" fillId="24" borderId="196" applyNumberFormat="0" applyAlignment="0" applyProtection="0"/>
    <xf numFmtId="178" fontId="81" fillId="37" borderId="190" applyAlignment="0">
      <protection locked="0"/>
    </xf>
    <xf numFmtId="0" fontId="19" fillId="27" borderId="211" applyNumberFormat="0" applyFont="0" applyAlignment="0" applyProtection="0"/>
    <xf numFmtId="0" fontId="46" fillId="24" borderId="193"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0" fontId="53" fillId="11" borderId="193" applyNumberFormat="0" applyAlignment="0" applyProtection="0"/>
    <xf numFmtId="0" fontId="18" fillId="38" borderId="200" applyNumberFormat="0" applyAlignment="0">
      <alignment horizontal="left"/>
    </xf>
    <xf numFmtId="44" fontId="11" fillId="0" borderId="0" applyFont="0" applyFill="0" applyBorder="0" applyAlignment="0" applyProtection="0"/>
    <xf numFmtId="0" fontId="61" fillId="0" borderId="190">
      <alignment horizontal="center"/>
    </xf>
    <xf numFmtId="0" fontId="53" fillId="11" borderId="176" applyNumberFormat="0" applyAlignment="0" applyProtection="0"/>
    <xf numFmtId="0" fontId="53" fillId="11" borderId="176" applyNumberFormat="0" applyAlignment="0" applyProtection="0"/>
    <xf numFmtId="0" fontId="53" fillId="11" borderId="176" applyNumberFormat="0" applyAlignment="0" applyProtection="0"/>
    <xf numFmtId="0" fontId="53" fillId="11" borderId="176" applyNumberFormat="0" applyAlignment="0" applyProtection="0"/>
    <xf numFmtId="0" fontId="53" fillId="11" borderId="176"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8" fillId="38" borderId="190" applyNumberFormat="0" applyAlignment="0">
      <alignment horizontal="left"/>
    </xf>
    <xf numFmtId="0" fontId="19" fillId="27" borderId="177" applyNumberFormat="0" applyFont="0" applyAlignment="0" applyProtection="0"/>
    <xf numFmtId="0" fontId="19" fillId="27" borderId="177" applyNumberFormat="0" applyFont="0" applyAlignment="0" applyProtection="0"/>
    <xf numFmtId="0" fontId="19" fillId="27" borderId="177" applyNumberFormat="0" applyFont="0" applyAlignment="0" applyProtection="0"/>
    <xf numFmtId="0" fontId="19" fillId="27" borderId="177" applyNumberFormat="0" applyFont="0" applyAlignment="0" applyProtection="0"/>
    <xf numFmtId="0" fontId="20" fillId="27" borderId="177" applyNumberFormat="0" applyFont="0" applyAlignment="0" applyProtection="0"/>
    <xf numFmtId="0" fontId="56" fillId="24" borderId="178" applyNumberFormat="0" applyAlignment="0" applyProtection="0"/>
    <xf numFmtId="0" fontId="56" fillId="24" borderId="178" applyNumberFormat="0" applyAlignment="0" applyProtection="0"/>
    <xf numFmtId="0" fontId="56" fillId="24" borderId="178" applyNumberFormat="0" applyAlignment="0" applyProtection="0"/>
    <xf numFmtId="0" fontId="56" fillId="24" borderId="178" applyNumberFormat="0" applyAlignment="0" applyProtection="0"/>
    <xf numFmtId="0" fontId="56" fillId="24" borderId="178" applyNumberFormat="0" applyAlignment="0" applyProtection="0"/>
    <xf numFmtId="0" fontId="56" fillId="24" borderId="178" applyNumberFormat="0" applyAlignment="0" applyProtection="0"/>
    <xf numFmtId="9" fontId="11" fillId="0" borderId="0" applyFont="0" applyFill="0" applyBorder="0" applyAlignment="0" applyProtection="0"/>
    <xf numFmtId="0" fontId="58" fillId="0" borderId="179" applyNumberFormat="0" applyFill="0" applyAlignment="0" applyProtection="0"/>
    <xf numFmtId="0" fontId="58" fillId="0" borderId="179" applyNumberFormat="0" applyFill="0" applyAlignment="0" applyProtection="0"/>
    <xf numFmtId="0" fontId="58" fillId="0" borderId="179" applyNumberFormat="0" applyFill="0" applyAlignment="0" applyProtection="0"/>
    <xf numFmtId="0" fontId="58" fillId="0" borderId="179" applyNumberFormat="0" applyFill="0" applyAlignment="0" applyProtection="0"/>
    <xf numFmtId="0" fontId="58" fillId="0" borderId="179" applyNumberFormat="0" applyFill="0" applyAlignment="0" applyProtection="0"/>
    <xf numFmtId="0" fontId="58" fillId="0" borderId="179" applyNumberFormat="0" applyFill="0" applyAlignment="0" applyProtection="0"/>
    <xf numFmtId="0" fontId="58" fillId="0" borderId="179" applyNumberFormat="0" applyFill="0" applyAlignment="0" applyProtection="0"/>
    <xf numFmtId="0" fontId="58" fillId="0" borderId="179" applyNumberFormat="0" applyFill="0" applyAlignment="0" applyProtection="0"/>
    <xf numFmtId="0" fontId="58" fillId="0" borderId="179" applyNumberFormat="0" applyFill="0" applyAlignment="0" applyProtection="0"/>
    <xf numFmtId="0" fontId="58" fillId="0" borderId="179" applyNumberFormat="0" applyFill="0" applyAlignment="0" applyProtection="0"/>
    <xf numFmtId="0" fontId="58" fillId="0" borderId="179" applyNumberFormat="0" applyFill="0" applyAlignment="0" applyProtection="0"/>
    <xf numFmtId="0" fontId="58" fillId="0" borderId="179" applyNumberFormat="0" applyFill="0" applyAlignment="0" applyProtection="0"/>
    <xf numFmtId="0" fontId="58" fillId="0" borderId="182" applyNumberFormat="0" applyFill="0" applyAlignment="0" applyProtection="0"/>
    <xf numFmtId="0" fontId="53" fillId="11" borderId="220" applyNumberFormat="0" applyAlignment="0" applyProtection="0"/>
    <xf numFmtId="0" fontId="58" fillId="0" borderId="229" applyNumberFormat="0" applyFill="0" applyAlignment="0" applyProtection="0"/>
    <xf numFmtId="0" fontId="46" fillId="24" borderId="193" applyNumberFormat="0" applyAlignment="0" applyProtection="0"/>
    <xf numFmtId="0" fontId="58" fillId="0" borderId="229" applyNumberFormat="0" applyFill="0" applyAlignment="0" applyProtection="0"/>
    <xf numFmtId="0" fontId="58" fillId="0" borderId="201" applyNumberFormat="0" applyFill="0" applyAlignment="0" applyProtection="0"/>
    <xf numFmtId="0" fontId="46" fillId="24" borderId="220" applyNumberFormat="0" applyAlignment="0" applyProtection="0"/>
    <xf numFmtId="0" fontId="56" fillId="24" borderId="212" applyNumberFormat="0" applyAlignment="0" applyProtection="0"/>
    <xf numFmtId="0" fontId="46" fillId="24" borderId="183" applyNumberFormat="0" applyAlignment="0" applyProtection="0"/>
    <xf numFmtId="0" fontId="53" fillId="11" borderId="205" applyNumberFormat="0" applyAlignment="0" applyProtection="0"/>
    <xf numFmtId="0" fontId="53" fillId="11" borderId="183" applyNumberFormat="0" applyAlignment="0" applyProtection="0"/>
    <xf numFmtId="0" fontId="46" fillId="24" borderId="220" applyNumberFormat="0" applyAlignment="0" applyProtection="0"/>
    <xf numFmtId="0" fontId="19" fillId="27" borderId="231" applyNumberFormat="0" applyFont="0" applyAlignment="0" applyProtection="0"/>
    <xf numFmtId="0" fontId="20" fillId="27" borderId="231" applyNumberFormat="0" applyFont="0" applyAlignment="0" applyProtection="0"/>
    <xf numFmtId="0" fontId="56" fillId="24" borderId="195" applyNumberFormat="0" applyAlignment="0" applyProtection="0"/>
    <xf numFmtId="0" fontId="46" fillId="24" borderId="214" applyNumberFormat="0" applyAlignment="0" applyProtection="0"/>
    <xf numFmtId="0" fontId="56" fillId="24" borderId="232" applyNumberFormat="0" applyAlignment="0" applyProtection="0"/>
    <xf numFmtId="0" fontId="20" fillId="27" borderId="184" applyNumberFormat="0" applyFont="0" applyAlignment="0" applyProtection="0"/>
    <xf numFmtId="0" fontId="56" fillId="24" borderId="185" applyNumberFormat="0" applyAlignment="0" applyProtection="0"/>
    <xf numFmtId="0" fontId="56" fillId="24" borderId="185" applyNumberFormat="0" applyAlignment="0" applyProtection="0"/>
    <xf numFmtId="0" fontId="58" fillId="0" borderId="182" applyNumberFormat="0" applyFill="0" applyAlignment="0" applyProtection="0"/>
    <xf numFmtId="0" fontId="58" fillId="0" borderId="182" applyNumberFormat="0" applyFill="0" applyAlignment="0" applyProtection="0"/>
    <xf numFmtId="0" fontId="58" fillId="0" borderId="182" applyNumberFormat="0" applyFill="0" applyAlignment="0" applyProtection="0"/>
    <xf numFmtId="0" fontId="58" fillId="0" borderId="182" applyNumberFormat="0" applyFill="0" applyAlignment="0" applyProtection="0"/>
    <xf numFmtId="0" fontId="58" fillId="0" borderId="182" applyNumberFormat="0" applyFill="0" applyAlignment="0" applyProtection="0"/>
    <xf numFmtId="0" fontId="46" fillId="24" borderId="220" applyNumberFormat="0" applyAlignment="0" applyProtection="0"/>
    <xf numFmtId="0" fontId="18" fillId="38" borderId="213" applyNumberFormat="0" applyAlignment="0">
      <alignment horizontal="left"/>
    </xf>
    <xf numFmtId="0" fontId="46" fillId="24" borderId="193" applyNumberFormat="0" applyAlignment="0" applyProtection="0"/>
    <xf numFmtId="0" fontId="46" fillId="24" borderId="220" applyNumberFormat="0" applyAlignment="0" applyProtection="0"/>
    <xf numFmtId="0" fontId="58" fillId="0" borderId="192" applyNumberFormat="0" applyFill="0" applyAlignment="0" applyProtection="0"/>
    <xf numFmtId="0" fontId="56" fillId="24" borderId="195" applyNumberFormat="0" applyAlignment="0" applyProtection="0"/>
    <xf numFmtId="0" fontId="20" fillId="27" borderId="203" applyNumberFormat="0" applyFont="0" applyAlignment="0" applyProtection="0"/>
    <xf numFmtId="0" fontId="53" fillId="11" borderId="230" applyNumberFormat="0" applyAlignment="0" applyProtection="0"/>
    <xf numFmtId="0" fontId="46" fillId="24" borderId="202" applyNumberFormat="0" applyAlignment="0" applyProtection="0"/>
    <xf numFmtId="0" fontId="56" fillId="24" borderId="204" applyNumberFormat="0" applyAlignment="0" applyProtection="0"/>
    <xf numFmtId="0" fontId="56" fillId="24" borderId="222" applyNumberFormat="0" applyAlignment="0" applyProtection="0"/>
    <xf numFmtId="0" fontId="46" fillId="24" borderId="214" applyNumberFormat="0" applyAlignment="0" applyProtection="0"/>
    <xf numFmtId="0" fontId="58" fillId="0" borderId="201" applyNumberFormat="0" applyFill="0" applyAlignment="0" applyProtection="0"/>
    <xf numFmtId="0" fontId="53" fillId="11" borderId="202" applyNumberFormat="0" applyAlignment="0" applyProtection="0"/>
    <xf numFmtId="0" fontId="46" fillId="24" borderId="210" applyNumberFormat="0" applyAlignment="0" applyProtection="0"/>
    <xf numFmtId="0" fontId="46" fillId="24" borderId="214" applyNumberFormat="0" applyAlignment="0" applyProtection="0"/>
    <xf numFmtId="0" fontId="58" fillId="0" borderId="209" applyNumberFormat="0" applyFill="0" applyAlignment="0" applyProtection="0"/>
    <xf numFmtId="0" fontId="53" fillId="11" borderId="196" applyNumberFormat="0" applyAlignment="0" applyProtection="0"/>
    <xf numFmtId="0" fontId="53" fillId="11" borderId="196" applyNumberFormat="0" applyAlignment="0" applyProtection="0"/>
    <xf numFmtId="0" fontId="20" fillId="27" borderId="211" applyNumberFormat="0" applyFont="0" applyAlignment="0" applyProtection="0"/>
    <xf numFmtId="0" fontId="56" fillId="24" borderId="212" applyNumberFormat="0" applyAlignment="0" applyProtection="0"/>
    <xf numFmtId="0" fontId="56" fillId="24" borderId="222" applyNumberFormat="0" applyAlignment="0" applyProtection="0"/>
    <xf numFmtId="0" fontId="46" fillId="24" borderId="196" applyNumberFormat="0" applyAlignment="0" applyProtection="0"/>
    <xf numFmtId="0" fontId="20" fillId="27" borderId="221" applyNumberFormat="0" applyFont="0" applyAlignment="0" applyProtection="0"/>
    <xf numFmtId="0" fontId="46" fillId="24" borderId="196" applyNumberFormat="0" applyAlignment="0" applyProtection="0"/>
    <xf numFmtId="0" fontId="58" fillId="0" borderId="209" applyNumberFormat="0" applyFill="0" applyAlignment="0" applyProtection="0"/>
    <xf numFmtId="0" fontId="46" fillId="24" borderId="233" applyNumberFormat="0" applyAlignment="0" applyProtection="0"/>
    <xf numFmtId="0" fontId="18" fillId="38" borderId="190" applyNumberFormat="0" applyAlignment="0">
      <alignment horizontal="left"/>
    </xf>
    <xf numFmtId="0" fontId="53" fillId="11" borderId="220" applyNumberFormat="0" applyAlignment="0" applyProtection="0"/>
    <xf numFmtId="0" fontId="58" fillId="0" borderId="209" applyNumberFormat="0" applyFill="0" applyAlignment="0" applyProtection="0"/>
    <xf numFmtId="0" fontId="53" fillId="11" borderId="214" applyNumberFormat="0" applyAlignment="0" applyProtection="0"/>
    <xf numFmtId="0" fontId="58" fillId="0" borderId="219" applyNumberFormat="0" applyFill="0" applyAlignment="0" applyProtection="0"/>
    <xf numFmtId="0" fontId="53" fillId="11" borderId="214" applyNumberFormat="0" applyAlignment="0" applyProtection="0"/>
    <xf numFmtId="0" fontId="46" fillId="24" borderId="205" applyNumberFormat="0" applyAlignment="0" applyProtection="0"/>
    <xf numFmtId="0" fontId="18" fillId="38" borderId="223" applyNumberFormat="0" applyAlignment="0">
      <alignment horizontal="left"/>
    </xf>
    <xf numFmtId="0" fontId="61" fillId="0" borderId="200">
      <alignment horizontal="center"/>
    </xf>
    <xf numFmtId="0" fontId="46" fillId="24" borderId="230" applyNumberFormat="0" applyAlignment="0" applyProtection="0"/>
    <xf numFmtId="0" fontId="46" fillId="24" borderId="186" applyNumberFormat="0" applyAlignment="0" applyProtection="0"/>
    <xf numFmtId="0" fontId="46" fillId="24" borderId="186" applyNumberFormat="0" applyAlignment="0" applyProtection="0"/>
    <xf numFmtId="0" fontId="46" fillId="24" borderId="186" applyNumberFormat="0" applyAlignment="0" applyProtection="0"/>
    <xf numFmtId="0" fontId="46" fillId="24" borderId="186" applyNumberFormat="0" applyAlignment="0" applyProtection="0"/>
    <xf numFmtId="0" fontId="46" fillId="24" borderId="186" applyNumberFormat="0" applyAlignment="0" applyProtection="0"/>
    <xf numFmtId="0" fontId="58" fillId="0" borderId="219" applyNumberFormat="0" applyFill="0" applyAlignment="0" applyProtection="0"/>
    <xf numFmtId="0" fontId="53" fillId="11" borderId="196" applyNumberFormat="0" applyAlignment="0" applyProtection="0"/>
    <xf numFmtId="0" fontId="53" fillId="11" borderId="196" applyNumberFormat="0" applyAlignment="0" applyProtection="0"/>
    <xf numFmtId="0" fontId="53" fillId="11" borderId="196" applyNumberFormat="0" applyAlignment="0" applyProtection="0"/>
    <xf numFmtId="0" fontId="46" fillId="24" borderId="205" applyNumberFormat="0" applyAlignment="0" applyProtection="0"/>
    <xf numFmtId="0" fontId="46" fillId="24" borderId="220" applyNumberFormat="0" applyAlignment="0" applyProtection="0"/>
    <xf numFmtId="0" fontId="46" fillId="24" borderId="196" applyNumberFormat="0" applyAlignment="0" applyProtection="0"/>
    <xf numFmtId="0" fontId="53" fillId="11" borderId="186" applyNumberFormat="0" applyAlignment="0" applyProtection="0"/>
    <xf numFmtId="0" fontId="53" fillId="11" borderId="186" applyNumberFormat="0" applyAlignment="0" applyProtection="0"/>
    <xf numFmtId="0" fontId="53" fillId="11" borderId="186" applyNumberFormat="0" applyAlignment="0" applyProtection="0"/>
    <xf numFmtId="0" fontId="53" fillId="11" borderId="186" applyNumberFormat="0" applyAlignment="0" applyProtection="0"/>
    <xf numFmtId="0" fontId="53" fillId="11" borderId="186" applyNumberFormat="0" applyAlignment="0" applyProtection="0"/>
    <xf numFmtId="178" fontId="81" fillId="37" borderId="200" applyAlignment="0">
      <protection locked="0"/>
    </xf>
    <xf numFmtId="0" fontId="56" fillId="24" borderId="232" applyNumberFormat="0" applyAlignment="0" applyProtection="0"/>
    <xf numFmtId="0" fontId="46" fillId="24" borderId="205" applyNumberFormat="0" applyAlignment="0" applyProtection="0"/>
    <xf numFmtId="0" fontId="58" fillId="0" borderId="229" applyNumberFormat="0" applyFill="0" applyAlignment="0" applyProtection="0"/>
    <xf numFmtId="0" fontId="46" fillId="24" borderId="205" applyNumberFormat="0" applyAlignment="0" applyProtection="0"/>
    <xf numFmtId="0" fontId="46" fillId="24" borderId="202" applyNumberFormat="0" applyAlignment="0" applyProtection="0"/>
    <xf numFmtId="0" fontId="58" fillId="0" borderId="209" applyNumberFormat="0" applyFill="0" applyAlignment="0" applyProtection="0"/>
    <xf numFmtId="0" fontId="46" fillId="24" borderId="210" applyNumberFormat="0" applyAlignment="0" applyProtection="0"/>
    <xf numFmtId="0" fontId="53" fillId="11" borderId="210" applyNumberFormat="0" applyAlignment="0" applyProtection="0"/>
    <xf numFmtId="0" fontId="46" fillId="24" borderId="214" applyNumberFormat="0" applyAlignment="0" applyProtection="0"/>
    <xf numFmtId="0" fontId="53" fillId="11" borderId="214" applyNumberFormat="0" applyAlignment="0" applyProtection="0"/>
    <xf numFmtId="0" fontId="58" fillId="0" borderId="192" applyNumberFormat="0" applyFill="0" applyAlignment="0" applyProtection="0"/>
    <xf numFmtId="0" fontId="58" fillId="0" borderId="192" applyNumberFormat="0" applyFill="0" applyAlignment="0" applyProtection="0"/>
    <xf numFmtId="0" fontId="58" fillId="0" borderId="192" applyNumberFormat="0" applyFill="0" applyAlignment="0" applyProtection="0"/>
    <xf numFmtId="0" fontId="56" fillId="24" borderId="195" applyNumberFormat="0" applyAlignment="0" applyProtection="0"/>
    <xf numFmtId="0" fontId="20" fillId="27" borderId="194" applyNumberFormat="0" applyFont="0" applyAlignment="0" applyProtection="0"/>
    <xf numFmtId="0" fontId="20" fillId="27" borderId="221" applyNumberFormat="0" applyFont="0" applyAlignment="0" applyProtection="0"/>
    <xf numFmtId="0" fontId="46" fillId="24" borderId="202" applyNumberFormat="0" applyAlignment="0" applyProtection="0"/>
    <xf numFmtId="0" fontId="53" fillId="11" borderId="193" applyNumberFormat="0" applyAlignment="0" applyProtection="0"/>
    <xf numFmtId="0" fontId="18" fillId="38" borderId="200" applyNumberFormat="0" applyAlignment="0">
      <alignment horizontal="left"/>
    </xf>
    <xf numFmtId="0" fontId="46" fillId="24" borderId="210" applyNumberFormat="0" applyAlignment="0" applyProtection="0"/>
    <xf numFmtId="0" fontId="58" fillId="0" borderId="219" applyNumberFormat="0" applyFill="0" applyAlignment="0" applyProtection="0"/>
    <xf numFmtId="0" fontId="46" fillId="24" borderId="230" applyNumberFormat="0" applyAlignment="0" applyProtection="0"/>
    <xf numFmtId="0" fontId="56" fillId="24" borderId="222" applyNumberFormat="0" applyAlignment="0" applyProtection="0"/>
    <xf numFmtId="0" fontId="53" fillId="11" borderId="205" applyNumberFormat="0" applyAlignment="0" applyProtection="0"/>
    <xf numFmtId="0" fontId="19" fillId="27" borderId="203" applyNumberFormat="0" applyFont="0" applyAlignment="0" applyProtection="0"/>
    <xf numFmtId="0" fontId="53" fillId="11" borderId="220" applyNumberFormat="0" applyAlignment="0" applyProtection="0"/>
    <xf numFmtId="0" fontId="53" fillId="11" borderId="220" applyNumberFormat="0" applyAlignment="0" applyProtection="0"/>
    <xf numFmtId="0" fontId="46" fillId="24" borderId="214" applyNumberFormat="0" applyAlignment="0" applyProtection="0"/>
    <xf numFmtId="0" fontId="58" fillId="0" borderId="209" applyNumberFormat="0" applyFill="0" applyAlignment="0" applyProtection="0"/>
    <xf numFmtId="0" fontId="20" fillId="27" borderId="211" applyNumberFormat="0" applyFont="0" applyAlignment="0" applyProtection="0"/>
    <xf numFmtId="0" fontId="53" fillId="11" borderId="220" applyNumberFormat="0" applyAlignment="0" applyProtection="0"/>
    <xf numFmtId="0" fontId="46" fillId="24" borderId="230" applyNumberFormat="0" applyAlignment="0" applyProtection="0"/>
    <xf numFmtId="0" fontId="56" fillId="24" borderId="195" applyNumberFormat="0" applyAlignment="0" applyProtection="0"/>
    <xf numFmtId="0" fontId="18" fillId="38" borderId="224" applyNumberFormat="0" applyAlignment="0">
      <alignment horizontal="left"/>
    </xf>
    <xf numFmtId="0" fontId="19" fillId="27" borderId="187" applyNumberFormat="0" applyFont="0" applyAlignment="0" applyProtection="0"/>
    <xf numFmtId="0" fontId="19" fillId="27" borderId="187" applyNumberFormat="0" applyFont="0" applyAlignment="0" applyProtection="0"/>
    <xf numFmtId="0" fontId="19" fillId="27" borderId="187" applyNumberFormat="0" applyFont="0" applyAlignment="0" applyProtection="0"/>
    <xf numFmtId="0" fontId="19" fillId="27" borderId="187" applyNumberFormat="0" applyFont="0" applyAlignment="0" applyProtection="0"/>
    <xf numFmtId="0" fontId="20" fillId="27" borderId="187" applyNumberFormat="0" applyFont="0" applyAlignment="0" applyProtection="0"/>
    <xf numFmtId="0" fontId="56" fillId="24" borderId="188" applyNumberFormat="0" applyAlignment="0" applyProtection="0"/>
    <xf numFmtId="0" fontId="56" fillId="24" borderId="188" applyNumberFormat="0" applyAlignment="0" applyProtection="0"/>
    <xf numFmtId="0" fontId="56" fillId="24" borderId="188" applyNumberFormat="0" applyAlignment="0" applyProtection="0"/>
    <xf numFmtId="0" fontId="56" fillId="24" borderId="188" applyNumberFormat="0" applyAlignment="0" applyProtection="0"/>
    <xf numFmtId="0" fontId="56" fillId="24" borderId="188" applyNumberFormat="0" applyAlignment="0" applyProtection="0"/>
    <xf numFmtId="0" fontId="56" fillId="24" borderId="188" applyNumberFormat="0" applyAlignment="0" applyProtection="0"/>
    <xf numFmtId="0" fontId="117" fillId="2" borderId="181"/>
    <xf numFmtId="0" fontId="117" fillId="2" borderId="181"/>
    <xf numFmtId="0" fontId="53" fillId="11" borderId="210" applyNumberFormat="0" applyAlignment="0" applyProtection="0"/>
    <xf numFmtId="0" fontId="58" fillId="0" borderId="219" applyNumberFormat="0" applyFill="0" applyAlignment="0" applyProtection="0"/>
    <xf numFmtId="0" fontId="56" fillId="24" borderId="204" applyNumberFormat="0" applyAlignment="0" applyProtection="0"/>
    <xf numFmtId="0" fontId="58" fillId="0" borderId="192" applyNumberFormat="0" applyFill="0" applyAlignment="0" applyProtection="0"/>
    <xf numFmtId="0" fontId="58" fillId="0" borderId="219" applyNumberFormat="0" applyFill="0" applyAlignment="0" applyProtection="0"/>
    <xf numFmtId="0" fontId="58" fillId="0" borderId="189" applyNumberFormat="0" applyFill="0" applyAlignment="0" applyProtection="0"/>
    <xf numFmtId="0" fontId="58" fillId="0" borderId="189" applyNumberFormat="0" applyFill="0" applyAlignment="0" applyProtection="0"/>
    <xf numFmtId="0" fontId="58" fillId="0" borderId="189" applyNumberFormat="0" applyFill="0" applyAlignment="0" applyProtection="0"/>
    <xf numFmtId="0" fontId="58" fillId="0" borderId="189" applyNumberFormat="0" applyFill="0" applyAlignment="0" applyProtection="0"/>
    <xf numFmtId="0" fontId="58" fillId="0" borderId="189" applyNumberFormat="0" applyFill="0" applyAlignment="0" applyProtection="0"/>
    <xf numFmtId="0" fontId="58" fillId="0" borderId="189" applyNumberFormat="0" applyFill="0" applyAlignment="0" applyProtection="0"/>
    <xf numFmtId="0" fontId="58" fillId="0" borderId="189" applyNumberFormat="0" applyFill="0" applyAlignment="0" applyProtection="0"/>
    <xf numFmtId="0" fontId="58" fillId="0" borderId="189" applyNumberFormat="0" applyFill="0" applyAlignment="0" applyProtection="0"/>
    <xf numFmtId="0" fontId="58" fillId="0" borderId="189" applyNumberFormat="0" applyFill="0" applyAlignment="0" applyProtection="0"/>
    <xf numFmtId="0" fontId="58" fillId="0" borderId="189" applyNumberFormat="0" applyFill="0" applyAlignment="0" applyProtection="0"/>
    <xf numFmtId="0" fontId="58" fillId="0" borderId="189" applyNumberFormat="0" applyFill="0" applyAlignment="0" applyProtection="0"/>
    <xf numFmtId="0" fontId="58" fillId="0" borderId="189" applyNumberFormat="0" applyFill="0" applyAlignment="0" applyProtection="0"/>
    <xf numFmtId="0" fontId="18" fillId="38" borderId="223" applyNumberFormat="0" applyAlignment="0">
      <alignment horizontal="left"/>
    </xf>
    <xf numFmtId="0" fontId="53" fillId="11" borderId="230" applyNumberFormat="0" applyAlignment="0" applyProtection="0"/>
    <xf numFmtId="0" fontId="53" fillId="11" borderId="210" applyNumberFormat="0" applyAlignment="0" applyProtection="0"/>
    <xf numFmtId="0" fontId="56" fillId="24" borderId="204" applyNumberFormat="0" applyAlignment="0" applyProtection="0"/>
    <xf numFmtId="0" fontId="53" fillId="11" borderId="202" applyNumberFormat="0" applyAlignment="0" applyProtection="0"/>
    <xf numFmtId="0" fontId="61" fillId="0" borderId="226">
      <alignment horizontal="center"/>
    </xf>
    <xf numFmtId="0" fontId="19" fillId="27" borderId="197" applyNumberFormat="0" applyFont="0" applyAlignment="0" applyProtection="0"/>
    <xf numFmtId="0" fontId="19" fillId="27" borderId="197" applyNumberFormat="0" applyFont="0" applyAlignment="0" applyProtection="0"/>
    <xf numFmtId="0" fontId="19" fillId="27" borderId="197" applyNumberFormat="0" applyFont="0" applyAlignment="0" applyProtection="0"/>
    <xf numFmtId="0" fontId="19" fillId="27" borderId="197" applyNumberFormat="0" applyFont="0" applyAlignment="0" applyProtection="0"/>
    <xf numFmtId="0" fontId="20" fillId="27" borderId="197" applyNumberFormat="0" applyFont="0" applyAlignment="0" applyProtection="0"/>
    <xf numFmtId="0" fontId="56" fillId="24" borderId="198" applyNumberFormat="0" applyAlignment="0" applyProtection="0"/>
    <xf numFmtId="0" fontId="56" fillId="24" borderId="198" applyNumberFormat="0" applyAlignment="0" applyProtection="0"/>
    <xf numFmtId="0" fontId="56" fillId="24" borderId="198" applyNumberFormat="0" applyAlignment="0" applyProtection="0"/>
    <xf numFmtId="0" fontId="56" fillId="24" borderId="198" applyNumberFormat="0" applyAlignment="0" applyProtection="0"/>
    <xf numFmtId="0" fontId="56" fillId="24" borderId="198" applyNumberFormat="0" applyAlignment="0" applyProtection="0"/>
    <xf numFmtId="0" fontId="56" fillId="24" borderId="198" applyNumberFormat="0" applyAlignment="0" applyProtection="0"/>
    <xf numFmtId="0" fontId="58" fillId="0" borderId="201" applyNumberFormat="0" applyFill="0" applyAlignment="0" applyProtection="0"/>
    <xf numFmtId="0" fontId="58" fillId="0" borderId="201" applyNumberFormat="0" applyFill="0" applyAlignment="0" applyProtection="0"/>
    <xf numFmtId="0" fontId="53" fillId="11" borderId="230" applyNumberFormat="0" applyAlignment="0" applyProtection="0"/>
    <xf numFmtId="0" fontId="58" fillId="0" borderId="229" applyNumberFormat="0" applyFill="0" applyAlignment="0" applyProtection="0"/>
    <xf numFmtId="0" fontId="56" fillId="24" borderId="232" applyNumberFormat="0" applyAlignment="0" applyProtection="0"/>
    <xf numFmtId="0" fontId="58" fillId="0" borderId="199" applyNumberFormat="0" applyFill="0" applyAlignment="0" applyProtection="0"/>
    <xf numFmtId="0" fontId="58" fillId="0" borderId="199" applyNumberFormat="0" applyFill="0" applyAlignment="0" applyProtection="0"/>
    <xf numFmtId="0" fontId="58" fillId="0" borderId="199" applyNumberFormat="0" applyFill="0" applyAlignment="0" applyProtection="0"/>
    <xf numFmtId="0" fontId="58" fillId="0" borderId="199" applyNumberFormat="0" applyFill="0" applyAlignment="0" applyProtection="0"/>
    <xf numFmtId="0" fontId="58" fillId="0" borderId="199" applyNumberFormat="0" applyFill="0" applyAlignment="0" applyProtection="0"/>
    <xf numFmtId="0" fontId="58" fillId="0" borderId="199" applyNumberFormat="0" applyFill="0" applyAlignment="0" applyProtection="0"/>
    <xf numFmtId="0" fontId="58" fillId="0" borderId="199" applyNumberFormat="0" applyFill="0" applyAlignment="0" applyProtection="0"/>
    <xf numFmtId="0" fontId="58" fillId="0" borderId="199" applyNumberFormat="0" applyFill="0" applyAlignment="0" applyProtection="0"/>
    <xf numFmtId="0" fontId="58" fillId="0" borderId="199" applyNumberFormat="0" applyFill="0" applyAlignment="0" applyProtection="0"/>
    <xf numFmtId="0" fontId="58" fillId="0" borderId="199" applyNumberFormat="0" applyFill="0" applyAlignment="0" applyProtection="0"/>
    <xf numFmtId="0" fontId="58" fillId="0" borderId="199" applyNumberFormat="0" applyFill="0" applyAlignment="0" applyProtection="0"/>
    <xf numFmtId="0" fontId="58" fillId="0" borderId="199" applyNumberFormat="0" applyFill="0" applyAlignment="0" applyProtection="0"/>
    <xf numFmtId="0" fontId="46" fillId="24" borderId="233" applyNumberFormat="0" applyAlignment="0" applyProtection="0"/>
    <xf numFmtId="0" fontId="18" fillId="38" borderId="224" applyNumberFormat="0" applyAlignment="0">
      <alignment horizontal="left"/>
    </xf>
    <xf numFmtId="0" fontId="46" fillId="24" borderId="220" applyNumberFormat="0" applyAlignment="0" applyProtection="0"/>
    <xf numFmtId="178" fontId="81" fillId="37" borderId="223" applyAlignment="0">
      <protection locked="0"/>
    </xf>
    <xf numFmtId="0" fontId="19" fillId="27" borderId="221" applyNumberFormat="0" applyFont="0" applyAlignment="0" applyProtection="0"/>
    <xf numFmtId="0" fontId="61" fillId="0" borderId="218">
      <alignment horizontal="center"/>
    </xf>
    <xf numFmtId="0" fontId="58" fillId="0" borderId="229" applyNumberFormat="0" applyFill="0" applyAlignment="0" applyProtection="0"/>
    <xf numFmtId="0" fontId="56" fillId="24" borderId="212" applyNumberFormat="0" applyAlignment="0" applyProtection="0"/>
    <xf numFmtId="0" fontId="19" fillId="27" borderId="206" applyNumberFormat="0" applyFont="0" applyAlignment="0" applyProtection="0"/>
    <xf numFmtId="0" fontId="19" fillId="27" borderId="206" applyNumberFormat="0" applyFont="0" applyAlignment="0" applyProtection="0"/>
    <xf numFmtId="0" fontId="19" fillId="27" borderId="206" applyNumberFormat="0" applyFont="0" applyAlignment="0" applyProtection="0"/>
    <xf numFmtId="0" fontId="19" fillId="27" borderId="206" applyNumberFormat="0" applyFont="0" applyAlignment="0" applyProtection="0"/>
    <xf numFmtId="0" fontId="20" fillId="27" borderId="206" applyNumberFormat="0" applyFont="0" applyAlignment="0" applyProtection="0"/>
    <xf numFmtId="0" fontId="56" fillId="24" borderId="207" applyNumberFormat="0" applyAlignment="0" applyProtection="0"/>
    <xf numFmtId="0" fontId="56" fillId="24" borderId="207" applyNumberFormat="0" applyAlignment="0" applyProtection="0"/>
    <xf numFmtId="0" fontId="56" fillId="24" borderId="207" applyNumberFormat="0" applyAlignment="0" applyProtection="0"/>
    <xf numFmtId="0" fontId="56" fillId="24" borderId="207" applyNumberFormat="0" applyAlignment="0" applyProtection="0"/>
    <xf numFmtId="0" fontId="56" fillId="24" borderId="207" applyNumberFormat="0" applyAlignment="0" applyProtection="0"/>
    <xf numFmtId="0" fontId="56" fillId="24" borderId="207" applyNumberFormat="0" applyAlignment="0" applyProtection="0"/>
    <xf numFmtId="0" fontId="58" fillId="0" borderId="209" applyNumberFormat="0" applyFill="0" applyAlignment="0" applyProtection="0"/>
    <xf numFmtId="0" fontId="58" fillId="0" borderId="209" applyNumberFormat="0" applyFill="0" applyAlignment="0" applyProtection="0"/>
    <xf numFmtId="178" fontId="81" fillId="37" borderId="224" applyAlignment="0">
      <protection locked="0"/>
    </xf>
    <xf numFmtId="0" fontId="58" fillId="0" borderId="208" applyNumberFormat="0" applyFill="0" applyAlignment="0" applyProtection="0"/>
    <xf numFmtId="0" fontId="58" fillId="0" borderId="208" applyNumberFormat="0" applyFill="0" applyAlignment="0" applyProtection="0"/>
    <xf numFmtId="0" fontId="58" fillId="0" borderId="208" applyNumberFormat="0" applyFill="0" applyAlignment="0" applyProtection="0"/>
    <xf numFmtId="0" fontId="58" fillId="0" borderId="208" applyNumberFormat="0" applyFill="0" applyAlignment="0" applyProtection="0"/>
    <xf numFmtId="0" fontId="58" fillId="0" borderId="208" applyNumberFormat="0" applyFill="0" applyAlignment="0" applyProtection="0"/>
    <xf numFmtId="0" fontId="58" fillId="0" borderId="208" applyNumberFormat="0" applyFill="0" applyAlignment="0" applyProtection="0"/>
    <xf numFmtId="0" fontId="58" fillId="0" borderId="208" applyNumberFormat="0" applyFill="0" applyAlignment="0" applyProtection="0"/>
    <xf numFmtId="0" fontId="58" fillId="0" borderId="208" applyNumberFormat="0" applyFill="0" applyAlignment="0" applyProtection="0"/>
    <xf numFmtId="0" fontId="58" fillId="0" borderId="208" applyNumberFormat="0" applyFill="0" applyAlignment="0" applyProtection="0"/>
    <xf numFmtId="0" fontId="58" fillId="0" borderId="208" applyNumberFormat="0" applyFill="0" applyAlignment="0" applyProtection="0"/>
    <xf numFmtId="0" fontId="58" fillId="0" borderId="208" applyNumberFormat="0" applyFill="0" applyAlignment="0" applyProtection="0"/>
    <xf numFmtId="0" fontId="58" fillId="0" borderId="208" applyNumberFormat="0" applyFill="0" applyAlignment="0" applyProtection="0"/>
    <xf numFmtId="0" fontId="58" fillId="0" borderId="229" applyNumberFormat="0" applyFill="0" applyAlignment="0" applyProtection="0"/>
    <xf numFmtId="0" fontId="56" fillId="24" borderId="222" applyNumberFormat="0" applyAlignment="0" applyProtection="0"/>
    <xf numFmtId="0" fontId="19" fillId="27" borderId="215" applyNumberFormat="0" applyFont="0" applyAlignment="0" applyProtection="0"/>
    <xf numFmtId="0" fontId="19" fillId="27" borderId="215" applyNumberFormat="0" applyFont="0" applyAlignment="0" applyProtection="0"/>
    <xf numFmtId="0" fontId="19" fillId="27" borderId="215" applyNumberFormat="0" applyFont="0" applyAlignment="0" applyProtection="0"/>
    <xf numFmtId="0" fontId="19" fillId="27" borderId="215" applyNumberFormat="0" applyFont="0" applyAlignment="0" applyProtection="0"/>
    <xf numFmtId="0" fontId="20" fillId="27" borderId="215" applyNumberFormat="0" applyFont="0" applyAlignment="0" applyProtection="0"/>
    <xf numFmtId="0" fontId="56" fillId="24" borderId="216" applyNumberFormat="0" applyAlignment="0" applyProtection="0"/>
    <xf numFmtId="0" fontId="56" fillId="24" borderId="216" applyNumberFormat="0" applyAlignment="0" applyProtection="0"/>
    <xf numFmtId="0" fontId="56" fillId="24" borderId="216" applyNumberFormat="0" applyAlignment="0" applyProtection="0"/>
    <xf numFmtId="0" fontId="56" fillId="24" borderId="216" applyNumberFormat="0" applyAlignment="0" applyProtection="0"/>
    <xf numFmtId="0" fontId="56" fillId="24" borderId="216" applyNumberFormat="0" applyAlignment="0" applyProtection="0"/>
    <xf numFmtId="0" fontId="56" fillId="24" borderId="216" applyNumberFormat="0" applyAlignment="0" applyProtection="0"/>
    <xf numFmtId="0" fontId="46" fillId="24" borderId="233" applyNumberFormat="0" applyAlignment="0" applyProtection="0"/>
    <xf numFmtId="0" fontId="46" fillId="24" borderId="233" applyNumberFormat="0" applyAlignment="0" applyProtection="0"/>
    <xf numFmtId="0" fontId="46" fillId="24" borderId="233" applyNumberFormat="0" applyAlignment="0" applyProtection="0"/>
    <xf numFmtId="0" fontId="58" fillId="0" borderId="219" applyNumberFormat="0" applyFill="0" applyAlignment="0" applyProtection="0"/>
    <xf numFmtId="0" fontId="58" fillId="0" borderId="219" applyNumberFormat="0" applyFill="0" applyAlignment="0" applyProtection="0"/>
    <xf numFmtId="0" fontId="58" fillId="0" borderId="217" applyNumberFormat="0" applyFill="0" applyAlignment="0" applyProtection="0"/>
    <xf numFmtId="0" fontId="58" fillId="0" borderId="217" applyNumberFormat="0" applyFill="0" applyAlignment="0" applyProtection="0"/>
    <xf numFmtId="0" fontId="58" fillId="0" borderId="217" applyNumberFormat="0" applyFill="0" applyAlignment="0" applyProtection="0"/>
    <xf numFmtId="0" fontId="58" fillId="0" borderId="217" applyNumberFormat="0" applyFill="0" applyAlignment="0" applyProtection="0"/>
    <xf numFmtId="0" fontId="58" fillId="0" borderId="217" applyNumberFormat="0" applyFill="0" applyAlignment="0" applyProtection="0"/>
    <xf numFmtId="0" fontId="58" fillId="0" borderId="217" applyNumberFormat="0" applyFill="0" applyAlignment="0" applyProtection="0"/>
    <xf numFmtId="0" fontId="58" fillId="0" borderId="217" applyNumberFormat="0" applyFill="0" applyAlignment="0" applyProtection="0"/>
    <xf numFmtId="0" fontId="58" fillId="0" borderId="217" applyNumberFormat="0" applyFill="0" applyAlignment="0" applyProtection="0"/>
    <xf numFmtId="0" fontId="58" fillId="0" borderId="217" applyNumberFormat="0" applyFill="0" applyAlignment="0" applyProtection="0"/>
    <xf numFmtId="0" fontId="58" fillId="0" borderId="217" applyNumberFormat="0" applyFill="0" applyAlignment="0" applyProtection="0"/>
    <xf numFmtId="0" fontId="58" fillId="0" borderId="217" applyNumberFormat="0" applyFill="0" applyAlignment="0" applyProtection="0"/>
    <xf numFmtId="0" fontId="58" fillId="0" borderId="217" applyNumberFormat="0" applyFill="0" applyAlignment="0" applyProtection="0"/>
    <xf numFmtId="0" fontId="19" fillId="27" borderId="221" applyNumberFormat="0" applyFont="0" applyAlignment="0" applyProtection="0"/>
    <xf numFmtId="0" fontId="19" fillId="27" borderId="221" applyNumberFormat="0" applyFont="0" applyAlignment="0" applyProtection="0"/>
    <xf numFmtId="0" fontId="19" fillId="27" borderId="221" applyNumberFormat="0" applyFont="0" applyAlignment="0" applyProtection="0"/>
    <xf numFmtId="0" fontId="19" fillId="27" borderId="221" applyNumberFormat="0" applyFont="0" applyAlignment="0" applyProtection="0"/>
    <xf numFmtId="0" fontId="20" fillId="27" borderId="221" applyNumberFormat="0" applyFont="0" applyAlignment="0" applyProtection="0"/>
    <xf numFmtId="0" fontId="56" fillId="24" borderId="222" applyNumberFormat="0" applyAlignment="0" applyProtection="0"/>
    <xf numFmtId="0" fontId="56" fillId="24" borderId="222" applyNumberFormat="0" applyAlignment="0" applyProtection="0"/>
    <xf numFmtId="0" fontId="56" fillId="24" borderId="222" applyNumberFormat="0" applyAlignment="0" applyProtection="0"/>
    <xf numFmtId="0" fontId="56" fillId="24" borderId="222" applyNumberFormat="0" applyAlignment="0" applyProtection="0"/>
    <xf numFmtId="0" fontId="56" fillId="24" borderId="222" applyNumberFormat="0" applyAlignment="0" applyProtection="0"/>
    <xf numFmtId="0" fontId="56" fillId="24" borderId="222" applyNumberFormat="0" applyAlignment="0" applyProtection="0"/>
    <xf numFmtId="0" fontId="58" fillId="0" borderId="219" applyNumberFormat="0" applyFill="0" applyAlignment="0" applyProtection="0"/>
    <xf numFmtId="0" fontId="58" fillId="0" borderId="219" applyNumberFormat="0" applyFill="0" applyAlignment="0" applyProtection="0"/>
    <xf numFmtId="0" fontId="58" fillId="0" borderId="219" applyNumberFormat="0" applyFill="0" applyAlignment="0" applyProtection="0"/>
    <xf numFmtId="0" fontId="58" fillId="0" borderId="219" applyNumberFormat="0" applyFill="0" applyAlignment="0" applyProtection="0"/>
    <xf numFmtId="0" fontId="58" fillId="0" borderId="219" applyNumberFormat="0" applyFill="0" applyAlignment="0" applyProtection="0"/>
    <xf numFmtId="0" fontId="58" fillId="0" borderId="219" applyNumberFormat="0" applyFill="0" applyAlignment="0" applyProtection="0"/>
    <xf numFmtId="0" fontId="58" fillId="0" borderId="219" applyNumberFormat="0" applyFill="0" applyAlignment="0" applyProtection="0"/>
    <xf numFmtId="0" fontId="58" fillId="0" borderId="219" applyNumberFormat="0" applyFill="0" applyAlignment="0" applyProtection="0"/>
    <xf numFmtId="0" fontId="58" fillId="0" borderId="219" applyNumberFormat="0" applyFill="0" applyAlignment="0" applyProtection="0"/>
    <xf numFmtId="0" fontId="58" fillId="0" borderId="219" applyNumberFormat="0" applyFill="0" applyAlignment="0" applyProtection="0"/>
    <xf numFmtId="0" fontId="58" fillId="0" borderId="219" applyNumberFormat="0" applyFill="0" applyAlignment="0" applyProtection="0"/>
    <xf numFmtId="0" fontId="58" fillId="0" borderId="219" applyNumberFormat="0" applyFill="0" applyAlignment="0" applyProtection="0"/>
    <xf numFmtId="0" fontId="53" fillId="11" borderId="233" applyNumberFormat="0" applyAlignment="0" applyProtection="0"/>
    <xf numFmtId="0" fontId="53" fillId="11" borderId="233" applyNumberFormat="0" applyAlignment="0" applyProtection="0"/>
    <xf numFmtId="0" fontId="53" fillId="11" borderId="233" applyNumberFormat="0" applyAlignment="0" applyProtection="0"/>
    <xf numFmtId="0" fontId="53" fillId="11" borderId="233" applyNumberFormat="0" applyAlignment="0" applyProtection="0"/>
    <xf numFmtId="0" fontId="53" fillId="11" borderId="233" applyNumberFormat="0" applyAlignment="0" applyProtection="0"/>
    <xf numFmtId="0" fontId="19" fillId="27" borderId="234" applyNumberFormat="0" applyFont="0" applyAlignment="0" applyProtection="0"/>
    <xf numFmtId="0" fontId="19" fillId="27" borderId="234" applyNumberFormat="0" applyFont="0" applyAlignment="0" applyProtection="0"/>
    <xf numFmtId="0" fontId="19" fillId="27" borderId="234" applyNumberFormat="0" applyFont="0" applyAlignment="0" applyProtection="0"/>
    <xf numFmtId="0" fontId="19" fillId="27" borderId="234" applyNumberFormat="0" applyFont="0" applyAlignment="0" applyProtection="0"/>
    <xf numFmtId="0" fontId="20" fillId="27" borderId="234" applyNumberFormat="0" applyFont="0" applyAlignment="0" applyProtection="0"/>
    <xf numFmtId="0" fontId="56" fillId="24" borderId="235" applyNumberFormat="0" applyAlignment="0" applyProtection="0"/>
    <xf numFmtId="0" fontId="56" fillId="24" borderId="235" applyNumberFormat="0" applyAlignment="0" applyProtection="0"/>
    <xf numFmtId="0" fontId="56" fillId="24" borderId="235" applyNumberFormat="0" applyAlignment="0" applyProtection="0"/>
    <xf numFmtId="0" fontId="56" fillId="24" borderId="235" applyNumberFormat="0" applyAlignment="0" applyProtection="0"/>
    <xf numFmtId="0" fontId="56" fillId="24" borderId="235" applyNumberFormat="0" applyAlignment="0" applyProtection="0"/>
    <xf numFmtId="0" fontId="56" fillId="24" borderId="235" applyNumberFormat="0" applyAlignment="0" applyProtection="0"/>
    <xf numFmtId="0" fontId="58" fillId="0" borderId="236" applyNumberFormat="0" applyFill="0" applyAlignment="0" applyProtection="0"/>
    <xf numFmtId="0" fontId="58" fillId="0" borderId="236" applyNumberFormat="0" applyFill="0" applyAlignment="0" applyProtection="0"/>
    <xf numFmtId="0" fontId="58" fillId="0" borderId="236" applyNumberFormat="0" applyFill="0" applyAlignment="0" applyProtection="0"/>
    <xf numFmtId="0" fontId="58" fillId="0" borderId="236" applyNumberFormat="0" applyFill="0" applyAlignment="0" applyProtection="0"/>
    <xf numFmtId="0" fontId="58" fillId="0" borderId="236" applyNumberFormat="0" applyFill="0" applyAlignment="0" applyProtection="0"/>
    <xf numFmtId="0" fontId="58" fillId="0" borderId="236" applyNumberFormat="0" applyFill="0" applyAlignment="0" applyProtection="0"/>
    <xf numFmtId="0" fontId="58" fillId="0" borderId="236" applyNumberFormat="0" applyFill="0" applyAlignment="0" applyProtection="0"/>
    <xf numFmtId="0" fontId="58" fillId="0" borderId="236" applyNumberFormat="0" applyFill="0" applyAlignment="0" applyProtection="0"/>
    <xf numFmtId="0" fontId="58" fillId="0" borderId="236" applyNumberFormat="0" applyFill="0" applyAlignment="0" applyProtection="0"/>
    <xf numFmtId="0" fontId="58" fillId="0" borderId="236" applyNumberFormat="0" applyFill="0" applyAlignment="0" applyProtection="0"/>
    <xf numFmtId="0" fontId="58" fillId="0" borderId="236" applyNumberFormat="0" applyFill="0" applyAlignment="0" applyProtection="0"/>
    <xf numFmtId="0" fontId="58" fillId="0" borderId="236" applyNumberFormat="0" applyFill="0" applyAlignment="0" applyProtection="0"/>
    <xf numFmtId="0" fontId="58" fillId="0" borderId="238" applyNumberFormat="0" applyFill="0" applyAlignment="0" applyProtection="0"/>
    <xf numFmtId="0" fontId="58" fillId="0" borderId="248" applyNumberFormat="0" applyFill="0" applyAlignment="0" applyProtection="0"/>
    <xf numFmtId="0" fontId="46" fillId="24" borderId="260" applyNumberFormat="0" applyAlignment="0" applyProtection="0"/>
    <xf numFmtId="0" fontId="46" fillId="24" borderId="276" applyNumberFormat="0" applyAlignment="0" applyProtection="0"/>
    <xf numFmtId="0" fontId="56" fillId="24" borderId="263" applyNumberFormat="0" applyAlignment="0" applyProtection="0"/>
    <xf numFmtId="0" fontId="20" fillId="27" borderId="262" applyNumberFormat="0" applyFont="0" applyAlignment="0" applyProtection="0"/>
    <xf numFmtId="0" fontId="58" fillId="0" borderId="238" applyNumberFormat="0" applyFill="0" applyAlignment="0" applyProtection="0"/>
    <xf numFmtId="0" fontId="18" fillId="38" borderId="264" applyNumberFormat="0" applyAlignment="0">
      <alignment horizontal="left"/>
    </xf>
    <xf numFmtId="0" fontId="53" fillId="11" borderId="265" applyNumberFormat="0" applyAlignment="0" applyProtection="0"/>
    <xf numFmtId="0" fontId="58" fillId="0" borderId="270" applyNumberFormat="0" applyFill="0" applyAlignment="0" applyProtection="0"/>
    <xf numFmtId="0" fontId="53" fillId="11" borderId="276" applyNumberFormat="0" applyAlignment="0" applyProtection="0"/>
    <xf numFmtId="0" fontId="18" fillId="38" borderId="249" applyNumberFormat="0" applyAlignment="0">
      <alignment horizontal="left"/>
    </xf>
    <xf numFmtId="0" fontId="19" fillId="27" borderId="252" applyNumberFormat="0" applyFont="0" applyAlignment="0" applyProtection="0"/>
    <xf numFmtId="0" fontId="58" fillId="0" borderId="248" applyNumberFormat="0" applyFill="0" applyAlignment="0" applyProtection="0"/>
    <xf numFmtId="0" fontId="53" fillId="11" borderId="276" applyNumberFormat="0" applyAlignment="0" applyProtection="0"/>
    <xf numFmtId="0" fontId="46" fillId="24" borderId="254" applyNumberFormat="0" applyAlignment="0" applyProtection="0"/>
    <xf numFmtId="0" fontId="46" fillId="24" borderId="254" applyNumberFormat="0" applyAlignment="0" applyProtection="0"/>
    <xf numFmtId="0" fontId="20" fillId="27" borderId="262" applyNumberFormat="0" applyFont="0" applyAlignment="0" applyProtection="0"/>
    <xf numFmtId="0" fontId="56" fillId="24" borderId="274" applyNumberFormat="0" applyAlignment="0" applyProtection="0"/>
    <xf numFmtId="0" fontId="53" fillId="11" borderId="240" applyNumberFormat="0" applyAlignment="0" applyProtection="0"/>
    <xf numFmtId="0" fontId="46" fillId="24" borderId="240" applyNumberFormat="0" applyAlignment="0" applyProtection="0"/>
    <xf numFmtId="0" fontId="46" fillId="24" borderId="250" applyNumberFormat="0" applyAlignment="0" applyProtection="0"/>
    <xf numFmtId="0" fontId="20" fillId="27" borderId="234" applyNumberFormat="0" applyFont="0" applyAlignment="0" applyProtection="0"/>
    <xf numFmtId="0" fontId="58" fillId="0" borderId="248" applyNumberFormat="0" applyFill="0" applyAlignment="0" applyProtection="0"/>
    <xf numFmtId="0" fontId="53" fillId="11" borderId="254" applyNumberFormat="0" applyAlignment="0" applyProtection="0"/>
    <xf numFmtId="0" fontId="61" fillId="0" borderId="239">
      <alignment horizontal="center"/>
    </xf>
    <xf numFmtId="0" fontId="10" fillId="0" borderId="0"/>
    <xf numFmtId="0" fontId="53" fillId="11" borderId="276" applyNumberFormat="0" applyAlignment="0" applyProtection="0"/>
    <xf numFmtId="0" fontId="46" fillId="24" borderId="265" applyNumberFormat="0" applyAlignment="0" applyProtection="0"/>
    <xf numFmtId="0" fontId="53" fillId="11" borderId="265" applyNumberFormat="0" applyAlignment="0" applyProtection="0"/>
    <xf numFmtId="0" fontId="58" fillId="0" borderId="248" applyNumberFormat="0" applyFill="0" applyAlignment="0" applyProtection="0"/>
    <xf numFmtId="0" fontId="19" fillId="27" borderId="241" applyNumberFormat="0" applyFont="0" applyAlignment="0" applyProtection="0"/>
    <xf numFmtId="0" fontId="10" fillId="0" borderId="0"/>
    <xf numFmtId="0" fontId="56" fillId="24" borderId="242" applyNumberFormat="0" applyAlignment="0" applyProtection="0"/>
    <xf numFmtId="0" fontId="10" fillId="0" borderId="0"/>
    <xf numFmtId="0" fontId="10" fillId="0" borderId="0"/>
    <xf numFmtId="0" fontId="58" fillId="0" borderId="238" applyNumberFormat="0" applyFill="0" applyAlignment="0" applyProtection="0"/>
    <xf numFmtId="0" fontId="53" fillId="11" borderId="265" applyNumberFormat="0" applyAlignment="0" applyProtection="0"/>
    <xf numFmtId="0" fontId="19" fillId="27" borderId="262" applyNumberFormat="0" applyFont="0" applyAlignment="0" applyProtection="0"/>
    <xf numFmtId="0" fontId="46" fillId="24" borderId="240" applyNumberFormat="0" applyAlignment="0" applyProtection="0"/>
    <xf numFmtId="0" fontId="58" fillId="0" borderId="258" applyNumberFormat="0" applyFill="0" applyAlignment="0" applyProtection="0"/>
    <xf numFmtId="0" fontId="53" fillId="11" borderId="265" applyNumberFormat="0" applyAlignment="0" applyProtection="0"/>
    <xf numFmtId="0" fontId="10" fillId="0" borderId="0"/>
    <xf numFmtId="0" fontId="10" fillId="0" borderId="0"/>
    <xf numFmtId="0" fontId="53" fillId="11" borderId="240" applyNumberFormat="0" applyAlignment="0" applyProtection="0"/>
    <xf numFmtId="0" fontId="10" fillId="0" borderId="0"/>
    <xf numFmtId="0" fontId="10" fillId="0" borderId="0"/>
    <xf numFmtId="0" fontId="53" fillId="11" borderId="254" applyNumberForma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6" fillId="24" borderId="253" applyNumberFormat="0" applyAlignment="0" applyProtection="0"/>
    <xf numFmtId="0" fontId="56" fillId="24" borderId="253" applyNumberFormat="0" applyAlignment="0" applyProtection="0"/>
    <xf numFmtId="0" fontId="46" fillId="24" borderId="260" applyNumberForma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6" fillId="24" borderId="253" applyNumberFormat="0" applyAlignment="0" applyProtection="0"/>
    <xf numFmtId="0" fontId="46" fillId="24" borderId="240" applyNumberFormat="0" applyAlignment="0" applyProtection="0"/>
    <xf numFmtId="0" fontId="53" fillId="11" borderId="272" applyNumberFormat="0" applyAlignment="0" applyProtection="0"/>
    <xf numFmtId="0" fontId="53" fillId="11" borderId="250" applyNumberForma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6" fillId="24" borderId="265" applyNumberFormat="0" applyAlignment="0" applyProtection="0"/>
    <xf numFmtId="0" fontId="56" fillId="24" borderId="242" applyNumberFormat="0" applyAlignment="0" applyProtection="0"/>
    <xf numFmtId="0" fontId="56" fillId="24" borderId="263" applyNumberFormat="0" applyAlignment="0" applyProtection="0"/>
    <xf numFmtId="0" fontId="58" fillId="0" borderId="258"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11" borderId="276" applyNumberFormat="0" applyAlignment="0" applyProtection="0"/>
    <xf numFmtId="0" fontId="56" fillId="24" borderId="242" applyNumberFormat="0" applyAlignment="0" applyProtection="0"/>
    <xf numFmtId="0" fontId="20" fillId="27" borderId="241" applyNumberFormat="0" applyFont="0" applyAlignment="0" applyProtection="0"/>
    <xf numFmtId="0" fontId="58" fillId="0" borderId="238" applyNumberFormat="0" applyFill="0" applyAlignment="0" applyProtection="0"/>
    <xf numFmtId="0" fontId="56" fillId="24" borderId="242" applyNumberFormat="0" applyAlignment="0" applyProtection="0"/>
    <xf numFmtId="0" fontId="10" fillId="0" borderId="0"/>
    <xf numFmtId="0" fontId="58" fillId="0" borderId="258" applyNumberFormat="0" applyFill="0" applyAlignment="0" applyProtection="0"/>
    <xf numFmtId="0" fontId="58" fillId="0" borderId="258" applyNumberFormat="0" applyFill="0" applyAlignment="0" applyProtection="0"/>
    <xf numFmtId="0" fontId="58" fillId="0" borderId="248" applyNumberFormat="0" applyFill="0" applyAlignment="0" applyProtection="0"/>
    <xf numFmtId="178" fontId="81" fillId="37" borderId="218" applyAlignment="0">
      <protection locked="0"/>
    </xf>
    <xf numFmtId="0" fontId="53" fillId="11" borderId="260" applyNumberFormat="0" applyAlignment="0" applyProtection="0"/>
    <xf numFmtId="0" fontId="18" fillId="38" borderId="218" applyNumberFormat="0" applyAlignment="0">
      <alignment horizontal="left"/>
    </xf>
    <xf numFmtId="43" fontId="10" fillId="0" borderId="0" applyFont="0" applyFill="0" applyBorder="0" applyAlignment="0" applyProtection="0"/>
    <xf numFmtId="0" fontId="10" fillId="0" borderId="0"/>
    <xf numFmtId="0" fontId="18" fillId="38" borderId="218" applyNumberFormat="0" applyAlignment="0">
      <alignment horizontal="left"/>
    </xf>
    <xf numFmtId="0" fontId="10" fillId="0" borderId="0"/>
    <xf numFmtId="0" fontId="58" fillId="0" borderId="258" applyNumberFormat="0" applyFill="0" applyAlignment="0" applyProtection="0"/>
    <xf numFmtId="0" fontId="46" fillId="24" borderId="276" applyNumberFormat="0" applyAlignment="0" applyProtection="0"/>
    <xf numFmtId="0" fontId="58" fillId="0" borderId="258" applyNumberFormat="0" applyFill="0" applyAlignment="0" applyProtection="0"/>
    <xf numFmtId="0" fontId="46" fillId="24" borderId="265" applyNumberFormat="0" applyAlignment="0" applyProtection="0"/>
    <xf numFmtId="0" fontId="46" fillId="24" borderId="276" applyNumberFormat="0" applyAlignment="0" applyProtection="0"/>
    <xf numFmtId="0" fontId="53" fillId="11" borderId="254" applyNumberFormat="0" applyAlignment="0" applyProtection="0"/>
    <xf numFmtId="0" fontId="58" fillId="0" borderId="238" applyNumberFormat="0" applyFill="0" applyAlignment="0" applyProtection="0"/>
    <xf numFmtId="0" fontId="58" fillId="0" borderId="238" applyNumberFormat="0" applyFill="0" applyAlignment="0" applyProtection="0"/>
    <xf numFmtId="0" fontId="58" fillId="0" borderId="238" applyNumberFormat="0" applyFill="0" applyAlignment="0" applyProtection="0"/>
    <xf numFmtId="0" fontId="58" fillId="0" borderId="238" applyNumberFormat="0" applyFill="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0" fontId="56" fillId="24" borderId="263" applyNumberFormat="0" applyAlignment="0" applyProtection="0"/>
    <xf numFmtId="0" fontId="58" fillId="0" borderId="248"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0" fillId="27" borderId="25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0" fillId="27" borderId="273"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8" fillId="0" borderId="270" applyNumberFormat="0" applyFill="0" applyAlignment="0" applyProtection="0"/>
    <xf numFmtId="0" fontId="20" fillId="27" borderId="241" applyNumberFormat="0" applyFont="0" applyAlignment="0" applyProtection="0"/>
    <xf numFmtId="0" fontId="53" fillId="11" borderId="240" applyNumberFormat="0" applyAlignment="0" applyProtection="0"/>
    <xf numFmtId="0" fontId="47" fillId="25" borderId="261" applyNumberFormat="0" applyAlignment="0" applyProtection="0"/>
    <xf numFmtId="178" fontId="81" fillId="37" borderId="249" applyAlignment="0">
      <protection locked="0"/>
    </xf>
    <xf numFmtId="0" fontId="18" fillId="38" borderId="264" applyNumberFormat="0" applyAlignment="0">
      <alignment horizontal="left"/>
    </xf>
    <xf numFmtId="0" fontId="18" fillId="38" borderId="249" applyNumberFormat="0" applyAlignment="0">
      <alignment horizontal="left"/>
    </xf>
    <xf numFmtId="0" fontId="56" fillId="24" borderId="274" applyNumberFormat="0" applyAlignment="0" applyProtection="0"/>
    <xf numFmtId="9" fontId="10" fillId="0" borderId="0" applyFont="0" applyFill="0" applyBorder="0" applyAlignment="0" applyProtection="0"/>
    <xf numFmtId="178" fontId="81" fillId="37" borderId="264" applyAlignment="0">
      <protection locked="0"/>
    </xf>
    <xf numFmtId="0" fontId="53" fillId="11" borderId="276" applyNumberFormat="0" applyAlignment="0" applyProtection="0"/>
    <xf numFmtId="0" fontId="46" fillId="24" borderId="250" applyNumberFormat="0" applyAlignment="0" applyProtection="0"/>
    <xf numFmtId="0" fontId="20" fillId="27" borderId="273" applyNumberFormat="0" applyFont="0" applyAlignment="0" applyProtection="0"/>
    <xf numFmtId="0" fontId="46" fillId="24" borderId="265" applyNumberFormat="0" applyAlignment="0" applyProtection="0"/>
    <xf numFmtId="0" fontId="53" fillId="11" borderId="254" applyNumberFormat="0" applyAlignment="0" applyProtection="0"/>
    <xf numFmtId="0" fontId="53" fillId="11" borderId="250" applyNumberFormat="0" applyAlignment="0" applyProtection="0"/>
    <xf numFmtId="0" fontId="46" fillId="24" borderId="243" applyNumberFormat="0" applyAlignment="0" applyProtection="0"/>
    <xf numFmtId="0" fontId="46" fillId="24" borderId="243" applyNumberFormat="0" applyAlignment="0" applyProtection="0"/>
    <xf numFmtId="0" fontId="46" fillId="24" borderId="243" applyNumberFormat="0" applyAlignment="0" applyProtection="0"/>
    <xf numFmtId="0" fontId="46" fillId="24" borderId="243" applyNumberFormat="0" applyAlignment="0" applyProtection="0"/>
    <xf numFmtId="0" fontId="46" fillId="24" borderId="243" applyNumberFormat="0" applyAlignment="0" applyProtection="0"/>
    <xf numFmtId="0" fontId="53" fillId="11" borderId="254" applyNumberFormat="0" applyAlignment="0" applyProtection="0"/>
    <xf numFmtId="0" fontId="53" fillId="11" borderId="265" applyNumberFormat="0" applyAlignment="0" applyProtection="0"/>
    <xf numFmtId="0" fontId="46" fillId="24" borderId="254" applyNumberFormat="0" applyAlignment="0" applyProtection="0"/>
    <xf numFmtId="0" fontId="46" fillId="24" borderId="254" applyNumberFormat="0" applyAlignment="0" applyProtection="0"/>
    <xf numFmtId="0" fontId="46" fillId="24" borderId="254" applyNumberFormat="0" applyAlignment="0" applyProtection="0"/>
    <xf numFmtId="0" fontId="46" fillId="24" borderId="272" applyNumberFormat="0" applyAlignment="0" applyProtection="0"/>
    <xf numFmtId="0" fontId="53" fillId="11" borderId="243" applyNumberFormat="0" applyAlignment="0" applyProtection="0"/>
    <xf numFmtId="0" fontId="53" fillId="11" borderId="243" applyNumberFormat="0" applyAlignment="0" applyProtection="0"/>
    <xf numFmtId="0" fontId="53" fillId="11" borderId="243" applyNumberFormat="0" applyAlignment="0" applyProtection="0"/>
    <xf numFmtId="0" fontId="53" fillId="11" borderId="243" applyNumberFormat="0" applyAlignment="0" applyProtection="0"/>
    <xf numFmtId="0" fontId="53" fillId="11" borderId="243" applyNumberFormat="0" applyAlignment="0" applyProtection="0"/>
    <xf numFmtId="0" fontId="58" fillId="0" borderId="270" applyNumberFormat="0" applyFill="0" applyAlignment="0" applyProtection="0"/>
    <xf numFmtId="0" fontId="46" fillId="24" borderId="276" applyNumberFormat="0" applyAlignment="0" applyProtection="0"/>
    <xf numFmtId="0" fontId="46" fillId="24" borderId="272" applyNumberFormat="0" applyAlignment="0" applyProtection="0"/>
    <xf numFmtId="0" fontId="46" fillId="24" borderId="260" applyNumberFormat="0" applyAlignment="0" applyProtection="0"/>
    <xf numFmtId="0" fontId="58" fillId="0" borderId="248" applyNumberFormat="0" applyFill="0" applyAlignment="0" applyProtection="0"/>
    <xf numFmtId="0" fontId="58" fillId="0" borderId="248" applyNumberFormat="0" applyFill="0" applyAlignment="0" applyProtection="0"/>
    <xf numFmtId="0" fontId="20" fillId="27" borderId="252" applyNumberFormat="0" applyFont="0" applyAlignment="0" applyProtection="0"/>
    <xf numFmtId="0" fontId="58" fillId="0" borderId="270" applyNumberFormat="0" applyFill="0" applyAlignment="0" applyProtection="0"/>
    <xf numFmtId="0" fontId="53" fillId="11" borderId="272" applyNumberFormat="0" applyAlignment="0" applyProtection="0"/>
    <xf numFmtId="0" fontId="46" fillId="24" borderId="272" applyNumberFormat="0" applyAlignment="0" applyProtection="0"/>
    <xf numFmtId="0" fontId="61" fillId="0" borderId="249">
      <alignment horizontal="center"/>
    </xf>
    <xf numFmtId="0" fontId="46" fillId="24" borderId="265" applyNumberFormat="0" applyAlignment="0" applyProtection="0"/>
    <xf numFmtId="0" fontId="18" fillId="38" borderId="269" applyNumberFormat="0" applyAlignment="0">
      <alignment horizontal="left"/>
    </xf>
    <xf numFmtId="0" fontId="53" fillId="11" borderId="260" applyNumberFormat="0" applyAlignment="0" applyProtection="0"/>
    <xf numFmtId="0" fontId="61" fillId="0" borderId="259">
      <alignment horizontal="center"/>
    </xf>
    <xf numFmtId="0" fontId="18" fillId="38" borderId="269" applyNumberFormat="0" applyAlignment="0">
      <alignment horizontal="left"/>
    </xf>
    <xf numFmtId="0" fontId="56" fillId="24" borderId="253" applyNumberFormat="0" applyAlignment="0" applyProtection="0"/>
    <xf numFmtId="0" fontId="53" fillId="11" borderId="250" applyNumberFormat="0" applyAlignment="0" applyProtection="0"/>
    <xf numFmtId="0" fontId="47" fillId="25" borderId="251" applyNumberFormat="0" applyAlignment="0" applyProtection="0"/>
    <xf numFmtId="0" fontId="46" fillId="24" borderId="250" applyNumberFormat="0" applyAlignment="0" applyProtection="0"/>
    <xf numFmtId="0" fontId="53" fillId="11" borderId="272" applyNumberFormat="0" applyAlignment="0" applyProtection="0"/>
    <xf numFmtId="0" fontId="19" fillId="27" borderId="244" applyNumberFormat="0" applyFont="0" applyAlignment="0" applyProtection="0"/>
    <xf numFmtId="0" fontId="19" fillId="27" borderId="244" applyNumberFormat="0" applyFont="0" applyAlignment="0" applyProtection="0"/>
    <xf numFmtId="0" fontId="19" fillId="27" borderId="244" applyNumberFormat="0" applyFont="0" applyAlignment="0" applyProtection="0"/>
    <xf numFmtId="0" fontId="19" fillId="27" borderId="244" applyNumberFormat="0" applyFont="0" applyAlignment="0" applyProtection="0"/>
    <xf numFmtId="0" fontId="20" fillId="27" borderId="244" applyNumberFormat="0" applyFont="0" applyAlignment="0" applyProtection="0"/>
    <xf numFmtId="0" fontId="56" fillId="24" borderId="245" applyNumberFormat="0" applyAlignment="0" applyProtection="0"/>
    <xf numFmtId="0" fontId="56" fillId="24" borderId="245" applyNumberFormat="0" applyAlignment="0" applyProtection="0"/>
    <xf numFmtId="0" fontId="56" fillId="24" borderId="245" applyNumberFormat="0" applyAlignment="0" applyProtection="0"/>
    <xf numFmtId="0" fontId="56" fillId="24" borderId="245" applyNumberFormat="0" applyAlignment="0" applyProtection="0"/>
    <xf numFmtId="0" fontId="56" fillId="24" borderId="245" applyNumberFormat="0" applyAlignment="0" applyProtection="0"/>
    <xf numFmtId="0" fontId="56" fillId="24" borderId="245" applyNumberFormat="0" applyAlignment="0" applyProtection="0"/>
    <xf numFmtId="0" fontId="117" fillId="2" borderId="237"/>
    <xf numFmtId="0" fontId="117" fillId="2" borderId="237"/>
    <xf numFmtId="0" fontId="58" fillId="0" borderId="270" applyNumberFormat="0" applyFill="0" applyAlignment="0" applyProtection="0"/>
    <xf numFmtId="0" fontId="56" fillId="24" borderId="274" applyNumberFormat="0" applyAlignment="0" applyProtection="0"/>
    <xf numFmtId="0" fontId="58" fillId="0" borderId="246" applyNumberFormat="0" applyFill="0" applyAlignment="0" applyProtection="0"/>
    <xf numFmtId="0" fontId="58" fillId="0" borderId="246" applyNumberFormat="0" applyFill="0" applyAlignment="0" applyProtection="0"/>
    <xf numFmtId="0" fontId="58" fillId="0" borderId="246" applyNumberFormat="0" applyFill="0" applyAlignment="0" applyProtection="0"/>
    <xf numFmtId="0" fontId="58" fillId="0" borderId="246" applyNumberFormat="0" applyFill="0" applyAlignment="0" applyProtection="0"/>
    <xf numFmtId="0" fontId="58" fillId="0" borderId="246" applyNumberFormat="0" applyFill="0" applyAlignment="0" applyProtection="0"/>
    <xf numFmtId="0" fontId="58" fillId="0" borderId="246" applyNumberFormat="0" applyFill="0" applyAlignment="0" applyProtection="0"/>
    <xf numFmtId="0" fontId="58" fillId="0" borderId="246" applyNumberFormat="0" applyFill="0" applyAlignment="0" applyProtection="0"/>
    <xf numFmtId="0" fontId="58" fillId="0" borderId="246" applyNumberFormat="0" applyFill="0" applyAlignment="0" applyProtection="0"/>
    <xf numFmtId="0" fontId="58" fillId="0" borderId="246" applyNumberFormat="0" applyFill="0" applyAlignment="0" applyProtection="0"/>
    <xf numFmtId="0" fontId="58" fillId="0" borderId="246" applyNumberFormat="0" applyFill="0" applyAlignment="0" applyProtection="0"/>
    <xf numFmtId="0" fontId="58" fillId="0" borderId="246" applyNumberFormat="0" applyFill="0" applyAlignment="0" applyProtection="0"/>
    <xf numFmtId="0" fontId="58" fillId="0" borderId="246" applyNumberFormat="0" applyFill="0" applyAlignment="0" applyProtection="0"/>
    <xf numFmtId="0" fontId="53" fillId="11" borderId="260" applyNumberFormat="0" applyAlignment="0" applyProtection="0"/>
    <xf numFmtId="0" fontId="58" fillId="0" borderId="270" applyNumberFormat="0" applyFill="0" applyAlignment="0" applyProtection="0"/>
    <xf numFmtId="0" fontId="46" fillId="24" borderId="276" applyNumberFormat="0" applyAlignment="0" applyProtection="0"/>
    <xf numFmtId="178" fontId="81" fillId="37" borderId="269" applyAlignment="0">
      <protection locked="0"/>
    </xf>
    <xf numFmtId="0" fontId="19" fillId="27" borderId="273" applyNumberFormat="0" applyFont="0" applyAlignment="0" applyProtection="0"/>
    <xf numFmtId="0" fontId="61" fillId="0" borderId="271">
      <alignment horizontal="center"/>
    </xf>
    <xf numFmtId="0" fontId="56" fillId="24" borderId="263" applyNumberFormat="0" applyAlignment="0" applyProtection="0"/>
    <xf numFmtId="0" fontId="19" fillId="27" borderId="255" applyNumberFormat="0" applyFont="0" applyAlignment="0" applyProtection="0"/>
    <xf numFmtId="0" fontId="19" fillId="27" borderId="255" applyNumberFormat="0" applyFont="0" applyAlignment="0" applyProtection="0"/>
    <xf numFmtId="0" fontId="19" fillId="27" borderId="255" applyNumberFormat="0" applyFont="0" applyAlignment="0" applyProtection="0"/>
    <xf numFmtId="0" fontId="19" fillId="27" borderId="255" applyNumberFormat="0" applyFont="0" applyAlignment="0" applyProtection="0"/>
    <xf numFmtId="0" fontId="20" fillId="27" borderId="255" applyNumberFormat="0" applyFont="0" applyAlignment="0" applyProtection="0"/>
    <xf numFmtId="0" fontId="56" fillId="24" borderId="256" applyNumberFormat="0" applyAlignment="0" applyProtection="0"/>
    <xf numFmtId="0" fontId="56" fillId="24" borderId="256" applyNumberFormat="0" applyAlignment="0" applyProtection="0"/>
    <xf numFmtId="0" fontId="56" fillId="24" borderId="256" applyNumberFormat="0" applyAlignment="0" applyProtection="0"/>
    <xf numFmtId="0" fontId="56" fillId="24" borderId="256" applyNumberFormat="0" applyAlignment="0" applyProtection="0"/>
    <xf numFmtId="0" fontId="56" fillId="24" borderId="256" applyNumberFormat="0" applyAlignment="0" applyProtection="0"/>
    <xf numFmtId="0" fontId="56" fillId="24" borderId="256" applyNumberFormat="0" applyAlignment="0" applyProtection="0"/>
    <xf numFmtId="0" fontId="58" fillId="0" borderId="258" applyNumberFormat="0" applyFill="0" applyAlignment="0" applyProtection="0"/>
    <xf numFmtId="0" fontId="58" fillId="0" borderId="258" applyNumberFormat="0" applyFill="0" applyAlignment="0" applyProtection="0"/>
    <xf numFmtId="0" fontId="58" fillId="0" borderId="257" applyNumberFormat="0" applyFill="0" applyAlignment="0" applyProtection="0"/>
    <xf numFmtId="0" fontId="58" fillId="0" borderId="257" applyNumberFormat="0" applyFill="0" applyAlignment="0" applyProtection="0"/>
    <xf numFmtId="0" fontId="58" fillId="0" borderId="257" applyNumberFormat="0" applyFill="0" applyAlignment="0" applyProtection="0"/>
    <xf numFmtId="0" fontId="58" fillId="0" borderId="257" applyNumberFormat="0" applyFill="0" applyAlignment="0" applyProtection="0"/>
    <xf numFmtId="0" fontId="58" fillId="0" borderId="257" applyNumberFormat="0" applyFill="0" applyAlignment="0" applyProtection="0"/>
    <xf numFmtId="0" fontId="58" fillId="0" borderId="257" applyNumberFormat="0" applyFill="0" applyAlignment="0" applyProtection="0"/>
    <xf numFmtId="0" fontId="58" fillId="0" borderId="257" applyNumberFormat="0" applyFill="0" applyAlignment="0" applyProtection="0"/>
    <xf numFmtId="0" fontId="58" fillId="0" borderId="257" applyNumberFormat="0" applyFill="0" applyAlignment="0" applyProtection="0"/>
    <xf numFmtId="0" fontId="58" fillId="0" borderId="257" applyNumberFormat="0" applyFill="0" applyAlignment="0" applyProtection="0"/>
    <xf numFmtId="0" fontId="58" fillId="0" borderId="257" applyNumberFormat="0" applyFill="0" applyAlignment="0" applyProtection="0"/>
    <xf numFmtId="0" fontId="58" fillId="0" borderId="257" applyNumberFormat="0" applyFill="0" applyAlignment="0" applyProtection="0"/>
    <xf numFmtId="0" fontId="58" fillId="0" borderId="257" applyNumberFormat="0" applyFill="0" applyAlignment="0" applyProtection="0"/>
    <xf numFmtId="0" fontId="56" fillId="24" borderId="274" applyNumberFormat="0" applyAlignment="0" applyProtection="0"/>
    <xf numFmtId="0" fontId="19" fillId="27" borderId="266" applyNumberFormat="0" applyFont="0" applyAlignment="0" applyProtection="0"/>
    <xf numFmtId="0" fontId="19" fillId="27" borderId="266" applyNumberFormat="0" applyFont="0" applyAlignment="0" applyProtection="0"/>
    <xf numFmtId="0" fontId="19" fillId="27" borderId="266" applyNumberFormat="0" applyFont="0" applyAlignment="0" applyProtection="0"/>
    <xf numFmtId="0" fontId="19" fillId="27" borderId="266" applyNumberFormat="0" applyFont="0" applyAlignment="0" applyProtection="0"/>
    <xf numFmtId="0" fontId="20" fillId="27" borderId="266" applyNumberFormat="0" applyFont="0" applyAlignment="0" applyProtection="0"/>
    <xf numFmtId="0" fontId="56" fillId="24" borderId="267" applyNumberFormat="0" applyAlignment="0" applyProtection="0"/>
    <xf numFmtId="0" fontId="56" fillId="24" borderId="267" applyNumberFormat="0" applyAlignment="0" applyProtection="0"/>
    <xf numFmtId="0" fontId="56" fillId="24" borderId="267" applyNumberFormat="0" applyAlignment="0" applyProtection="0"/>
    <xf numFmtId="0" fontId="56" fillId="24" borderId="267" applyNumberFormat="0" applyAlignment="0" applyProtection="0"/>
    <xf numFmtId="0" fontId="56" fillId="24" borderId="267" applyNumberFormat="0" applyAlignment="0" applyProtection="0"/>
    <xf numFmtId="0" fontId="56" fillId="24" borderId="267" applyNumberFormat="0" applyAlignment="0" applyProtection="0"/>
    <xf numFmtId="0" fontId="58" fillId="0" borderId="270" applyNumberFormat="0" applyFill="0" applyAlignment="0" applyProtection="0"/>
    <xf numFmtId="0" fontId="58" fillId="0" borderId="270" applyNumberFormat="0" applyFill="0" applyAlignment="0" applyProtection="0"/>
    <xf numFmtId="0" fontId="58" fillId="0" borderId="268" applyNumberFormat="0" applyFill="0" applyAlignment="0" applyProtection="0"/>
    <xf numFmtId="0" fontId="58" fillId="0" borderId="268" applyNumberFormat="0" applyFill="0" applyAlignment="0" applyProtection="0"/>
    <xf numFmtId="0" fontId="58" fillId="0" borderId="268" applyNumberFormat="0" applyFill="0" applyAlignment="0" applyProtection="0"/>
    <xf numFmtId="0" fontId="58" fillId="0" borderId="268" applyNumberFormat="0" applyFill="0" applyAlignment="0" applyProtection="0"/>
    <xf numFmtId="0" fontId="58" fillId="0" borderId="268" applyNumberFormat="0" applyFill="0" applyAlignment="0" applyProtection="0"/>
    <xf numFmtId="0" fontId="58" fillId="0" borderId="268" applyNumberFormat="0" applyFill="0" applyAlignment="0" applyProtection="0"/>
    <xf numFmtId="0" fontId="58" fillId="0" borderId="268" applyNumberFormat="0" applyFill="0" applyAlignment="0" applyProtection="0"/>
    <xf numFmtId="0" fontId="58" fillId="0" borderId="268" applyNumberFormat="0" applyFill="0" applyAlignment="0" applyProtection="0"/>
    <xf numFmtId="0" fontId="58" fillId="0" borderId="268" applyNumberFormat="0" applyFill="0" applyAlignment="0" applyProtection="0"/>
    <xf numFmtId="0" fontId="58" fillId="0" borderId="268" applyNumberFormat="0" applyFill="0" applyAlignment="0" applyProtection="0"/>
    <xf numFmtId="0" fontId="58" fillId="0" borderId="268" applyNumberFormat="0" applyFill="0" applyAlignment="0" applyProtection="0"/>
    <xf numFmtId="0" fontId="58" fillId="0" borderId="268" applyNumberFormat="0" applyFill="0" applyAlignment="0" applyProtection="0"/>
    <xf numFmtId="0" fontId="19" fillId="27" borderId="277" applyNumberFormat="0" applyFont="0" applyAlignment="0" applyProtection="0"/>
    <xf numFmtId="0" fontId="19" fillId="27" borderId="277" applyNumberFormat="0" applyFont="0" applyAlignment="0" applyProtection="0"/>
    <xf numFmtId="0" fontId="19" fillId="27" borderId="277" applyNumberFormat="0" applyFont="0" applyAlignment="0" applyProtection="0"/>
    <xf numFmtId="0" fontId="19" fillId="27" borderId="277" applyNumberFormat="0" applyFont="0" applyAlignment="0" applyProtection="0"/>
    <xf numFmtId="0" fontId="20" fillId="27" borderId="277" applyNumberFormat="0" applyFont="0" applyAlignment="0" applyProtection="0"/>
    <xf numFmtId="0" fontId="56" fillId="24" borderId="278" applyNumberFormat="0" applyAlignment="0" applyProtection="0"/>
    <xf numFmtId="0" fontId="56" fillId="24" borderId="278" applyNumberFormat="0" applyAlignment="0" applyProtection="0"/>
    <xf numFmtId="0" fontId="56" fillId="24" borderId="278" applyNumberFormat="0" applyAlignment="0" applyProtection="0"/>
    <xf numFmtId="0" fontId="56" fillId="24" borderId="278" applyNumberFormat="0" applyAlignment="0" applyProtection="0"/>
    <xf numFmtId="0" fontId="56" fillId="24" borderId="278" applyNumberFormat="0" applyAlignment="0" applyProtection="0"/>
    <xf numFmtId="0" fontId="56" fillId="24" borderId="278" applyNumberFormat="0" applyAlignment="0" applyProtection="0"/>
    <xf numFmtId="0" fontId="58" fillId="0" borderId="279" applyNumberFormat="0" applyFill="0" applyAlignment="0" applyProtection="0"/>
    <xf numFmtId="0" fontId="58" fillId="0" borderId="279" applyNumberFormat="0" applyFill="0" applyAlignment="0" applyProtection="0"/>
    <xf numFmtId="0" fontId="58" fillId="0" borderId="279" applyNumberFormat="0" applyFill="0" applyAlignment="0" applyProtection="0"/>
    <xf numFmtId="0" fontId="58" fillId="0" borderId="279" applyNumberFormat="0" applyFill="0" applyAlignment="0" applyProtection="0"/>
    <xf numFmtId="0" fontId="58" fillId="0" borderId="279" applyNumberFormat="0" applyFill="0" applyAlignment="0" applyProtection="0"/>
    <xf numFmtId="0" fontId="58" fillId="0" borderId="279" applyNumberFormat="0" applyFill="0" applyAlignment="0" applyProtection="0"/>
    <xf numFmtId="0" fontId="58" fillId="0" borderId="279" applyNumberFormat="0" applyFill="0" applyAlignment="0" applyProtection="0"/>
    <xf numFmtId="0" fontId="58" fillId="0" borderId="279" applyNumberFormat="0" applyFill="0" applyAlignment="0" applyProtection="0"/>
    <xf numFmtId="0" fontId="58" fillId="0" borderId="279" applyNumberFormat="0" applyFill="0" applyAlignment="0" applyProtection="0"/>
    <xf numFmtId="0" fontId="58" fillId="0" borderId="279" applyNumberFormat="0" applyFill="0" applyAlignment="0" applyProtection="0"/>
    <xf numFmtId="0" fontId="58" fillId="0" borderId="279" applyNumberFormat="0" applyFill="0" applyAlignment="0" applyProtection="0"/>
    <xf numFmtId="0" fontId="58" fillId="0" borderId="279" applyNumberFormat="0" applyFill="0" applyAlignment="0" applyProtection="0"/>
    <xf numFmtId="0" fontId="9" fillId="0" borderId="0"/>
    <xf numFmtId="43" fontId="9" fillId="0" borderId="0" applyFont="0" applyFill="0" applyBorder="0" applyAlignment="0" applyProtection="0"/>
    <xf numFmtId="0" fontId="46" fillId="24" borderId="412" applyNumberFormat="0" applyAlignment="0" applyProtection="0"/>
    <xf numFmtId="0" fontId="19" fillId="27" borderId="408" applyNumberFormat="0" applyFont="0" applyAlignment="0" applyProtection="0"/>
    <xf numFmtId="0" fontId="19" fillId="27" borderId="418" applyNumberFormat="0" applyFont="0" applyAlignment="0" applyProtection="0"/>
    <xf numFmtId="0" fontId="125" fillId="0" borderId="0" applyNumberFormat="0" applyFill="0" applyBorder="0" applyAlignment="0" applyProtection="0"/>
    <xf numFmtId="0" fontId="58" fillId="0" borderId="415" applyNumberFormat="0" applyFill="0" applyAlignment="0" applyProtection="0"/>
    <xf numFmtId="0" fontId="56" fillId="24" borderId="414" applyNumberFormat="0" applyAlignment="0" applyProtection="0"/>
    <xf numFmtId="0" fontId="56" fillId="24" borderId="414" applyNumberFormat="0" applyAlignment="0" applyProtection="0"/>
    <xf numFmtId="9" fontId="9" fillId="0" borderId="0" applyFont="0" applyFill="0" applyBorder="0" applyAlignment="0" applyProtection="0"/>
    <xf numFmtId="0" fontId="58" fillId="0" borderId="410" applyNumberFormat="0" applyFill="0" applyAlignment="0" applyProtection="0"/>
    <xf numFmtId="43" fontId="38" fillId="0" borderId="0" applyFont="0" applyFill="0" applyBorder="0" applyAlignment="0" applyProtection="0"/>
    <xf numFmtId="0" fontId="20" fillId="27" borderId="408" applyNumberFormat="0" applyFont="0" applyAlignment="0" applyProtection="0"/>
    <xf numFmtId="0" fontId="47" fillId="25" borderId="387"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0" fontId="20" fillId="27" borderId="408" applyNumberFormat="0" applyFont="0" applyAlignment="0" applyProtection="0"/>
    <xf numFmtId="0" fontId="19" fillId="27" borderId="408" applyNumberFormat="0" applyFont="0" applyAlignment="0" applyProtection="0"/>
    <xf numFmtId="0" fontId="19" fillId="27" borderId="408" applyNumberFormat="0" applyFont="0" applyAlignment="0" applyProtection="0"/>
    <xf numFmtId="0" fontId="19" fillId="27" borderId="408" applyNumberFormat="0" applyFont="0" applyAlignment="0" applyProtection="0"/>
    <xf numFmtId="0" fontId="19" fillId="27" borderId="408" applyNumberFormat="0" applyFont="0" applyAlignment="0" applyProtection="0"/>
    <xf numFmtId="0" fontId="20" fillId="27" borderId="408" applyNumberFormat="0" applyFont="0" applyAlignment="0" applyProtection="0"/>
    <xf numFmtId="0" fontId="56" fillId="24" borderId="409" applyNumberFormat="0" applyAlignment="0" applyProtection="0"/>
    <xf numFmtId="0" fontId="56" fillId="24" borderId="409" applyNumberFormat="0" applyAlignment="0" applyProtection="0"/>
    <xf numFmtId="0" fontId="56" fillId="24" borderId="409" applyNumberFormat="0" applyAlignment="0" applyProtection="0"/>
    <xf numFmtId="0" fontId="56" fillId="24" borderId="409" applyNumberFormat="0" applyAlignment="0" applyProtection="0"/>
    <xf numFmtId="0" fontId="56" fillId="24" borderId="409" applyNumberFormat="0" applyAlignment="0" applyProtection="0"/>
    <xf numFmtId="178" fontId="81" fillId="37" borderId="271" applyAlignment="0">
      <protection locked="0"/>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8" fillId="0" borderId="410" applyNumberFormat="0" applyFill="0" applyAlignment="0" applyProtection="0"/>
    <xf numFmtId="0" fontId="58" fillId="0" borderId="410" applyNumberFormat="0" applyFill="0" applyAlignment="0" applyProtection="0"/>
    <xf numFmtId="0" fontId="58" fillId="0" borderId="410" applyNumberFormat="0" applyFill="0" applyAlignment="0" applyProtection="0"/>
    <xf numFmtId="0" fontId="58" fillId="0" borderId="410" applyNumberFormat="0" applyFill="0" applyAlignment="0" applyProtection="0"/>
    <xf numFmtId="0" fontId="58" fillId="0" borderId="410" applyNumberFormat="0" applyFill="0" applyAlignment="0" applyProtection="0"/>
    <xf numFmtId="0" fontId="58" fillId="0" borderId="410" applyNumberFormat="0" applyFill="0" applyAlignment="0" applyProtection="0"/>
    <xf numFmtId="0" fontId="58" fillId="0" borderId="410" applyNumberFormat="0" applyFill="0" applyAlignment="0" applyProtection="0"/>
    <xf numFmtId="0" fontId="58" fillId="0" borderId="410"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8" fillId="0" borderId="410" applyNumberFormat="0" applyFill="0" applyAlignment="0" applyProtection="0"/>
    <xf numFmtId="0" fontId="58" fillId="0" borderId="410" applyNumberFormat="0" applyFill="0" applyAlignment="0" applyProtection="0"/>
    <xf numFmtId="0" fontId="58" fillId="0" borderId="410" applyNumberFormat="0" applyFill="0" applyAlignment="0" applyProtection="0"/>
    <xf numFmtId="0" fontId="58" fillId="0" borderId="410" applyNumberFormat="0" applyFill="0" applyAlignment="0" applyProtection="0"/>
    <xf numFmtId="0" fontId="9" fillId="0" borderId="0"/>
    <xf numFmtId="0" fontId="58" fillId="0" borderId="410" applyNumberFormat="0" applyFill="0" applyAlignment="0" applyProtection="0"/>
    <xf numFmtId="0" fontId="58" fillId="0" borderId="410" applyNumberFormat="0" applyFill="0" applyAlignment="0" applyProtection="0"/>
    <xf numFmtId="0" fontId="58" fillId="0" borderId="410"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8" fillId="0" borderId="410" applyNumberFormat="0" applyFill="0" applyAlignment="0" applyProtection="0"/>
    <xf numFmtId="0" fontId="58" fillId="0" borderId="410" applyNumberFormat="0" applyFill="0" applyAlignment="0" applyProtection="0"/>
    <xf numFmtId="0" fontId="9" fillId="0" borderId="0"/>
    <xf numFmtId="0" fontId="58" fillId="0" borderId="410" applyNumberFormat="0" applyFill="0" applyAlignment="0" applyProtection="0"/>
    <xf numFmtId="0" fontId="9" fillId="0" borderId="0"/>
    <xf numFmtId="0" fontId="54" fillId="0" borderId="394" applyNumberFormat="0" applyFill="0" applyAlignment="0" applyProtection="0"/>
    <xf numFmtId="0" fontId="58" fillId="0" borderId="415" applyNumberFormat="0" applyFill="0" applyAlignment="0" applyProtection="0"/>
    <xf numFmtId="0" fontId="58" fillId="0" borderId="415" applyNumberFormat="0" applyFill="0" applyAlignment="0" applyProtection="0"/>
    <xf numFmtId="0" fontId="53" fillId="11" borderId="412" applyNumberFormat="0" applyAlignment="0" applyProtection="0"/>
    <xf numFmtId="0" fontId="20" fillId="27" borderId="124" applyNumberFormat="0" applyFont="0" applyAlignment="0" applyProtection="0"/>
    <xf numFmtId="0" fontId="58" fillId="0" borderId="419" applyNumberFormat="0" applyFill="0" applyAlignment="0" applyProtection="0"/>
    <xf numFmtId="0" fontId="58" fillId="0" borderId="419" applyNumberFormat="0" applyFill="0" applyAlignment="0" applyProtection="0"/>
    <xf numFmtId="0" fontId="53" fillId="11" borderId="412" applyNumberFormat="0" applyAlignment="0" applyProtection="0"/>
    <xf numFmtId="0" fontId="53" fillId="11" borderId="412" applyNumberFormat="0" applyAlignment="0" applyProtection="0"/>
    <xf numFmtId="0" fontId="46" fillId="24" borderId="412" applyNumberFormat="0" applyAlignment="0" applyProtection="0"/>
    <xf numFmtId="0" fontId="58" fillId="0" borderId="415" applyNumberFormat="0" applyFill="0" applyAlignment="0" applyProtection="0"/>
    <xf numFmtId="0" fontId="53" fillId="11" borderId="412" applyNumberFormat="0" applyAlignment="0" applyProtection="0"/>
    <xf numFmtId="0" fontId="58" fillId="0" borderId="415" applyNumberFormat="0" applyFill="0" applyAlignment="0" applyProtection="0"/>
    <xf numFmtId="0" fontId="46" fillId="24" borderId="412" applyNumberFormat="0" applyAlignment="0" applyProtection="0"/>
    <xf numFmtId="0" fontId="56" fillId="24" borderId="414" applyNumberFormat="0" applyAlignment="0" applyProtection="0"/>
    <xf numFmtId="0" fontId="58" fillId="0" borderId="415" applyNumberFormat="0" applyFill="0" applyAlignment="0" applyProtection="0"/>
    <xf numFmtId="0" fontId="58" fillId="0" borderId="419" applyNumberFormat="0" applyFill="0" applyAlignment="0" applyProtection="0"/>
    <xf numFmtId="0" fontId="46" fillId="24" borderId="412" applyNumberFormat="0" applyAlignment="0" applyProtection="0"/>
    <xf numFmtId="0" fontId="56" fillId="24" borderId="414" applyNumberFormat="0" applyAlignment="0" applyProtection="0"/>
    <xf numFmtId="0" fontId="46" fillId="24" borderId="417" applyNumberFormat="0" applyAlignment="0" applyProtection="0"/>
    <xf numFmtId="0" fontId="117" fillId="2" borderId="374"/>
    <xf numFmtId="0" fontId="117" fillId="2" borderId="374"/>
    <xf numFmtId="0" fontId="56" fillId="24" borderId="416" applyNumberFormat="0" applyAlignment="0" applyProtection="0"/>
    <xf numFmtId="0" fontId="53" fillId="11" borderId="417" applyNumberFormat="0" applyAlignment="0" applyProtection="0"/>
    <xf numFmtId="0" fontId="47" fillId="25" borderId="393" applyNumberFormat="0" applyAlignment="0" applyProtection="0"/>
    <xf numFmtId="0" fontId="47" fillId="25" borderId="411" applyNumberFormat="0" applyAlignment="0" applyProtection="0"/>
    <xf numFmtId="0" fontId="19" fillId="27" borderId="418" applyNumberFormat="0" applyFont="0" applyAlignment="0" applyProtection="0"/>
    <xf numFmtId="0" fontId="53" fillId="11" borderId="412" applyNumberFormat="0" applyAlignment="0" applyProtection="0"/>
    <xf numFmtId="0" fontId="56" fillId="24" borderId="416" applyNumberFormat="0" applyAlignment="0" applyProtection="0"/>
    <xf numFmtId="0" fontId="58" fillId="0" borderId="419" applyNumberFormat="0" applyFill="0" applyAlignment="0" applyProtection="0"/>
    <xf numFmtId="0" fontId="58" fillId="0" borderId="419" applyNumberFormat="0" applyFill="0" applyAlignment="0" applyProtection="0"/>
    <xf numFmtId="0" fontId="56" fillId="24" borderId="416" applyNumberFormat="0" applyAlignment="0" applyProtection="0"/>
    <xf numFmtId="9" fontId="9" fillId="0" borderId="0" applyFont="0" applyFill="0" applyBorder="0" applyAlignment="0" applyProtection="0"/>
    <xf numFmtId="0" fontId="58" fillId="0" borderId="415" applyNumberFormat="0" applyFill="0" applyAlignment="0" applyProtection="0"/>
    <xf numFmtId="0" fontId="56" fillId="24" borderId="414" applyNumberFormat="0" applyAlignment="0" applyProtection="0"/>
    <xf numFmtId="0" fontId="62" fillId="0" borderId="78">
      <alignment horizontal="left" wrapText="1" indent="2"/>
    </xf>
    <xf numFmtId="0" fontId="18" fillId="38" borderId="271" applyNumberFormat="0" applyAlignment="0">
      <alignment horizontal="left"/>
    </xf>
    <xf numFmtId="0" fontId="18" fillId="38" borderId="271" applyNumberFormat="0" applyAlignment="0">
      <alignment horizontal="left"/>
    </xf>
    <xf numFmtId="0" fontId="46" fillId="24" borderId="412" applyNumberFormat="0" applyAlignment="0" applyProtection="0"/>
    <xf numFmtId="0" fontId="58" fillId="0" borderId="415" applyNumberFormat="0" applyFill="0" applyAlignment="0" applyProtection="0"/>
    <xf numFmtId="0" fontId="53" fillId="11" borderId="417" applyNumberFormat="0" applyAlignment="0" applyProtection="0"/>
    <xf numFmtId="0" fontId="46" fillId="24" borderId="412" applyNumberFormat="0" applyAlignment="0" applyProtection="0"/>
    <xf numFmtId="0" fontId="46" fillId="24" borderId="412" applyNumberFormat="0" applyAlignment="0" applyProtection="0"/>
    <xf numFmtId="0" fontId="20" fillId="27" borderId="418" applyNumberFormat="0" applyFont="0" applyAlignment="0" applyProtection="0"/>
    <xf numFmtId="0" fontId="58" fillId="0" borderId="415" applyNumberFormat="0" applyFill="0" applyAlignment="0" applyProtection="0"/>
    <xf numFmtId="0" fontId="53" fillId="11" borderId="417" applyNumberFormat="0" applyAlignment="0" applyProtection="0"/>
    <xf numFmtId="0" fontId="53" fillId="11" borderId="412" applyNumberFormat="0" applyAlignment="0" applyProtection="0"/>
    <xf numFmtId="0" fontId="58" fillId="0" borderId="415" applyNumberFormat="0" applyFill="0" applyAlignment="0" applyProtection="0"/>
    <xf numFmtId="0" fontId="46" fillId="24" borderId="417" applyNumberFormat="0" applyAlignment="0" applyProtection="0"/>
    <xf numFmtId="0" fontId="58" fillId="0" borderId="415" applyNumberFormat="0" applyFill="0" applyAlignment="0" applyProtection="0"/>
    <xf numFmtId="0" fontId="46" fillId="24" borderId="412" applyNumberFormat="0" applyAlignment="0" applyProtection="0"/>
    <xf numFmtId="0" fontId="20" fillId="27" borderId="413" applyNumberFormat="0" applyFont="0" applyAlignment="0" applyProtection="0"/>
    <xf numFmtId="0" fontId="46" fillId="24" borderId="412" applyNumberFormat="0" applyAlignment="0" applyProtection="0"/>
    <xf numFmtId="0" fontId="46" fillId="24" borderId="412" applyNumberFormat="0" applyAlignment="0" applyProtection="0"/>
    <xf numFmtId="0" fontId="53" fillId="11" borderId="417" applyNumberFormat="0" applyAlignment="0" applyProtection="0"/>
    <xf numFmtId="0" fontId="53" fillId="11" borderId="412" applyNumberFormat="0" applyAlignment="0" applyProtection="0"/>
    <xf numFmtId="0" fontId="53" fillId="11" borderId="412" applyNumberFormat="0" applyAlignment="0" applyProtection="0"/>
    <xf numFmtId="0" fontId="53" fillId="11" borderId="412" applyNumberFormat="0" applyAlignment="0" applyProtection="0"/>
    <xf numFmtId="0" fontId="53" fillId="11" borderId="412" applyNumberFormat="0" applyAlignment="0" applyProtection="0"/>
    <xf numFmtId="0" fontId="56" fillId="24" borderId="416" applyNumberFormat="0" applyAlignment="0" applyProtection="0"/>
    <xf numFmtId="0" fontId="53" fillId="11" borderId="412" applyNumberFormat="0" applyAlignment="0" applyProtection="0"/>
    <xf numFmtId="0" fontId="46" fillId="24" borderId="417" applyNumberFormat="0" applyAlignment="0" applyProtection="0"/>
    <xf numFmtId="0" fontId="58" fillId="0" borderId="410" applyNumberFormat="0" applyFill="0" applyAlignment="0" applyProtection="0"/>
    <xf numFmtId="0" fontId="46" fillId="24" borderId="123" applyNumberFormat="0" applyAlignment="0" applyProtection="0"/>
    <xf numFmtId="0" fontId="46" fillId="24" borderId="389" applyNumberFormat="0" applyAlignment="0" applyProtection="0"/>
    <xf numFmtId="0" fontId="58" fillId="0" borderId="126" applyNumberFormat="0" applyFill="0" applyAlignment="0" applyProtection="0"/>
    <xf numFmtId="0" fontId="46" fillId="24" borderId="123" applyNumberFormat="0" applyAlignment="0" applyProtection="0"/>
    <xf numFmtId="0" fontId="18" fillId="38" borderId="271" applyNumberFormat="0" applyAlignment="0">
      <alignment horizontal="left"/>
    </xf>
    <xf numFmtId="0" fontId="46" fillId="24" borderId="123" applyNumberFormat="0" applyAlignment="0" applyProtection="0"/>
    <xf numFmtId="0" fontId="19" fillId="27" borderId="124" applyNumberFormat="0" applyFont="0" applyAlignment="0" applyProtection="0"/>
    <xf numFmtId="0" fontId="58" fillId="0" borderId="126" applyNumberFormat="0" applyFill="0" applyAlignment="0" applyProtection="0"/>
    <xf numFmtId="0" fontId="19" fillId="27" borderId="390" applyNumberFormat="0" applyFont="0" applyAlignment="0" applyProtection="0"/>
    <xf numFmtId="0" fontId="18" fillId="38" borderId="271" applyNumberFormat="0" applyAlignment="0">
      <alignment horizontal="left"/>
    </xf>
    <xf numFmtId="0" fontId="61" fillId="0" borderId="271">
      <alignment horizontal="center"/>
    </xf>
    <xf numFmtId="0" fontId="58" fillId="0" borderId="391" applyNumberFormat="0" applyFill="0" applyAlignment="0" applyProtection="0"/>
    <xf numFmtId="0" fontId="58" fillId="0" borderId="126" applyNumberFormat="0" applyFill="0" applyAlignment="0" applyProtection="0"/>
    <xf numFmtId="0" fontId="58" fillId="0" borderId="126" applyNumberFormat="0" applyFill="0" applyAlignment="0" applyProtection="0"/>
    <xf numFmtId="0" fontId="47" fillId="25" borderId="387" applyNumberFormat="0" applyAlignment="0" applyProtection="0"/>
    <xf numFmtId="0" fontId="53" fillId="11" borderId="123" applyNumberFormat="0" applyAlignment="0" applyProtection="0"/>
    <xf numFmtId="0" fontId="53" fillId="11" borderId="123" applyNumberFormat="0" applyAlignment="0" applyProtection="0"/>
    <xf numFmtId="0" fontId="18" fillId="38" borderId="271" applyNumberFormat="0" applyAlignment="0">
      <alignment horizontal="left"/>
    </xf>
    <xf numFmtId="178" fontId="81" fillId="37" borderId="271" applyAlignment="0">
      <protection locked="0"/>
    </xf>
    <xf numFmtId="0" fontId="19" fillId="27" borderId="390" applyNumberFormat="0" applyFont="0" applyAlignment="0" applyProtection="0"/>
    <xf numFmtId="0" fontId="53" fillId="11" borderId="123" applyNumberFormat="0" applyAlignment="0" applyProtection="0"/>
    <xf numFmtId="0" fontId="46" fillId="24" borderId="123" applyNumberFormat="0" applyAlignment="0" applyProtection="0"/>
    <xf numFmtId="0" fontId="56" fillId="24" borderId="409" applyNumberFormat="0" applyAlignment="0" applyProtection="0"/>
    <xf numFmtId="0" fontId="56" fillId="24" borderId="409" applyNumberFormat="0" applyAlignment="0" applyProtection="0"/>
    <xf numFmtId="0" fontId="46" fillId="24" borderId="389" applyNumberFormat="0" applyAlignment="0" applyProtection="0"/>
    <xf numFmtId="0" fontId="56" fillId="24" borderId="125" applyNumberFormat="0" applyAlignment="0" applyProtection="0"/>
    <xf numFmtId="0" fontId="46" fillId="24" borderId="123" applyNumberFormat="0" applyAlignment="0" applyProtection="0"/>
    <xf numFmtId="0" fontId="53" fillId="11" borderId="123" applyNumberFormat="0" applyAlignment="0" applyProtection="0"/>
    <xf numFmtId="0" fontId="46" fillId="24" borderId="389" applyNumberFormat="0" applyAlignment="0" applyProtection="0"/>
    <xf numFmtId="0" fontId="56" fillId="24" borderId="388" applyNumberFormat="0" applyAlignment="0" applyProtection="0"/>
    <xf numFmtId="0" fontId="20" fillId="27" borderId="124" applyNumberFormat="0" applyFont="0" applyAlignment="0" applyProtection="0"/>
    <xf numFmtId="0" fontId="53" fillId="11" borderId="123" applyNumberFormat="0" applyAlignment="0" applyProtection="0"/>
    <xf numFmtId="0" fontId="46" fillId="24" borderId="123" applyNumberFormat="0" applyAlignment="0" applyProtection="0"/>
    <xf numFmtId="0" fontId="58" fillId="0" borderId="391" applyNumberFormat="0" applyFill="0" applyAlignment="0" applyProtection="0"/>
    <xf numFmtId="166" fontId="43" fillId="0" borderId="0" applyFont="0" applyFill="0" applyBorder="0" applyAlignment="0" applyProtection="0"/>
    <xf numFmtId="0" fontId="56" fillId="24" borderId="125" applyNumberFormat="0" applyAlignment="0" applyProtection="0"/>
    <xf numFmtId="0" fontId="58" fillId="0" borderId="391" applyNumberFormat="0" applyFill="0" applyAlignment="0" applyProtection="0"/>
    <xf numFmtId="0" fontId="58" fillId="0" borderId="126" applyNumberFormat="0" applyFill="0" applyAlignment="0" applyProtection="0"/>
    <xf numFmtId="0" fontId="46" fillId="24" borderId="389" applyNumberFormat="0" applyAlignment="0" applyProtection="0"/>
    <xf numFmtId="0" fontId="53" fillId="11" borderId="389" applyNumberFormat="0" applyAlignment="0" applyProtection="0"/>
    <xf numFmtId="0" fontId="56" fillId="24" borderId="416" applyNumberFormat="0" applyAlignment="0" applyProtection="0"/>
    <xf numFmtId="0" fontId="53" fillId="11" borderId="123" applyNumberFormat="0" applyAlignment="0" applyProtection="0"/>
    <xf numFmtId="0" fontId="53" fillId="11" borderId="123" applyNumberFormat="0" applyAlignment="0" applyProtection="0"/>
    <xf numFmtId="0" fontId="19" fillId="27" borderId="124" applyNumberFormat="0" applyFont="0" applyAlignment="0" applyProtection="0"/>
    <xf numFmtId="0" fontId="46" fillId="24" borderId="389" applyNumberFormat="0" applyAlignment="0" applyProtection="0"/>
    <xf numFmtId="0" fontId="46" fillId="24" borderId="123" applyNumberFormat="0" applyAlignment="0" applyProtection="0"/>
    <xf numFmtId="178" fontId="81" fillId="37" borderId="271" applyAlignment="0">
      <protection locked="0"/>
    </xf>
    <xf numFmtId="0" fontId="58" fillId="0" borderId="391" applyNumberFormat="0" applyFill="0" applyAlignment="0" applyProtection="0"/>
    <xf numFmtId="0" fontId="46" fillId="24" borderId="123" applyNumberFormat="0" applyAlignment="0" applyProtection="0"/>
    <xf numFmtId="0" fontId="58" fillId="0" borderId="126" applyNumberFormat="0" applyFill="0" applyAlignment="0" applyProtection="0"/>
    <xf numFmtId="0" fontId="53" fillId="11" borderId="123" applyNumberFormat="0" applyAlignment="0" applyProtection="0"/>
    <xf numFmtId="0" fontId="18" fillId="38" borderId="271" applyNumberFormat="0" applyAlignment="0">
      <alignment horizontal="left"/>
    </xf>
    <xf numFmtId="0" fontId="58" fillId="0" borderId="126" applyNumberFormat="0" applyFill="0" applyAlignment="0" applyProtection="0"/>
    <xf numFmtId="0" fontId="46" fillId="24" borderId="123" applyNumberFormat="0" applyAlignment="0" applyProtection="0"/>
    <xf numFmtId="0" fontId="46" fillId="24" borderId="123" applyNumberFormat="0" applyAlignment="0" applyProtection="0"/>
    <xf numFmtId="0" fontId="53" fillId="11" borderId="123" applyNumberFormat="0" applyAlignment="0" applyProtection="0"/>
    <xf numFmtId="0" fontId="46" fillId="24" borderId="412" applyNumberFormat="0" applyAlignment="0" applyProtection="0"/>
    <xf numFmtId="0" fontId="18" fillId="38" borderId="271" applyNumberFormat="0" applyAlignment="0">
      <alignment horizontal="left"/>
    </xf>
    <xf numFmtId="0" fontId="46" fillId="24" borderId="123" applyNumberFormat="0" applyAlignment="0" applyProtection="0"/>
    <xf numFmtId="0" fontId="58" fillId="0" borderId="126" applyNumberFormat="0" applyFill="0" applyAlignment="0" applyProtection="0"/>
    <xf numFmtId="0" fontId="18" fillId="38" borderId="271" applyNumberFormat="0" applyAlignment="0">
      <alignment horizontal="left"/>
    </xf>
    <xf numFmtId="0" fontId="58" fillId="0" borderId="126" applyNumberFormat="0" applyFill="0" applyAlignment="0" applyProtection="0"/>
    <xf numFmtId="0" fontId="56" fillId="24" borderId="388" applyNumberFormat="0" applyAlignment="0" applyProtection="0"/>
    <xf numFmtId="0" fontId="58" fillId="0" borderId="391" applyNumberFormat="0" applyFill="0" applyAlignment="0" applyProtection="0"/>
    <xf numFmtId="0" fontId="53" fillId="11" borderId="123" applyNumberFormat="0" applyAlignment="0" applyProtection="0"/>
    <xf numFmtId="0" fontId="53" fillId="11" borderId="123" applyNumberFormat="0" applyAlignment="0" applyProtection="0"/>
    <xf numFmtId="0" fontId="46" fillId="24" borderId="123" applyNumberFormat="0" applyAlignment="0" applyProtection="0"/>
    <xf numFmtId="0" fontId="18" fillId="38" borderId="271" applyNumberFormat="0" applyAlignment="0">
      <alignment horizontal="left"/>
    </xf>
    <xf numFmtId="0" fontId="56" fillId="24" borderId="125" applyNumberFormat="0" applyAlignment="0" applyProtection="0"/>
    <xf numFmtId="0" fontId="58" fillId="0" borderId="126" applyNumberFormat="0" applyFill="0" applyAlignment="0" applyProtection="0"/>
    <xf numFmtId="0" fontId="58" fillId="0" borderId="126" applyNumberFormat="0" applyFill="0" applyAlignment="0" applyProtection="0"/>
    <xf numFmtId="0" fontId="56" fillId="24" borderId="125" applyNumberFormat="0" applyAlignment="0" applyProtection="0"/>
    <xf numFmtId="0" fontId="46" fillId="24" borderId="389" applyNumberFormat="0" applyAlignment="0" applyProtection="0"/>
    <xf numFmtId="0" fontId="56" fillId="24" borderId="388" applyNumberFormat="0" applyAlignment="0" applyProtection="0"/>
    <xf numFmtId="0" fontId="61" fillId="0" borderId="271">
      <alignment horizontal="center"/>
    </xf>
    <xf numFmtId="0" fontId="53" fillId="11" borderId="389" applyNumberFormat="0" applyAlignment="0" applyProtection="0"/>
    <xf numFmtId="0" fontId="61" fillId="0" borderId="271">
      <alignment horizontal="center"/>
    </xf>
    <xf numFmtId="0" fontId="18" fillId="38" borderId="271" applyNumberFormat="0" applyAlignment="0">
      <alignment horizontal="left"/>
    </xf>
    <xf numFmtId="0" fontId="47" fillId="25" borderId="387" applyNumberFormat="0" applyAlignment="0" applyProtection="0"/>
    <xf numFmtId="0" fontId="46" fillId="24" borderId="123" applyNumberFormat="0" applyAlignment="0" applyProtection="0"/>
    <xf numFmtId="0" fontId="58" fillId="0" borderId="126" applyNumberFormat="0" applyFill="0" applyAlignment="0" applyProtection="0"/>
    <xf numFmtId="0" fontId="56" fillId="24" borderId="125" applyNumberFormat="0" applyAlignment="0" applyProtection="0"/>
    <xf numFmtId="0" fontId="58" fillId="0" borderId="391" applyNumberFormat="0" applyFill="0" applyAlignment="0" applyProtection="0"/>
    <xf numFmtId="0" fontId="53" fillId="11" borderId="389" applyNumberFormat="0" applyAlignment="0" applyProtection="0"/>
    <xf numFmtId="0" fontId="61" fillId="0" borderId="271">
      <alignment horizontal="center"/>
    </xf>
    <xf numFmtId="0" fontId="19" fillId="27" borderId="390" applyNumberFormat="0" applyFont="0" applyAlignment="0" applyProtection="0"/>
    <xf numFmtId="0" fontId="58" fillId="0" borderId="126" applyNumberFormat="0" applyFill="0" applyAlignment="0" applyProtection="0"/>
    <xf numFmtId="0" fontId="53" fillId="11" borderId="123" applyNumberFormat="0" applyAlignment="0" applyProtection="0"/>
    <xf numFmtId="0" fontId="53" fillId="11" borderId="389" applyNumberFormat="0" applyAlignment="0" applyProtection="0"/>
    <xf numFmtId="0" fontId="20" fillId="27" borderId="124" applyNumberFormat="0" applyFont="0" applyAlignment="0" applyProtection="0"/>
    <xf numFmtId="0" fontId="56" fillId="24" borderId="125" applyNumberFormat="0" applyAlignment="0" applyProtection="0"/>
    <xf numFmtId="0" fontId="53" fillId="11" borderId="123" applyNumberFormat="0" applyAlignment="0" applyProtection="0"/>
    <xf numFmtId="0" fontId="53" fillId="11" borderId="389" applyNumberFormat="0" applyAlignment="0" applyProtection="0"/>
    <xf numFmtId="0" fontId="46" fillId="24" borderId="123" applyNumberFormat="0" applyAlignment="0" applyProtection="0"/>
    <xf numFmtId="0" fontId="53" fillId="11" borderId="389" applyNumberFormat="0" applyAlignment="0" applyProtection="0"/>
    <xf numFmtId="0" fontId="58" fillId="0" borderId="391" applyNumberFormat="0" applyFill="0" applyAlignment="0" applyProtection="0"/>
    <xf numFmtId="0" fontId="56" fillId="24" borderId="388" applyNumberFormat="0" applyAlignment="0" applyProtection="0"/>
    <xf numFmtId="0" fontId="46" fillId="24" borderId="123" applyNumberFormat="0" applyAlignment="0" applyProtection="0"/>
    <xf numFmtId="0" fontId="18" fillId="38" borderId="271" applyNumberFormat="0" applyAlignment="0">
      <alignment horizontal="left"/>
    </xf>
    <xf numFmtId="0" fontId="46" fillId="24" borderId="389" applyNumberFormat="0" applyAlignment="0" applyProtection="0"/>
    <xf numFmtId="0" fontId="53" fillId="11" borderId="389" applyNumberFormat="0" applyAlignment="0" applyProtection="0"/>
    <xf numFmtId="0" fontId="19" fillId="27" borderId="124" applyNumberFormat="0" applyFont="0" applyAlignment="0" applyProtection="0"/>
    <xf numFmtId="0" fontId="53" fillId="11" borderId="123" applyNumberFormat="0" applyAlignment="0" applyProtection="0"/>
    <xf numFmtId="0" fontId="58" fillId="0" borderId="391" applyNumberFormat="0" applyFill="0" applyAlignment="0" applyProtection="0"/>
    <xf numFmtId="0" fontId="58" fillId="0" borderId="391" applyNumberFormat="0" applyFill="0" applyAlignment="0" applyProtection="0"/>
    <xf numFmtId="0" fontId="56" fillId="24" borderId="388" applyNumberFormat="0" applyAlignment="0" applyProtection="0"/>
    <xf numFmtId="0" fontId="58" fillId="0" borderId="126" applyNumberFormat="0" applyFill="0" applyAlignment="0" applyProtection="0"/>
    <xf numFmtId="0" fontId="56" fillId="24" borderId="125" applyNumberFormat="0" applyAlignment="0" applyProtection="0"/>
    <xf numFmtId="0" fontId="56" fillId="24" borderId="125" applyNumberFormat="0" applyAlignment="0" applyProtection="0"/>
    <xf numFmtId="0" fontId="53" fillId="11" borderId="412" applyNumberFormat="0" applyAlignment="0" applyProtection="0"/>
    <xf numFmtId="44" fontId="38" fillId="0" borderId="0" applyFont="0" applyFill="0" applyBorder="0" applyAlignment="0" applyProtection="0"/>
    <xf numFmtId="0" fontId="58" fillId="0" borderId="391" applyNumberFormat="0" applyFill="0" applyAlignment="0" applyProtection="0"/>
    <xf numFmtId="0" fontId="54" fillId="0" borderId="172" applyNumberFormat="0" applyFill="0" applyAlignment="0" applyProtection="0"/>
    <xf numFmtId="0" fontId="53" fillId="11" borderId="123" applyNumberFormat="0" applyAlignment="0" applyProtection="0"/>
    <xf numFmtId="178" fontId="81" fillId="37" borderId="271" applyAlignment="0">
      <protection locked="0"/>
    </xf>
    <xf numFmtId="0" fontId="53" fillId="11" borderId="389" applyNumberFormat="0" applyAlignment="0" applyProtection="0"/>
    <xf numFmtId="0" fontId="58" fillId="0" borderId="415" applyNumberFormat="0" applyFill="0" applyAlignment="0" applyProtection="0"/>
    <xf numFmtId="0" fontId="46" fillId="24" borderId="123" applyNumberFormat="0" applyAlignment="0" applyProtection="0"/>
    <xf numFmtId="0" fontId="58" fillId="0" borderId="126" applyNumberFormat="0" applyFill="0" applyAlignment="0" applyProtection="0"/>
    <xf numFmtId="0" fontId="53" fillId="11" borderId="389" applyNumberFormat="0" applyAlignment="0" applyProtection="0"/>
    <xf numFmtId="0" fontId="46" fillId="24" borderId="123" applyNumberFormat="0" applyAlignment="0" applyProtection="0"/>
    <xf numFmtId="0" fontId="46" fillId="24" borderId="123" applyNumberFormat="0" applyAlignment="0" applyProtection="0"/>
    <xf numFmtId="0" fontId="20" fillId="27" borderId="390" applyNumberFormat="0" applyFont="0" applyAlignment="0" applyProtection="0"/>
    <xf numFmtId="0" fontId="58" fillId="0" borderId="126" applyNumberFormat="0" applyFill="0" applyAlignment="0" applyProtection="0"/>
    <xf numFmtId="0" fontId="53" fillId="11" borderId="389" applyNumberFormat="0" applyAlignment="0" applyProtection="0"/>
    <xf numFmtId="0" fontId="53" fillId="11" borderId="123" applyNumberFormat="0" applyAlignment="0" applyProtection="0"/>
    <xf numFmtId="178" fontId="81" fillId="37" borderId="271" applyAlignment="0">
      <protection locked="0"/>
    </xf>
    <xf numFmtId="0" fontId="58" fillId="0" borderId="126" applyNumberFormat="0" applyFill="0" applyAlignment="0" applyProtection="0"/>
    <xf numFmtId="0" fontId="46" fillId="24" borderId="389" applyNumberFormat="0" applyAlignment="0" applyProtection="0"/>
    <xf numFmtId="0" fontId="58" fillId="0" borderId="126" applyNumberFormat="0" applyFill="0" applyAlignment="0" applyProtection="0"/>
    <xf numFmtId="0" fontId="46" fillId="24" borderId="123" applyNumberFormat="0" applyAlignment="0" applyProtection="0"/>
    <xf numFmtId="0" fontId="20" fillId="27" borderId="124" applyNumberFormat="0" applyFont="0" applyAlignment="0" applyProtection="0"/>
    <xf numFmtId="0" fontId="19" fillId="27" borderId="390" applyNumberFormat="0" applyFont="0" applyAlignment="0" applyProtection="0"/>
    <xf numFmtId="0" fontId="46" fillId="24" borderId="123" applyNumberFormat="0" applyAlignment="0" applyProtection="0"/>
    <xf numFmtId="0" fontId="46" fillId="24" borderId="123" applyNumberFormat="0" applyAlignment="0" applyProtection="0"/>
    <xf numFmtId="0" fontId="46" fillId="24" borderId="123" applyNumberFormat="0" applyAlignment="0" applyProtection="0"/>
    <xf numFmtId="0" fontId="46" fillId="24" borderId="123" applyNumberFormat="0" applyAlignment="0" applyProtection="0"/>
    <xf numFmtId="0" fontId="46" fillId="24" borderId="123" applyNumberFormat="0" applyAlignment="0" applyProtection="0"/>
    <xf numFmtId="0" fontId="53" fillId="11" borderId="389" applyNumberFormat="0" applyAlignment="0" applyProtection="0"/>
    <xf numFmtId="0" fontId="53" fillId="11" borderId="389" applyNumberFormat="0" applyAlignment="0" applyProtection="0"/>
    <xf numFmtId="0" fontId="56" fillId="24" borderId="125" applyNumberFormat="0" applyAlignment="0" applyProtection="0"/>
    <xf numFmtId="0" fontId="18" fillId="38" borderId="271" applyNumberFormat="0" applyAlignment="0">
      <alignment horizontal="left"/>
    </xf>
    <xf numFmtId="0" fontId="53" fillId="11" borderId="389" applyNumberFormat="0" applyAlignment="0" applyProtection="0"/>
    <xf numFmtId="0" fontId="53" fillId="11" borderId="123" applyNumberFormat="0" applyAlignment="0" applyProtection="0"/>
    <xf numFmtId="0" fontId="53" fillId="11" borderId="123" applyNumberFormat="0" applyAlignment="0" applyProtection="0"/>
    <xf numFmtId="0" fontId="53" fillId="11" borderId="123" applyNumberFormat="0" applyAlignment="0" applyProtection="0"/>
    <xf numFmtId="0" fontId="53" fillId="11" borderId="123" applyNumberFormat="0" applyAlignment="0" applyProtection="0"/>
    <xf numFmtId="0" fontId="53" fillId="11" borderId="123" applyNumberFormat="0" applyAlignment="0" applyProtection="0"/>
    <xf numFmtId="0" fontId="53" fillId="11" borderId="123" applyNumberFormat="0" applyAlignment="0" applyProtection="0"/>
    <xf numFmtId="0" fontId="53" fillId="11" borderId="123" applyNumberFormat="0" applyAlignment="0" applyProtection="0"/>
    <xf numFmtId="0" fontId="56" fillId="24" borderId="388" applyNumberFormat="0" applyAlignment="0" applyProtection="0"/>
    <xf numFmtId="0" fontId="46" fillId="24" borderId="123" applyNumberFormat="0" applyAlignment="0" applyProtection="0"/>
    <xf numFmtId="0" fontId="53" fillId="11" borderId="123" applyNumberFormat="0" applyAlignment="0" applyProtection="0"/>
    <xf numFmtId="178" fontId="81" fillId="37" borderId="271" applyAlignment="0">
      <protection locked="0"/>
    </xf>
    <xf numFmtId="0" fontId="56" fillId="24" borderId="409" applyNumberFormat="0" applyAlignment="0" applyProtection="0"/>
    <xf numFmtId="0" fontId="53" fillId="11" borderId="123" applyNumberFormat="0" applyAlignment="0" applyProtection="0"/>
    <xf numFmtId="0" fontId="20" fillId="27" borderId="390" applyNumberFormat="0" applyFont="0" applyAlignment="0" applyProtection="0"/>
    <xf numFmtId="0" fontId="20" fillId="27" borderId="390" applyNumberFormat="0" applyFont="0" applyAlignment="0" applyProtection="0"/>
    <xf numFmtId="0" fontId="53" fillId="11" borderId="389" applyNumberFormat="0" applyAlignment="0" applyProtection="0"/>
    <xf numFmtId="0" fontId="58" fillId="0" borderId="126" applyNumberFormat="0" applyFill="0" applyAlignment="0" applyProtection="0"/>
    <xf numFmtId="0" fontId="56" fillId="24" borderId="125" applyNumberFormat="0" applyAlignment="0" applyProtection="0"/>
    <xf numFmtId="0" fontId="53" fillId="11" borderId="123" applyNumberFormat="0" applyAlignment="0" applyProtection="0"/>
    <xf numFmtId="0" fontId="20" fillId="27" borderId="124" applyNumberFormat="0" applyFont="0" applyAlignment="0" applyProtection="0"/>
    <xf numFmtId="0" fontId="58" fillId="0" borderId="126" applyNumberFormat="0" applyFill="0" applyAlignment="0" applyProtection="0"/>
    <xf numFmtId="0" fontId="53" fillId="11" borderId="123" applyNumberFormat="0" applyAlignment="0" applyProtection="0"/>
    <xf numFmtId="0" fontId="58" fillId="0" borderId="126" applyNumberFormat="0" applyFill="0" applyAlignment="0" applyProtection="0"/>
    <xf numFmtId="0" fontId="58" fillId="0" borderId="126" applyNumberFormat="0" applyFill="0" applyAlignment="0" applyProtection="0"/>
    <xf numFmtId="0" fontId="56" fillId="24" borderId="125" applyNumberFormat="0" applyAlignment="0" applyProtection="0"/>
    <xf numFmtId="0" fontId="20" fillId="27" borderId="124" applyNumberFormat="0" applyFont="0" applyAlignment="0" applyProtection="0"/>
    <xf numFmtId="0" fontId="46" fillId="24" borderId="412" applyNumberFormat="0" applyAlignment="0" applyProtection="0"/>
    <xf numFmtId="0" fontId="46" fillId="24" borderId="389" applyNumberFormat="0" applyAlignment="0" applyProtection="0"/>
    <xf numFmtId="0" fontId="18" fillId="38" borderId="271" applyNumberFormat="0" applyAlignment="0">
      <alignment horizontal="left"/>
    </xf>
    <xf numFmtId="0" fontId="56" fillId="24" borderId="409" applyNumberFormat="0" applyAlignment="0" applyProtection="0"/>
    <xf numFmtId="0" fontId="58" fillId="0" borderId="126" applyNumberFormat="0" applyFill="0" applyAlignment="0" applyProtection="0"/>
    <xf numFmtId="0" fontId="46" fillId="24" borderId="389" applyNumberFormat="0" applyAlignment="0" applyProtection="0"/>
    <xf numFmtId="0" fontId="58" fillId="0" borderId="391" applyNumberFormat="0" applyFill="0" applyAlignment="0" applyProtection="0"/>
    <xf numFmtId="0" fontId="53" fillId="11" borderId="123" applyNumberFormat="0" applyAlignment="0" applyProtection="0"/>
    <xf numFmtId="0" fontId="56" fillId="24" borderId="409" applyNumberFormat="0" applyAlignment="0" applyProtection="0"/>
    <xf numFmtId="0" fontId="46" fillId="24" borderId="123" applyNumberFormat="0" applyAlignment="0" applyProtection="0"/>
    <xf numFmtId="0" fontId="53" fillId="11" borderId="389" applyNumberFormat="0" applyAlignment="0" applyProtection="0"/>
    <xf numFmtId="0" fontId="53" fillId="11" borderId="412" applyNumberFormat="0" applyAlignment="0" applyProtection="0"/>
    <xf numFmtId="0" fontId="53" fillId="11" borderId="389" applyNumberFormat="0" applyAlignment="0" applyProtection="0"/>
    <xf numFmtId="0" fontId="56" fillId="24" borderId="125" applyNumberFormat="0" applyAlignment="0" applyProtection="0"/>
    <xf numFmtId="0" fontId="46" fillId="24" borderId="123" applyNumberFormat="0" applyAlignment="0" applyProtection="0"/>
    <xf numFmtId="0" fontId="56" fillId="24" borderId="388" applyNumberFormat="0" applyAlignment="0" applyProtection="0"/>
    <xf numFmtId="0" fontId="53" fillId="11" borderId="389" applyNumberFormat="0" applyAlignment="0" applyProtection="0"/>
    <xf numFmtId="0" fontId="46" fillId="24" borderId="389" applyNumberFormat="0" applyAlignment="0" applyProtection="0"/>
    <xf numFmtId="0" fontId="19" fillId="27" borderId="124" applyNumberFormat="0" applyFont="0" applyAlignment="0" applyProtection="0"/>
    <xf numFmtId="0" fontId="19" fillId="27" borderId="124" applyNumberFormat="0" applyFont="0" applyAlignment="0" applyProtection="0"/>
    <xf numFmtId="0" fontId="19" fillId="27" borderId="124" applyNumberFormat="0" applyFont="0" applyAlignment="0" applyProtection="0"/>
    <xf numFmtId="0" fontId="19" fillId="27" borderId="124" applyNumberFormat="0" applyFont="0" applyAlignment="0" applyProtection="0"/>
    <xf numFmtId="0" fontId="20" fillId="27" borderId="124" applyNumberFormat="0" applyFont="0" applyAlignment="0" applyProtection="0"/>
    <xf numFmtId="0" fontId="56" fillId="24" borderId="125" applyNumberFormat="0" applyAlignment="0" applyProtection="0"/>
    <xf numFmtId="0" fontId="56" fillId="24" borderId="125" applyNumberFormat="0" applyAlignment="0" applyProtection="0"/>
    <xf numFmtId="0" fontId="56" fillId="24" borderId="125" applyNumberFormat="0" applyAlignment="0" applyProtection="0"/>
    <xf numFmtId="0" fontId="56" fillId="24" borderId="125" applyNumberFormat="0" applyAlignment="0" applyProtection="0"/>
    <xf numFmtId="0" fontId="56" fillId="24" borderId="125" applyNumberFormat="0" applyAlignment="0" applyProtection="0"/>
    <xf numFmtId="0" fontId="56" fillId="24" borderId="125" applyNumberFormat="0" applyAlignment="0" applyProtection="0"/>
    <xf numFmtId="0" fontId="46" fillId="24" borderId="412" applyNumberFormat="0" applyAlignment="0" applyProtection="0"/>
    <xf numFmtId="0" fontId="46" fillId="24" borderId="123" applyNumberFormat="0" applyAlignment="0" applyProtection="0"/>
    <xf numFmtId="0" fontId="20" fillId="27" borderId="390" applyNumberFormat="0" applyFont="0" applyAlignment="0" applyProtection="0"/>
    <xf numFmtId="0" fontId="18" fillId="38" borderId="271" applyNumberFormat="0" applyAlignment="0">
      <alignment horizontal="left"/>
    </xf>
    <xf numFmtId="0" fontId="58" fillId="0" borderId="126" applyNumberFormat="0" applyFill="0" applyAlignment="0" applyProtection="0"/>
    <xf numFmtId="0" fontId="58" fillId="0" borderId="391" applyNumberFormat="0" applyFill="0" applyAlignment="0" applyProtection="0"/>
    <xf numFmtId="0" fontId="53" fillId="11" borderId="412" applyNumberFormat="0" applyAlignment="0" applyProtection="0"/>
    <xf numFmtId="0" fontId="61" fillId="0" borderId="271">
      <alignment horizontal="center"/>
    </xf>
    <xf numFmtId="0" fontId="58" fillId="0" borderId="126" applyNumberFormat="0" applyFill="0" applyAlignment="0" applyProtection="0"/>
    <xf numFmtId="0" fontId="58" fillId="0" borderId="126" applyNumberFormat="0" applyFill="0" applyAlignment="0" applyProtection="0"/>
    <xf numFmtId="0" fontId="58" fillId="0" borderId="126" applyNumberFormat="0" applyFill="0" applyAlignment="0" applyProtection="0"/>
    <xf numFmtId="0" fontId="58" fillId="0" borderId="126" applyNumberFormat="0" applyFill="0" applyAlignment="0" applyProtection="0"/>
    <xf numFmtId="0" fontId="58" fillId="0" borderId="126" applyNumberFormat="0" applyFill="0" applyAlignment="0" applyProtection="0"/>
    <xf numFmtId="0" fontId="58" fillId="0" borderId="126" applyNumberFormat="0" applyFill="0" applyAlignment="0" applyProtection="0"/>
    <xf numFmtId="0" fontId="58" fillId="0" borderId="126" applyNumberFormat="0" applyFill="0" applyAlignment="0" applyProtection="0"/>
    <xf numFmtId="0" fontId="58" fillId="0" borderId="126" applyNumberFormat="0" applyFill="0" applyAlignment="0" applyProtection="0"/>
    <xf numFmtId="0" fontId="58" fillId="0" borderId="126" applyNumberFormat="0" applyFill="0" applyAlignment="0" applyProtection="0"/>
    <xf numFmtId="0" fontId="58" fillId="0" borderId="126" applyNumberFormat="0" applyFill="0" applyAlignment="0" applyProtection="0"/>
    <xf numFmtId="0" fontId="58" fillId="0" borderId="126" applyNumberFormat="0" applyFill="0" applyAlignment="0" applyProtection="0"/>
    <xf numFmtId="0" fontId="58" fillId="0" borderId="126" applyNumberFormat="0" applyFill="0" applyAlignment="0" applyProtection="0"/>
    <xf numFmtId="0" fontId="20" fillId="27" borderId="124" applyNumberFormat="0" applyFont="0" applyAlignment="0" applyProtection="0"/>
    <xf numFmtId="0" fontId="46" fillId="24" borderId="389" applyNumberFormat="0" applyAlignment="0" applyProtection="0"/>
    <xf numFmtId="0" fontId="53" fillId="11" borderId="389" applyNumberFormat="0" applyAlignment="0" applyProtection="0"/>
    <xf numFmtId="0" fontId="19" fillId="27" borderId="124" applyNumberFormat="0" applyFont="0" applyAlignment="0" applyProtection="0"/>
    <xf numFmtId="0" fontId="19" fillId="27" borderId="124" applyNumberFormat="0" applyFont="0" applyAlignment="0" applyProtection="0"/>
    <xf numFmtId="0" fontId="19" fillId="27" borderId="124" applyNumberFormat="0" applyFont="0" applyAlignment="0" applyProtection="0"/>
    <xf numFmtId="0" fontId="19" fillId="27" borderId="124" applyNumberFormat="0" applyFont="0" applyAlignment="0" applyProtection="0"/>
    <xf numFmtId="0" fontId="20" fillId="27" borderId="124" applyNumberFormat="0" applyFont="0" applyAlignment="0" applyProtection="0"/>
    <xf numFmtId="0" fontId="56" fillId="24" borderId="125" applyNumberFormat="0" applyAlignment="0" applyProtection="0"/>
    <xf numFmtId="0" fontId="56" fillId="24" borderId="125" applyNumberFormat="0" applyAlignment="0" applyProtection="0"/>
    <xf numFmtId="0" fontId="56" fillId="24" borderId="125" applyNumberFormat="0" applyAlignment="0" applyProtection="0"/>
    <xf numFmtId="0" fontId="56" fillId="24" borderId="125" applyNumberFormat="0" applyAlignment="0" applyProtection="0"/>
    <xf numFmtId="0" fontId="56" fillId="24" borderId="125" applyNumberFormat="0" applyAlignment="0" applyProtection="0"/>
    <xf numFmtId="0" fontId="56" fillId="24" borderId="125" applyNumberFormat="0" applyAlignment="0" applyProtection="0"/>
    <xf numFmtId="0" fontId="53" fillId="11" borderId="389" applyNumberFormat="0" applyAlignment="0" applyProtection="0"/>
    <xf numFmtId="0" fontId="53" fillId="11" borderId="412" applyNumberFormat="0" applyAlignment="0" applyProtection="0"/>
    <xf numFmtId="0" fontId="56" fillId="24" borderId="414" applyNumberFormat="0" applyAlignment="0" applyProtection="0"/>
    <xf numFmtId="0" fontId="58" fillId="0" borderId="126" applyNumberFormat="0" applyFill="0" applyAlignment="0" applyProtection="0"/>
    <xf numFmtId="0" fontId="58" fillId="0" borderId="126" applyNumberFormat="0" applyFill="0" applyAlignment="0" applyProtection="0"/>
    <xf numFmtId="0" fontId="58" fillId="0" borderId="126" applyNumberFormat="0" applyFill="0" applyAlignment="0" applyProtection="0"/>
    <xf numFmtId="0" fontId="58" fillId="0" borderId="126" applyNumberFormat="0" applyFill="0" applyAlignment="0" applyProtection="0"/>
    <xf numFmtId="0" fontId="58" fillId="0" borderId="126" applyNumberFormat="0" applyFill="0" applyAlignment="0" applyProtection="0"/>
    <xf numFmtId="0" fontId="58" fillId="0" borderId="126" applyNumberFormat="0" applyFill="0" applyAlignment="0" applyProtection="0"/>
    <xf numFmtId="0" fontId="58" fillId="0" borderId="126" applyNumberFormat="0" applyFill="0" applyAlignment="0" applyProtection="0"/>
    <xf numFmtId="0" fontId="58" fillId="0" borderId="126" applyNumberFormat="0" applyFill="0" applyAlignment="0" applyProtection="0"/>
    <xf numFmtId="0" fontId="58" fillId="0" borderId="126" applyNumberFormat="0" applyFill="0" applyAlignment="0" applyProtection="0"/>
    <xf numFmtId="0" fontId="58" fillId="0" borderId="126" applyNumberFormat="0" applyFill="0" applyAlignment="0" applyProtection="0"/>
    <xf numFmtId="0" fontId="58" fillId="0" borderId="126" applyNumberFormat="0" applyFill="0" applyAlignment="0" applyProtection="0"/>
    <xf numFmtId="0" fontId="58" fillId="0" borderId="126" applyNumberFormat="0" applyFill="0" applyAlignment="0" applyProtection="0"/>
    <xf numFmtId="0" fontId="18" fillId="38" borderId="271" applyNumberFormat="0" applyAlignment="0">
      <alignment horizontal="left"/>
    </xf>
    <xf numFmtId="0" fontId="53" fillId="11" borderId="389" applyNumberFormat="0" applyAlignment="0" applyProtection="0"/>
    <xf numFmtId="0" fontId="18" fillId="38" borderId="271" applyNumberFormat="0" applyAlignment="0">
      <alignment horizontal="left"/>
    </xf>
    <xf numFmtId="0" fontId="46" fillId="24" borderId="412" applyNumberFormat="0" applyAlignment="0" applyProtection="0"/>
    <xf numFmtId="0" fontId="20" fillId="27" borderId="124" applyNumberFormat="0" applyFont="0" applyAlignment="0" applyProtection="0"/>
    <xf numFmtId="178" fontId="81" fillId="37" borderId="271" applyAlignment="0">
      <protection locked="0"/>
    </xf>
    <xf numFmtId="0" fontId="53" fillId="11" borderId="123" applyNumberFormat="0" applyAlignment="0" applyProtection="0"/>
    <xf numFmtId="0" fontId="58" fillId="0" borderId="391" applyNumberFormat="0" applyFill="0" applyAlignment="0" applyProtection="0"/>
    <xf numFmtId="0" fontId="46" fillId="24" borderId="123" applyNumberFormat="0" applyAlignment="0" applyProtection="0"/>
    <xf numFmtId="0" fontId="56" fillId="24" borderId="388" applyNumberFormat="0" applyAlignment="0" applyProtection="0"/>
    <xf numFmtId="178" fontId="81" fillId="37" borderId="271" applyAlignment="0">
      <protection locked="0"/>
    </xf>
    <xf numFmtId="0" fontId="19" fillId="27" borderId="124" applyNumberFormat="0" applyFont="0" applyAlignment="0" applyProtection="0"/>
    <xf numFmtId="0" fontId="19" fillId="27" borderId="124" applyNumberFormat="0" applyFont="0" applyAlignment="0" applyProtection="0"/>
    <xf numFmtId="0" fontId="19" fillId="27" borderId="124" applyNumberFormat="0" applyFont="0" applyAlignment="0" applyProtection="0"/>
    <xf numFmtId="0" fontId="19" fillId="27" borderId="124" applyNumberFormat="0" applyFont="0" applyAlignment="0" applyProtection="0"/>
    <xf numFmtId="0" fontId="20" fillId="27" borderId="124" applyNumberFormat="0" applyFont="0" applyAlignment="0" applyProtection="0"/>
    <xf numFmtId="0" fontId="56" fillId="24" borderId="125" applyNumberFormat="0" applyAlignment="0" applyProtection="0"/>
    <xf numFmtId="0" fontId="56" fillId="24" borderId="125" applyNumberFormat="0" applyAlignment="0" applyProtection="0"/>
    <xf numFmtId="0" fontId="56" fillId="24" borderId="125" applyNumberFormat="0" applyAlignment="0" applyProtection="0"/>
    <xf numFmtId="0" fontId="56" fillId="24" borderId="125" applyNumberFormat="0" applyAlignment="0" applyProtection="0"/>
    <xf numFmtId="0" fontId="56" fillId="24" borderId="125" applyNumberFormat="0" applyAlignment="0" applyProtection="0"/>
    <xf numFmtId="0" fontId="56" fillId="24" borderId="125" applyNumberFormat="0" applyAlignment="0" applyProtection="0"/>
    <xf numFmtId="0" fontId="53" fillId="11" borderId="389" applyNumberFormat="0" applyAlignment="0" applyProtection="0"/>
    <xf numFmtId="0" fontId="20" fillId="27" borderId="390" applyNumberFormat="0" applyFont="0" applyAlignment="0" applyProtection="0"/>
    <xf numFmtId="0" fontId="56" fillId="24" borderId="388" applyNumberFormat="0" applyAlignment="0" applyProtection="0"/>
    <xf numFmtId="0" fontId="56" fillId="24" borderId="388" applyNumberFormat="0" applyAlignment="0" applyProtection="0"/>
    <xf numFmtId="0" fontId="58" fillId="0" borderId="126" applyNumberFormat="0" applyFill="0" applyAlignment="0" applyProtection="0"/>
    <xf numFmtId="0" fontId="58" fillId="0" borderId="126" applyNumberFormat="0" applyFill="0" applyAlignment="0" applyProtection="0"/>
    <xf numFmtId="0" fontId="58" fillId="0" borderId="126" applyNumberFormat="0" applyFill="0" applyAlignment="0" applyProtection="0"/>
    <xf numFmtId="0" fontId="58" fillId="0" borderId="126" applyNumberFormat="0" applyFill="0" applyAlignment="0" applyProtection="0"/>
    <xf numFmtId="0" fontId="58" fillId="0" borderId="126" applyNumberFormat="0" applyFill="0" applyAlignment="0" applyProtection="0"/>
    <xf numFmtId="0" fontId="58" fillId="0" borderId="126" applyNumberFormat="0" applyFill="0" applyAlignment="0" applyProtection="0"/>
    <xf numFmtId="0" fontId="58" fillId="0" borderId="126" applyNumberFormat="0" applyFill="0" applyAlignment="0" applyProtection="0"/>
    <xf numFmtId="0" fontId="58" fillId="0" borderId="126" applyNumberFormat="0" applyFill="0" applyAlignment="0" applyProtection="0"/>
    <xf numFmtId="0" fontId="58" fillId="0" borderId="126" applyNumberFormat="0" applyFill="0" applyAlignment="0" applyProtection="0"/>
    <xf numFmtId="0" fontId="58" fillId="0" borderId="126" applyNumberFormat="0" applyFill="0" applyAlignment="0" applyProtection="0"/>
    <xf numFmtId="0" fontId="58" fillId="0" borderId="126" applyNumberFormat="0" applyFill="0" applyAlignment="0" applyProtection="0"/>
    <xf numFmtId="0" fontId="58" fillId="0" borderId="126" applyNumberFormat="0" applyFill="0" applyAlignment="0" applyProtection="0"/>
    <xf numFmtId="0" fontId="46" fillId="24" borderId="389" applyNumberFormat="0" applyAlignment="0" applyProtection="0"/>
    <xf numFmtId="0" fontId="46" fillId="24" borderId="412" applyNumberFormat="0" applyAlignment="0" applyProtection="0"/>
    <xf numFmtId="0" fontId="53" fillId="11" borderId="389" applyNumberFormat="0" applyAlignment="0" applyProtection="0"/>
    <xf numFmtId="0" fontId="58" fillId="0" borderId="391" applyNumberFormat="0" applyFill="0" applyAlignment="0" applyProtection="0"/>
    <xf numFmtId="0" fontId="56" fillId="24" borderId="388" applyNumberFormat="0" applyAlignment="0" applyProtection="0"/>
    <xf numFmtId="0" fontId="58" fillId="0" borderId="391" applyNumberFormat="0" applyFill="0" applyAlignment="0" applyProtection="0"/>
    <xf numFmtId="0" fontId="61" fillId="0" borderId="271">
      <alignment horizontal="center"/>
    </xf>
    <xf numFmtId="0" fontId="56" fillId="24" borderId="388" applyNumberFormat="0" applyAlignment="0" applyProtection="0"/>
    <xf numFmtId="0" fontId="61" fillId="0" borderId="271">
      <alignment horizontal="center"/>
    </xf>
    <xf numFmtId="0" fontId="18" fillId="38" borderId="271" applyNumberFormat="0" applyAlignment="0">
      <alignment horizontal="left"/>
    </xf>
    <xf numFmtId="0" fontId="46" fillId="24" borderId="389" applyNumberFormat="0" applyAlignment="0" applyProtection="0"/>
    <xf numFmtId="0" fontId="19" fillId="27" borderId="390" applyNumberFormat="0" applyFont="0" applyAlignment="0" applyProtection="0"/>
    <xf numFmtId="0" fontId="46" fillId="24" borderId="389" applyNumberFormat="0" applyAlignment="0" applyProtection="0"/>
    <xf numFmtId="0" fontId="46" fillId="24" borderId="389" applyNumberFormat="0" applyAlignment="0" applyProtection="0"/>
    <xf numFmtId="0" fontId="20" fillId="27" borderId="124" applyNumberFormat="0" applyFont="0" applyAlignment="0" applyProtection="0"/>
    <xf numFmtId="0" fontId="46" fillId="24" borderId="389" applyNumberFormat="0" applyAlignment="0" applyProtection="0"/>
    <xf numFmtId="0" fontId="18" fillId="38" borderId="271" applyNumberFormat="0" applyAlignment="0">
      <alignment horizontal="left"/>
    </xf>
    <xf numFmtId="0" fontId="46" fillId="24" borderId="389" applyNumberFormat="0" applyAlignment="0" applyProtection="0"/>
    <xf numFmtId="0" fontId="47" fillId="25" borderId="387" applyNumberFormat="0" applyAlignment="0" applyProtection="0"/>
    <xf numFmtId="0" fontId="56" fillId="24" borderId="414" applyNumberFormat="0" applyAlignment="0" applyProtection="0"/>
    <xf numFmtId="0" fontId="53" fillId="11" borderId="417" applyNumberFormat="0" applyAlignment="0" applyProtection="0"/>
    <xf numFmtId="0" fontId="46" fillId="24" borderId="412" applyNumberFormat="0" applyAlignment="0" applyProtection="0"/>
    <xf numFmtId="0" fontId="19" fillId="27" borderId="413" applyNumberFormat="0" applyFont="0" applyAlignment="0" applyProtection="0"/>
    <xf numFmtId="0" fontId="58" fillId="0" borderId="419" applyNumberFormat="0" applyFill="0" applyAlignment="0" applyProtection="0"/>
    <xf numFmtId="0" fontId="53" fillId="11" borderId="412" applyNumberFormat="0" applyAlignment="0" applyProtection="0"/>
    <xf numFmtId="0" fontId="46" fillId="24" borderId="412" applyNumberFormat="0" applyAlignment="0" applyProtection="0"/>
    <xf numFmtId="0" fontId="58" fillId="0" borderId="415" applyNumberFormat="0" applyFill="0" applyAlignment="0" applyProtection="0"/>
    <xf numFmtId="0" fontId="53" fillId="11" borderId="412" applyNumberFormat="0" applyAlignment="0" applyProtection="0"/>
    <xf numFmtId="0" fontId="58" fillId="0" borderId="415" applyNumberFormat="0" applyFill="0" applyAlignment="0" applyProtection="0"/>
    <xf numFmtId="0" fontId="46" fillId="24" borderId="389" applyNumberFormat="0" applyAlignment="0" applyProtection="0"/>
    <xf numFmtId="0" fontId="46" fillId="24" borderId="412" applyNumberFormat="0" applyAlignment="0" applyProtection="0"/>
    <xf numFmtId="0" fontId="19" fillId="27" borderId="418" applyNumberFormat="0" applyFont="0" applyAlignment="0" applyProtection="0"/>
    <xf numFmtId="0" fontId="46" fillId="24" borderId="412" applyNumberFormat="0" applyAlignment="0" applyProtection="0"/>
    <xf numFmtId="0" fontId="53" fillId="11" borderId="417" applyNumberFormat="0" applyAlignment="0" applyProtection="0"/>
    <xf numFmtId="0" fontId="53" fillId="11" borderId="417" applyNumberFormat="0" applyAlignment="0" applyProtection="0"/>
    <xf numFmtId="0" fontId="53" fillId="11" borderId="412" applyNumberFormat="0" applyAlignment="0" applyProtection="0"/>
    <xf numFmtId="0" fontId="46" fillId="24" borderId="412" applyNumberFormat="0" applyAlignment="0" applyProtection="0"/>
    <xf numFmtId="0" fontId="56" fillId="24" borderId="414" applyNumberFormat="0" applyAlignment="0" applyProtection="0"/>
    <xf numFmtId="0" fontId="53" fillId="11" borderId="406" applyNumberFormat="0" applyAlignment="0" applyProtection="0"/>
    <xf numFmtId="0" fontId="58" fillId="0" borderId="415" applyNumberFormat="0" applyFill="0" applyAlignment="0" applyProtection="0"/>
    <xf numFmtId="0" fontId="56" fillId="24" borderId="388" applyNumberFormat="0" applyAlignment="0" applyProtection="0"/>
    <xf numFmtId="0" fontId="19" fillId="27" borderId="390" applyNumberFormat="0" applyFont="0" applyAlignment="0" applyProtection="0"/>
    <xf numFmtId="0" fontId="56" fillId="24" borderId="388" applyNumberFormat="0" applyAlignment="0" applyProtection="0"/>
    <xf numFmtId="0" fontId="58" fillId="0" borderId="391" applyNumberFormat="0" applyFill="0" applyAlignment="0" applyProtection="0"/>
    <xf numFmtId="0" fontId="58" fillId="0" borderId="391" applyNumberFormat="0" applyFill="0" applyAlignment="0" applyProtection="0"/>
    <xf numFmtId="0" fontId="20" fillId="27" borderId="390" applyNumberFormat="0" applyFont="0" applyAlignment="0" applyProtection="0"/>
    <xf numFmtId="0" fontId="53" fillId="11" borderId="389" applyNumberFormat="0" applyAlignment="0" applyProtection="0"/>
    <xf numFmtId="0" fontId="19" fillId="27" borderId="124" applyNumberFormat="0" applyFont="0" applyAlignment="0" applyProtection="0"/>
    <xf numFmtId="0" fontId="19" fillId="27" borderId="124" applyNumberFormat="0" applyFont="0" applyAlignment="0" applyProtection="0"/>
    <xf numFmtId="0" fontId="19" fillId="27" borderId="124" applyNumberFormat="0" applyFont="0" applyAlignment="0" applyProtection="0"/>
    <xf numFmtId="0" fontId="19" fillId="27" borderId="124" applyNumberFormat="0" applyFont="0" applyAlignment="0" applyProtection="0"/>
    <xf numFmtId="0" fontId="20" fillId="27" borderId="124" applyNumberFormat="0" applyFont="0" applyAlignment="0" applyProtection="0"/>
    <xf numFmtId="0" fontId="56" fillId="24" borderId="125" applyNumberFormat="0" applyAlignment="0" applyProtection="0"/>
    <xf numFmtId="0" fontId="56" fillId="24" borderId="125" applyNumberFormat="0" applyAlignment="0" applyProtection="0"/>
    <xf numFmtId="0" fontId="56" fillId="24" borderId="125" applyNumberFormat="0" applyAlignment="0" applyProtection="0"/>
    <xf numFmtId="0" fontId="56" fillId="24" borderId="125" applyNumberFormat="0" applyAlignment="0" applyProtection="0"/>
    <xf numFmtId="0" fontId="56" fillId="24" borderId="125" applyNumberFormat="0" applyAlignment="0" applyProtection="0"/>
    <xf numFmtId="0" fontId="56" fillId="24" borderId="125" applyNumberFormat="0" applyAlignment="0" applyProtection="0"/>
    <xf numFmtId="0" fontId="58" fillId="0" borderId="391" applyNumberFormat="0" applyFill="0" applyAlignment="0" applyProtection="0"/>
    <xf numFmtId="0" fontId="46" fillId="24" borderId="389" applyNumberFormat="0" applyAlignment="0" applyProtection="0"/>
    <xf numFmtId="0" fontId="58" fillId="0" borderId="126" applyNumberFormat="0" applyFill="0" applyAlignment="0" applyProtection="0"/>
    <xf numFmtId="0" fontId="58" fillId="0" borderId="126" applyNumberFormat="0" applyFill="0" applyAlignment="0" applyProtection="0"/>
    <xf numFmtId="0" fontId="58" fillId="0" borderId="126" applyNumberFormat="0" applyFill="0" applyAlignment="0" applyProtection="0"/>
    <xf numFmtId="0" fontId="58" fillId="0" borderId="126" applyNumberFormat="0" applyFill="0" applyAlignment="0" applyProtection="0"/>
    <xf numFmtId="0" fontId="58" fillId="0" borderId="126" applyNumberFormat="0" applyFill="0" applyAlignment="0" applyProtection="0"/>
    <xf numFmtId="0" fontId="58" fillId="0" borderId="126" applyNumberFormat="0" applyFill="0" applyAlignment="0" applyProtection="0"/>
    <xf numFmtId="0" fontId="58" fillId="0" borderId="126" applyNumberFormat="0" applyFill="0" applyAlignment="0" applyProtection="0"/>
    <xf numFmtId="0" fontId="58" fillId="0" borderId="126" applyNumberFormat="0" applyFill="0" applyAlignment="0" applyProtection="0"/>
    <xf numFmtId="0" fontId="58" fillId="0" borderId="126" applyNumberFormat="0" applyFill="0" applyAlignment="0" applyProtection="0"/>
    <xf numFmtId="0" fontId="58" fillId="0" borderId="126" applyNumberFormat="0" applyFill="0" applyAlignment="0" applyProtection="0"/>
    <xf numFmtId="0" fontId="58" fillId="0" borderId="126" applyNumberFormat="0" applyFill="0" applyAlignment="0" applyProtection="0"/>
    <xf numFmtId="0" fontId="58" fillId="0" borderId="126" applyNumberFormat="0" applyFill="0" applyAlignment="0" applyProtection="0"/>
    <xf numFmtId="0" fontId="53" fillId="11" borderId="389" applyNumberFormat="0" applyAlignment="0" applyProtection="0"/>
    <xf numFmtId="0" fontId="58" fillId="0" borderId="391" applyNumberFormat="0" applyFill="0" applyAlignment="0" applyProtection="0"/>
    <xf numFmtId="0" fontId="46" fillId="24" borderId="389" applyNumberFormat="0" applyAlignment="0" applyProtection="0"/>
    <xf numFmtId="178" fontId="81" fillId="37" borderId="271" applyAlignment="0">
      <protection locked="0"/>
    </xf>
    <xf numFmtId="0" fontId="61" fillId="0" borderId="271">
      <alignment horizontal="center"/>
    </xf>
    <xf numFmtId="0" fontId="58" fillId="0" borderId="391" applyNumberFormat="0" applyFill="0" applyAlignment="0" applyProtection="0"/>
    <xf numFmtId="0" fontId="58" fillId="0" borderId="391" applyNumberFormat="0" applyFill="0" applyAlignment="0" applyProtection="0"/>
    <xf numFmtId="0" fontId="46" fillId="24" borderId="389" applyNumberFormat="0" applyAlignment="0" applyProtection="0"/>
    <xf numFmtId="0" fontId="56" fillId="24" borderId="388" applyNumberFormat="0" applyAlignment="0" applyProtection="0"/>
    <xf numFmtId="0" fontId="19" fillId="27" borderId="390" applyNumberFormat="0" applyFont="0" applyAlignment="0" applyProtection="0"/>
    <xf numFmtId="0" fontId="19" fillId="27" borderId="390" applyNumberFormat="0" applyFont="0" applyAlignment="0" applyProtection="0"/>
    <xf numFmtId="0" fontId="19" fillId="27" borderId="390" applyNumberFormat="0" applyFont="0" applyAlignment="0" applyProtection="0"/>
    <xf numFmtId="0" fontId="19" fillId="27" borderId="390" applyNumberFormat="0" applyFont="0" applyAlignment="0" applyProtection="0"/>
    <xf numFmtId="0" fontId="20" fillId="27" borderId="390" applyNumberFormat="0" applyFont="0" applyAlignment="0" applyProtection="0"/>
    <xf numFmtId="0" fontId="56" fillId="24" borderId="388" applyNumberFormat="0" applyAlignment="0" applyProtection="0"/>
    <xf numFmtId="0" fontId="56" fillId="24" borderId="388" applyNumberFormat="0" applyAlignment="0" applyProtection="0"/>
    <xf numFmtId="0" fontId="56" fillId="24" borderId="388" applyNumberFormat="0" applyAlignment="0" applyProtection="0"/>
    <xf numFmtId="0" fontId="56" fillId="24" borderId="388" applyNumberFormat="0" applyAlignment="0" applyProtection="0"/>
    <xf numFmtId="0" fontId="56" fillId="24" borderId="388" applyNumberFormat="0" applyAlignment="0" applyProtection="0"/>
    <xf numFmtId="0" fontId="56" fillId="24" borderId="388" applyNumberFormat="0" applyAlignment="0" applyProtection="0"/>
    <xf numFmtId="0" fontId="56" fillId="24" borderId="388" applyNumberFormat="0" applyAlignment="0" applyProtection="0"/>
    <xf numFmtId="0" fontId="19" fillId="27" borderId="390" applyNumberFormat="0" applyFont="0" applyAlignment="0" applyProtection="0"/>
    <xf numFmtId="0" fontId="58" fillId="0" borderId="391" applyNumberFormat="0" applyFill="0" applyAlignment="0" applyProtection="0"/>
    <xf numFmtId="0" fontId="58" fillId="0" borderId="391" applyNumberFormat="0" applyFill="0" applyAlignment="0" applyProtection="0"/>
    <xf numFmtId="0" fontId="58" fillId="0" borderId="391" applyNumberFormat="0" applyFill="0" applyAlignment="0" applyProtection="0"/>
    <xf numFmtId="0" fontId="58" fillId="0" borderId="391" applyNumberFormat="0" applyFill="0" applyAlignment="0" applyProtection="0"/>
    <xf numFmtId="0" fontId="58" fillId="0" borderId="391" applyNumberFormat="0" applyFill="0" applyAlignment="0" applyProtection="0"/>
    <xf numFmtId="0" fontId="58" fillId="0" borderId="391" applyNumberFormat="0" applyFill="0" applyAlignment="0" applyProtection="0"/>
    <xf numFmtId="0" fontId="58" fillId="0" borderId="391" applyNumberFormat="0" applyFill="0" applyAlignment="0" applyProtection="0"/>
    <xf numFmtId="0" fontId="58" fillId="0" borderId="391" applyNumberFormat="0" applyFill="0" applyAlignment="0" applyProtection="0"/>
    <xf numFmtId="0" fontId="58" fillId="0" borderId="391" applyNumberFormat="0" applyFill="0" applyAlignment="0" applyProtection="0"/>
    <xf numFmtId="0" fontId="58" fillId="0" borderId="391" applyNumberFormat="0" applyFill="0" applyAlignment="0" applyProtection="0"/>
    <xf numFmtId="0" fontId="58" fillId="0" borderId="391" applyNumberFormat="0" applyFill="0" applyAlignment="0" applyProtection="0"/>
    <xf numFmtId="0" fontId="58" fillId="0" borderId="391" applyNumberFormat="0" applyFill="0" applyAlignment="0" applyProtection="0"/>
    <xf numFmtId="0" fontId="58" fillId="0" borderId="391" applyNumberFormat="0" applyFill="0" applyAlignment="0" applyProtection="0"/>
    <xf numFmtId="0" fontId="46" fillId="24" borderId="389" applyNumberFormat="0" applyAlignment="0" applyProtection="0"/>
    <xf numFmtId="0" fontId="56" fillId="24" borderId="388" applyNumberFormat="0" applyAlignment="0" applyProtection="0"/>
    <xf numFmtId="0" fontId="56" fillId="24" borderId="388" applyNumberFormat="0" applyAlignment="0" applyProtection="0"/>
    <xf numFmtId="0" fontId="56" fillId="24" borderId="388" applyNumberFormat="0" applyAlignment="0" applyProtection="0"/>
    <xf numFmtId="0" fontId="56" fillId="24" borderId="388" applyNumberFormat="0" applyAlignment="0" applyProtection="0"/>
    <xf numFmtId="0" fontId="56" fillId="24" borderId="388" applyNumberFormat="0" applyAlignment="0" applyProtection="0"/>
    <xf numFmtId="0" fontId="56" fillId="24" borderId="388" applyNumberFormat="0" applyAlignment="0" applyProtection="0"/>
    <xf numFmtId="0" fontId="46" fillId="24" borderId="389" applyNumberFormat="0" applyAlignment="0" applyProtection="0"/>
    <xf numFmtId="0" fontId="20" fillId="27" borderId="390" applyNumberFormat="0" applyFont="0" applyAlignment="0" applyProtection="0"/>
    <xf numFmtId="0" fontId="56" fillId="24" borderId="388" applyNumberFormat="0" applyAlignment="0" applyProtection="0"/>
    <xf numFmtId="0" fontId="56" fillId="24" borderId="388" applyNumberFormat="0" applyAlignment="0" applyProtection="0"/>
    <xf numFmtId="0" fontId="56" fillId="24" borderId="388" applyNumberFormat="0" applyAlignment="0" applyProtection="0"/>
    <xf numFmtId="0" fontId="56" fillId="24" borderId="388" applyNumberFormat="0" applyAlignment="0" applyProtection="0"/>
    <xf numFmtId="0" fontId="56" fillId="24" borderId="388" applyNumberFormat="0" applyAlignment="0" applyProtection="0"/>
    <xf numFmtId="0" fontId="56" fillId="24" borderId="388" applyNumberFormat="0" applyAlignment="0" applyProtection="0"/>
    <xf numFmtId="0" fontId="58" fillId="0" borderId="391" applyNumberFormat="0" applyFill="0" applyAlignment="0" applyProtection="0"/>
    <xf numFmtId="0" fontId="58" fillId="0" borderId="391" applyNumberFormat="0" applyFill="0" applyAlignment="0" applyProtection="0"/>
    <xf numFmtId="0" fontId="58" fillId="0" borderId="391" applyNumberFormat="0" applyFill="0" applyAlignment="0" applyProtection="0"/>
    <xf numFmtId="0" fontId="58" fillId="0" borderId="391" applyNumberFormat="0" applyFill="0" applyAlignment="0" applyProtection="0"/>
    <xf numFmtId="0" fontId="58" fillId="0" borderId="391" applyNumberFormat="0" applyFill="0" applyAlignment="0" applyProtection="0"/>
    <xf numFmtId="0" fontId="58" fillId="0" borderId="391" applyNumberFormat="0" applyFill="0" applyAlignment="0" applyProtection="0"/>
    <xf numFmtId="0" fontId="58" fillId="0" borderId="391" applyNumberFormat="0" applyFill="0" applyAlignment="0" applyProtection="0"/>
    <xf numFmtId="0" fontId="58" fillId="0" borderId="391" applyNumberFormat="0" applyFill="0" applyAlignment="0" applyProtection="0"/>
    <xf numFmtId="0" fontId="58" fillId="0" borderId="391" applyNumberFormat="0" applyFill="0" applyAlignment="0" applyProtection="0"/>
    <xf numFmtId="0" fontId="58" fillId="0" borderId="391" applyNumberFormat="0" applyFill="0" applyAlignment="0" applyProtection="0"/>
    <xf numFmtId="0" fontId="58" fillId="0" borderId="391" applyNumberFormat="0" applyFill="0" applyAlignment="0" applyProtection="0"/>
    <xf numFmtId="0" fontId="58" fillId="0" borderId="391" applyNumberFormat="0" applyFill="0" applyAlignment="0" applyProtection="0"/>
    <xf numFmtId="0" fontId="58" fillId="0" borderId="391" applyNumberFormat="0" applyFill="0" applyAlignment="0" applyProtection="0"/>
    <xf numFmtId="0" fontId="58" fillId="0" borderId="391" applyNumberFormat="0" applyFill="0" applyAlignment="0" applyProtection="0"/>
    <xf numFmtId="0" fontId="19" fillId="27" borderId="390" applyNumberFormat="0" applyFont="0" applyAlignment="0" applyProtection="0"/>
    <xf numFmtId="0" fontId="19" fillId="27" borderId="390" applyNumberFormat="0" applyFont="0" applyAlignment="0" applyProtection="0"/>
    <xf numFmtId="0" fontId="19" fillId="27" borderId="390" applyNumberFormat="0" applyFont="0" applyAlignment="0" applyProtection="0"/>
    <xf numFmtId="0" fontId="19" fillId="27" borderId="390" applyNumberFormat="0" applyFont="0" applyAlignment="0" applyProtection="0"/>
    <xf numFmtId="0" fontId="20" fillId="27" borderId="390" applyNumberFormat="0" applyFont="0" applyAlignment="0" applyProtection="0"/>
    <xf numFmtId="0" fontId="56" fillId="24" borderId="388" applyNumberFormat="0" applyAlignment="0" applyProtection="0"/>
    <xf numFmtId="0" fontId="56" fillId="24" borderId="388" applyNumberFormat="0" applyAlignment="0" applyProtection="0"/>
    <xf numFmtId="0" fontId="56" fillId="24" borderId="388" applyNumberFormat="0" applyAlignment="0" applyProtection="0"/>
    <xf numFmtId="0" fontId="56" fillId="24" borderId="388" applyNumberFormat="0" applyAlignment="0" applyProtection="0"/>
    <xf numFmtId="0" fontId="56" fillId="24" borderId="388" applyNumberFormat="0" applyAlignment="0" applyProtection="0"/>
    <xf numFmtId="0" fontId="56" fillId="24" borderId="388" applyNumberFormat="0" applyAlignment="0" applyProtection="0"/>
    <xf numFmtId="0" fontId="58" fillId="0" borderId="391" applyNumberFormat="0" applyFill="0" applyAlignment="0" applyProtection="0"/>
    <xf numFmtId="0" fontId="58" fillId="0" borderId="391" applyNumberFormat="0" applyFill="0" applyAlignment="0" applyProtection="0"/>
    <xf numFmtId="0" fontId="58" fillId="0" borderId="391" applyNumberFormat="0" applyFill="0" applyAlignment="0" applyProtection="0"/>
    <xf numFmtId="0" fontId="58" fillId="0" borderId="391" applyNumberFormat="0" applyFill="0" applyAlignment="0" applyProtection="0"/>
    <xf numFmtId="0" fontId="58" fillId="0" borderId="391" applyNumberFormat="0" applyFill="0" applyAlignment="0" applyProtection="0"/>
    <xf numFmtId="0" fontId="58" fillId="0" borderId="391" applyNumberFormat="0" applyFill="0" applyAlignment="0" applyProtection="0"/>
    <xf numFmtId="0" fontId="58" fillId="0" borderId="391" applyNumberFormat="0" applyFill="0" applyAlignment="0" applyProtection="0"/>
    <xf numFmtId="0" fontId="58" fillId="0" borderId="391" applyNumberFormat="0" applyFill="0" applyAlignment="0" applyProtection="0"/>
    <xf numFmtId="0" fontId="58" fillId="0" borderId="391" applyNumberFormat="0" applyFill="0" applyAlignment="0" applyProtection="0"/>
    <xf numFmtId="0" fontId="58" fillId="0" borderId="391" applyNumberFormat="0" applyFill="0" applyAlignment="0" applyProtection="0"/>
    <xf numFmtId="0" fontId="58" fillId="0" borderId="391" applyNumberFormat="0" applyFill="0" applyAlignment="0" applyProtection="0"/>
    <xf numFmtId="0" fontId="58" fillId="0" borderId="391" applyNumberFormat="0" applyFill="0" applyAlignment="0" applyProtection="0"/>
    <xf numFmtId="0" fontId="53" fillId="11" borderId="406" applyNumberFormat="0" applyAlignment="0" applyProtection="0"/>
    <xf numFmtId="0" fontId="53" fillId="11" borderId="406" applyNumberFormat="0" applyAlignment="0" applyProtection="0"/>
    <xf numFmtId="0" fontId="53" fillId="11" borderId="406" applyNumberFormat="0" applyAlignment="0" applyProtection="0"/>
    <xf numFmtId="0" fontId="53" fillId="11" borderId="406" applyNumberFormat="0" applyAlignment="0" applyProtection="0"/>
    <xf numFmtId="0" fontId="53" fillId="11" borderId="406" applyNumberFormat="0" applyAlignment="0" applyProtection="0"/>
    <xf numFmtId="0" fontId="53" fillId="11" borderId="406" applyNumberFormat="0" applyAlignment="0" applyProtection="0"/>
    <xf numFmtId="0" fontId="53" fillId="11" borderId="406" applyNumberFormat="0" applyAlignment="0" applyProtection="0"/>
    <xf numFmtId="0" fontId="47" fillId="25" borderId="407" applyNumberFormat="0" applyAlignment="0" applyProtection="0"/>
    <xf numFmtId="0" fontId="46" fillId="24" borderId="406" applyNumberFormat="0" applyAlignment="0" applyProtection="0"/>
    <xf numFmtId="0" fontId="46" fillId="24" borderId="406" applyNumberFormat="0" applyAlignment="0" applyProtection="0"/>
    <xf numFmtId="0" fontId="46" fillId="24" borderId="406" applyNumberFormat="0" applyAlignment="0" applyProtection="0"/>
    <xf numFmtId="0" fontId="46" fillId="24" borderId="406" applyNumberFormat="0" applyAlignment="0" applyProtection="0"/>
    <xf numFmtId="0" fontId="46" fillId="24" borderId="399" applyNumberFormat="0" applyAlignment="0" applyProtection="0"/>
    <xf numFmtId="0" fontId="46" fillId="24" borderId="403" applyNumberFormat="0" applyAlignment="0" applyProtection="0"/>
    <xf numFmtId="0" fontId="46" fillId="24" borderId="412" applyNumberFormat="0" applyAlignment="0" applyProtection="0"/>
    <xf numFmtId="0" fontId="58" fillId="0" borderId="398" applyNumberFormat="0" applyFill="0" applyAlignment="0" applyProtection="0"/>
    <xf numFmtId="0" fontId="58" fillId="0" borderId="415" applyNumberFormat="0" applyFill="0" applyAlignment="0" applyProtection="0"/>
    <xf numFmtId="0" fontId="58" fillId="0" borderId="398" applyNumberFormat="0" applyFill="0" applyAlignment="0" applyProtection="0"/>
    <xf numFmtId="0" fontId="46" fillId="24" borderId="399" applyNumberFormat="0" applyAlignment="0" applyProtection="0"/>
    <xf numFmtId="0" fontId="19" fillId="27" borderId="404" applyNumberFormat="0" applyFont="0" applyAlignment="0" applyProtection="0"/>
    <xf numFmtId="0" fontId="58" fillId="0" borderId="405" applyNumberFormat="0" applyFill="0" applyAlignment="0" applyProtection="0"/>
    <xf numFmtId="0" fontId="47" fillId="25" borderId="397" applyNumberFormat="0" applyAlignment="0" applyProtection="0"/>
    <xf numFmtId="0" fontId="53" fillId="11" borderId="399" applyNumberFormat="0" applyAlignment="0" applyProtection="0"/>
    <xf numFmtId="0" fontId="46" fillId="24" borderId="412" applyNumberFormat="0" applyAlignment="0" applyProtection="0"/>
    <xf numFmtId="0" fontId="19" fillId="27" borderId="404" applyNumberFormat="0" applyFont="0" applyAlignment="0" applyProtection="0"/>
    <xf numFmtId="0" fontId="46" fillId="24" borderId="399" applyNumberFormat="0" applyAlignment="0" applyProtection="0"/>
    <xf numFmtId="0" fontId="53" fillId="11" borderId="399" applyNumberFormat="0" applyAlignment="0" applyProtection="0"/>
    <xf numFmtId="0" fontId="53" fillId="11" borderId="399" applyNumberFormat="0" applyAlignment="0" applyProtection="0"/>
    <xf numFmtId="0" fontId="46" fillId="24" borderId="403" applyNumberFormat="0" applyAlignment="0" applyProtection="0"/>
    <xf numFmtId="0" fontId="46" fillId="24" borderId="399" applyNumberFormat="0" applyAlignment="0" applyProtection="0"/>
    <xf numFmtId="0" fontId="53" fillId="11" borderId="399" applyNumberFormat="0" applyAlignment="0" applyProtection="0"/>
    <xf numFmtId="0" fontId="46" fillId="24" borderId="403" applyNumberFormat="0" applyAlignment="0" applyProtection="0"/>
    <xf numFmtId="0" fontId="53" fillId="11" borderId="399" applyNumberFormat="0" applyAlignment="0" applyProtection="0"/>
    <xf numFmtId="0" fontId="56" fillId="24" borderId="402" applyNumberFormat="0" applyAlignment="0" applyProtection="0"/>
    <xf numFmtId="0" fontId="20" fillId="27" borderId="400" applyNumberFormat="0" applyFont="0" applyAlignment="0" applyProtection="0"/>
    <xf numFmtId="0" fontId="53" fillId="11" borderId="412" applyNumberFormat="0" applyAlignment="0" applyProtection="0"/>
    <xf numFmtId="0" fontId="53" fillId="11" borderId="417" applyNumberFormat="0" applyAlignment="0" applyProtection="0"/>
    <xf numFmtId="0" fontId="58" fillId="0" borderId="405" applyNumberFormat="0" applyFill="0" applyAlignment="0" applyProtection="0"/>
    <xf numFmtId="0" fontId="56" fillId="24" borderId="414" applyNumberFormat="0" applyAlignment="0" applyProtection="0"/>
    <xf numFmtId="0" fontId="58" fillId="0" borderId="405" applyNumberFormat="0" applyFill="0" applyAlignment="0" applyProtection="0"/>
    <xf numFmtId="0" fontId="46" fillId="24" borderId="403" applyNumberFormat="0" applyAlignment="0" applyProtection="0"/>
    <xf numFmtId="0" fontId="53" fillId="11" borderId="403" applyNumberFormat="0" applyAlignment="0" applyProtection="0"/>
    <xf numFmtId="0" fontId="56" fillId="24" borderId="401" applyNumberFormat="0" applyAlignment="0" applyProtection="0"/>
    <xf numFmtId="0" fontId="53" fillId="11" borderId="399" applyNumberFormat="0" applyAlignment="0" applyProtection="0"/>
    <xf numFmtId="0" fontId="46" fillId="24" borderId="399" applyNumberFormat="0" applyAlignment="0" applyProtection="0"/>
    <xf numFmtId="0" fontId="46" fillId="24" borderId="399" applyNumberFormat="0" applyAlignment="0" applyProtection="0"/>
    <xf numFmtId="0" fontId="53" fillId="11" borderId="412" applyNumberFormat="0" applyAlignment="0" applyProtection="0"/>
    <xf numFmtId="0" fontId="46" fillId="24" borderId="403" applyNumberFormat="0" applyAlignment="0" applyProtection="0"/>
    <xf numFmtId="0" fontId="46" fillId="24" borderId="399" applyNumberFormat="0" applyAlignment="0" applyProtection="0"/>
    <xf numFmtId="0" fontId="46" fillId="24" borderId="412" applyNumberFormat="0" applyAlignment="0" applyProtection="0"/>
    <xf numFmtId="0" fontId="58" fillId="0" borderId="405" applyNumberFormat="0" applyFill="0" applyAlignment="0" applyProtection="0"/>
    <xf numFmtId="0" fontId="56" fillId="24" borderId="414" applyNumberFormat="0" applyAlignment="0" applyProtection="0"/>
    <xf numFmtId="0" fontId="46" fillId="24" borderId="412" applyNumberFormat="0" applyAlignment="0" applyProtection="0"/>
    <xf numFmtId="0" fontId="58" fillId="0" borderId="419" applyNumberFormat="0" applyFill="0" applyAlignment="0" applyProtection="0"/>
    <xf numFmtId="0" fontId="53" fillId="11" borderId="417" applyNumberFormat="0" applyAlignment="0" applyProtection="0"/>
    <xf numFmtId="0" fontId="53" fillId="11" borderId="399" applyNumberFormat="0" applyAlignment="0" applyProtection="0"/>
    <xf numFmtId="0" fontId="56" fillId="24" borderId="401" applyNumberFormat="0" applyAlignment="0" applyProtection="0"/>
    <xf numFmtId="0" fontId="46" fillId="24" borderId="412" applyNumberFormat="0" applyAlignment="0" applyProtection="0"/>
    <xf numFmtId="0" fontId="58" fillId="0" borderId="398" applyNumberFormat="0" applyFill="0" applyAlignment="0" applyProtection="0"/>
    <xf numFmtId="0" fontId="58" fillId="0" borderId="398" applyNumberFormat="0" applyFill="0" applyAlignment="0" applyProtection="0"/>
    <xf numFmtId="0" fontId="56" fillId="24" borderId="402" applyNumberFormat="0" applyAlignment="0" applyProtection="0"/>
    <xf numFmtId="0" fontId="58" fillId="0" borderId="405" applyNumberFormat="0" applyFill="0" applyAlignment="0" applyProtection="0"/>
    <xf numFmtId="0" fontId="46" fillId="24" borderId="412" applyNumberFormat="0" applyAlignment="0" applyProtection="0"/>
    <xf numFmtId="0" fontId="46" fillId="24" borderId="399" applyNumberFormat="0" applyAlignment="0" applyProtection="0"/>
    <xf numFmtId="0" fontId="20" fillId="27" borderId="413" applyNumberFormat="0" applyFont="0" applyAlignment="0" applyProtection="0"/>
    <xf numFmtId="0" fontId="56" fillId="24" borderId="401" applyNumberFormat="0" applyAlignment="0" applyProtection="0"/>
    <xf numFmtId="0" fontId="46" fillId="24" borderId="403" applyNumberFormat="0" applyAlignment="0" applyProtection="0"/>
    <xf numFmtId="0" fontId="56" fillId="24" borderId="402" applyNumberFormat="0" applyAlignment="0" applyProtection="0"/>
    <xf numFmtId="0" fontId="53" fillId="11" borderId="417" applyNumberFormat="0" applyAlignment="0" applyProtection="0"/>
    <xf numFmtId="0" fontId="53" fillId="11" borderId="403" applyNumberFormat="0" applyAlignment="0" applyProtection="0"/>
    <xf numFmtId="0" fontId="58" fillId="0" borderId="419" applyNumberFormat="0" applyFill="0" applyAlignment="0" applyProtection="0"/>
    <xf numFmtId="0" fontId="47" fillId="25" borderId="397" applyNumberFormat="0" applyAlignment="0" applyProtection="0"/>
    <xf numFmtId="0" fontId="53" fillId="11" borderId="412" applyNumberFormat="0" applyAlignment="0" applyProtection="0"/>
    <xf numFmtId="0" fontId="58" fillId="0" borderId="398" applyNumberFormat="0" applyFill="0" applyAlignment="0" applyProtection="0"/>
    <xf numFmtId="0" fontId="56" fillId="24" borderId="401" applyNumberFormat="0" applyAlignment="0" applyProtection="0"/>
    <xf numFmtId="0" fontId="58" fillId="0" borderId="405" applyNumberFormat="0" applyFill="0" applyAlignment="0" applyProtection="0"/>
    <xf numFmtId="0" fontId="53" fillId="11" borderId="403" applyNumberFormat="0" applyAlignment="0" applyProtection="0"/>
    <xf numFmtId="0" fontId="56" fillId="24" borderId="414" applyNumberFormat="0" applyAlignment="0" applyProtection="0"/>
    <xf numFmtId="0" fontId="19" fillId="27" borderId="404" applyNumberFormat="0" applyFont="0" applyAlignment="0" applyProtection="0"/>
    <xf numFmtId="0" fontId="58" fillId="0" borderId="398" applyNumberFormat="0" applyFill="0" applyAlignment="0" applyProtection="0"/>
    <xf numFmtId="0" fontId="53" fillId="11" borderId="412" applyNumberFormat="0" applyAlignment="0" applyProtection="0"/>
    <xf numFmtId="0" fontId="53" fillId="11" borderId="403" applyNumberFormat="0" applyAlignment="0" applyProtection="0"/>
    <xf numFmtId="0" fontId="47" fillId="25" borderId="411" applyNumberFormat="0" applyAlignment="0" applyProtection="0"/>
    <xf numFmtId="0" fontId="53" fillId="11" borderId="403" applyNumberFormat="0" applyAlignment="0" applyProtection="0"/>
    <xf numFmtId="0" fontId="46" fillId="24" borderId="399" applyNumberFormat="0" applyAlignment="0" applyProtection="0"/>
    <xf numFmtId="0" fontId="53" fillId="11" borderId="403" applyNumberFormat="0" applyAlignment="0" applyProtection="0"/>
    <xf numFmtId="0" fontId="58" fillId="0" borderId="405" applyNumberFormat="0" applyFill="0" applyAlignment="0" applyProtection="0"/>
    <xf numFmtId="0" fontId="46" fillId="24" borderId="399" applyNumberFormat="0" applyAlignment="0" applyProtection="0"/>
    <xf numFmtId="0" fontId="56" fillId="24" borderId="402" applyNumberFormat="0" applyAlignment="0" applyProtection="0"/>
    <xf numFmtId="0" fontId="46" fillId="24" borderId="412" applyNumberFormat="0" applyAlignment="0" applyProtection="0"/>
    <xf numFmtId="0" fontId="46" fillId="24" borderId="403" applyNumberFormat="0" applyAlignment="0" applyProtection="0"/>
    <xf numFmtId="0" fontId="53" fillId="11" borderId="403" applyNumberFormat="0" applyAlignment="0" applyProtection="0"/>
    <xf numFmtId="0" fontId="19" fillId="27" borderId="400" applyNumberFormat="0" applyFont="0" applyAlignment="0" applyProtection="0"/>
    <xf numFmtId="0" fontId="53" fillId="11" borderId="399" applyNumberFormat="0" applyAlignment="0" applyProtection="0"/>
    <xf numFmtId="0" fontId="58" fillId="0" borderId="405" applyNumberFormat="0" applyFill="0" applyAlignment="0" applyProtection="0"/>
    <xf numFmtId="0" fontId="58" fillId="0" borderId="405" applyNumberFormat="0" applyFill="0" applyAlignment="0" applyProtection="0"/>
    <xf numFmtId="0" fontId="56" fillId="24" borderId="402" applyNumberFormat="0" applyAlignment="0" applyProtection="0"/>
    <xf numFmtId="0" fontId="58" fillId="0" borderId="398" applyNumberFormat="0" applyFill="0" applyAlignment="0" applyProtection="0"/>
    <xf numFmtId="0" fontId="46" fillId="24" borderId="417" applyNumberFormat="0" applyAlignment="0" applyProtection="0"/>
    <xf numFmtId="0" fontId="58" fillId="0" borderId="405" applyNumberFormat="0" applyFill="0" applyAlignment="0" applyProtection="0"/>
    <xf numFmtId="0" fontId="54" fillId="0" borderId="394" applyNumberFormat="0" applyFill="0" applyAlignment="0" applyProtection="0"/>
    <xf numFmtId="0" fontId="56" fillId="24" borderId="416" applyNumberFormat="0" applyAlignment="0" applyProtection="0"/>
    <xf numFmtId="0" fontId="53" fillId="11" borderId="403" applyNumberFormat="0" applyAlignment="0" applyProtection="0"/>
    <xf numFmtId="0" fontId="56" fillId="24" borderId="401" applyNumberFormat="0" applyAlignment="0" applyProtection="0"/>
    <xf numFmtId="0" fontId="19" fillId="27" borderId="413" applyNumberFormat="0" applyFont="0" applyAlignment="0" applyProtection="0"/>
    <xf numFmtId="0" fontId="53" fillId="11" borderId="403" applyNumberFormat="0" applyAlignment="0" applyProtection="0"/>
    <xf numFmtId="0" fontId="58" fillId="0" borderId="419" applyNumberFormat="0" applyFill="0" applyAlignment="0" applyProtection="0"/>
    <xf numFmtId="0" fontId="20" fillId="27" borderId="404" applyNumberFormat="0" applyFont="0" applyAlignment="0" applyProtection="0"/>
    <xf numFmtId="0" fontId="58" fillId="0" borderId="398" applyNumberFormat="0" applyFill="0" applyAlignment="0" applyProtection="0"/>
    <xf numFmtId="0" fontId="53" fillId="11" borderId="403" applyNumberFormat="0" applyAlignment="0" applyProtection="0"/>
    <xf numFmtId="0" fontId="19" fillId="27" borderId="418" applyNumberFormat="0" applyFont="0" applyAlignment="0" applyProtection="0"/>
    <xf numFmtId="0" fontId="58" fillId="0" borderId="415" applyNumberFormat="0" applyFill="0" applyAlignment="0" applyProtection="0"/>
    <xf numFmtId="0" fontId="46" fillId="24" borderId="403" applyNumberFormat="0" applyAlignment="0" applyProtection="0"/>
    <xf numFmtId="0" fontId="58" fillId="0" borderId="398" applyNumberFormat="0" applyFill="0" applyAlignment="0" applyProtection="0"/>
    <xf numFmtId="0" fontId="53" fillId="11" borderId="417" applyNumberFormat="0" applyAlignment="0" applyProtection="0"/>
    <xf numFmtId="0" fontId="20" fillId="27" borderId="400" applyNumberFormat="0" applyFont="0" applyAlignment="0" applyProtection="0"/>
    <xf numFmtId="0" fontId="19" fillId="27" borderId="404" applyNumberFormat="0" applyFont="0" applyAlignment="0" applyProtection="0"/>
    <xf numFmtId="0" fontId="46" fillId="24" borderId="417" applyNumberFormat="0" applyAlignment="0" applyProtection="0"/>
    <xf numFmtId="0" fontId="53" fillId="11" borderId="412" applyNumberFormat="0" applyAlignment="0" applyProtection="0"/>
    <xf numFmtId="0" fontId="46" fillId="24" borderId="412" applyNumberFormat="0" applyAlignment="0" applyProtection="0"/>
    <xf numFmtId="0" fontId="56" fillId="24" borderId="414" applyNumberFormat="0" applyAlignment="0" applyProtection="0"/>
    <xf numFmtId="0" fontId="53" fillId="11" borderId="417" applyNumberFormat="0" applyAlignment="0" applyProtection="0"/>
    <xf numFmtId="0" fontId="53" fillId="11" borderId="403" applyNumberFormat="0" applyAlignment="0" applyProtection="0"/>
    <xf numFmtId="0" fontId="53" fillId="11" borderId="403" applyNumberFormat="0" applyAlignment="0" applyProtection="0"/>
    <xf numFmtId="0" fontId="56" fillId="24" borderId="401" applyNumberFormat="0" applyAlignment="0" applyProtection="0"/>
    <xf numFmtId="0" fontId="53" fillId="11" borderId="403" applyNumberFormat="0" applyAlignment="0" applyProtection="0"/>
    <xf numFmtId="0" fontId="53" fillId="11" borderId="412" applyNumberFormat="0" applyAlignment="0" applyProtection="0"/>
    <xf numFmtId="0" fontId="53" fillId="11" borderId="412" applyNumberFormat="0" applyAlignment="0" applyProtection="0"/>
    <xf numFmtId="0" fontId="46" fillId="24" borderId="417" applyNumberFormat="0" applyAlignment="0" applyProtection="0"/>
    <xf numFmtId="0" fontId="20" fillId="27" borderId="413" applyNumberFormat="0" applyFont="0" applyAlignment="0" applyProtection="0"/>
    <xf numFmtId="0" fontId="46" fillId="24" borderId="417" applyNumberFormat="0" applyAlignment="0" applyProtection="0"/>
    <xf numFmtId="0" fontId="58" fillId="0" borderId="419" applyNumberFormat="0" applyFill="0" applyAlignment="0" applyProtection="0"/>
    <xf numFmtId="0" fontId="56" fillId="24" borderId="402" applyNumberFormat="0" applyAlignment="0" applyProtection="0"/>
    <xf numFmtId="0" fontId="46" fillId="24" borderId="399" applyNumberFormat="0" applyAlignment="0" applyProtection="0"/>
    <xf numFmtId="0" fontId="53" fillId="11" borderId="412" applyNumberFormat="0" applyAlignment="0" applyProtection="0"/>
    <xf numFmtId="0" fontId="19" fillId="27" borderId="413" applyNumberFormat="0" applyFont="0" applyAlignment="0" applyProtection="0"/>
    <xf numFmtId="0" fontId="53" fillId="11" borderId="399" applyNumberFormat="0" applyAlignment="0" applyProtection="0"/>
    <xf numFmtId="0" fontId="46" fillId="24" borderId="399" applyNumberFormat="0" applyAlignment="0" applyProtection="0"/>
    <xf numFmtId="0" fontId="46" fillId="24" borderId="412" applyNumberFormat="0" applyAlignment="0" applyProtection="0"/>
    <xf numFmtId="0" fontId="20" fillId="27" borderId="404" applyNumberFormat="0" applyFont="0" applyAlignment="0" applyProtection="0"/>
    <xf numFmtId="0" fontId="20" fillId="27" borderId="404" applyNumberFormat="0" applyFont="0" applyAlignment="0" applyProtection="0"/>
    <xf numFmtId="0" fontId="53" fillId="11" borderId="403" applyNumberFormat="0" applyAlignment="0" applyProtection="0"/>
    <xf numFmtId="0" fontId="56" fillId="24" borderId="401" applyNumberFormat="0" applyAlignment="0" applyProtection="0"/>
    <xf numFmtId="0" fontId="53" fillId="11" borderId="399" applyNumberFormat="0" applyAlignment="0" applyProtection="0"/>
    <xf numFmtId="0" fontId="53" fillId="11" borderId="399" applyNumberFormat="0" applyAlignment="0" applyProtection="0"/>
    <xf numFmtId="0" fontId="46" fillId="24" borderId="399" applyNumberFormat="0" applyAlignment="0" applyProtection="0"/>
    <xf numFmtId="0" fontId="53" fillId="11" borderId="412" applyNumberFormat="0" applyAlignment="0" applyProtection="0"/>
    <xf numFmtId="0" fontId="19" fillId="27" borderId="400" applyNumberFormat="0" applyFont="0" applyAlignment="0" applyProtection="0"/>
    <xf numFmtId="0" fontId="46" fillId="24" borderId="403" applyNumberFormat="0" applyAlignment="0" applyProtection="0"/>
    <xf numFmtId="0" fontId="53" fillId="11" borderId="399" applyNumberFormat="0" applyAlignment="0" applyProtection="0"/>
    <xf numFmtId="0" fontId="46" fillId="24" borderId="403" applyNumberFormat="0" applyAlignment="0" applyProtection="0"/>
    <xf numFmtId="0" fontId="58" fillId="0" borderId="405" applyNumberFormat="0" applyFill="0" applyAlignment="0" applyProtection="0"/>
    <xf numFmtId="0" fontId="53" fillId="11" borderId="399" applyNumberFormat="0" applyAlignment="0" applyProtection="0"/>
    <xf numFmtId="0" fontId="53" fillId="11" borderId="399" applyNumberFormat="0" applyAlignment="0" applyProtection="0"/>
    <xf numFmtId="0" fontId="58" fillId="0" borderId="415" applyNumberFormat="0" applyFill="0" applyAlignment="0" applyProtection="0"/>
    <xf numFmtId="0" fontId="53" fillId="11" borderId="403" applyNumberFormat="0" applyAlignment="0" applyProtection="0"/>
    <xf numFmtId="0" fontId="58" fillId="0" borderId="398" applyNumberFormat="0" applyFill="0" applyAlignment="0" applyProtection="0"/>
    <xf numFmtId="0" fontId="53" fillId="11" borderId="403" applyNumberFormat="0" applyAlignment="0" applyProtection="0"/>
    <xf numFmtId="0" fontId="53" fillId="11" borderId="417" applyNumberFormat="0" applyAlignment="0" applyProtection="0"/>
    <xf numFmtId="0" fontId="56" fillId="24" borderId="402" applyNumberFormat="0" applyAlignment="0" applyProtection="0"/>
    <xf numFmtId="0" fontId="53" fillId="11" borderId="403" applyNumberFormat="0" applyAlignment="0" applyProtection="0"/>
    <xf numFmtId="0" fontId="46" fillId="24" borderId="403" applyNumberFormat="0" applyAlignment="0" applyProtection="0"/>
    <xf numFmtId="0" fontId="20" fillId="27" borderId="400" applyNumberFormat="0" applyFont="0" applyAlignment="0" applyProtection="0"/>
    <xf numFmtId="0" fontId="46" fillId="24" borderId="399" applyNumberFormat="0" applyAlignment="0" applyProtection="0"/>
    <xf numFmtId="0" fontId="20" fillId="27" borderId="404" applyNumberFormat="0" applyFont="0" applyAlignment="0" applyProtection="0"/>
    <xf numFmtId="0" fontId="58" fillId="0" borderId="398" applyNumberFormat="0" applyFill="0" applyAlignment="0" applyProtection="0"/>
    <xf numFmtId="0" fontId="58" fillId="0" borderId="405" applyNumberFormat="0" applyFill="0" applyAlignment="0" applyProtection="0"/>
    <xf numFmtId="0" fontId="58" fillId="0" borderId="398" applyNumberFormat="0" applyFill="0" applyAlignment="0" applyProtection="0"/>
    <xf numFmtId="0" fontId="53" fillId="11" borderId="412" applyNumberFormat="0" applyAlignment="0" applyProtection="0"/>
    <xf numFmtId="0" fontId="46" fillId="24" borderId="406" applyNumberFormat="0" applyAlignment="0" applyProtection="0"/>
    <xf numFmtId="0" fontId="46" fillId="24" borderId="406" applyNumberFormat="0" applyAlignment="0" applyProtection="0"/>
    <xf numFmtId="0" fontId="46" fillId="24" borderId="403" applyNumberFormat="0" applyAlignment="0" applyProtection="0"/>
    <xf numFmtId="0" fontId="53" fillId="11" borderId="403" applyNumberFormat="0" applyAlignment="0" applyProtection="0"/>
    <xf numFmtId="0" fontId="53" fillId="11" borderId="403" applyNumberFormat="0" applyAlignment="0" applyProtection="0"/>
    <xf numFmtId="0" fontId="58" fillId="0" borderId="398" applyNumberFormat="0" applyFill="0" applyAlignment="0" applyProtection="0"/>
    <xf numFmtId="0" fontId="58" fillId="0" borderId="398" applyNumberFormat="0" applyFill="0" applyAlignment="0" applyProtection="0"/>
    <xf numFmtId="0" fontId="58" fillId="0" borderId="398" applyNumberFormat="0" applyFill="0" applyAlignment="0" applyProtection="0"/>
    <xf numFmtId="0" fontId="46" fillId="24" borderId="406" applyNumberFormat="0" applyAlignment="0" applyProtection="0"/>
    <xf numFmtId="0" fontId="53" fillId="11" borderId="403" applyNumberFormat="0" applyAlignment="0" applyProtection="0"/>
    <xf numFmtId="0" fontId="56" fillId="24" borderId="401" applyNumberFormat="0" applyAlignment="0" applyProtection="0"/>
    <xf numFmtId="0" fontId="20" fillId="27" borderId="400" applyNumberFormat="0" applyFont="0" applyAlignment="0" applyProtection="0"/>
    <xf numFmtId="0" fontId="46" fillId="24" borderId="412" applyNumberFormat="0" applyAlignment="0" applyProtection="0"/>
    <xf numFmtId="0" fontId="53" fillId="11" borderId="399" applyNumberFormat="0" applyAlignment="0" applyProtection="0"/>
    <xf numFmtId="0" fontId="58" fillId="0" borderId="405" applyNumberFormat="0" applyFill="0" applyAlignment="0" applyProtection="0"/>
    <xf numFmtId="0" fontId="46" fillId="24" borderId="399" applyNumberFormat="0" applyAlignment="0" applyProtection="0"/>
    <xf numFmtId="0" fontId="56" fillId="24" borderId="402" applyNumberFormat="0" applyAlignment="0" applyProtection="0"/>
    <xf numFmtId="0" fontId="58" fillId="0" borderId="415" applyNumberFormat="0" applyFill="0" applyAlignment="0" applyProtection="0"/>
    <xf numFmtId="0" fontId="53" fillId="11" borderId="403" applyNumberFormat="0" applyAlignment="0" applyProtection="0"/>
    <xf numFmtId="0" fontId="20" fillId="27" borderId="404" applyNumberFormat="0" applyFont="0" applyAlignment="0" applyProtection="0"/>
    <xf numFmtId="0" fontId="56" fillId="24" borderId="402" applyNumberFormat="0" applyAlignment="0" applyProtection="0"/>
    <xf numFmtId="0" fontId="56" fillId="24" borderId="402" applyNumberFormat="0" applyAlignment="0" applyProtection="0"/>
    <xf numFmtId="0" fontId="46" fillId="24" borderId="406" applyNumberFormat="0" applyAlignment="0" applyProtection="0"/>
    <xf numFmtId="0" fontId="53" fillId="11" borderId="399" applyNumberFormat="0" applyAlignment="0" applyProtection="0"/>
    <xf numFmtId="0" fontId="46" fillId="24" borderId="403" applyNumberFormat="0" applyAlignment="0" applyProtection="0"/>
    <xf numFmtId="0" fontId="46" fillId="24" borderId="399" applyNumberFormat="0" applyAlignment="0" applyProtection="0"/>
    <xf numFmtId="0" fontId="58" fillId="0" borderId="398" applyNumberFormat="0" applyFill="0" applyAlignment="0" applyProtection="0"/>
    <xf numFmtId="0" fontId="53" fillId="11" borderId="403" applyNumberFormat="0" applyAlignment="0" applyProtection="0"/>
    <xf numFmtId="0" fontId="58" fillId="0" borderId="405" applyNumberFormat="0" applyFill="0" applyAlignment="0" applyProtection="0"/>
    <xf numFmtId="0" fontId="56" fillId="24" borderId="402" applyNumberFormat="0" applyAlignment="0" applyProtection="0"/>
    <xf numFmtId="0" fontId="58" fillId="0" borderId="405" applyNumberFormat="0" applyFill="0" applyAlignment="0" applyProtection="0"/>
    <xf numFmtId="0" fontId="58" fillId="0" borderId="415" applyNumberFormat="0" applyFill="0" applyAlignment="0" applyProtection="0"/>
    <xf numFmtId="0" fontId="56" fillId="24" borderId="402" applyNumberFormat="0" applyAlignment="0" applyProtection="0"/>
    <xf numFmtId="0" fontId="46" fillId="24" borderId="403" applyNumberFormat="0" applyAlignment="0" applyProtection="0"/>
    <xf numFmtId="0" fontId="19" fillId="27" borderId="404" applyNumberFormat="0" applyFont="0" applyAlignment="0" applyProtection="0"/>
    <xf numFmtId="0" fontId="46" fillId="24" borderId="403" applyNumberFormat="0" applyAlignment="0" applyProtection="0"/>
    <xf numFmtId="0" fontId="46" fillId="24" borderId="403" applyNumberFormat="0" applyAlignment="0" applyProtection="0"/>
    <xf numFmtId="0" fontId="20" fillId="27" borderId="400" applyNumberFormat="0" applyFont="0" applyAlignment="0" applyProtection="0"/>
    <xf numFmtId="0" fontId="46" fillId="24" borderId="403" applyNumberFormat="0" applyAlignment="0" applyProtection="0"/>
    <xf numFmtId="0" fontId="46" fillId="24" borderId="403" applyNumberFormat="0" applyAlignment="0" applyProtection="0"/>
    <xf numFmtId="0" fontId="47" fillId="25" borderId="397" applyNumberFormat="0" applyAlignment="0" applyProtection="0"/>
    <xf numFmtId="0" fontId="19" fillId="27" borderId="400" applyNumberFormat="0" applyFont="0" applyAlignment="0" applyProtection="0"/>
    <xf numFmtId="0" fontId="19" fillId="27" borderId="400" applyNumberFormat="0" applyFont="0" applyAlignment="0" applyProtection="0"/>
    <xf numFmtId="0" fontId="19" fillId="27" borderId="400" applyNumberFormat="0" applyFont="0" applyAlignment="0" applyProtection="0"/>
    <xf numFmtId="0" fontId="19" fillId="27" borderId="400" applyNumberFormat="0" applyFont="0" applyAlignment="0" applyProtection="0"/>
    <xf numFmtId="0" fontId="20" fillId="27" borderId="400" applyNumberFormat="0" applyFont="0" applyAlignment="0" applyProtection="0"/>
    <xf numFmtId="0" fontId="56" fillId="24" borderId="401" applyNumberFormat="0" applyAlignment="0" applyProtection="0"/>
    <xf numFmtId="0" fontId="56" fillId="24" borderId="401" applyNumberFormat="0" applyAlignment="0" applyProtection="0"/>
    <xf numFmtId="0" fontId="56" fillId="24" borderId="401" applyNumberFormat="0" applyAlignment="0" applyProtection="0"/>
    <xf numFmtId="0" fontId="56" fillId="24" borderId="401" applyNumberFormat="0" applyAlignment="0" applyProtection="0"/>
    <xf numFmtId="0" fontId="56" fillId="24" borderId="401" applyNumberFormat="0" applyAlignment="0" applyProtection="0"/>
    <xf numFmtId="0" fontId="56" fillId="24" borderId="401" applyNumberFormat="0" applyAlignment="0" applyProtection="0"/>
    <xf numFmtId="0" fontId="46" fillId="24" borderId="403" applyNumberFormat="0" applyAlignment="0" applyProtection="0"/>
    <xf numFmtId="0" fontId="58" fillId="0" borderId="398" applyNumberFormat="0" applyFill="0" applyAlignment="0" applyProtection="0"/>
    <xf numFmtId="0" fontId="58" fillId="0" borderId="398" applyNumberFormat="0" applyFill="0" applyAlignment="0" applyProtection="0"/>
    <xf numFmtId="0" fontId="58" fillId="0" borderId="398" applyNumberFormat="0" applyFill="0" applyAlignment="0" applyProtection="0"/>
    <xf numFmtId="0" fontId="58" fillId="0" borderId="398" applyNumberFormat="0" applyFill="0" applyAlignment="0" applyProtection="0"/>
    <xf numFmtId="0" fontId="58" fillId="0" borderId="398" applyNumberFormat="0" applyFill="0" applyAlignment="0" applyProtection="0"/>
    <xf numFmtId="0" fontId="58" fillId="0" borderId="398" applyNumberFormat="0" applyFill="0" applyAlignment="0" applyProtection="0"/>
    <xf numFmtId="0" fontId="58" fillId="0" borderId="398" applyNumberFormat="0" applyFill="0" applyAlignment="0" applyProtection="0"/>
    <xf numFmtId="0" fontId="58" fillId="0" borderId="398" applyNumberFormat="0" applyFill="0" applyAlignment="0" applyProtection="0"/>
    <xf numFmtId="0" fontId="58" fillId="0" borderId="398" applyNumberFormat="0" applyFill="0" applyAlignment="0" applyProtection="0"/>
    <xf numFmtId="0" fontId="58" fillId="0" borderId="398" applyNumberFormat="0" applyFill="0" applyAlignment="0" applyProtection="0"/>
    <xf numFmtId="0" fontId="58" fillId="0" borderId="398" applyNumberFormat="0" applyFill="0" applyAlignment="0" applyProtection="0"/>
    <xf numFmtId="0" fontId="58" fillId="0" borderId="398" applyNumberFormat="0" applyFill="0" applyAlignment="0" applyProtection="0"/>
    <xf numFmtId="0" fontId="56" fillId="24" borderId="402" applyNumberFormat="0" applyAlignment="0" applyProtection="0"/>
    <xf numFmtId="0" fontId="19" fillId="27" borderId="404" applyNumberFormat="0" applyFont="0" applyAlignment="0" applyProtection="0"/>
    <xf numFmtId="0" fontId="56" fillId="24" borderId="402" applyNumberFormat="0" applyAlignment="0" applyProtection="0"/>
    <xf numFmtId="0" fontId="58" fillId="0" borderId="405" applyNumberFormat="0" applyFill="0" applyAlignment="0" applyProtection="0"/>
    <xf numFmtId="0" fontId="58" fillId="0" borderId="405" applyNumberFormat="0" applyFill="0" applyAlignment="0" applyProtection="0"/>
    <xf numFmtId="0" fontId="20" fillId="27" borderId="404" applyNumberFormat="0" applyFont="0" applyAlignment="0" applyProtection="0"/>
    <xf numFmtId="0" fontId="53" fillId="11" borderId="403" applyNumberFormat="0" applyAlignment="0" applyProtection="0"/>
    <xf numFmtId="0" fontId="19" fillId="27" borderId="400" applyNumberFormat="0" applyFont="0" applyAlignment="0" applyProtection="0"/>
    <xf numFmtId="0" fontId="19" fillId="27" borderId="400" applyNumberFormat="0" applyFont="0" applyAlignment="0" applyProtection="0"/>
    <xf numFmtId="0" fontId="19" fillId="27" borderId="400" applyNumberFormat="0" applyFont="0" applyAlignment="0" applyProtection="0"/>
    <xf numFmtId="0" fontId="19" fillId="27" borderId="400" applyNumberFormat="0" applyFont="0" applyAlignment="0" applyProtection="0"/>
    <xf numFmtId="0" fontId="20" fillId="27" borderId="400" applyNumberFormat="0" applyFont="0" applyAlignment="0" applyProtection="0"/>
    <xf numFmtId="0" fontId="56" fillId="24" borderId="401" applyNumberFormat="0" applyAlignment="0" applyProtection="0"/>
    <xf numFmtId="0" fontId="56" fillId="24" borderId="401" applyNumberFormat="0" applyAlignment="0" applyProtection="0"/>
    <xf numFmtId="0" fontId="56" fillId="24" borderId="401" applyNumberFormat="0" applyAlignment="0" applyProtection="0"/>
    <xf numFmtId="0" fontId="56" fillId="24" borderId="401" applyNumberFormat="0" applyAlignment="0" applyProtection="0"/>
    <xf numFmtId="0" fontId="56" fillId="24" borderId="401" applyNumberFormat="0" applyAlignment="0" applyProtection="0"/>
    <xf numFmtId="0" fontId="56" fillId="24" borderId="401" applyNumberFormat="0" applyAlignment="0" applyProtection="0"/>
    <xf numFmtId="0" fontId="58" fillId="0" borderId="405" applyNumberFormat="0" applyFill="0" applyAlignment="0" applyProtection="0"/>
    <xf numFmtId="0" fontId="46" fillId="24" borderId="403" applyNumberFormat="0" applyAlignment="0" applyProtection="0"/>
    <xf numFmtId="0" fontId="58" fillId="0" borderId="398" applyNumberFormat="0" applyFill="0" applyAlignment="0" applyProtection="0"/>
    <xf numFmtId="0" fontId="58" fillId="0" borderId="398" applyNumberFormat="0" applyFill="0" applyAlignment="0" applyProtection="0"/>
    <xf numFmtId="0" fontId="58" fillId="0" borderId="398" applyNumberFormat="0" applyFill="0" applyAlignment="0" applyProtection="0"/>
    <xf numFmtId="0" fontId="58" fillId="0" borderId="398" applyNumberFormat="0" applyFill="0" applyAlignment="0" applyProtection="0"/>
    <xf numFmtId="0" fontId="58" fillId="0" borderId="398" applyNumberFormat="0" applyFill="0" applyAlignment="0" applyProtection="0"/>
    <xf numFmtId="0" fontId="58" fillId="0" borderId="398" applyNumberFormat="0" applyFill="0" applyAlignment="0" applyProtection="0"/>
    <xf numFmtId="0" fontId="58" fillId="0" borderId="398" applyNumberFormat="0" applyFill="0" applyAlignment="0" applyProtection="0"/>
    <xf numFmtId="0" fontId="58" fillId="0" borderId="398" applyNumberFormat="0" applyFill="0" applyAlignment="0" applyProtection="0"/>
    <xf numFmtId="0" fontId="58" fillId="0" borderId="398" applyNumberFormat="0" applyFill="0" applyAlignment="0" applyProtection="0"/>
    <xf numFmtId="0" fontId="58" fillId="0" borderId="398" applyNumberFormat="0" applyFill="0" applyAlignment="0" applyProtection="0"/>
    <xf numFmtId="0" fontId="58" fillId="0" borderId="398" applyNumberFormat="0" applyFill="0" applyAlignment="0" applyProtection="0"/>
    <xf numFmtId="0" fontId="58" fillId="0" borderId="398" applyNumberFormat="0" applyFill="0" applyAlignment="0" applyProtection="0"/>
    <xf numFmtId="0" fontId="53" fillId="11" borderId="403" applyNumberFormat="0" applyAlignment="0" applyProtection="0"/>
    <xf numFmtId="0" fontId="58" fillId="0" borderId="405" applyNumberFormat="0" applyFill="0" applyAlignment="0" applyProtection="0"/>
    <xf numFmtId="0" fontId="46" fillId="24" borderId="403" applyNumberFormat="0" applyAlignment="0" applyProtection="0"/>
    <xf numFmtId="0" fontId="46" fillId="24" borderId="417" applyNumberFormat="0" applyAlignment="0" applyProtection="0"/>
    <xf numFmtId="0" fontId="58" fillId="0" borderId="405" applyNumberFormat="0" applyFill="0" applyAlignment="0" applyProtection="0"/>
    <xf numFmtId="0" fontId="58" fillId="0" borderId="405" applyNumberFormat="0" applyFill="0" applyAlignment="0" applyProtection="0"/>
    <xf numFmtId="0" fontId="46" fillId="24" borderId="403" applyNumberFormat="0" applyAlignment="0" applyProtection="0"/>
    <xf numFmtId="0" fontId="56" fillId="24" borderId="402" applyNumberFormat="0" applyAlignment="0" applyProtection="0"/>
    <xf numFmtId="0" fontId="19" fillId="27" borderId="404" applyNumberFormat="0" applyFont="0" applyAlignment="0" applyProtection="0"/>
    <xf numFmtId="0" fontId="19" fillId="27" borderId="404" applyNumberFormat="0" applyFont="0" applyAlignment="0" applyProtection="0"/>
    <xf numFmtId="0" fontId="19" fillId="27" borderId="404" applyNumberFormat="0" applyFont="0" applyAlignment="0" applyProtection="0"/>
    <xf numFmtId="0" fontId="19" fillId="27" borderId="404" applyNumberFormat="0" applyFont="0" applyAlignment="0" applyProtection="0"/>
    <xf numFmtId="0" fontId="20" fillId="27" borderId="404" applyNumberFormat="0" applyFont="0" applyAlignment="0" applyProtection="0"/>
    <xf numFmtId="0" fontId="56" fillId="24" borderId="402" applyNumberFormat="0" applyAlignment="0" applyProtection="0"/>
    <xf numFmtId="0" fontId="56" fillId="24" borderId="402" applyNumberFormat="0" applyAlignment="0" applyProtection="0"/>
    <xf numFmtId="0" fontId="56" fillId="24" borderId="402" applyNumberFormat="0" applyAlignment="0" applyProtection="0"/>
    <xf numFmtId="0" fontId="56" fillId="24" borderId="402" applyNumberFormat="0" applyAlignment="0" applyProtection="0"/>
    <xf numFmtId="0" fontId="56" fillId="24" borderId="402" applyNumberFormat="0" applyAlignment="0" applyProtection="0"/>
    <xf numFmtId="0" fontId="56" fillId="24" borderId="402" applyNumberFormat="0" applyAlignment="0" applyProtection="0"/>
    <xf numFmtId="0" fontId="56" fillId="24" borderId="402" applyNumberFormat="0" applyAlignment="0" applyProtection="0"/>
    <xf numFmtId="0" fontId="19" fillId="27" borderId="404" applyNumberFormat="0" applyFont="0" applyAlignment="0" applyProtection="0"/>
    <xf numFmtId="0" fontId="58" fillId="0" borderId="405" applyNumberFormat="0" applyFill="0" applyAlignment="0" applyProtection="0"/>
    <xf numFmtId="0" fontId="58" fillId="0" borderId="405" applyNumberFormat="0" applyFill="0" applyAlignment="0" applyProtection="0"/>
    <xf numFmtId="0" fontId="58" fillId="0" borderId="405" applyNumberFormat="0" applyFill="0" applyAlignment="0" applyProtection="0"/>
    <xf numFmtId="0" fontId="58" fillId="0" borderId="405" applyNumberFormat="0" applyFill="0" applyAlignment="0" applyProtection="0"/>
    <xf numFmtId="0" fontId="58" fillId="0" borderId="405" applyNumberFormat="0" applyFill="0" applyAlignment="0" applyProtection="0"/>
    <xf numFmtId="0" fontId="58" fillId="0" borderId="405" applyNumberFormat="0" applyFill="0" applyAlignment="0" applyProtection="0"/>
    <xf numFmtId="0" fontId="58" fillId="0" borderId="405" applyNumberFormat="0" applyFill="0" applyAlignment="0" applyProtection="0"/>
    <xf numFmtId="0" fontId="58" fillId="0" borderId="405" applyNumberFormat="0" applyFill="0" applyAlignment="0" applyProtection="0"/>
    <xf numFmtId="0" fontId="58" fillId="0" borderId="405" applyNumberFormat="0" applyFill="0" applyAlignment="0" applyProtection="0"/>
    <xf numFmtId="0" fontId="58" fillId="0" borderId="405" applyNumberFormat="0" applyFill="0" applyAlignment="0" applyProtection="0"/>
    <xf numFmtId="0" fontId="58" fillId="0" borderId="405" applyNumberFormat="0" applyFill="0" applyAlignment="0" applyProtection="0"/>
    <xf numFmtId="0" fontId="58" fillId="0" borderId="405" applyNumberFormat="0" applyFill="0" applyAlignment="0" applyProtection="0"/>
    <xf numFmtId="0" fontId="58" fillId="0" borderId="405" applyNumberFormat="0" applyFill="0" applyAlignment="0" applyProtection="0"/>
    <xf numFmtId="0" fontId="46" fillId="24" borderId="403" applyNumberFormat="0" applyAlignment="0" applyProtection="0"/>
    <xf numFmtId="0" fontId="56" fillId="24" borderId="402" applyNumberFormat="0" applyAlignment="0" applyProtection="0"/>
    <xf numFmtId="0" fontId="56" fillId="24" borderId="402" applyNumberFormat="0" applyAlignment="0" applyProtection="0"/>
    <xf numFmtId="0" fontId="56" fillId="24" borderId="402" applyNumberFormat="0" applyAlignment="0" applyProtection="0"/>
    <xf numFmtId="0" fontId="56" fillId="24" borderId="402" applyNumberFormat="0" applyAlignment="0" applyProtection="0"/>
    <xf numFmtId="0" fontId="56" fillId="24" borderId="402" applyNumberFormat="0" applyAlignment="0" applyProtection="0"/>
    <xf numFmtId="0" fontId="56" fillId="24" borderId="402" applyNumberFormat="0" applyAlignment="0" applyProtection="0"/>
    <xf numFmtId="0" fontId="46" fillId="24" borderId="403" applyNumberFormat="0" applyAlignment="0" applyProtection="0"/>
    <xf numFmtId="0" fontId="20" fillId="27" borderId="404" applyNumberFormat="0" applyFont="0" applyAlignment="0" applyProtection="0"/>
    <xf numFmtId="0" fontId="56" fillId="24" borderId="402" applyNumberFormat="0" applyAlignment="0" applyProtection="0"/>
    <xf numFmtId="0" fontId="56" fillId="24" borderId="402" applyNumberFormat="0" applyAlignment="0" applyProtection="0"/>
    <xf numFmtId="0" fontId="56" fillId="24" borderId="402" applyNumberFormat="0" applyAlignment="0" applyProtection="0"/>
    <xf numFmtId="0" fontId="56" fillId="24" borderId="402" applyNumberFormat="0" applyAlignment="0" applyProtection="0"/>
    <xf numFmtId="0" fontId="56" fillId="24" borderId="402" applyNumberFormat="0" applyAlignment="0" applyProtection="0"/>
    <xf numFmtId="0" fontId="56" fillId="24" borderId="402" applyNumberFormat="0" applyAlignment="0" applyProtection="0"/>
    <xf numFmtId="0" fontId="58" fillId="0" borderId="405" applyNumberFormat="0" applyFill="0" applyAlignment="0" applyProtection="0"/>
    <xf numFmtId="0" fontId="58" fillId="0" borderId="405" applyNumberFormat="0" applyFill="0" applyAlignment="0" applyProtection="0"/>
    <xf numFmtId="0" fontId="58" fillId="0" borderId="405" applyNumberFormat="0" applyFill="0" applyAlignment="0" applyProtection="0"/>
    <xf numFmtId="0" fontId="58" fillId="0" borderId="405" applyNumberFormat="0" applyFill="0" applyAlignment="0" applyProtection="0"/>
    <xf numFmtId="0" fontId="58" fillId="0" borderId="405" applyNumberFormat="0" applyFill="0" applyAlignment="0" applyProtection="0"/>
    <xf numFmtId="0" fontId="58" fillId="0" borderId="405" applyNumberFormat="0" applyFill="0" applyAlignment="0" applyProtection="0"/>
    <xf numFmtId="0" fontId="58" fillId="0" borderId="405" applyNumberFormat="0" applyFill="0" applyAlignment="0" applyProtection="0"/>
    <xf numFmtId="0" fontId="58" fillId="0" borderId="405" applyNumberFormat="0" applyFill="0" applyAlignment="0" applyProtection="0"/>
    <xf numFmtId="0" fontId="58" fillId="0" borderId="405" applyNumberFormat="0" applyFill="0" applyAlignment="0" applyProtection="0"/>
    <xf numFmtId="0" fontId="58" fillId="0" borderId="405" applyNumberFormat="0" applyFill="0" applyAlignment="0" applyProtection="0"/>
    <xf numFmtId="0" fontId="58" fillId="0" borderId="405" applyNumberFormat="0" applyFill="0" applyAlignment="0" applyProtection="0"/>
    <xf numFmtId="0" fontId="58" fillId="0" borderId="405" applyNumberFormat="0" applyFill="0" applyAlignment="0" applyProtection="0"/>
    <xf numFmtId="0" fontId="58" fillId="0" borderId="405" applyNumberFormat="0" applyFill="0" applyAlignment="0" applyProtection="0"/>
    <xf numFmtId="0" fontId="58" fillId="0" borderId="405" applyNumberFormat="0" applyFill="0" applyAlignment="0" applyProtection="0"/>
    <xf numFmtId="0" fontId="19" fillId="27" borderId="404" applyNumberFormat="0" applyFont="0" applyAlignment="0" applyProtection="0"/>
    <xf numFmtId="0" fontId="19" fillId="27" borderId="404" applyNumberFormat="0" applyFont="0" applyAlignment="0" applyProtection="0"/>
    <xf numFmtId="0" fontId="19" fillId="27" borderId="404" applyNumberFormat="0" applyFont="0" applyAlignment="0" applyProtection="0"/>
    <xf numFmtId="0" fontId="19" fillId="27" borderId="404" applyNumberFormat="0" applyFont="0" applyAlignment="0" applyProtection="0"/>
    <xf numFmtId="0" fontId="20" fillId="27" borderId="404" applyNumberFormat="0" applyFont="0" applyAlignment="0" applyProtection="0"/>
    <xf numFmtId="0" fontId="56" fillId="24" borderId="402" applyNumberFormat="0" applyAlignment="0" applyProtection="0"/>
    <xf numFmtId="0" fontId="56" fillId="24" borderId="402" applyNumberFormat="0" applyAlignment="0" applyProtection="0"/>
    <xf numFmtId="0" fontId="56" fillId="24" borderId="402" applyNumberFormat="0" applyAlignment="0" applyProtection="0"/>
    <xf numFmtId="0" fontId="56" fillId="24" borderId="402" applyNumberFormat="0" applyAlignment="0" applyProtection="0"/>
    <xf numFmtId="0" fontId="56" fillId="24" borderId="402" applyNumberFormat="0" applyAlignment="0" applyProtection="0"/>
    <xf numFmtId="0" fontId="56" fillId="24" borderId="402" applyNumberFormat="0" applyAlignment="0" applyProtection="0"/>
    <xf numFmtId="0" fontId="58" fillId="0" borderId="405" applyNumberFormat="0" applyFill="0" applyAlignment="0" applyProtection="0"/>
    <xf numFmtId="0" fontId="58" fillId="0" borderId="405" applyNumberFormat="0" applyFill="0" applyAlignment="0" applyProtection="0"/>
    <xf numFmtId="0" fontId="58" fillId="0" borderId="405" applyNumberFormat="0" applyFill="0" applyAlignment="0" applyProtection="0"/>
    <xf numFmtId="0" fontId="58" fillId="0" borderId="405" applyNumberFormat="0" applyFill="0" applyAlignment="0" applyProtection="0"/>
    <xf numFmtId="0" fontId="58" fillId="0" borderId="405" applyNumberFormat="0" applyFill="0" applyAlignment="0" applyProtection="0"/>
    <xf numFmtId="0" fontId="58" fillId="0" borderId="405" applyNumberFormat="0" applyFill="0" applyAlignment="0" applyProtection="0"/>
    <xf numFmtId="0" fontId="58" fillId="0" borderId="405" applyNumberFormat="0" applyFill="0" applyAlignment="0" applyProtection="0"/>
    <xf numFmtId="0" fontId="58" fillId="0" borderId="405" applyNumberFormat="0" applyFill="0" applyAlignment="0" applyProtection="0"/>
    <xf numFmtId="0" fontId="58" fillId="0" borderId="405" applyNumberFormat="0" applyFill="0" applyAlignment="0" applyProtection="0"/>
    <xf numFmtId="0" fontId="58" fillId="0" borderId="405" applyNumberFormat="0" applyFill="0" applyAlignment="0" applyProtection="0"/>
    <xf numFmtId="0" fontId="58" fillId="0" borderId="405" applyNumberFormat="0" applyFill="0" applyAlignment="0" applyProtection="0"/>
    <xf numFmtId="0" fontId="58" fillId="0" borderId="405" applyNumberFormat="0" applyFill="0" applyAlignment="0" applyProtection="0"/>
    <xf numFmtId="0" fontId="46" fillId="24" borderId="412" applyNumberFormat="0" applyAlignment="0" applyProtection="0"/>
    <xf numFmtId="0" fontId="53" fillId="11" borderId="412" applyNumberFormat="0" applyAlignment="0" applyProtection="0"/>
    <xf numFmtId="0" fontId="20" fillId="27" borderId="418" applyNumberFormat="0" applyFont="0" applyAlignment="0" applyProtection="0"/>
    <xf numFmtId="0" fontId="20" fillId="27" borderId="418" applyNumberFormat="0" applyFont="0" applyAlignment="0" applyProtection="0"/>
    <xf numFmtId="0" fontId="53" fillId="11" borderId="417" applyNumberFormat="0" applyAlignment="0" applyProtection="0"/>
    <xf numFmtId="0" fontId="58" fillId="0" borderId="415" applyNumberFormat="0" applyFill="0" applyAlignment="0" applyProtection="0"/>
    <xf numFmtId="0" fontId="56" fillId="24" borderId="414" applyNumberFormat="0" applyAlignment="0" applyProtection="0"/>
    <xf numFmtId="0" fontId="53" fillId="11" borderId="412" applyNumberFormat="0" applyAlignment="0" applyProtection="0"/>
    <xf numFmtId="0" fontId="53" fillId="11" borderId="412" applyNumberFormat="0" applyAlignment="0" applyProtection="0"/>
    <xf numFmtId="0" fontId="20" fillId="27" borderId="413" applyNumberFormat="0" applyFont="0" applyAlignment="0" applyProtection="0"/>
    <xf numFmtId="0" fontId="58" fillId="0" borderId="415" applyNumberFormat="0" applyFill="0" applyAlignment="0" applyProtection="0"/>
    <xf numFmtId="0" fontId="46" fillId="24" borderId="412" applyNumberFormat="0" applyAlignment="0" applyProtection="0"/>
    <xf numFmtId="0" fontId="53" fillId="11" borderId="412" applyNumberFormat="0" applyAlignment="0" applyProtection="0"/>
    <xf numFmtId="0" fontId="58" fillId="0" borderId="415" applyNumberFormat="0" applyFill="0" applyAlignment="0" applyProtection="0"/>
    <xf numFmtId="0" fontId="58" fillId="0" borderId="415" applyNumberFormat="0" applyFill="0" applyAlignment="0" applyProtection="0"/>
    <xf numFmtId="0" fontId="56" fillId="24" borderId="414" applyNumberFormat="0" applyAlignment="0" applyProtection="0"/>
    <xf numFmtId="0" fontId="20" fillId="27" borderId="413" applyNumberFormat="0" applyFont="0" applyAlignment="0" applyProtection="0"/>
    <xf numFmtId="0" fontId="19" fillId="27" borderId="413" applyNumberFormat="0" applyFont="0" applyAlignment="0" applyProtection="0"/>
    <xf numFmtId="0" fontId="46" fillId="24" borderId="417" applyNumberFormat="0" applyAlignment="0" applyProtection="0"/>
    <xf numFmtId="0" fontId="53" fillId="11" borderId="412" applyNumberFormat="0" applyAlignment="0" applyProtection="0"/>
    <xf numFmtId="0" fontId="58" fillId="0" borderId="415" applyNumberFormat="0" applyFill="0" applyAlignment="0" applyProtection="0"/>
    <xf numFmtId="0" fontId="46" fillId="24" borderId="417" applyNumberFormat="0" applyAlignment="0" applyProtection="0"/>
    <xf numFmtId="0" fontId="58" fillId="0" borderId="419" applyNumberFormat="0" applyFill="0" applyAlignment="0" applyProtection="0"/>
    <xf numFmtId="0" fontId="53" fillId="11" borderId="412" applyNumberFormat="0" applyAlignment="0" applyProtection="0"/>
    <xf numFmtId="0" fontId="53" fillId="11" borderId="412" applyNumberFormat="0" applyAlignment="0" applyProtection="0"/>
    <xf numFmtId="0" fontId="46" fillId="24" borderId="412" applyNumberFormat="0" applyAlignment="0" applyProtection="0"/>
    <xf numFmtId="0" fontId="53" fillId="11" borderId="417" applyNumberFormat="0" applyAlignment="0" applyProtection="0"/>
    <xf numFmtId="0" fontId="58" fillId="0" borderId="415" applyNumberFormat="0" applyFill="0" applyAlignment="0" applyProtection="0"/>
    <xf numFmtId="0" fontId="53" fillId="11" borderId="417" applyNumberFormat="0" applyAlignment="0" applyProtection="0"/>
    <xf numFmtId="0" fontId="56" fillId="24" borderId="414" applyNumberFormat="0" applyAlignment="0" applyProtection="0"/>
    <xf numFmtId="0" fontId="46" fillId="24" borderId="412" applyNumberFormat="0" applyAlignment="0" applyProtection="0"/>
    <xf numFmtId="0" fontId="56" fillId="24" borderId="416" applyNumberFormat="0" applyAlignment="0" applyProtection="0"/>
    <xf numFmtId="0" fontId="53" fillId="11" borderId="417" applyNumberFormat="0" applyAlignment="0" applyProtection="0"/>
    <xf numFmtId="0" fontId="46" fillId="24" borderId="417" applyNumberFormat="0" applyAlignment="0" applyProtection="0"/>
    <xf numFmtId="0" fontId="19" fillId="27" borderId="413" applyNumberFormat="0" applyFont="0" applyAlignment="0" applyProtection="0"/>
    <xf numFmtId="0" fontId="19" fillId="27" borderId="413" applyNumberFormat="0" applyFont="0" applyAlignment="0" applyProtection="0"/>
    <xf numFmtId="0" fontId="19" fillId="27" borderId="413" applyNumberFormat="0" applyFont="0" applyAlignment="0" applyProtection="0"/>
    <xf numFmtId="0" fontId="19" fillId="27" borderId="413" applyNumberFormat="0" applyFont="0" applyAlignment="0" applyProtection="0"/>
    <xf numFmtId="0" fontId="20" fillId="27" borderId="413" applyNumberFormat="0" applyFont="0" applyAlignment="0" applyProtection="0"/>
    <xf numFmtId="0" fontId="56" fillId="24" borderId="414" applyNumberFormat="0" applyAlignment="0" applyProtection="0"/>
    <xf numFmtId="0" fontId="56" fillId="24" borderId="414" applyNumberFormat="0" applyAlignment="0" applyProtection="0"/>
    <xf numFmtId="0" fontId="56" fillId="24" borderId="414" applyNumberFormat="0" applyAlignment="0" applyProtection="0"/>
    <xf numFmtId="0" fontId="56" fillId="24" borderId="414" applyNumberFormat="0" applyAlignment="0" applyProtection="0"/>
    <xf numFmtId="0" fontId="56" fillId="24" borderId="414" applyNumberFormat="0" applyAlignment="0" applyProtection="0"/>
    <xf numFmtId="0" fontId="56" fillId="24" borderId="414" applyNumberFormat="0" applyAlignment="0" applyProtection="0"/>
    <xf numFmtId="0" fontId="20" fillId="27" borderId="413" applyNumberFormat="0" applyFont="0" applyAlignment="0" applyProtection="0"/>
    <xf numFmtId="0" fontId="46" fillId="24" borderId="412" applyNumberFormat="0" applyAlignment="0" applyProtection="0"/>
    <xf numFmtId="0" fontId="20" fillId="27" borderId="418" applyNumberFormat="0" applyFont="0" applyAlignment="0" applyProtection="0"/>
    <xf numFmtId="0" fontId="58" fillId="0" borderId="415" applyNumberFormat="0" applyFill="0" applyAlignment="0" applyProtection="0"/>
    <xf numFmtId="0" fontId="58" fillId="0" borderId="419" applyNumberFormat="0" applyFill="0" applyAlignment="0" applyProtection="0"/>
    <xf numFmtId="0" fontId="58" fillId="0" borderId="415" applyNumberFormat="0" applyFill="0" applyAlignment="0" applyProtection="0"/>
    <xf numFmtId="0" fontId="58" fillId="0" borderId="415" applyNumberFormat="0" applyFill="0" applyAlignment="0" applyProtection="0"/>
    <xf numFmtId="0" fontId="58" fillId="0" borderId="415" applyNumberFormat="0" applyFill="0" applyAlignment="0" applyProtection="0"/>
    <xf numFmtId="0" fontId="58" fillId="0" borderId="415" applyNumberFormat="0" applyFill="0" applyAlignment="0" applyProtection="0"/>
    <xf numFmtId="0" fontId="58" fillId="0" borderId="415" applyNumberFormat="0" applyFill="0" applyAlignment="0" applyProtection="0"/>
    <xf numFmtId="0" fontId="58" fillId="0" borderId="415" applyNumberFormat="0" applyFill="0" applyAlignment="0" applyProtection="0"/>
    <xf numFmtId="0" fontId="58" fillId="0" borderId="415" applyNumberFormat="0" applyFill="0" applyAlignment="0" applyProtection="0"/>
    <xf numFmtId="0" fontId="58" fillId="0" borderId="415" applyNumberFormat="0" applyFill="0" applyAlignment="0" applyProtection="0"/>
    <xf numFmtId="0" fontId="58" fillId="0" borderId="415" applyNumberFormat="0" applyFill="0" applyAlignment="0" applyProtection="0"/>
    <xf numFmtId="0" fontId="58" fillId="0" borderId="415" applyNumberFormat="0" applyFill="0" applyAlignment="0" applyProtection="0"/>
    <xf numFmtId="0" fontId="58" fillId="0" borderId="415" applyNumberFormat="0" applyFill="0" applyAlignment="0" applyProtection="0"/>
    <xf numFmtId="0" fontId="58" fillId="0" borderId="415" applyNumberFormat="0" applyFill="0" applyAlignment="0" applyProtection="0"/>
    <xf numFmtId="0" fontId="58" fillId="0" borderId="415" applyNumberFormat="0" applyFill="0" applyAlignment="0" applyProtection="0"/>
    <xf numFmtId="0" fontId="20" fillId="27" borderId="413" applyNumberFormat="0" applyFont="0" applyAlignment="0" applyProtection="0"/>
    <xf numFmtId="0" fontId="46" fillId="24" borderId="417" applyNumberFormat="0" applyAlignment="0" applyProtection="0"/>
    <xf numFmtId="0" fontId="53" fillId="11" borderId="417" applyNumberFormat="0" applyAlignment="0" applyProtection="0"/>
    <xf numFmtId="0" fontId="19" fillId="27" borderId="413" applyNumberFormat="0" applyFont="0" applyAlignment="0" applyProtection="0"/>
    <xf numFmtId="0" fontId="19" fillId="27" borderId="413" applyNumberFormat="0" applyFont="0" applyAlignment="0" applyProtection="0"/>
    <xf numFmtId="0" fontId="19" fillId="27" borderId="413" applyNumberFormat="0" applyFont="0" applyAlignment="0" applyProtection="0"/>
    <xf numFmtId="0" fontId="19" fillId="27" borderId="413" applyNumberFormat="0" applyFont="0" applyAlignment="0" applyProtection="0"/>
    <xf numFmtId="0" fontId="20" fillId="27" borderId="413" applyNumberFormat="0" applyFont="0" applyAlignment="0" applyProtection="0"/>
    <xf numFmtId="0" fontId="56" fillId="24" borderId="414" applyNumberFormat="0" applyAlignment="0" applyProtection="0"/>
    <xf numFmtId="0" fontId="56" fillId="24" borderId="414" applyNumberFormat="0" applyAlignment="0" applyProtection="0"/>
    <xf numFmtId="0" fontId="56" fillId="24" borderId="414" applyNumberFormat="0" applyAlignment="0" applyProtection="0"/>
    <xf numFmtId="0" fontId="56" fillId="24" borderId="414" applyNumberFormat="0" applyAlignment="0" applyProtection="0"/>
    <xf numFmtId="0" fontId="56" fillId="24" borderId="414" applyNumberFormat="0" applyAlignment="0" applyProtection="0"/>
    <xf numFmtId="0" fontId="56" fillId="24" borderId="414" applyNumberFormat="0" applyAlignment="0" applyProtection="0"/>
    <xf numFmtId="0" fontId="53" fillId="11" borderId="417" applyNumberFormat="0" applyAlignment="0" applyProtection="0"/>
    <xf numFmtId="0" fontId="58" fillId="0" borderId="415" applyNumberFormat="0" applyFill="0" applyAlignment="0" applyProtection="0"/>
    <xf numFmtId="0" fontId="58" fillId="0" borderId="415" applyNumberFormat="0" applyFill="0" applyAlignment="0" applyProtection="0"/>
    <xf numFmtId="0" fontId="58" fillId="0" borderId="415" applyNumberFormat="0" applyFill="0" applyAlignment="0" applyProtection="0"/>
    <xf numFmtId="0" fontId="58" fillId="0" borderId="415" applyNumberFormat="0" applyFill="0" applyAlignment="0" applyProtection="0"/>
    <xf numFmtId="0" fontId="58" fillId="0" borderId="415" applyNumberFormat="0" applyFill="0" applyAlignment="0" applyProtection="0"/>
    <xf numFmtId="0" fontId="58" fillId="0" borderId="415" applyNumberFormat="0" applyFill="0" applyAlignment="0" applyProtection="0"/>
    <xf numFmtId="0" fontId="58" fillId="0" borderId="415" applyNumberFormat="0" applyFill="0" applyAlignment="0" applyProtection="0"/>
    <xf numFmtId="0" fontId="58" fillId="0" borderId="415" applyNumberFormat="0" applyFill="0" applyAlignment="0" applyProtection="0"/>
    <xf numFmtId="0" fontId="58" fillId="0" borderId="415" applyNumberFormat="0" applyFill="0" applyAlignment="0" applyProtection="0"/>
    <xf numFmtId="0" fontId="58" fillId="0" borderId="415" applyNumberFormat="0" applyFill="0" applyAlignment="0" applyProtection="0"/>
    <xf numFmtId="0" fontId="58" fillId="0" borderId="415" applyNumberFormat="0" applyFill="0" applyAlignment="0" applyProtection="0"/>
    <xf numFmtId="0" fontId="58" fillId="0" borderId="415" applyNumberFormat="0" applyFill="0" applyAlignment="0" applyProtection="0"/>
    <xf numFmtId="0" fontId="58" fillId="0" borderId="415" applyNumberFormat="0" applyFill="0" applyAlignment="0" applyProtection="0"/>
    <xf numFmtId="0" fontId="58" fillId="0" borderId="415" applyNumberFormat="0" applyFill="0" applyAlignment="0" applyProtection="0"/>
    <xf numFmtId="0" fontId="58" fillId="0" borderId="415" applyNumberFormat="0" applyFill="0" applyAlignment="0" applyProtection="0"/>
    <xf numFmtId="0" fontId="53" fillId="11" borderId="417" applyNumberFormat="0" applyAlignment="0" applyProtection="0"/>
    <xf numFmtId="0" fontId="56" fillId="24" borderId="414" applyNumberFormat="0" applyAlignment="0" applyProtection="0"/>
    <xf numFmtId="0" fontId="20" fillId="27" borderId="413" applyNumberFormat="0" applyFont="0" applyAlignment="0" applyProtection="0"/>
    <xf numFmtId="0" fontId="53" fillId="11" borderId="412" applyNumberFormat="0" applyAlignment="0" applyProtection="0"/>
    <xf numFmtId="0" fontId="58" fillId="0" borderId="419" applyNumberFormat="0" applyFill="0" applyAlignment="0" applyProtection="0"/>
    <xf numFmtId="0" fontId="46" fillId="24" borderId="412" applyNumberFormat="0" applyAlignment="0" applyProtection="0"/>
    <xf numFmtId="0" fontId="56" fillId="24" borderId="416" applyNumberFormat="0" applyAlignment="0" applyProtection="0"/>
    <xf numFmtId="0" fontId="19" fillId="27" borderId="413" applyNumberFormat="0" applyFont="0" applyAlignment="0" applyProtection="0"/>
    <xf numFmtId="0" fontId="19" fillId="27" borderId="413" applyNumberFormat="0" applyFont="0" applyAlignment="0" applyProtection="0"/>
    <xf numFmtId="0" fontId="19" fillId="27" borderId="413" applyNumberFormat="0" applyFont="0" applyAlignment="0" applyProtection="0"/>
    <xf numFmtId="0" fontId="19" fillId="27" borderId="413" applyNumberFormat="0" applyFont="0" applyAlignment="0" applyProtection="0"/>
    <xf numFmtId="0" fontId="20" fillId="27" borderId="413" applyNumberFormat="0" applyFont="0" applyAlignment="0" applyProtection="0"/>
    <xf numFmtId="0" fontId="56" fillId="24" borderId="414" applyNumberFormat="0" applyAlignment="0" applyProtection="0"/>
    <xf numFmtId="0" fontId="56" fillId="24" borderId="414" applyNumberFormat="0" applyAlignment="0" applyProtection="0"/>
    <xf numFmtId="0" fontId="56" fillId="24" borderId="414" applyNumberFormat="0" applyAlignment="0" applyProtection="0"/>
    <xf numFmtId="0" fontId="56" fillId="24" borderId="414" applyNumberFormat="0" applyAlignment="0" applyProtection="0"/>
    <xf numFmtId="0" fontId="56" fillId="24" borderId="414" applyNumberFormat="0" applyAlignment="0" applyProtection="0"/>
    <xf numFmtId="0" fontId="56" fillId="24" borderId="414" applyNumberFormat="0" applyAlignment="0" applyProtection="0"/>
    <xf numFmtId="0" fontId="53" fillId="11" borderId="417" applyNumberFormat="0" applyAlignment="0" applyProtection="0"/>
    <xf numFmtId="0" fontId="20" fillId="27" borderId="418" applyNumberFormat="0" applyFont="0" applyAlignment="0" applyProtection="0"/>
    <xf numFmtId="0" fontId="56" fillId="24" borderId="416" applyNumberFormat="0" applyAlignment="0" applyProtection="0"/>
    <xf numFmtId="0" fontId="56" fillId="24" borderId="416" applyNumberFormat="0" applyAlignment="0" applyProtection="0"/>
    <xf numFmtId="0" fontId="58" fillId="0" borderId="415" applyNumberFormat="0" applyFill="0" applyAlignment="0" applyProtection="0"/>
    <xf numFmtId="0" fontId="58" fillId="0" borderId="415" applyNumberFormat="0" applyFill="0" applyAlignment="0" applyProtection="0"/>
    <xf numFmtId="0" fontId="58" fillId="0" borderId="415" applyNumberFormat="0" applyFill="0" applyAlignment="0" applyProtection="0"/>
    <xf numFmtId="0" fontId="58" fillId="0" borderId="415" applyNumberFormat="0" applyFill="0" applyAlignment="0" applyProtection="0"/>
    <xf numFmtId="0" fontId="58" fillId="0" borderId="415" applyNumberFormat="0" applyFill="0" applyAlignment="0" applyProtection="0"/>
    <xf numFmtId="0" fontId="58" fillId="0" borderId="415" applyNumberFormat="0" applyFill="0" applyAlignment="0" applyProtection="0"/>
    <xf numFmtId="0" fontId="58" fillId="0" borderId="415" applyNumberFormat="0" applyFill="0" applyAlignment="0" applyProtection="0"/>
    <xf numFmtId="0" fontId="58" fillId="0" borderId="415" applyNumberFormat="0" applyFill="0" applyAlignment="0" applyProtection="0"/>
    <xf numFmtId="0" fontId="58" fillId="0" borderId="415" applyNumberFormat="0" applyFill="0" applyAlignment="0" applyProtection="0"/>
    <xf numFmtId="0" fontId="58" fillId="0" borderId="415" applyNumberFormat="0" applyFill="0" applyAlignment="0" applyProtection="0"/>
    <xf numFmtId="0" fontId="58" fillId="0" borderId="415" applyNumberFormat="0" applyFill="0" applyAlignment="0" applyProtection="0"/>
    <xf numFmtId="0" fontId="58" fillId="0" borderId="415" applyNumberFormat="0" applyFill="0" applyAlignment="0" applyProtection="0"/>
    <xf numFmtId="0" fontId="53" fillId="11" borderId="412" applyNumberFormat="0" applyAlignment="0" applyProtection="0"/>
    <xf numFmtId="0" fontId="46" fillId="24" borderId="417" applyNumberFormat="0" applyAlignment="0" applyProtection="0"/>
    <xf numFmtId="0" fontId="46" fillId="24" borderId="412" applyNumberFormat="0" applyAlignment="0" applyProtection="0"/>
    <xf numFmtId="0" fontId="58" fillId="0" borderId="415" applyNumberFormat="0" applyFill="0" applyAlignment="0" applyProtection="0"/>
    <xf numFmtId="0" fontId="53" fillId="11" borderId="417" applyNumberFormat="0" applyAlignment="0" applyProtection="0"/>
    <xf numFmtId="0" fontId="58" fillId="0" borderId="419" applyNumberFormat="0" applyFill="0" applyAlignment="0" applyProtection="0"/>
    <xf numFmtId="0" fontId="56" fillId="24" borderId="416" applyNumberFormat="0" applyAlignment="0" applyProtection="0"/>
    <xf numFmtId="0" fontId="58" fillId="0" borderId="419" applyNumberFormat="0" applyFill="0" applyAlignment="0" applyProtection="0"/>
    <xf numFmtId="0" fontId="56" fillId="24" borderId="416" applyNumberFormat="0" applyAlignment="0" applyProtection="0"/>
    <xf numFmtId="0" fontId="46" fillId="24" borderId="417" applyNumberFormat="0" applyAlignment="0" applyProtection="0"/>
    <xf numFmtId="0" fontId="19" fillId="27" borderId="418" applyNumberFormat="0" applyFont="0" applyAlignment="0" applyProtection="0"/>
    <xf numFmtId="0" fontId="46" fillId="24" borderId="417" applyNumberFormat="0" applyAlignment="0" applyProtection="0"/>
    <xf numFmtId="0" fontId="46" fillId="24" borderId="417" applyNumberFormat="0" applyAlignment="0" applyProtection="0"/>
    <xf numFmtId="0" fontId="20" fillId="27" borderId="413" applyNumberFormat="0" applyFont="0" applyAlignment="0" applyProtection="0"/>
    <xf numFmtId="0" fontId="46" fillId="24" borderId="417" applyNumberFormat="0" applyAlignment="0" applyProtection="0"/>
    <xf numFmtId="0" fontId="46" fillId="24" borderId="417" applyNumberFormat="0" applyAlignment="0" applyProtection="0"/>
    <xf numFmtId="0" fontId="47" fillId="25" borderId="411" applyNumberFormat="0" applyAlignment="0" applyProtection="0"/>
    <xf numFmtId="0" fontId="19" fillId="27" borderId="413" applyNumberFormat="0" applyFont="0" applyAlignment="0" applyProtection="0"/>
    <xf numFmtId="0" fontId="19" fillId="27" borderId="413" applyNumberFormat="0" applyFont="0" applyAlignment="0" applyProtection="0"/>
    <xf numFmtId="0" fontId="19" fillId="27" borderId="413" applyNumberFormat="0" applyFont="0" applyAlignment="0" applyProtection="0"/>
    <xf numFmtId="0" fontId="19" fillId="27" borderId="413" applyNumberFormat="0" applyFont="0" applyAlignment="0" applyProtection="0"/>
    <xf numFmtId="0" fontId="20" fillId="27" borderId="413" applyNumberFormat="0" applyFont="0" applyAlignment="0" applyProtection="0"/>
    <xf numFmtId="0" fontId="56" fillId="24" borderId="414" applyNumberFormat="0" applyAlignment="0" applyProtection="0"/>
    <xf numFmtId="0" fontId="56" fillId="24" borderId="414" applyNumberFormat="0" applyAlignment="0" applyProtection="0"/>
    <xf numFmtId="0" fontId="56" fillId="24" borderId="414" applyNumberFormat="0" applyAlignment="0" applyProtection="0"/>
    <xf numFmtId="0" fontId="56" fillId="24" borderId="414" applyNumberFormat="0" applyAlignment="0" applyProtection="0"/>
    <xf numFmtId="0" fontId="56" fillId="24" borderId="414" applyNumberFormat="0" applyAlignment="0" applyProtection="0"/>
    <xf numFmtId="0" fontId="56" fillId="24" borderId="414" applyNumberFormat="0" applyAlignment="0" applyProtection="0"/>
    <xf numFmtId="0" fontId="46" fillId="24" borderId="417" applyNumberFormat="0" applyAlignment="0" applyProtection="0"/>
    <xf numFmtId="0" fontId="58" fillId="0" borderId="415" applyNumberFormat="0" applyFill="0" applyAlignment="0" applyProtection="0"/>
    <xf numFmtId="0" fontId="58" fillId="0" borderId="415" applyNumberFormat="0" applyFill="0" applyAlignment="0" applyProtection="0"/>
    <xf numFmtId="0" fontId="58" fillId="0" borderId="415" applyNumberFormat="0" applyFill="0" applyAlignment="0" applyProtection="0"/>
    <xf numFmtId="0" fontId="58" fillId="0" borderId="415" applyNumberFormat="0" applyFill="0" applyAlignment="0" applyProtection="0"/>
    <xf numFmtId="0" fontId="58" fillId="0" borderId="415" applyNumberFormat="0" applyFill="0" applyAlignment="0" applyProtection="0"/>
    <xf numFmtId="0" fontId="58" fillId="0" borderId="415" applyNumberFormat="0" applyFill="0" applyAlignment="0" applyProtection="0"/>
    <xf numFmtId="0" fontId="58" fillId="0" borderId="415" applyNumberFormat="0" applyFill="0" applyAlignment="0" applyProtection="0"/>
    <xf numFmtId="0" fontId="58" fillId="0" borderId="415" applyNumberFormat="0" applyFill="0" applyAlignment="0" applyProtection="0"/>
    <xf numFmtId="0" fontId="58" fillId="0" borderId="415" applyNumberFormat="0" applyFill="0" applyAlignment="0" applyProtection="0"/>
    <xf numFmtId="0" fontId="58" fillId="0" borderId="415" applyNumberFormat="0" applyFill="0" applyAlignment="0" applyProtection="0"/>
    <xf numFmtId="0" fontId="58" fillId="0" borderId="415" applyNumberFormat="0" applyFill="0" applyAlignment="0" applyProtection="0"/>
    <xf numFmtId="0" fontId="58" fillId="0" borderId="415" applyNumberFormat="0" applyFill="0" applyAlignment="0" applyProtection="0"/>
    <xf numFmtId="0" fontId="56" fillId="24" borderId="416" applyNumberFormat="0" applyAlignment="0" applyProtection="0"/>
    <xf numFmtId="0" fontId="19" fillId="27" borderId="418" applyNumberFormat="0" applyFont="0" applyAlignment="0" applyProtection="0"/>
    <xf numFmtId="0" fontId="56" fillId="24" borderId="416" applyNumberFormat="0" applyAlignment="0" applyProtection="0"/>
    <xf numFmtId="0" fontId="58" fillId="0" borderId="419" applyNumberFormat="0" applyFill="0" applyAlignment="0" applyProtection="0"/>
    <xf numFmtId="0" fontId="58" fillId="0" borderId="419" applyNumberFormat="0" applyFill="0" applyAlignment="0" applyProtection="0"/>
    <xf numFmtId="0" fontId="20" fillId="27" borderId="418" applyNumberFormat="0" applyFont="0" applyAlignment="0" applyProtection="0"/>
    <xf numFmtId="0" fontId="53" fillId="11" borderId="417" applyNumberFormat="0" applyAlignment="0" applyProtection="0"/>
    <xf numFmtId="0" fontId="19" fillId="27" borderId="413" applyNumberFormat="0" applyFont="0" applyAlignment="0" applyProtection="0"/>
    <xf numFmtId="0" fontId="19" fillId="27" borderId="413" applyNumberFormat="0" applyFont="0" applyAlignment="0" applyProtection="0"/>
    <xf numFmtId="0" fontId="19" fillId="27" borderId="413" applyNumberFormat="0" applyFont="0" applyAlignment="0" applyProtection="0"/>
    <xf numFmtId="0" fontId="19" fillId="27" borderId="413" applyNumberFormat="0" applyFont="0" applyAlignment="0" applyProtection="0"/>
    <xf numFmtId="0" fontId="20" fillId="27" borderId="413" applyNumberFormat="0" applyFont="0" applyAlignment="0" applyProtection="0"/>
    <xf numFmtId="0" fontId="56" fillId="24" borderId="414" applyNumberFormat="0" applyAlignment="0" applyProtection="0"/>
    <xf numFmtId="0" fontId="56" fillId="24" borderId="414" applyNumberFormat="0" applyAlignment="0" applyProtection="0"/>
    <xf numFmtId="0" fontId="56" fillId="24" borderId="414" applyNumberFormat="0" applyAlignment="0" applyProtection="0"/>
    <xf numFmtId="0" fontId="56" fillId="24" borderId="414" applyNumberFormat="0" applyAlignment="0" applyProtection="0"/>
    <xf numFmtId="0" fontId="56" fillId="24" borderId="414" applyNumberFormat="0" applyAlignment="0" applyProtection="0"/>
    <xf numFmtId="0" fontId="56" fillId="24" borderId="414" applyNumberFormat="0" applyAlignment="0" applyProtection="0"/>
    <xf numFmtId="0" fontId="58" fillId="0" borderId="419" applyNumberFormat="0" applyFill="0" applyAlignment="0" applyProtection="0"/>
    <xf numFmtId="0" fontId="46" fillId="24" borderId="417" applyNumberFormat="0" applyAlignment="0" applyProtection="0"/>
    <xf numFmtId="0" fontId="58" fillId="0" borderId="415" applyNumberFormat="0" applyFill="0" applyAlignment="0" applyProtection="0"/>
    <xf numFmtId="0" fontId="58" fillId="0" borderId="415" applyNumberFormat="0" applyFill="0" applyAlignment="0" applyProtection="0"/>
    <xf numFmtId="0" fontId="58" fillId="0" borderId="415" applyNumberFormat="0" applyFill="0" applyAlignment="0" applyProtection="0"/>
    <xf numFmtId="0" fontId="58" fillId="0" borderId="415" applyNumberFormat="0" applyFill="0" applyAlignment="0" applyProtection="0"/>
    <xf numFmtId="0" fontId="58" fillId="0" borderId="415" applyNumberFormat="0" applyFill="0" applyAlignment="0" applyProtection="0"/>
    <xf numFmtId="0" fontId="58" fillId="0" borderId="415" applyNumberFormat="0" applyFill="0" applyAlignment="0" applyProtection="0"/>
    <xf numFmtId="0" fontId="58" fillId="0" borderId="415" applyNumberFormat="0" applyFill="0" applyAlignment="0" applyProtection="0"/>
    <xf numFmtId="0" fontId="58" fillId="0" borderId="415" applyNumberFormat="0" applyFill="0" applyAlignment="0" applyProtection="0"/>
    <xf numFmtId="0" fontId="58" fillId="0" borderId="415" applyNumberFormat="0" applyFill="0" applyAlignment="0" applyProtection="0"/>
    <xf numFmtId="0" fontId="58" fillId="0" borderId="415" applyNumberFormat="0" applyFill="0" applyAlignment="0" applyProtection="0"/>
    <xf numFmtId="0" fontId="58" fillId="0" borderId="415" applyNumberFormat="0" applyFill="0" applyAlignment="0" applyProtection="0"/>
    <xf numFmtId="0" fontId="58" fillId="0" borderId="415" applyNumberFormat="0" applyFill="0" applyAlignment="0" applyProtection="0"/>
    <xf numFmtId="0" fontId="53" fillId="11" borderId="417" applyNumberFormat="0" applyAlignment="0" applyProtection="0"/>
    <xf numFmtId="0" fontId="58" fillId="0" borderId="419" applyNumberFormat="0" applyFill="0" applyAlignment="0" applyProtection="0"/>
    <xf numFmtId="0" fontId="46" fillId="24" borderId="417" applyNumberFormat="0" applyAlignment="0" applyProtection="0"/>
    <xf numFmtId="0" fontId="58" fillId="0" borderId="419" applyNumberFormat="0" applyFill="0" applyAlignment="0" applyProtection="0"/>
    <xf numFmtId="0" fontId="58" fillId="0" borderId="419" applyNumberFormat="0" applyFill="0" applyAlignment="0" applyProtection="0"/>
    <xf numFmtId="0" fontId="46" fillId="24" borderId="417" applyNumberFormat="0" applyAlignment="0" applyProtection="0"/>
    <xf numFmtId="0" fontId="56" fillId="24" borderId="416" applyNumberFormat="0" applyAlignment="0" applyProtection="0"/>
    <xf numFmtId="0" fontId="19" fillId="27" borderId="418" applyNumberFormat="0" applyFont="0" applyAlignment="0" applyProtection="0"/>
    <xf numFmtId="0" fontId="19" fillId="27" borderId="418" applyNumberFormat="0" applyFont="0" applyAlignment="0" applyProtection="0"/>
    <xf numFmtId="0" fontId="19" fillId="27" borderId="418" applyNumberFormat="0" applyFont="0" applyAlignment="0" applyProtection="0"/>
    <xf numFmtId="0" fontId="19" fillId="27" borderId="418" applyNumberFormat="0" applyFont="0" applyAlignment="0" applyProtection="0"/>
    <xf numFmtId="0" fontId="20" fillId="27" borderId="418" applyNumberFormat="0" applyFont="0" applyAlignment="0" applyProtection="0"/>
    <xf numFmtId="0" fontId="56" fillId="24" borderId="416" applyNumberFormat="0" applyAlignment="0" applyProtection="0"/>
    <xf numFmtId="0" fontId="56" fillId="24" borderId="416" applyNumberFormat="0" applyAlignment="0" applyProtection="0"/>
    <xf numFmtId="0" fontId="56" fillId="24" borderId="416" applyNumberFormat="0" applyAlignment="0" applyProtection="0"/>
    <xf numFmtId="0" fontId="56" fillId="24" borderId="416" applyNumberFormat="0" applyAlignment="0" applyProtection="0"/>
    <xf numFmtId="0" fontId="56" fillId="24" borderId="416" applyNumberFormat="0" applyAlignment="0" applyProtection="0"/>
    <xf numFmtId="0" fontId="56" fillId="24" borderId="416" applyNumberFormat="0" applyAlignment="0" applyProtection="0"/>
    <xf numFmtId="0" fontId="56" fillId="24" borderId="416" applyNumberFormat="0" applyAlignment="0" applyProtection="0"/>
    <xf numFmtId="0" fontId="19" fillId="27" borderId="418" applyNumberFormat="0" applyFont="0" applyAlignment="0" applyProtection="0"/>
    <xf numFmtId="0" fontId="58" fillId="0" borderId="419" applyNumberFormat="0" applyFill="0" applyAlignment="0" applyProtection="0"/>
    <xf numFmtId="0" fontId="58" fillId="0" borderId="419" applyNumberFormat="0" applyFill="0" applyAlignment="0" applyProtection="0"/>
    <xf numFmtId="0" fontId="58" fillId="0" borderId="419" applyNumberFormat="0" applyFill="0" applyAlignment="0" applyProtection="0"/>
    <xf numFmtId="0" fontId="58" fillId="0" borderId="419" applyNumberFormat="0" applyFill="0" applyAlignment="0" applyProtection="0"/>
    <xf numFmtId="0" fontId="58" fillId="0" borderId="419" applyNumberFormat="0" applyFill="0" applyAlignment="0" applyProtection="0"/>
    <xf numFmtId="0" fontId="58" fillId="0" borderId="419" applyNumberFormat="0" applyFill="0" applyAlignment="0" applyProtection="0"/>
    <xf numFmtId="0" fontId="58" fillId="0" borderId="419" applyNumberFormat="0" applyFill="0" applyAlignment="0" applyProtection="0"/>
    <xf numFmtId="0" fontId="58" fillId="0" borderId="419" applyNumberFormat="0" applyFill="0" applyAlignment="0" applyProtection="0"/>
    <xf numFmtId="0" fontId="58" fillId="0" borderId="419" applyNumberFormat="0" applyFill="0" applyAlignment="0" applyProtection="0"/>
    <xf numFmtId="0" fontId="58" fillId="0" borderId="419" applyNumberFormat="0" applyFill="0" applyAlignment="0" applyProtection="0"/>
    <xf numFmtId="0" fontId="58" fillId="0" borderId="419" applyNumberFormat="0" applyFill="0" applyAlignment="0" applyProtection="0"/>
    <xf numFmtId="0" fontId="58" fillId="0" borderId="419" applyNumberFormat="0" applyFill="0" applyAlignment="0" applyProtection="0"/>
    <xf numFmtId="0" fontId="58" fillId="0" borderId="419" applyNumberFormat="0" applyFill="0" applyAlignment="0" applyProtection="0"/>
    <xf numFmtId="0" fontId="46" fillId="24" borderId="417" applyNumberFormat="0" applyAlignment="0" applyProtection="0"/>
    <xf numFmtId="0" fontId="56" fillId="24" borderId="416" applyNumberFormat="0" applyAlignment="0" applyProtection="0"/>
    <xf numFmtId="0" fontId="56" fillId="24" borderId="416" applyNumberFormat="0" applyAlignment="0" applyProtection="0"/>
    <xf numFmtId="0" fontId="56" fillId="24" borderId="416" applyNumberFormat="0" applyAlignment="0" applyProtection="0"/>
    <xf numFmtId="0" fontId="56" fillId="24" borderId="416" applyNumberFormat="0" applyAlignment="0" applyProtection="0"/>
    <xf numFmtId="0" fontId="56" fillId="24" borderId="416" applyNumberFormat="0" applyAlignment="0" applyProtection="0"/>
    <xf numFmtId="0" fontId="56" fillId="24" borderId="416" applyNumberFormat="0" applyAlignment="0" applyProtection="0"/>
    <xf numFmtId="0" fontId="46" fillId="24" borderId="417" applyNumberFormat="0" applyAlignment="0" applyProtection="0"/>
    <xf numFmtId="0" fontId="20" fillId="27" borderId="418" applyNumberFormat="0" applyFont="0" applyAlignment="0" applyProtection="0"/>
    <xf numFmtId="0" fontId="56" fillId="24" borderId="416" applyNumberFormat="0" applyAlignment="0" applyProtection="0"/>
    <xf numFmtId="0" fontId="56" fillId="24" borderId="416" applyNumberFormat="0" applyAlignment="0" applyProtection="0"/>
    <xf numFmtId="0" fontId="56" fillId="24" borderId="416" applyNumberFormat="0" applyAlignment="0" applyProtection="0"/>
    <xf numFmtId="0" fontId="56" fillId="24" borderId="416" applyNumberFormat="0" applyAlignment="0" applyProtection="0"/>
    <xf numFmtId="0" fontId="56" fillId="24" borderId="416" applyNumberFormat="0" applyAlignment="0" applyProtection="0"/>
    <xf numFmtId="0" fontId="56" fillId="24" borderId="416" applyNumberFormat="0" applyAlignment="0" applyProtection="0"/>
    <xf numFmtId="0" fontId="58" fillId="0" borderId="419" applyNumberFormat="0" applyFill="0" applyAlignment="0" applyProtection="0"/>
    <xf numFmtId="0" fontId="58" fillId="0" borderId="419" applyNumberFormat="0" applyFill="0" applyAlignment="0" applyProtection="0"/>
    <xf numFmtId="0" fontId="58" fillId="0" borderId="419" applyNumberFormat="0" applyFill="0" applyAlignment="0" applyProtection="0"/>
    <xf numFmtId="0" fontId="58" fillId="0" borderId="419" applyNumberFormat="0" applyFill="0" applyAlignment="0" applyProtection="0"/>
    <xf numFmtId="0" fontId="58" fillId="0" borderId="419" applyNumberFormat="0" applyFill="0" applyAlignment="0" applyProtection="0"/>
    <xf numFmtId="0" fontId="58" fillId="0" borderId="419" applyNumberFormat="0" applyFill="0" applyAlignment="0" applyProtection="0"/>
    <xf numFmtId="0" fontId="58" fillId="0" borderId="419" applyNumberFormat="0" applyFill="0" applyAlignment="0" applyProtection="0"/>
    <xf numFmtId="0" fontId="58" fillId="0" borderId="419" applyNumberFormat="0" applyFill="0" applyAlignment="0" applyProtection="0"/>
    <xf numFmtId="0" fontId="58" fillId="0" borderId="419" applyNumberFormat="0" applyFill="0" applyAlignment="0" applyProtection="0"/>
    <xf numFmtId="0" fontId="58" fillId="0" borderId="419" applyNumberFormat="0" applyFill="0" applyAlignment="0" applyProtection="0"/>
    <xf numFmtId="0" fontId="58" fillId="0" borderId="419" applyNumberFormat="0" applyFill="0" applyAlignment="0" applyProtection="0"/>
    <xf numFmtId="0" fontId="58" fillId="0" borderId="419" applyNumberFormat="0" applyFill="0" applyAlignment="0" applyProtection="0"/>
    <xf numFmtId="0" fontId="58" fillId="0" borderId="419" applyNumberFormat="0" applyFill="0" applyAlignment="0" applyProtection="0"/>
    <xf numFmtId="0" fontId="58" fillId="0" borderId="419" applyNumberFormat="0" applyFill="0" applyAlignment="0" applyProtection="0"/>
    <xf numFmtId="0" fontId="19" fillId="27" borderId="418" applyNumberFormat="0" applyFont="0" applyAlignment="0" applyProtection="0"/>
    <xf numFmtId="0" fontId="19" fillId="27" borderId="418" applyNumberFormat="0" applyFont="0" applyAlignment="0" applyProtection="0"/>
    <xf numFmtId="0" fontId="19" fillId="27" borderId="418" applyNumberFormat="0" applyFont="0" applyAlignment="0" applyProtection="0"/>
    <xf numFmtId="0" fontId="19" fillId="27" borderId="418" applyNumberFormat="0" applyFont="0" applyAlignment="0" applyProtection="0"/>
    <xf numFmtId="0" fontId="20" fillId="27" borderId="418" applyNumberFormat="0" applyFont="0" applyAlignment="0" applyProtection="0"/>
    <xf numFmtId="0" fontId="56" fillId="24" borderId="416" applyNumberFormat="0" applyAlignment="0" applyProtection="0"/>
    <xf numFmtId="0" fontId="56" fillId="24" borderId="416" applyNumberFormat="0" applyAlignment="0" applyProtection="0"/>
    <xf numFmtId="0" fontId="56" fillId="24" borderId="416" applyNumberFormat="0" applyAlignment="0" applyProtection="0"/>
    <xf numFmtId="0" fontId="56" fillId="24" borderId="416" applyNumberFormat="0" applyAlignment="0" applyProtection="0"/>
    <xf numFmtId="0" fontId="56" fillId="24" borderId="416" applyNumberFormat="0" applyAlignment="0" applyProtection="0"/>
    <xf numFmtId="0" fontId="56" fillId="24" borderId="416" applyNumberFormat="0" applyAlignment="0" applyProtection="0"/>
    <xf numFmtId="0" fontId="58" fillId="0" borderId="419" applyNumberFormat="0" applyFill="0" applyAlignment="0" applyProtection="0"/>
    <xf numFmtId="0" fontId="58" fillId="0" borderId="419" applyNumberFormat="0" applyFill="0" applyAlignment="0" applyProtection="0"/>
    <xf numFmtId="0" fontId="58" fillId="0" borderId="419" applyNumberFormat="0" applyFill="0" applyAlignment="0" applyProtection="0"/>
    <xf numFmtId="0" fontId="58" fillId="0" borderId="419" applyNumberFormat="0" applyFill="0" applyAlignment="0" applyProtection="0"/>
    <xf numFmtId="0" fontId="58" fillId="0" borderId="419" applyNumberFormat="0" applyFill="0" applyAlignment="0" applyProtection="0"/>
    <xf numFmtId="0" fontId="58" fillId="0" borderId="419" applyNumberFormat="0" applyFill="0" applyAlignment="0" applyProtection="0"/>
    <xf numFmtId="0" fontId="58" fillId="0" borderId="419" applyNumberFormat="0" applyFill="0" applyAlignment="0" applyProtection="0"/>
    <xf numFmtId="0" fontId="58" fillId="0" borderId="419" applyNumberFormat="0" applyFill="0" applyAlignment="0" applyProtection="0"/>
    <xf numFmtId="0" fontId="58" fillId="0" borderId="419" applyNumberFormat="0" applyFill="0" applyAlignment="0" applyProtection="0"/>
    <xf numFmtId="0" fontId="58" fillId="0" borderId="419" applyNumberFormat="0" applyFill="0" applyAlignment="0" applyProtection="0"/>
    <xf numFmtId="0" fontId="58" fillId="0" borderId="419" applyNumberFormat="0" applyFill="0" applyAlignment="0" applyProtection="0"/>
    <xf numFmtId="0" fontId="58" fillId="0" borderId="419" applyNumberFormat="0" applyFill="0" applyAlignment="0" applyProtection="0"/>
    <xf numFmtId="0" fontId="8" fillId="0" borderId="0"/>
    <xf numFmtId="0" fontId="8" fillId="0" borderId="0"/>
    <xf numFmtId="0" fontId="61" fillId="0" borderId="427">
      <alignment horizont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78" fontId="81" fillId="37" borderId="430" applyAlignment="0">
      <protection locked="0"/>
    </xf>
    <xf numFmtId="0" fontId="18" fillId="38" borderId="430" applyNumberFormat="0" applyAlignment="0">
      <alignment horizontal="left"/>
    </xf>
    <xf numFmtId="43" fontId="8" fillId="0" borderId="0" applyFont="0" applyFill="0" applyBorder="0" applyAlignment="0" applyProtection="0"/>
    <xf numFmtId="0" fontId="8" fillId="0" borderId="0"/>
    <xf numFmtId="0" fontId="18" fillId="38" borderId="430" applyNumberFormat="0" applyAlignment="0">
      <alignment horizontal="left"/>
    </xf>
    <xf numFmtId="0" fontId="8" fillId="0" borderId="0"/>
    <xf numFmtId="0" fontId="46" fillId="24" borderId="434" applyNumberFormat="0" applyAlignment="0" applyProtection="0"/>
    <xf numFmtId="0" fontId="46" fillId="24" borderId="434" applyNumberFormat="0" applyAlignment="0" applyProtection="0"/>
    <xf numFmtId="0" fontId="46" fillId="24" borderId="434" applyNumberFormat="0" applyAlignment="0" applyProtection="0"/>
    <xf numFmtId="0" fontId="46" fillId="24" borderId="434" applyNumberFormat="0" applyAlignment="0" applyProtection="0"/>
    <xf numFmtId="0" fontId="46" fillId="24" borderId="434"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53" fillId="11" borderId="434" applyNumberFormat="0" applyAlignment="0" applyProtection="0"/>
    <xf numFmtId="0" fontId="53" fillId="11" borderId="434" applyNumberFormat="0" applyAlignment="0" applyProtection="0"/>
    <xf numFmtId="0" fontId="53" fillId="11" borderId="434" applyNumberFormat="0" applyAlignment="0" applyProtection="0"/>
    <xf numFmtId="0" fontId="53" fillId="11" borderId="434" applyNumberFormat="0" applyAlignment="0" applyProtection="0"/>
    <xf numFmtId="0" fontId="53" fillId="11" borderId="434"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27" borderId="435" applyNumberFormat="0" applyFont="0" applyAlignment="0" applyProtection="0"/>
    <xf numFmtId="0" fontId="19" fillId="27" borderId="435" applyNumberFormat="0" applyFont="0" applyAlignment="0" applyProtection="0"/>
    <xf numFmtId="0" fontId="19" fillId="27" borderId="435" applyNumberFormat="0" applyFont="0" applyAlignment="0" applyProtection="0"/>
    <xf numFmtId="0" fontId="19" fillId="27" borderId="435" applyNumberFormat="0" applyFont="0" applyAlignment="0" applyProtection="0"/>
    <xf numFmtId="0" fontId="20" fillId="27" borderId="435" applyNumberFormat="0" applyFont="0" applyAlignment="0" applyProtection="0"/>
    <xf numFmtId="0" fontId="56" fillId="24" borderId="436" applyNumberFormat="0" applyAlignment="0" applyProtection="0"/>
    <xf numFmtId="0" fontId="56" fillId="24" borderId="436" applyNumberFormat="0" applyAlignment="0" applyProtection="0"/>
    <xf numFmtId="0" fontId="56" fillId="24" borderId="436" applyNumberFormat="0" applyAlignment="0" applyProtection="0"/>
    <xf numFmtId="0" fontId="56" fillId="24" borderId="436" applyNumberFormat="0" applyAlignment="0" applyProtection="0"/>
    <xf numFmtId="0" fontId="56" fillId="24" borderId="436" applyNumberFormat="0" applyAlignment="0" applyProtection="0"/>
    <xf numFmtId="0" fontId="56" fillId="24" borderId="436" applyNumberFormat="0" applyAlignment="0" applyProtection="0"/>
    <xf numFmtId="9" fontId="8" fillId="0" borderId="0" applyFont="0" applyFill="0" applyBorder="0" applyAlignment="0" applyProtection="0"/>
    <xf numFmtId="0" fontId="58" fillId="0" borderId="437" applyNumberFormat="0" applyFill="0" applyAlignment="0" applyProtection="0"/>
    <xf numFmtId="0" fontId="58" fillId="0" borderId="437" applyNumberFormat="0" applyFill="0" applyAlignment="0" applyProtection="0"/>
    <xf numFmtId="0" fontId="58" fillId="0" borderId="437" applyNumberFormat="0" applyFill="0" applyAlignment="0" applyProtection="0"/>
    <xf numFmtId="0" fontId="58" fillId="0" borderId="437" applyNumberFormat="0" applyFill="0" applyAlignment="0" applyProtection="0"/>
    <xf numFmtId="0" fontId="58" fillId="0" borderId="437" applyNumberFormat="0" applyFill="0" applyAlignment="0" applyProtection="0"/>
    <xf numFmtId="0" fontId="58" fillId="0" borderId="437" applyNumberFormat="0" applyFill="0" applyAlignment="0" applyProtection="0"/>
    <xf numFmtId="0" fontId="58" fillId="0" borderId="437" applyNumberFormat="0" applyFill="0" applyAlignment="0" applyProtection="0"/>
    <xf numFmtId="0" fontId="58" fillId="0" borderId="437" applyNumberFormat="0" applyFill="0" applyAlignment="0" applyProtection="0"/>
    <xf numFmtId="0" fontId="58" fillId="0" borderId="437" applyNumberFormat="0" applyFill="0" applyAlignment="0" applyProtection="0"/>
    <xf numFmtId="0" fontId="58" fillId="0" borderId="437" applyNumberFormat="0" applyFill="0" applyAlignment="0" applyProtection="0"/>
    <xf numFmtId="0" fontId="58" fillId="0" borderId="437" applyNumberFormat="0" applyFill="0" applyAlignment="0" applyProtection="0"/>
    <xf numFmtId="0" fontId="58" fillId="0" borderId="437" applyNumberFormat="0" applyFill="0" applyAlignment="0" applyProtection="0"/>
    <xf numFmtId="0" fontId="7" fillId="0" borderId="0"/>
    <xf numFmtId="0" fontId="6" fillId="0" borderId="0"/>
    <xf numFmtId="0" fontId="5" fillId="0" borderId="0"/>
    <xf numFmtId="0" fontId="4" fillId="0" borderId="0"/>
    <xf numFmtId="43" fontId="4"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0" fontId="18" fillId="0" borderId="0"/>
    <xf numFmtId="167" fontId="19" fillId="0" borderId="0"/>
    <xf numFmtId="0" fontId="4" fillId="0" borderId="0"/>
    <xf numFmtId="0" fontId="4" fillId="0" borderId="0"/>
    <xf numFmtId="0" fontId="3" fillId="0" borderId="0"/>
    <xf numFmtId="0" fontId="2" fillId="0" borderId="0"/>
    <xf numFmtId="166" fontId="2" fillId="0" borderId="0" applyFont="0" applyFill="0" applyBorder="0" applyAlignment="0" applyProtection="0"/>
  </cellStyleXfs>
  <cellXfs count="6294">
    <xf numFmtId="167" fontId="0" fillId="0" borderId="0" xfId="0"/>
    <xf numFmtId="167" fontId="19" fillId="0" borderId="0" xfId="0" applyFont="1"/>
    <xf numFmtId="167" fontId="19" fillId="0" borderId="0" xfId="0" applyFont="1" applyAlignment="1"/>
    <xf numFmtId="167" fontId="0" fillId="0" borderId="0" xfId="0" applyBorder="1"/>
    <xf numFmtId="167" fontId="0" fillId="0" borderId="0" xfId="0"/>
    <xf numFmtId="167" fontId="19" fillId="0" borderId="0" xfId="0" applyFont="1"/>
    <xf numFmtId="167" fontId="19" fillId="0" borderId="0" xfId="0" applyFont="1" applyFill="1"/>
    <xf numFmtId="167" fontId="41" fillId="0" borderId="0" xfId="0" applyFont="1"/>
    <xf numFmtId="49" fontId="41" fillId="0" borderId="0" xfId="0" applyNumberFormat="1" applyFont="1"/>
    <xf numFmtId="167" fontId="19" fillId="0" borderId="31" xfId="0" applyFont="1" applyFill="1" applyBorder="1"/>
    <xf numFmtId="0" fontId="26" fillId="28" borderId="0" xfId="55" applyFont="1" applyFill="1" applyAlignment="1" applyProtection="1"/>
    <xf numFmtId="167" fontId="0" fillId="33" borderId="0" xfId="0" applyFill="1"/>
    <xf numFmtId="167" fontId="0" fillId="33" borderId="0" xfId="0" applyFill="1" applyBorder="1"/>
    <xf numFmtId="167" fontId="0" fillId="33" borderId="59" xfId="0" applyFill="1" applyBorder="1"/>
    <xf numFmtId="167" fontId="0" fillId="33" borderId="29" xfId="0" applyFill="1" applyBorder="1"/>
    <xf numFmtId="167" fontId="0" fillId="32" borderId="0" xfId="0" applyFill="1" applyBorder="1"/>
    <xf numFmtId="167" fontId="0" fillId="33" borderId="0" xfId="0" quotePrefix="1" applyFill="1" applyBorder="1" applyAlignment="1">
      <alignment horizontal="left"/>
    </xf>
    <xf numFmtId="167" fontId="73" fillId="33" borderId="0" xfId="0" applyFont="1" applyFill="1" applyBorder="1"/>
    <xf numFmtId="167" fontId="74" fillId="33" borderId="0" xfId="0" applyFont="1" applyFill="1" applyBorder="1"/>
    <xf numFmtId="167" fontId="0" fillId="33" borderId="0" xfId="0" applyFill="1" applyBorder="1" applyAlignment="1">
      <alignment horizontal="centerContinuous" vertical="top"/>
    </xf>
    <xf numFmtId="49" fontId="28" fillId="33" borderId="0" xfId="0" applyNumberFormat="1" applyFont="1" applyFill="1" applyAlignment="1">
      <alignment horizontal="center"/>
    </xf>
    <xf numFmtId="167" fontId="28" fillId="33" borderId="0" xfId="0" applyFont="1" applyFill="1"/>
    <xf numFmtId="167" fontId="28" fillId="33" borderId="0" xfId="0" applyFont="1" applyFill="1" applyBorder="1"/>
    <xf numFmtId="167" fontId="27" fillId="33" borderId="0" xfId="0" applyFont="1" applyFill="1"/>
    <xf numFmtId="167" fontId="28" fillId="33" borderId="0" xfId="0" applyFont="1" applyFill="1" applyAlignment="1">
      <alignment horizontal="centerContinuous"/>
    </xf>
    <xf numFmtId="167" fontId="28" fillId="33" borderId="0" xfId="0" applyFont="1" applyFill="1" applyBorder="1" applyAlignment="1">
      <alignment horizontal="centerContinuous" vertical="top"/>
    </xf>
    <xf numFmtId="167" fontId="28" fillId="33" borderId="0" xfId="0" applyFont="1" applyFill="1" applyBorder="1" applyAlignment="1">
      <alignment horizontal="centerContinuous"/>
    </xf>
    <xf numFmtId="167" fontId="28" fillId="33" borderId="0" xfId="0" applyFont="1" applyFill="1" applyAlignment="1">
      <alignment horizontal="left"/>
    </xf>
    <xf numFmtId="3" fontId="28" fillId="33" borderId="0" xfId="0" applyNumberFormat="1" applyFont="1" applyFill="1"/>
    <xf numFmtId="167" fontId="41" fillId="33" borderId="0" xfId="0" applyFont="1" applyFill="1"/>
    <xf numFmtId="167" fontId="28" fillId="33" borderId="0" xfId="0" applyFont="1" applyFill="1" applyAlignment="1">
      <alignment horizontal="right"/>
    </xf>
    <xf numFmtId="167" fontId="27" fillId="33" borderId="0" xfId="0" applyFont="1" applyFill="1" applyBorder="1"/>
    <xf numFmtId="172" fontId="82" fillId="33" borderId="0" xfId="0" applyNumberFormat="1" applyFont="1" applyFill="1" applyBorder="1"/>
    <xf numFmtId="167" fontId="22" fillId="33" borderId="0" xfId="0" applyFont="1" applyFill="1"/>
    <xf numFmtId="167" fontId="82" fillId="33" borderId="0" xfId="0" applyFont="1" applyFill="1" applyAlignment="1"/>
    <xf numFmtId="167" fontId="28" fillId="33" borderId="0" xfId="0" quotePrefix="1" applyFont="1" applyFill="1" applyAlignment="1">
      <alignment horizontal="right"/>
    </xf>
    <xf numFmtId="49" fontId="41" fillId="33" borderId="0" xfId="0" applyNumberFormat="1" applyFont="1" applyFill="1"/>
    <xf numFmtId="167" fontId="95" fillId="33" borderId="0" xfId="0" applyFont="1" applyFill="1" applyProtection="1"/>
    <xf numFmtId="38" fontId="0" fillId="33" borderId="0" xfId="0" applyNumberFormat="1" applyFill="1" applyBorder="1" applyProtection="1"/>
    <xf numFmtId="167" fontId="28" fillId="0" borderId="0" xfId="0" applyFont="1"/>
    <xf numFmtId="167" fontId="41" fillId="33" borderId="0" xfId="0" applyFont="1" applyFill="1" applyAlignment="1">
      <alignment horizontal="center"/>
    </xf>
    <xf numFmtId="167" fontId="41" fillId="33" borderId="0" xfId="0" applyFont="1" applyFill="1" applyProtection="1"/>
    <xf numFmtId="167" fontId="19" fillId="33" borderId="0" xfId="0" applyFont="1" applyFill="1" applyProtection="1"/>
    <xf numFmtId="167" fontId="19" fillId="0" borderId="0" xfId="0" applyFont="1" applyProtection="1"/>
    <xf numFmtId="167" fontId="0" fillId="33" borderId="0" xfId="0" applyFill="1" applyProtection="1"/>
    <xf numFmtId="167" fontId="41" fillId="33" borderId="0" xfId="0" applyFont="1" applyFill="1" applyBorder="1" applyProtection="1"/>
    <xf numFmtId="167" fontId="19" fillId="0" borderId="0" xfId="0" applyFont="1" applyFill="1" applyProtection="1"/>
    <xf numFmtId="167" fontId="18" fillId="33" borderId="0" xfId="0" quotePrefix="1" applyFont="1" applyFill="1" applyAlignment="1" applyProtection="1">
      <alignment horizontal="right"/>
    </xf>
    <xf numFmtId="49" fontId="41" fillId="33" borderId="0" xfId="0" applyNumberFormat="1" applyFont="1" applyFill="1" applyAlignment="1" applyProtection="1">
      <alignment horizontal="center"/>
    </xf>
    <xf numFmtId="167" fontId="0" fillId="0" borderId="0" xfId="0" applyFill="1" applyProtection="1"/>
    <xf numFmtId="167" fontId="0" fillId="0" borderId="0" xfId="0" applyProtection="1"/>
    <xf numFmtId="167" fontId="27" fillId="33" borderId="0" xfId="0" applyFont="1" applyFill="1" applyProtection="1"/>
    <xf numFmtId="49" fontId="27" fillId="33" borderId="0" xfId="0" applyNumberFormat="1" applyFont="1" applyFill="1" applyAlignment="1" applyProtection="1">
      <alignment horizontal="center"/>
    </xf>
    <xf numFmtId="167" fontId="28" fillId="33" borderId="0" xfId="0" applyFont="1" applyFill="1" applyProtection="1"/>
    <xf numFmtId="172" fontId="27" fillId="33" borderId="0" xfId="0" applyNumberFormat="1" applyFont="1" applyFill="1" applyProtection="1"/>
    <xf numFmtId="167" fontId="28" fillId="33" borderId="0" xfId="0" applyFont="1" applyFill="1" applyAlignment="1" applyProtection="1">
      <alignment horizontal="centerContinuous"/>
    </xf>
    <xf numFmtId="167" fontId="28" fillId="33" borderId="0" xfId="0" applyFont="1" applyFill="1" applyBorder="1" applyProtection="1"/>
    <xf numFmtId="167" fontId="28" fillId="33" borderId="0" xfId="0" applyFont="1" applyFill="1" applyAlignment="1" applyProtection="1">
      <alignment horizontal="right"/>
    </xf>
    <xf numFmtId="0" fontId="28" fillId="33" borderId="0" xfId="8" quotePrefix="1" applyFont="1" applyFill="1" applyAlignment="1" applyProtection="1">
      <alignment horizontal="right"/>
    </xf>
    <xf numFmtId="0" fontId="28" fillId="33" borderId="0" xfId="8" applyFont="1" applyFill="1" applyAlignment="1" applyProtection="1">
      <alignment horizontal="left"/>
    </xf>
    <xf numFmtId="0" fontId="28" fillId="33" borderId="0" xfId="8" applyFont="1" applyFill="1" applyProtection="1"/>
    <xf numFmtId="0" fontId="41" fillId="33" borderId="0" xfId="8" quotePrefix="1" applyFont="1" applyFill="1" applyBorder="1" applyAlignment="1" applyProtection="1">
      <alignment horizontal="center"/>
    </xf>
    <xf numFmtId="167" fontId="41" fillId="0" borderId="0" xfId="0" applyFont="1" applyProtection="1"/>
    <xf numFmtId="171" fontId="93" fillId="0" borderId="43" xfId="0" applyNumberFormat="1" applyFont="1" applyBorder="1" applyProtection="1">
      <protection locked="0"/>
    </xf>
    <xf numFmtId="171" fontId="28" fillId="0" borderId="61" xfId="202" applyNumberFormat="1" applyFont="1" applyFill="1" applyBorder="1" applyProtection="1">
      <protection locked="0"/>
    </xf>
    <xf numFmtId="49" fontId="70" fillId="33" borderId="0" xfId="0" quotePrefix="1" applyNumberFormat="1" applyFont="1" applyFill="1" applyAlignment="1" applyProtection="1">
      <alignment horizontal="center"/>
    </xf>
    <xf numFmtId="167" fontId="82" fillId="33" borderId="0" xfId="0" applyFont="1" applyFill="1" applyProtection="1"/>
    <xf numFmtId="171" fontId="0" fillId="0" borderId="0" xfId="202" applyNumberFormat="1" applyFont="1" applyProtection="1"/>
    <xf numFmtId="167" fontId="27" fillId="33" borderId="0" xfId="10" applyFont="1" applyFill="1" applyProtection="1"/>
    <xf numFmtId="167" fontId="28" fillId="33" borderId="0" xfId="10" applyFont="1" applyFill="1" applyProtection="1"/>
    <xf numFmtId="167" fontId="28" fillId="0" borderId="61" xfId="0" applyFont="1" applyFill="1" applyBorder="1" applyAlignment="1" applyProtection="1">
      <alignment horizontal="centerContinuous"/>
      <protection locked="0"/>
    </xf>
    <xf numFmtId="167" fontId="28" fillId="0" borderId="61" xfId="0" applyFont="1" applyFill="1" applyBorder="1" applyAlignment="1" applyProtection="1">
      <alignment horizontal="left"/>
      <protection locked="0"/>
    </xf>
    <xf numFmtId="167" fontId="28" fillId="0" borderId="61" xfId="0" applyFont="1" applyFill="1" applyBorder="1" applyProtection="1">
      <protection locked="0"/>
    </xf>
    <xf numFmtId="167" fontId="27" fillId="0" borderId="61" xfId="0" quotePrefix="1" applyFont="1" applyFill="1" applyBorder="1" applyAlignment="1" applyProtection="1">
      <alignment horizontal="left"/>
      <protection locked="0"/>
    </xf>
    <xf numFmtId="167" fontId="27" fillId="0" borderId="61" xfId="0" quotePrefix="1" applyFont="1" applyFill="1" applyBorder="1" applyAlignment="1" applyProtection="1">
      <protection locked="0"/>
    </xf>
    <xf numFmtId="0" fontId="25" fillId="33" borderId="0" xfId="0" applyNumberFormat="1" applyFont="1" applyFill="1" applyAlignment="1" applyProtection="1">
      <alignment horizontal="right"/>
    </xf>
    <xf numFmtId="0" fontId="27" fillId="33" borderId="0" xfId="7" applyFont="1" applyFill="1" applyAlignment="1" applyProtection="1"/>
    <xf numFmtId="0" fontId="18" fillId="33" borderId="0" xfId="4" applyFont="1" applyFill="1" applyProtection="1"/>
    <xf numFmtId="167" fontId="18" fillId="33" borderId="0" xfId="0" applyFont="1" applyFill="1" applyBorder="1" applyProtection="1"/>
    <xf numFmtId="167" fontId="18" fillId="0" borderId="0" xfId="0" applyFont="1" applyFill="1" applyAlignment="1" applyProtection="1">
      <alignment horizontal="center"/>
    </xf>
    <xf numFmtId="0" fontId="22" fillId="33" borderId="0" xfId="12" applyFont="1" applyFill="1" applyProtection="1"/>
    <xf numFmtId="0" fontId="22" fillId="33" borderId="0" xfId="12" applyFont="1" applyFill="1" applyBorder="1" applyAlignment="1" applyProtection="1">
      <alignment horizontal="right"/>
    </xf>
    <xf numFmtId="0" fontId="19" fillId="33" borderId="0" xfId="12" applyFont="1" applyFill="1" applyProtection="1"/>
    <xf numFmtId="167" fontId="0" fillId="33" borderId="0" xfId="0" applyFont="1" applyFill="1" applyProtection="1"/>
    <xf numFmtId="167" fontId="28" fillId="33" borderId="0" xfId="0" quotePrefix="1" applyFont="1" applyFill="1" applyAlignment="1" applyProtection="1">
      <alignment horizontal="center"/>
    </xf>
    <xf numFmtId="167" fontId="27" fillId="33" borderId="10" xfId="0" quotePrefix="1" applyFont="1" applyFill="1" applyBorder="1" applyAlignment="1" applyProtection="1">
      <alignment horizontal="left"/>
    </xf>
    <xf numFmtId="167" fontId="27" fillId="33" borderId="0" xfId="0" quotePrefix="1" applyFont="1" applyFill="1" applyBorder="1" applyAlignment="1" applyProtection="1">
      <alignment horizontal="left"/>
    </xf>
    <xf numFmtId="167" fontId="28" fillId="33" borderId="0" xfId="0" quotePrefix="1" applyFont="1" applyFill="1" applyBorder="1" applyAlignment="1" applyProtection="1">
      <alignment horizontal="left"/>
    </xf>
    <xf numFmtId="0" fontId="22" fillId="33" borderId="0" xfId="12" applyFont="1" applyFill="1" applyAlignment="1" applyProtection="1">
      <alignment horizontal="left"/>
    </xf>
    <xf numFmtId="167" fontId="0" fillId="0" borderId="0" xfId="0" applyFont="1" applyProtection="1"/>
    <xf numFmtId="0" fontId="28" fillId="33" borderId="0" xfId="12" quotePrefix="1" applyFont="1" applyFill="1" applyAlignment="1" applyProtection="1">
      <alignment horizontal="center"/>
    </xf>
    <xf numFmtId="0" fontId="19" fillId="33" borderId="0" xfId="12" applyFont="1" applyFill="1" applyBorder="1" applyProtection="1"/>
    <xf numFmtId="14" fontId="19" fillId="33" borderId="0" xfId="12" applyNumberFormat="1" applyFont="1" applyFill="1" applyAlignment="1" applyProtection="1">
      <alignment horizontal="centerContinuous"/>
    </xf>
    <xf numFmtId="0" fontId="0" fillId="33" borderId="0" xfId="12" quotePrefix="1" applyFont="1" applyFill="1" applyAlignment="1" applyProtection="1">
      <alignment horizontal="center"/>
    </xf>
    <xf numFmtId="0" fontId="19" fillId="33" borderId="0" xfId="12" quotePrefix="1" applyFont="1" applyFill="1" applyAlignment="1" applyProtection="1">
      <alignment horizontal="center"/>
    </xf>
    <xf numFmtId="167" fontId="22" fillId="0" borderId="0" xfId="0" applyFont="1" applyAlignment="1" applyProtection="1">
      <alignment horizontal="center"/>
    </xf>
    <xf numFmtId="0" fontId="28" fillId="33" borderId="0" xfId="12" quotePrefix="1" applyFont="1" applyFill="1" applyBorder="1" applyAlignment="1" applyProtection="1">
      <alignment horizontal="center"/>
    </xf>
    <xf numFmtId="0" fontId="0" fillId="33" borderId="0" xfId="12" applyFont="1" applyFill="1" applyProtection="1"/>
    <xf numFmtId="0" fontId="18" fillId="33" borderId="0" xfId="12" applyFont="1" applyFill="1" applyProtection="1"/>
    <xf numFmtId="0" fontId="28" fillId="33" borderId="0" xfId="7" applyFont="1" applyFill="1" applyProtection="1"/>
    <xf numFmtId="0" fontId="19" fillId="33" borderId="0" xfId="7" applyFont="1" applyFill="1" applyProtection="1"/>
    <xf numFmtId="0" fontId="27" fillId="33" borderId="0" xfId="12" applyFont="1" applyFill="1" applyAlignment="1" applyProtection="1">
      <alignment horizontal="left"/>
    </xf>
    <xf numFmtId="167" fontId="0" fillId="0" borderId="0" xfId="0" applyFont="1" applyFill="1" applyProtection="1"/>
    <xf numFmtId="167" fontId="19" fillId="33" borderId="0" xfId="0" applyFont="1" applyFill="1" applyAlignment="1" applyProtection="1"/>
    <xf numFmtId="167" fontId="18" fillId="33" borderId="0" xfId="0" applyFont="1" applyFill="1" applyProtection="1"/>
    <xf numFmtId="0" fontId="38" fillId="33" borderId="0" xfId="109" applyFont="1" applyFill="1" applyProtection="1"/>
    <xf numFmtId="0" fontId="38" fillId="33" borderId="0" xfId="109" applyFont="1" applyFill="1" applyAlignment="1" applyProtection="1">
      <alignment horizontal="center"/>
    </xf>
    <xf numFmtId="0" fontId="28" fillId="33" borderId="0" xfId="7" applyFont="1" applyFill="1" applyAlignment="1" applyProtection="1"/>
    <xf numFmtId="0" fontId="35" fillId="33" borderId="0" xfId="7" applyFont="1" applyFill="1" applyAlignment="1" applyProtection="1"/>
    <xf numFmtId="0" fontId="28" fillId="33" borderId="0" xfId="7" applyFont="1" applyFill="1" applyBorder="1" applyAlignment="1" applyProtection="1">
      <alignment horizontal="center"/>
    </xf>
    <xf numFmtId="171" fontId="28" fillId="33" borderId="0" xfId="202" applyNumberFormat="1" applyFont="1" applyFill="1" applyProtection="1"/>
    <xf numFmtId="167" fontId="26" fillId="33" borderId="0" xfId="0" applyFont="1" applyFill="1" applyProtection="1"/>
    <xf numFmtId="167" fontId="34" fillId="0" borderId="0" xfId="0" applyFont="1" applyFill="1" applyProtection="1"/>
    <xf numFmtId="0" fontId="18" fillId="33" borderId="0" xfId="5" applyFont="1" applyFill="1" applyProtection="1"/>
    <xf numFmtId="167" fontId="18" fillId="0" borderId="0" xfId="0" applyFont="1" applyFill="1" applyProtection="1"/>
    <xf numFmtId="171" fontId="28" fillId="0" borderId="39" xfId="202" applyNumberFormat="1" applyFont="1" applyFill="1" applyBorder="1" applyProtection="1">
      <protection locked="0"/>
    </xf>
    <xf numFmtId="171" fontId="93" fillId="0" borderId="63" xfId="202" applyNumberFormat="1" applyFont="1" applyFill="1" applyBorder="1" applyProtection="1">
      <protection locked="0"/>
    </xf>
    <xf numFmtId="167" fontId="99" fillId="0" borderId="0" xfId="0" applyFont="1"/>
    <xf numFmtId="167" fontId="99" fillId="0" borderId="0" xfId="0" applyFont="1" applyFill="1"/>
    <xf numFmtId="167" fontId="28" fillId="33" borderId="40" xfId="0" applyFont="1" applyFill="1" applyBorder="1" applyAlignment="1" applyProtection="1">
      <alignment horizontal="left" vertical="center"/>
    </xf>
    <xf numFmtId="167" fontId="92" fillId="33" borderId="43" xfId="0" applyFont="1" applyFill="1" applyBorder="1" applyAlignment="1" applyProtection="1">
      <alignment horizontal="left"/>
    </xf>
    <xf numFmtId="167" fontId="28" fillId="33" borderId="38" xfId="0" applyFont="1" applyFill="1" applyBorder="1" applyAlignment="1" applyProtection="1">
      <alignment horizontal="left" vertical="center"/>
    </xf>
    <xf numFmtId="167" fontId="28" fillId="33" borderId="50" xfId="0" applyFont="1" applyFill="1" applyBorder="1" applyAlignment="1" applyProtection="1">
      <alignment horizontal="left" vertical="center"/>
    </xf>
    <xf numFmtId="49" fontId="28" fillId="33" borderId="0" xfId="0" applyNumberFormat="1" applyFont="1" applyFill="1" applyAlignment="1" applyProtection="1">
      <alignment horizontal="left"/>
    </xf>
    <xf numFmtId="49" fontId="28" fillId="33" borderId="0" xfId="0" applyNumberFormat="1" applyFont="1" applyFill="1" applyProtection="1"/>
    <xf numFmtId="49" fontId="28" fillId="33" borderId="0" xfId="0" applyNumberFormat="1" applyFont="1" applyFill="1" applyAlignment="1" applyProtection="1">
      <alignment horizontal="right" vertical="top"/>
    </xf>
    <xf numFmtId="49" fontId="28" fillId="0" borderId="0" xfId="0" applyNumberFormat="1" applyFont="1" applyFill="1" applyProtection="1"/>
    <xf numFmtId="167" fontId="28" fillId="0" borderId="0" xfId="0" applyFont="1" applyFill="1" applyProtection="1"/>
    <xf numFmtId="167" fontId="82" fillId="0" borderId="0" xfId="0" applyFont="1" applyFill="1" applyAlignment="1" applyProtection="1">
      <alignment horizontal="center"/>
    </xf>
    <xf numFmtId="167" fontId="85" fillId="0" borderId="0" xfId="0" applyFont="1" applyProtection="1"/>
    <xf numFmtId="167" fontId="88" fillId="0" borderId="0" xfId="0" applyFont="1" applyProtection="1"/>
    <xf numFmtId="167" fontId="0" fillId="0" borderId="0" xfId="0" applyFont="1" applyBorder="1" applyProtection="1"/>
    <xf numFmtId="167" fontId="27" fillId="33" borderId="0" xfId="0" applyFont="1" applyFill="1" applyBorder="1" applyProtection="1"/>
    <xf numFmtId="167" fontId="93" fillId="33" borderId="65" xfId="0" applyFont="1" applyFill="1" applyBorder="1" applyProtection="1"/>
    <xf numFmtId="171" fontId="93" fillId="33" borderId="63" xfId="202" applyNumberFormat="1" applyFont="1" applyFill="1" applyBorder="1" applyProtection="1"/>
    <xf numFmtId="171" fontId="93" fillId="33" borderId="43" xfId="0" applyNumberFormat="1" applyFont="1" applyFill="1" applyBorder="1" applyProtection="1"/>
    <xf numFmtId="171" fontId="93" fillId="33" borderId="35" xfId="0" applyNumberFormat="1" applyFont="1" applyFill="1" applyBorder="1" applyProtection="1"/>
    <xf numFmtId="171" fontId="93" fillId="33" borderId="35" xfId="202" applyNumberFormat="1" applyFont="1" applyFill="1" applyBorder="1" applyProtection="1"/>
    <xf numFmtId="167" fontId="93" fillId="33" borderId="60" xfId="0" applyFont="1" applyFill="1" applyBorder="1" applyProtection="1"/>
    <xf numFmtId="167" fontId="27" fillId="33" borderId="60" xfId="0" applyFont="1" applyFill="1" applyBorder="1" applyProtection="1"/>
    <xf numFmtId="171" fontId="93" fillId="34" borderId="63" xfId="202" applyNumberFormat="1" applyFont="1" applyFill="1" applyBorder="1" applyProtection="1"/>
    <xf numFmtId="49" fontId="28" fillId="33" borderId="0" xfId="6" applyNumberFormat="1" applyFont="1" applyFill="1" applyAlignment="1" applyProtection="1">
      <alignment horizontal="center"/>
    </xf>
    <xf numFmtId="3" fontId="28" fillId="33" borderId="0" xfId="6" applyNumberFormat="1" applyFont="1" applyFill="1" applyAlignment="1" applyProtection="1"/>
    <xf numFmtId="0" fontId="28" fillId="33" borderId="0" xfId="6" applyFont="1" applyFill="1" applyBorder="1" applyAlignment="1" applyProtection="1">
      <alignment horizontal="centerContinuous"/>
    </xf>
    <xf numFmtId="49" fontId="28" fillId="33" borderId="0" xfId="6" applyNumberFormat="1" applyFont="1" applyFill="1" applyAlignment="1" applyProtection="1"/>
    <xf numFmtId="49" fontId="28" fillId="33" borderId="0" xfId="6" applyNumberFormat="1" applyFont="1" applyFill="1" applyBorder="1" applyAlignment="1" applyProtection="1"/>
    <xf numFmtId="0" fontId="33" fillId="33" borderId="0" xfId="6" applyFont="1" applyFill="1" applyAlignment="1" applyProtection="1"/>
    <xf numFmtId="49" fontId="33" fillId="33" borderId="0" xfId="6" applyNumberFormat="1" applyFont="1" applyFill="1" applyAlignment="1" applyProtection="1"/>
    <xf numFmtId="3" fontId="28" fillId="33" borderId="0" xfId="6" quotePrefix="1" applyNumberFormat="1" applyFont="1" applyFill="1" applyBorder="1" applyAlignment="1" applyProtection="1">
      <alignment horizontal="center"/>
    </xf>
    <xf numFmtId="167" fontId="19" fillId="0" borderId="0" xfId="9" applyFont="1" applyFill="1" applyProtection="1"/>
    <xf numFmtId="167" fontId="27" fillId="33" borderId="0" xfId="0" quotePrefix="1" applyFont="1" applyFill="1" applyAlignment="1" applyProtection="1">
      <alignment horizontal="centerContinuous"/>
    </xf>
    <xf numFmtId="167" fontId="28" fillId="33" borderId="50" xfId="0" applyFont="1" applyFill="1" applyBorder="1" applyProtection="1"/>
    <xf numFmtId="167" fontId="28" fillId="33" borderId="61" xfId="0" applyFont="1" applyFill="1" applyBorder="1" applyAlignment="1" applyProtection="1">
      <alignment horizontal="centerContinuous"/>
    </xf>
    <xf numFmtId="167" fontId="28" fillId="33" borderId="61" xfId="0" applyFont="1" applyFill="1" applyBorder="1" applyAlignment="1" applyProtection="1">
      <alignment horizontal="left"/>
    </xf>
    <xf numFmtId="167" fontId="28" fillId="0" borderId="61" xfId="0" applyFont="1" applyFill="1" applyBorder="1" applyAlignment="1" applyProtection="1">
      <alignment horizontal="centerContinuous"/>
    </xf>
    <xf numFmtId="167" fontId="28" fillId="33" borderId="61" xfId="0" applyFont="1" applyFill="1" applyBorder="1" applyProtection="1"/>
    <xf numFmtId="167" fontId="27" fillId="33" borderId="61" xfId="0" quotePrefix="1" applyFont="1" applyFill="1" applyBorder="1" applyAlignment="1" applyProtection="1"/>
    <xf numFmtId="167" fontId="27" fillId="33" borderId="61" xfId="0" applyFont="1" applyFill="1" applyBorder="1" applyProtection="1"/>
    <xf numFmtId="167" fontId="28" fillId="33" borderId="43" xfId="0" applyFont="1" applyFill="1" applyBorder="1" applyProtection="1"/>
    <xf numFmtId="0" fontId="28" fillId="33" borderId="0" xfId="233" applyFont="1" applyFill="1" applyProtection="1"/>
    <xf numFmtId="0" fontId="28" fillId="33" borderId="0" xfId="233" applyFont="1" applyFill="1" applyAlignment="1" applyProtection="1">
      <alignment horizontal="center"/>
    </xf>
    <xf numFmtId="0" fontId="28" fillId="33" borderId="38" xfId="233" applyFont="1" applyFill="1" applyBorder="1" applyProtection="1"/>
    <xf numFmtId="0" fontId="28" fillId="33" borderId="0" xfId="233" applyFont="1" applyFill="1" applyBorder="1" applyProtection="1"/>
    <xf numFmtId="0" fontId="28" fillId="33" borderId="43" xfId="233" applyFont="1" applyFill="1" applyBorder="1" applyProtection="1"/>
    <xf numFmtId="171" fontId="28" fillId="33" borderId="63" xfId="202" applyNumberFormat="1" applyFont="1" applyFill="1" applyBorder="1" applyProtection="1"/>
    <xf numFmtId="171" fontId="28" fillId="33" borderId="63" xfId="202" applyNumberFormat="1" applyFont="1" applyFill="1" applyBorder="1" applyAlignment="1" applyProtection="1">
      <alignment horizontal="center"/>
    </xf>
    <xf numFmtId="171" fontId="28" fillId="33" borderId="58" xfId="202" applyNumberFormat="1" applyFont="1" applyFill="1" applyBorder="1" applyAlignment="1" applyProtection="1">
      <alignment horizontal="center"/>
    </xf>
    <xf numFmtId="171" fontId="28" fillId="33" borderId="41" xfId="202" applyNumberFormat="1" applyFont="1" applyFill="1" applyBorder="1" applyProtection="1"/>
    <xf numFmtId="171" fontId="28" fillId="34" borderId="61" xfId="202" applyNumberFormat="1" applyFont="1" applyFill="1" applyBorder="1" applyProtection="1"/>
    <xf numFmtId="0" fontId="28" fillId="33" borderId="60" xfId="233" applyFont="1" applyFill="1" applyBorder="1" applyProtection="1"/>
    <xf numFmtId="0" fontId="28" fillId="33" borderId="61" xfId="233" applyFont="1" applyFill="1" applyBorder="1" applyProtection="1"/>
    <xf numFmtId="0" fontId="28" fillId="33" borderId="50" xfId="233" applyFont="1" applyFill="1" applyBorder="1" applyProtection="1"/>
    <xf numFmtId="0" fontId="27" fillId="33" borderId="0" xfId="233" applyFont="1" applyFill="1" applyBorder="1" applyProtection="1"/>
    <xf numFmtId="167" fontId="28" fillId="33" borderId="0" xfId="0" quotePrefix="1" applyFont="1" applyFill="1" applyAlignment="1" applyProtection="1">
      <alignment horizontal="right"/>
    </xf>
    <xf numFmtId="0" fontId="28" fillId="0" borderId="63" xfId="233" applyFont="1" applyFill="1" applyBorder="1" applyProtection="1">
      <protection locked="0"/>
    </xf>
    <xf numFmtId="0" fontId="28" fillId="0" borderId="61" xfId="233" applyFont="1" applyFill="1" applyBorder="1" applyProtection="1">
      <protection locked="0"/>
    </xf>
    <xf numFmtId="171" fontId="28" fillId="0" borderId="61" xfId="202" applyNumberFormat="1" applyFont="1" applyBorder="1" applyProtection="1">
      <protection locked="0"/>
    </xf>
    <xf numFmtId="171" fontId="28" fillId="0" borderId="61" xfId="202" applyNumberFormat="1" applyFont="1" applyBorder="1" applyAlignment="1" applyProtection="1">
      <alignment horizontal="center"/>
      <protection locked="0"/>
    </xf>
    <xf numFmtId="171" fontId="28" fillId="0" borderId="39" xfId="202" applyNumberFormat="1" applyFont="1" applyBorder="1" applyAlignment="1" applyProtection="1">
      <alignment horizontal="center"/>
      <protection locked="0"/>
    </xf>
    <xf numFmtId="167" fontId="26" fillId="33" borderId="0" xfId="0" applyFont="1" applyFill="1" applyBorder="1" applyAlignment="1" applyProtection="1">
      <alignment vertical="center"/>
    </xf>
    <xf numFmtId="167" fontId="28" fillId="33" borderId="60" xfId="0" applyFont="1" applyFill="1" applyBorder="1" applyProtection="1"/>
    <xf numFmtId="167" fontId="22" fillId="33" borderId="0" xfId="0" applyFont="1" applyFill="1" applyProtection="1"/>
    <xf numFmtId="38" fontId="18" fillId="33" borderId="0" xfId="0" applyNumberFormat="1" applyFont="1" applyFill="1" applyBorder="1" applyProtection="1"/>
    <xf numFmtId="49" fontId="27" fillId="33" borderId="0" xfId="6" applyNumberFormat="1" applyFont="1" applyFill="1" applyBorder="1" applyAlignment="1" applyProtection="1"/>
    <xf numFmtId="3" fontId="28" fillId="33" borderId="0" xfId="6" applyNumberFormat="1" applyFont="1" applyFill="1" applyBorder="1" applyAlignment="1" applyProtection="1">
      <alignment horizontal="center"/>
    </xf>
    <xf numFmtId="0" fontId="28" fillId="33" borderId="0" xfId="6" applyFont="1" applyFill="1" applyAlignment="1" applyProtection="1"/>
    <xf numFmtId="171" fontId="28" fillId="34" borderId="63" xfId="202" quotePrefix="1" applyNumberFormat="1" applyFont="1" applyFill="1" applyBorder="1" applyAlignment="1" applyProtection="1">
      <alignment horizontal="center"/>
    </xf>
    <xf numFmtId="171" fontId="28" fillId="33" borderId="61" xfId="202" applyNumberFormat="1" applyFont="1" applyFill="1" applyBorder="1" applyProtection="1"/>
    <xf numFmtId="167" fontId="18" fillId="0" borderId="0" xfId="0" applyFont="1" applyProtection="1"/>
    <xf numFmtId="167" fontId="28" fillId="33" borderId="0" xfId="0" applyFont="1" applyFill="1" applyBorder="1" applyProtection="1">
      <protection locked="0"/>
    </xf>
    <xf numFmtId="167" fontId="28" fillId="33" borderId="0" xfId="0" applyFont="1" applyFill="1" applyBorder="1" applyAlignment="1" applyProtection="1">
      <alignment horizontal="center"/>
      <protection locked="0"/>
    </xf>
    <xf numFmtId="167" fontId="28" fillId="33" borderId="8" xfId="9" applyFont="1" applyFill="1" applyBorder="1" applyProtection="1"/>
    <xf numFmtId="171" fontId="28" fillId="33" borderId="65" xfId="202" applyNumberFormat="1" applyFont="1" applyFill="1" applyBorder="1" applyProtection="1"/>
    <xf numFmtId="171" fontId="28" fillId="0" borderId="65" xfId="202" applyNumberFormat="1" applyFont="1" applyFill="1" applyBorder="1" applyProtection="1">
      <protection locked="0"/>
    </xf>
    <xf numFmtId="171" fontId="28" fillId="0" borderId="0" xfId="202" applyNumberFormat="1" applyFont="1" applyProtection="1"/>
    <xf numFmtId="171" fontId="28" fillId="0" borderId="60" xfId="202" applyNumberFormat="1" applyFont="1" applyFill="1" applyBorder="1" applyProtection="1">
      <protection locked="0"/>
    </xf>
    <xf numFmtId="171" fontId="27" fillId="29" borderId="61" xfId="202" applyNumberFormat="1" applyFont="1" applyFill="1" applyBorder="1" applyProtection="1"/>
    <xf numFmtId="0" fontId="83" fillId="33" borderId="0" xfId="7" applyFont="1" applyFill="1" applyBorder="1" applyProtection="1"/>
    <xf numFmtId="167" fontId="0" fillId="33" borderId="0" xfId="0" applyFont="1" applyFill="1"/>
    <xf numFmtId="49" fontId="28" fillId="33" borderId="0" xfId="10" applyNumberFormat="1" applyFont="1" applyFill="1" applyProtection="1"/>
    <xf numFmtId="167" fontId="27" fillId="33" borderId="0" xfId="10" applyFont="1" applyFill="1" applyBorder="1" applyAlignment="1" applyProtection="1"/>
    <xf numFmtId="49" fontId="27" fillId="33" borderId="0" xfId="10" applyNumberFormat="1" applyFont="1" applyFill="1" applyBorder="1" applyAlignment="1" applyProtection="1">
      <alignment horizontal="center"/>
    </xf>
    <xf numFmtId="167" fontId="27" fillId="33" borderId="0" xfId="10" applyFont="1" applyFill="1" applyBorder="1" applyProtection="1"/>
    <xf numFmtId="167" fontId="28" fillId="33" borderId="0" xfId="0" applyFont="1" applyFill="1" applyBorder="1" applyAlignment="1" applyProtection="1">
      <alignment horizontal="centerContinuous"/>
    </xf>
    <xf numFmtId="167" fontId="28" fillId="33" borderId="0" xfId="0" applyFont="1" applyFill="1" applyAlignment="1" applyProtection="1">
      <alignment vertical="top"/>
    </xf>
    <xf numFmtId="167" fontId="0" fillId="33" borderId="0" xfId="0" applyFont="1" applyFill="1" applyAlignment="1" applyProtection="1">
      <alignment vertical="top"/>
    </xf>
    <xf numFmtId="49" fontId="28" fillId="33" borderId="0" xfId="0" applyNumberFormat="1" applyFont="1" applyFill="1" applyAlignment="1" applyProtection="1">
      <alignment horizontal="center"/>
    </xf>
    <xf numFmtId="167" fontId="28" fillId="33" borderId="0" xfId="0" applyFont="1" applyFill="1" applyBorder="1" applyAlignment="1" applyProtection="1">
      <alignment horizontal="centerContinuous" vertical="top"/>
    </xf>
    <xf numFmtId="167" fontId="95" fillId="33" borderId="0" xfId="0" applyFont="1" applyFill="1"/>
    <xf numFmtId="167" fontId="28" fillId="0" borderId="0" xfId="0" applyFont="1" applyProtection="1"/>
    <xf numFmtId="49" fontId="95" fillId="33" borderId="0" xfId="0" quotePrefix="1" applyNumberFormat="1" applyFont="1" applyFill="1" applyAlignment="1" applyProtection="1">
      <alignment horizontal="center"/>
    </xf>
    <xf numFmtId="0" fontId="37" fillId="33" borderId="0" xfId="12" applyFont="1" applyFill="1" applyBorder="1" applyProtection="1"/>
    <xf numFmtId="0" fontId="27" fillId="33" borderId="0" xfId="12" applyFont="1" applyFill="1" applyProtection="1"/>
    <xf numFmtId="0" fontId="27" fillId="33" borderId="0" xfId="12" applyFont="1" applyFill="1" applyBorder="1" applyAlignment="1" applyProtection="1">
      <alignment horizontal="right"/>
    </xf>
    <xf numFmtId="167" fontId="28" fillId="33" borderId="0" xfId="0" applyFont="1" applyFill="1" applyAlignment="1" applyProtection="1">
      <alignment horizontal="center"/>
      <protection locked="0"/>
    </xf>
    <xf numFmtId="0" fontId="28" fillId="33" borderId="0" xfId="0" applyNumberFormat="1" applyFont="1" applyFill="1" applyAlignment="1" applyProtection="1">
      <alignment horizontal="right"/>
    </xf>
    <xf numFmtId="167" fontId="28" fillId="0" borderId="0" xfId="0" applyFont="1" applyBorder="1"/>
    <xf numFmtId="49" fontId="28" fillId="0" borderId="0" xfId="0" applyNumberFormat="1" applyFont="1"/>
    <xf numFmtId="167" fontId="83" fillId="33" borderId="0" xfId="0" applyFont="1" applyFill="1" applyBorder="1" applyProtection="1"/>
    <xf numFmtId="167" fontId="37" fillId="33" borderId="0" xfId="0" applyFont="1" applyFill="1" applyBorder="1" applyProtection="1"/>
    <xf numFmtId="49" fontId="28" fillId="0" borderId="0" xfId="0" applyNumberFormat="1" applyFont="1" applyProtection="1"/>
    <xf numFmtId="49" fontId="27" fillId="33" borderId="0" xfId="0" applyNumberFormat="1" applyFont="1" applyFill="1" applyAlignment="1" applyProtection="1"/>
    <xf numFmtId="49" fontId="35" fillId="33" borderId="0" xfId="0" applyNumberFormat="1" applyFont="1" applyFill="1" applyAlignment="1" applyProtection="1">
      <alignment horizontal="center"/>
    </xf>
    <xf numFmtId="49" fontId="27" fillId="33" borderId="0" xfId="0" applyNumberFormat="1" applyFont="1" applyFill="1" applyAlignment="1" applyProtection="1">
      <alignment horizontal="centerContinuous"/>
    </xf>
    <xf numFmtId="49" fontId="27" fillId="33" borderId="0" xfId="0" applyNumberFormat="1" applyFont="1" applyFill="1" applyAlignment="1" applyProtection="1">
      <alignment horizontal="right"/>
    </xf>
    <xf numFmtId="167" fontId="95" fillId="33" borderId="0" xfId="0" applyFont="1" applyFill="1" applyAlignment="1" applyProtection="1">
      <alignment horizontal="left" vertical="top" wrapText="1"/>
    </xf>
    <xf numFmtId="167" fontId="28" fillId="33" borderId="0" xfId="0" quotePrefix="1" applyFont="1" applyFill="1" applyAlignment="1" applyProtection="1">
      <alignment horizontal="center" vertical="top" wrapText="1"/>
    </xf>
    <xf numFmtId="49" fontId="28" fillId="33" borderId="0" xfId="0" applyNumberFormat="1" applyFont="1" applyFill="1" applyAlignment="1" applyProtection="1">
      <alignment horizontal="right"/>
    </xf>
    <xf numFmtId="167" fontId="27" fillId="33" borderId="0" xfId="0" applyFont="1" applyFill="1" applyAlignment="1" applyProtection="1">
      <alignment horizontal="right"/>
    </xf>
    <xf numFmtId="167" fontId="27" fillId="33" borderId="0" xfId="0" quotePrefix="1" applyFont="1" applyFill="1" applyAlignment="1" applyProtection="1">
      <alignment horizontal="right"/>
    </xf>
    <xf numFmtId="49" fontId="28" fillId="33" borderId="0" xfId="0" quotePrefix="1" applyNumberFormat="1" applyFont="1" applyFill="1" applyAlignment="1" applyProtection="1">
      <alignment horizontal="right" vertical="top"/>
    </xf>
    <xf numFmtId="49" fontId="28" fillId="33" borderId="0" xfId="0" applyNumberFormat="1" applyFont="1" applyFill="1" applyBorder="1" applyAlignment="1" applyProtection="1">
      <alignment horizontal="center"/>
    </xf>
    <xf numFmtId="167" fontId="28" fillId="33" borderId="0" xfId="0" applyFont="1" applyFill="1" applyBorder="1" applyAlignment="1" applyProtection="1">
      <alignment horizontal="right"/>
    </xf>
    <xf numFmtId="167" fontId="27" fillId="33" borderId="0" xfId="0" quotePrefix="1" applyFont="1" applyFill="1" applyBorder="1" applyAlignment="1" applyProtection="1">
      <alignment horizontal="right"/>
    </xf>
    <xf numFmtId="14" fontId="28" fillId="33" borderId="0" xfId="0" applyNumberFormat="1" applyFont="1" applyFill="1" applyProtection="1"/>
    <xf numFmtId="167" fontId="95" fillId="33" borderId="0" xfId="0" applyFont="1" applyFill="1" applyBorder="1" applyProtection="1"/>
    <xf numFmtId="167" fontId="27" fillId="33" borderId="0" xfId="0" applyFont="1" applyFill="1" applyBorder="1" applyAlignment="1" applyProtection="1">
      <alignment horizontal="right"/>
    </xf>
    <xf numFmtId="167" fontId="37" fillId="33" borderId="0" xfId="0" applyFont="1" applyFill="1" applyProtection="1"/>
    <xf numFmtId="0" fontId="83" fillId="33" borderId="0" xfId="8" applyFont="1" applyFill="1" applyBorder="1" applyAlignment="1" applyProtection="1"/>
    <xf numFmtId="49" fontId="28" fillId="33" borderId="0" xfId="0" quotePrefix="1" applyNumberFormat="1" applyFont="1" applyFill="1" applyAlignment="1" applyProtection="1">
      <alignment horizontal="center"/>
    </xf>
    <xf numFmtId="49" fontId="27" fillId="33" borderId="0" xfId="0" applyNumberFormat="1" applyFont="1" applyFill="1" applyAlignment="1" applyProtection="1">
      <alignment horizontal="left"/>
    </xf>
    <xf numFmtId="167" fontId="28" fillId="33" borderId="0" xfId="0" quotePrefix="1" applyFont="1" applyFill="1" applyAlignment="1" applyProtection="1">
      <alignment horizontal="left"/>
    </xf>
    <xf numFmtId="167" fontId="28" fillId="33" borderId="0" xfId="0" quotePrefix="1" applyFont="1" applyFill="1" applyProtection="1"/>
    <xf numFmtId="49" fontId="28" fillId="0" borderId="0" xfId="0" applyNumberFormat="1" applyFont="1" applyAlignment="1" applyProtection="1">
      <alignment horizontal="centerContinuous"/>
    </xf>
    <xf numFmtId="167" fontId="28" fillId="0" borderId="0" xfId="0" applyFont="1" applyAlignment="1" applyProtection="1">
      <alignment horizontal="centerContinuous"/>
    </xf>
    <xf numFmtId="49" fontId="28" fillId="33" borderId="0" xfId="0" quotePrefix="1" applyNumberFormat="1" applyFont="1" applyFill="1" applyAlignment="1" applyProtection="1">
      <alignment horizontal="left"/>
    </xf>
    <xf numFmtId="49" fontId="28" fillId="33" borderId="0" xfId="0" applyNumberFormat="1" applyFont="1" applyFill="1" applyAlignment="1" applyProtection="1">
      <alignment horizontal="centerContinuous"/>
    </xf>
    <xf numFmtId="167" fontId="83" fillId="33" borderId="0" xfId="0" applyFont="1" applyFill="1" applyBorder="1" applyAlignment="1" applyProtection="1">
      <alignment horizontal="right"/>
    </xf>
    <xf numFmtId="167" fontId="106" fillId="33" borderId="0" xfId="0" applyFont="1" applyFill="1" applyProtection="1"/>
    <xf numFmtId="167" fontId="28" fillId="33" borderId="63" xfId="0" applyFont="1" applyFill="1" applyBorder="1" applyProtection="1"/>
    <xf numFmtId="167" fontId="28" fillId="33" borderId="65" xfId="0" applyFont="1" applyFill="1" applyBorder="1" applyProtection="1"/>
    <xf numFmtId="167" fontId="28" fillId="0" borderId="63" xfId="0" applyFont="1" applyBorder="1" applyProtection="1">
      <protection locked="0"/>
    </xf>
    <xf numFmtId="49" fontId="28" fillId="33" borderId="0" xfId="0" applyNumberFormat="1" applyFont="1" applyFill="1" applyAlignment="1" applyProtection="1"/>
    <xf numFmtId="167" fontId="27" fillId="33" borderId="0" xfId="0" applyFont="1" applyFill="1" applyAlignment="1" applyProtection="1">
      <alignment horizontal="centerContinuous"/>
    </xf>
    <xf numFmtId="167" fontId="28" fillId="33" borderId="36" xfId="0" applyFont="1" applyFill="1" applyBorder="1" applyAlignment="1" applyProtection="1">
      <alignment wrapText="1"/>
    </xf>
    <xf numFmtId="167" fontId="31" fillId="33" borderId="37" xfId="0" applyFont="1" applyFill="1" applyBorder="1" applyProtection="1"/>
    <xf numFmtId="167" fontId="27" fillId="33" borderId="37" xfId="0" applyFont="1" applyFill="1" applyBorder="1" applyAlignment="1" applyProtection="1">
      <alignment horizontal="center" wrapText="1"/>
    </xf>
    <xf numFmtId="167" fontId="27" fillId="33" borderId="62" xfId="0" applyFont="1" applyFill="1" applyBorder="1" applyAlignment="1" applyProtection="1">
      <alignment horizontal="center" wrapText="1"/>
    </xf>
    <xf numFmtId="167" fontId="28" fillId="33" borderId="4" xfId="9" quotePrefix="1" applyFont="1" applyFill="1" applyBorder="1" applyAlignment="1" applyProtection="1">
      <alignment horizontal="left"/>
    </xf>
    <xf numFmtId="49" fontId="28" fillId="0" borderId="32" xfId="0" applyNumberFormat="1" applyFont="1" applyFill="1" applyBorder="1" applyAlignment="1" applyProtection="1">
      <alignment horizontal="center"/>
      <protection locked="0"/>
    </xf>
    <xf numFmtId="167" fontId="28" fillId="33" borderId="38" xfId="0" applyFont="1" applyFill="1" applyBorder="1" applyProtection="1"/>
    <xf numFmtId="167" fontId="28" fillId="33" borderId="7" xfId="0" quotePrefix="1" applyFont="1" applyFill="1" applyBorder="1" applyAlignment="1" applyProtection="1">
      <alignment horizontal="left"/>
    </xf>
    <xf numFmtId="49" fontId="28" fillId="0" borderId="33" xfId="0" applyNumberFormat="1" applyFont="1" applyBorder="1" applyAlignment="1" applyProtection="1">
      <alignment horizontal="center"/>
      <protection locked="0"/>
    </xf>
    <xf numFmtId="171" fontId="28" fillId="0" borderId="39" xfId="202" applyNumberFormat="1" applyFont="1" applyBorder="1" applyProtection="1">
      <protection locked="0"/>
    </xf>
    <xf numFmtId="167" fontId="28" fillId="33" borderId="7" xfId="0" applyFont="1" applyFill="1" applyBorder="1" applyAlignment="1" applyProtection="1"/>
    <xf numFmtId="167" fontId="28" fillId="33" borderId="4" xfId="0" applyFont="1" applyFill="1" applyBorder="1" applyAlignment="1" applyProtection="1">
      <alignment horizontal="left" wrapText="1"/>
    </xf>
    <xf numFmtId="167" fontId="28" fillId="33" borderId="7" xfId="9" applyFont="1" applyFill="1" applyBorder="1" applyAlignment="1" applyProtection="1">
      <alignment horizontal="left"/>
    </xf>
    <xf numFmtId="49" fontId="28" fillId="0" borderId="33" xfId="0" applyNumberFormat="1" applyFont="1" applyFill="1" applyBorder="1" applyAlignment="1" applyProtection="1">
      <alignment horizontal="center"/>
      <protection locked="0"/>
    </xf>
    <xf numFmtId="49" fontId="27" fillId="0" borderId="33" xfId="0" quotePrefix="1" applyNumberFormat="1" applyFont="1" applyFill="1" applyBorder="1" applyAlignment="1" applyProtection="1">
      <alignment horizontal="center"/>
      <protection locked="0"/>
    </xf>
    <xf numFmtId="171" fontId="28" fillId="0" borderId="63" xfId="202" applyNumberFormat="1" applyFont="1" applyFill="1" applyBorder="1" applyProtection="1">
      <protection locked="0"/>
    </xf>
    <xf numFmtId="167" fontId="28" fillId="33" borderId="7" xfId="0" applyFont="1" applyFill="1" applyBorder="1" applyAlignment="1" applyProtection="1">
      <alignment horizontal="left"/>
    </xf>
    <xf numFmtId="49" fontId="28" fillId="0" borderId="34" xfId="0" applyNumberFormat="1" applyFont="1" applyBorder="1" applyAlignment="1" applyProtection="1">
      <alignment horizontal="center"/>
      <protection locked="0"/>
    </xf>
    <xf numFmtId="171" fontId="27" fillId="32" borderId="75" xfId="202" applyNumberFormat="1" applyFont="1" applyFill="1" applyBorder="1" applyProtection="1"/>
    <xf numFmtId="167" fontId="28" fillId="0" borderId="11" xfId="0" applyFont="1" applyFill="1" applyBorder="1" applyAlignment="1" applyProtection="1">
      <alignment horizontal="left"/>
      <protection locked="0"/>
    </xf>
    <xf numFmtId="49" fontId="28" fillId="33" borderId="9" xfId="0" applyNumberFormat="1" applyFont="1" applyFill="1" applyBorder="1" applyAlignment="1" applyProtection="1">
      <alignment horizontal="center"/>
    </xf>
    <xf numFmtId="167" fontId="28" fillId="33" borderId="70" xfId="0" applyFont="1" applyFill="1" applyBorder="1" applyProtection="1"/>
    <xf numFmtId="167" fontId="28" fillId="33" borderId="29" xfId="0" applyFont="1" applyFill="1" applyBorder="1" applyProtection="1"/>
    <xf numFmtId="171" fontId="28" fillId="34" borderId="63" xfId="202" applyNumberFormat="1" applyFont="1" applyFill="1" applyBorder="1" applyProtection="1"/>
    <xf numFmtId="171" fontId="28" fillId="33" borderId="39" xfId="202" applyNumberFormat="1" applyFont="1" applyFill="1" applyBorder="1" applyProtection="1"/>
    <xf numFmtId="167" fontId="28" fillId="33" borderId="35" xfId="0" applyFont="1" applyFill="1" applyBorder="1" applyProtection="1"/>
    <xf numFmtId="0" fontId="28" fillId="33" borderId="63" xfId="233" applyFont="1" applyFill="1" applyBorder="1" applyProtection="1"/>
    <xf numFmtId="167" fontId="28" fillId="33" borderId="38" xfId="0" quotePrefix="1" applyFont="1" applyFill="1" applyBorder="1" applyProtection="1"/>
    <xf numFmtId="167" fontId="27" fillId="28" borderId="62" xfId="0" applyFont="1" applyFill="1" applyBorder="1" applyAlignment="1" applyProtection="1">
      <alignment horizontal="center" wrapText="1"/>
    </xf>
    <xf numFmtId="3" fontId="28" fillId="33" borderId="0" xfId="6" applyNumberFormat="1" applyFont="1" applyFill="1" applyAlignment="1" applyProtection="1">
      <alignment horizontal="right"/>
    </xf>
    <xf numFmtId="49" fontId="28" fillId="33" borderId="38" xfId="0" applyNumberFormat="1" applyFont="1" applyFill="1" applyBorder="1" applyAlignment="1" applyProtection="1">
      <alignment horizontal="center"/>
    </xf>
    <xf numFmtId="49" fontId="28" fillId="0" borderId="32" xfId="9" quotePrefix="1" applyNumberFormat="1" applyFont="1" applyFill="1" applyBorder="1" applyAlignment="1" applyProtection="1">
      <alignment horizontal="center"/>
      <protection locked="0"/>
    </xf>
    <xf numFmtId="49" fontId="28" fillId="33" borderId="38" xfId="0" quotePrefix="1" applyNumberFormat="1" applyFont="1" applyFill="1" applyBorder="1" applyAlignment="1" applyProtection="1">
      <alignment horizontal="center"/>
    </xf>
    <xf numFmtId="167" fontId="28" fillId="33" borderId="10" xfId="0" quotePrefix="1" applyFont="1" applyFill="1" applyBorder="1" applyAlignment="1" applyProtection="1">
      <alignment horizontal="left"/>
    </xf>
    <xf numFmtId="49" fontId="28" fillId="0" borderId="34" xfId="0" applyNumberFormat="1" applyFont="1" applyFill="1" applyBorder="1" applyAlignment="1" applyProtection="1">
      <alignment horizontal="center"/>
      <protection locked="0"/>
    </xf>
    <xf numFmtId="168" fontId="28" fillId="33" borderId="0" xfId="0" applyNumberFormat="1" applyFont="1" applyFill="1" applyBorder="1" applyProtection="1"/>
    <xf numFmtId="0" fontId="27" fillId="33" borderId="0" xfId="1" quotePrefix="1" applyFont="1" applyFill="1" applyBorder="1" applyAlignment="1" applyProtection="1">
      <alignment horizontal="left"/>
    </xf>
    <xf numFmtId="49" fontId="28" fillId="33" borderId="38" xfId="9" applyNumberFormat="1" applyFont="1" applyFill="1" applyBorder="1" applyAlignment="1" applyProtection="1">
      <alignment horizontal="center"/>
    </xf>
    <xf numFmtId="171" fontId="28" fillId="33" borderId="0" xfId="202" applyNumberFormat="1" applyFont="1" applyFill="1" applyBorder="1" applyProtection="1"/>
    <xf numFmtId="172" fontId="27" fillId="33" borderId="0" xfId="0" applyNumberFormat="1" applyFont="1" applyFill="1" applyBorder="1" applyProtection="1"/>
    <xf numFmtId="49" fontId="28" fillId="33" borderId="0" xfId="9" applyNumberFormat="1" applyFont="1" applyFill="1" applyAlignment="1" applyProtection="1">
      <alignment horizontal="center"/>
    </xf>
    <xf numFmtId="167" fontId="27" fillId="33" borderId="0" xfId="9" applyFont="1" applyFill="1" applyBorder="1" applyAlignment="1" applyProtection="1">
      <alignment horizontal="left"/>
    </xf>
    <xf numFmtId="167" fontId="28" fillId="33" borderId="0" xfId="9" applyFont="1" applyFill="1" applyBorder="1" applyProtection="1"/>
    <xf numFmtId="167" fontId="28" fillId="33" borderId="0" xfId="9" applyFont="1" applyFill="1" applyProtection="1"/>
    <xf numFmtId="167" fontId="28" fillId="33" borderId="0" xfId="9" applyFont="1" applyFill="1" applyAlignment="1" applyProtection="1">
      <alignment horizontal="centerContinuous"/>
    </xf>
    <xf numFmtId="171" fontId="28" fillId="0" borderId="41" xfId="202" applyNumberFormat="1" applyFont="1" applyFill="1" applyBorder="1" applyProtection="1">
      <protection locked="0"/>
    </xf>
    <xf numFmtId="167" fontId="28" fillId="0" borderId="60" xfId="0" applyFont="1" applyFill="1" applyBorder="1" applyProtection="1">
      <protection locked="0"/>
    </xf>
    <xf numFmtId="171" fontId="28" fillId="28" borderId="61" xfId="202" applyNumberFormat="1" applyFont="1" applyFill="1" applyBorder="1" applyProtection="1"/>
    <xf numFmtId="167" fontId="27" fillId="28" borderId="38" xfId="0" applyFont="1" applyFill="1" applyBorder="1" applyAlignment="1" applyProtection="1">
      <alignment wrapText="1"/>
    </xf>
    <xf numFmtId="167" fontId="28" fillId="33" borderId="0" xfId="9" quotePrefix="1" applyFont="1" applyFill="1" applyAlignment="1" applyProtection="1">
      <alignment horizontal="left"/>
    </xf>
    <xf numFmtId="49" fontId="83" fillId="33" borderId="0" xfId="0" applyNumberFormat="1" applyFont="1" applyFill="1" applyBorder="1" applyAlignment="1" applyProtection="1"/>
    <xf numFmtId="167" fontId="28" fillId="33" borderId="30" xfId="0" applyFont="1" applyFill="1" applyBorder="1" applyProtection="1"/>
    <xf numFmtId="49" fontId="28" fillId="33" borderId="0" xfId="6" applyNumberFormat="1" applyFont="1" applyFill="1" applyProtection="1"/>
    <xf numFmtId="49" fontId="92" fillId="33" borderId="0" xfId="6" applyNumberFormat="1" applyFont="1" applyFill="1" applyBorder="1" applyAlignment="1" applyProtection="1">
      <alignment horizontal="center"/>
    </xf>
    <xf numFmtId="3" fontId="28" fillId="33" borderId="0" xfId="0" applyNumberFormat="1" applyFont="1" applyFill="1" applyBorder="1" applyAlignment="1" applyProtection="1">
      <alignment horizontal="center"/>
    </xf>
    <xf numFmtId="172" fontId="27" fillId="33" borderId="0" xfId="203" applyNumberFormat="1" applyFont="1" applyFill="1" applyProtection="1"/>
    <xf numFmtId="3" fontId="28" fillId="33" borderId="0" xfId="0" quotePrefix="1" applyNumberFormat="1" applyFont="1" applyFill="1" applyBorder="1" applyAlignment="1" applyProtection="1">
      <alignment horizontal="center"/>
    </xf>
    <xf numFmtId="167" fontId="27" fillId="33" borderId="30" xfId="214" applyFont="1" applyFill="1" applyBorder="1" applyProtection="1"/>
    <xf numFmtId="167" fontId="28" fillId="33" borderId="0" xfId="214" applyFont="1" applyFill="1" applyBorder="1" applyProtection="1"/>
    <xf numFmtId="167" fontId="28" fillId="33" borderId="64" xfId="0" applyFont="1" applyFill="1" applyBorder="1" applyProtection="1"/>
    <xf numFmtId="167" fontId="28" fillId="0" borderId="63" xfId="0" applyFont="1" applyFill="1" applyBorder="1" applyProtection="1">
      <protection locked="0"/>
    </xf>
    <xf numFmtId="167" fontId="28" fillId="33" borderId="46" xfId="0" applyFont="1" applyFill="1" applyBorder="1" applyProtection="1"/>
    <xf numFmtId="167" fontId="28" fillId="33" borderId="5" xfId="0" applyFont="1" applyFill="1" applyBorder="1" applyProtection="1"/>
    <xf numFmtId="167" fontId="28" fillId="33" borderId="48" xfId="0" applyFont="1" applyFill="1" applyBorder="1" applyProtection="1"/>
    <xf numFmtId="167" fontId="28" fillId="33" borderId="10" xfId="0" applyFont="1" applyFill="1" applyBorder="1" applyProtection="1"/>
    <xf numFmtId="167" fontId="28" fillId="33" borderId="59" xfId="0" applyFont="1" applyFill="1" applyBorder="1" applyProtection="1"/>
    <xf numFmtId="3" fontId="28" fillId="33" borderId="0" xfId="0" applyNumberFormat="1" applyFont="1" applyFill="1" applyProtection="1"/>
    <xf numFmtId="167" fontId="35" fillId="33" borderId="0" xfId="9" applyFont="1" applyFill="1" applyAlignment="1" applyProtection="1"/>
    <xf numFmtId="167" fontId="27" fillId="28" borderId="37" xfId="0" applyFont="1" applyFill="1" applyBorder="1" applyAlignment="1" applyProtection="1">
      <alignment horizontal="center" wrapText="1"/>
    </xf>
    <xf numFmtId="167" fontId="26" fillId="33" borderId="0" xfId="0" applyFont="1" applyFill="1" applyBorder="1" applyAlignment="1" applyProtection="1"/>
    <xf numFmtId="0" fontId="83" fillId="33" borderId="0" xfId="8" applyFont="1" applyFill="1" applyBorder="1" applyAlignment="1" applyProtection="1">
      <alignment horizontal="left"/>
    </xf>
    <xf numFmtId="167" fontId="83" fillId="33" borderId="0" xfId="0" applyFont="1" applyFill="1" applyBorder="1" applyAlignment="1" applyProtection="1">
      <alignment horizontal="left"/>
    </xf>
    <xf numFmtId="49" fontId="83" fillId="33" borderId="0" xfId="0" applyNumberFormat="1" applyFont="1" applyFill="1" applyBorder="1" applyAlignment="1" applyProtection="1">
      <alignment horizontal="left"/>
    </xf>
    <xf numFmtId="167" fontId="27" fillId="33" borderId="42" xfId="0" applyFont="1" applyFill="1" applyBorder="1" applyProtection="1"/>
    <xf numFmtId="167" fontId="83" fillId="33" borderId="43" xfId="0" applyFont="1" applyFill="1" applyBorder="1" applyAlignment="1" applyProtection="1">
      <alignment horizontal="left"/>
    </xf>
    <xf numFmtId="3" fontId="18" fillId="33" borderId="0" xfId="0" applyNumberFormat="1" applyFont="1" applyFill="1" applyProtection="1"/>
    <xf numFmtId="0" fontId="27" fillId="33" borderId="0" xfId="5" applyFont="1" applyFill="1" applyProtection="1"/>
    <xf numFmtId="167" fontId="28" fillId="0" borderId="49" xfId="0" applyFont="1" applyBorder="1" applyAlignment="1" applyProtection="1">
      <protection locked="0"/>
    </xf>
    <xf numFmtId="0" fontId="27" fillId="33" borderId="0" xfId="7" applyFont="1" applyFill="1" applyBorder="1" applyAlignment="1" applyProtection="1"/>
    <xf numFmtId="167" fontId="83" fillId="33" borderId="0" xfId="9" applyFont="1" applyFill="1" applyBorder="1" applyProtection="1"/>
    <xf numFmtId="0" fontId="83" fillId="33" borderId="0" xfId="6" applyFont="1" applyFill="1" applyBorder="1" applyAlignment="1" applyProtection="1"/>
    <xf numFmtId="49" fontId="83" fillId="33" borderId="0" xfId="6" applyNumberFormat="1" applyFont="1" applyFill="1" applyBorder="1" applyAlignment="1" applyProtection="1"/>
    <xf numFmtId="0" fontId="28" fillId="33" borderId="0" xfId="5" quotePrefix="1" applyFont="1" applyFill="1" applyAlignment="1" applyProtection="1">
      <alignment horizontal="center"/>
    </xf>
    <xf numFmtId="0" fontId="28" fillId="33" borderId="0" xfId="5" applyFont="1" applyFill="1" applyProtection="1"/>
    <xf numFmtId="0" fontId="28" fillId="33" borderId="0" xfId="5" applyFont="1" applyFill="1" applyAlignment="1" applyProtection="1">
      <alignment horizontal="center"/>
    </xf>
    <xf numFmtId="0" fontId="83" fillId="33" borderId="0" xfId="5" applyFont="1" applyFill="1" applyBorder="1" applyProtection="1"/>
    <xf numFmtId="0" fontId="37" fillId="33" borderId="0" xfId="5" applyFont="1" applyFill="1" applyBorder="1" applyProtection="1"/>
    <xf numFmtId="0" fontId="36" fillId="33" borderId="0" xfId="12" applyFont="1" applyFill="1" applyBorder="1" applyProtection="1"/>
    <xf numFmtId="0" fontId="36" fillId="33" borderId="0" xfId="12" applyFont="1" applyFill="1" applyBorder="1" applyAlignment="1" applyProtection="1">
      <alignment horizontal="right"/>
    </xf>
    <xf numFmtId="0" fontId="19" fillId="33" borderId="0" xfId="12" applyFont="1" applyFill="1" applyBorder="1" applyAlignment="1" applyProtection="1">
      <alignment horizontal="center" wrapText="1"/>
    </xf>
    <xf numFmtId="168" fontId="0" fillId="33" borderId="0" xfId="12" applyNumberFormat="1" applyFont="1" applyFill="1" applyBorder="1" applyAlignment="1" applyProtection="1">
      <alignment vertical="top"/>
    </xf>
    <xf numFmtId="168" fontId="19" fillId="33" borderId="0" xfId="12" applyNumberFormat="1" applyFont="1" applyFill="1" applyBorder="1" applyAlignment="1" applyProtection="1">
      <alignment vertical="top"/>
    </xf>
    <xf numFmtId="0" fontId="26" fillId="33" borderId="0" xfId="12" quotePrefix="1" applyFont="1" applyFill="1" applyAlignment="1" applyProtection="1">
      <alignment horizontal="right"/>
    </xf>
    <xf numFmtId="0" fontId="28" fillId="33" borderId="0" xfId="7" applyFont="1" applyFill="1" applyBorder="1" applyProtection="1"/>
    <xf numFmtId="0" fontId="28" fillId="33" borderId="0" xfId="12" applyFont="1" applyFill="1" applyProtection="1"/>
    <xf numFmtId="0" fontId="27" fillId="33" borderId="0" xfId="12" quotePrefix="1" applyFont="1" applyFill="1" applyAlignment="1" applyProtection="1">
      <alignment horizontal="center" vertical="top"/>
    </xf>
    <xf numFmtId="0" fontId="28" fillId="33" borderId="0" xfId="12" applyFont="1" applyFill="1" applyBorder="1" applyProtection="1"/>
    <xf numFmtId="49" fontId="27" fillId="33" borderId="0" xfId="12" applyNumberFormat="1" applyFont="1" applyFill="1" applyAlignment="1" applyProtection="1">
      <alignment horizontal="right"/>
    </xf>
    <xf numFmtId="0" fontId="27" fillId="33" borderId="0" xfId="12" applyFont="1" applyFill="1" applyAlignment="1" applyProtection="1">
      <alignment horizontal="right"/>
    </xf>
    <xf numFmtId="0" fontId="28" fillId="33" borderId="0" xfId="12" quotePrefix="1" applyFont="1" applyFill="1" applyBorder="1" applyProtection="1"/>
    <xf numFmtId="0" fontId="28" fillId="33" borderId="0" xfId="12" quotePrefix="1" applyFont="1" applyFill="1" applyAlignment="1" applyProtection="1">
      <alignment horizontal="right" vertical="top"/>
    </xf>
    <xf numFmtId="0" fontId="28" fillId="33" borderId="0" xfId="12" applyFont="1" applyFill="1" applyAlignment="1" applyProtection="1">
      <alignment vertical="top"/>
    </xf>
    <xf numFmtId="0" fontId="28" fillId="33" borderId="0" xfId="12" applyFont="1" applyFill="1" applyAlignment="1" applyProtection="1">
      <alignment horizontal="right"/>
    </xf>
    <xf numFmtId="0" fontId="28" fillId="33" borderId="0" xfId="12" applyFont="1" applyFill="1" applyAlignment="1" applyProtection="1">
      <alignment horizontal="right" vertical="top"/>
    </xf>
    <xf numFmtId="0" fontId="28" fillId="33" borderId="0" xfId="12" quotePrefix="1" applyFont="1" applyFill="1" applyProtection="1"/>
    <xf numFmtId="14" fontId="28" fillId="33" borderId="0" xfId="12" applyNumberFormat="1" applyFont="1" applyFill="1" applyAlignment="1" applyProtection="1">
      <alignment horizontal="centerContinuous"/>
    </xf>
    <xf numFmtId="167" fontId="28" fillId="33" borderId="0" xfId="11" applyFont="1" applyFill="1" applyProtection="1"/>
    <xf numFmtId="167" fontId="27" fillId="28" borderId="45" xfId="0" applyFont="1" applyFill="1" applyBorder="1" applyAlignment="1" applyProtection="1">
      <alignment horizontal="center" wrapText="1"/>
    </xf>
    <xf numFmtId="171" fontId="0" fillId="0" borderId="0" xfId="202" applyNumberFormat="1" applyFont="1"/>
    <xf numFmtId="171" fontId="28" fillId="0" borderId="44" xfId="202" applyNumberFormat="1" applyFont="1" applyBorder="1" applyProtection="1">
      <protection locked="0"/>
    </xf>
    <xf numFmtId="167" fontId="101" fillId="33" borderId="0" xfId="0" applyFont="1" applyFill="1" applyBorder="1" applyAlignment="1" applyProtection="1">
      <alignment wrapText="1"/>
    </xf>
    <xf numFmtId="0" fontId="27" fillId="33" borderId="0" xfId="55" applyFont="1" applyFill="1" applyAlignment="1" applyProtection="1"/>
    <xf numFmtId="0" fontId="27" fillId="33" borderId="0" xfId="208" applyFont="1" applyFill="1" applyAlignment="1" applyProtection="1">
      <alignment horizontal="left"/>
    </xf>
    <xf numFmtId="0" fontId="27" fillId="33" borderId="0" xfId="208" applyFont="1" applyFill="1" applyAlignment="1" applyProtection="1">
      <alignment horizontal="center"/>
    </xf>
    <xf numFmtId="0" fontId="83" fillId="33" borderId="0" xfId="208" applyFont="1" applyFill="1" applyAlignment="1" applyProtection="1">
      <alignment horizontal="left"/>
    </xf>
    <xf numFmtId="0" fontId="27" fillId="33" borderId="0" xfId="208" applyFont="1" applyFill="1" applyAlignment="1" applyProtection="1">
      <alignment horizontal="centerContinuous"/>
    </xf>
    <xf numFmtId="0" fontId="27" fillId="33" borderId="0" xfId="208" applyFont="1" applyFill="1" applyProtection="1"/>
    <xf numFmtId="167" fontId="28" fillId="33" borderId="0" xfId="9" applyFont="1" applyFill="1" applyAlignment="1" applyProtection="1">
      <alignment horizontal="center"/>
    </xf>
    <xf numFmtId="167" fontId="27" fillId="33" borderId="0" xfId="9" applyFont="1" applyFill="1" applyAlignment="1" applyProtection="1">
      <alignment horizontal="centerContinuous"/>
    </xf>
    <xf numFmtId="0" fontId="83" fillId="33" borderId="0" xfId="12" applyFont="1" applyFill="1" applyBorder="1" applyProtection="1"/>
    <xf numFmtId="0" fontId="83" fillId="33" borderId="0" xfId="12" applyFont="1" applyFill="1" applyBorder="1" applyAlignment="1" applyProtection="1">
      <alignment horizontal="right"/>
    </xf>
    <xf numFmtId="14" fontId="27" fillId="33" borderId="0" xfId="0" applyNumberFormat="1" applyFont="1" applyFill="1" applyBorder="1" applyAlignment="1" applyProtection="1">
      <alignment horizontal="left"/>
    </xf>
    <xf numFmtId="167" fontId="27" fillId="33" borderId="0" xfId="0" applyFont="1" applyFill="1" applyAlignment="1" applyProtection="1"/>
    <xf numFmtId="167" fontId="0" fillId="0" borderId="0" xfId="0" applyProtection="1">
      <protection locked="0"/>
    </xf>
    <xf numFmtId="167" fontId="0" fillId="0" borderId="0" xfId="0" applyAlignment="1" applyProtection="1">
      <alignment horizontal="center"/>
      <protection locked="0"/>
    </xf>
    <xf numFmtId="167" fontId="0" fillId="33" borderId="0" xfId="0" applyFill="1" applyProtection="1">
      <protection locked="0"/>
    </xf>
    <xf numFmtId="167" fontId="37" fillId="33" borderId="0" xfId="0" applyFont="1" applyFill="1" applyBorder="1" applyAlignment="1" applyProtection="1"/>
    <xf numFmtId="167" fontId="83" fillId="33" borderId="0" xfId="0" applyFont="1" applyFill="1" applyBorder="1"/>
    <xf numFmtId="167" fontId="37" fillId="33" borderId="0" xfId="0" applyFont="1" applyFill="1" applyBorder="1"/>
    <xf numFmtId="167" fontId="27" fillId="0" borderId="0" xfId="0" applyFont="1"/>
    <xf numFmtId="167" fontId="107" fillId="33" borderId="0" xfId="0" applyFont="1" applyFill="1" applyBorder="1"/>
    <xf numFmtId="0" fontId="83" fillId="33" borderId="0" xfId="8" applyFont="1" applyFill="1" applyBorder="1" applyAlignment="1"/>
    <xf numFmtId="167" fontId="27" fillId="33" borderId="0" xfId="0" applyFont="1" applyFill="1" applyAlignment="1"/>
    <xf numFmtId="49" fontId="27" fillId="33" borderId="0" xfId="0" applyNumberFormat="1" applyFont="1" applyFill="1" applyAlignment="1"/>
    <xf numFmtId="49" fontId="27" fillId="33" borderId="0" xfId="0" applyNumberFormat="1" applyFont="1" applyFill="1" applyBorder="1" applyAlignment="1" applyProtection="1">
      <alignment horizontal="left"/>
    </xf>
    <xf numFmtId="49" fontId="28" fillId="33" borderId="0" xfId="0" applyNumberFormat="1" applyFont="1" applyFill="1" applyBorder="1" applyProtection="1"/>
    <xf numFmtId="167" fontId="28" fillId="33" borderId="0" xfId="0" quotePrefix="1" applyFont="1" applyFill="1" applyBorder="1" applyProtection="1"/>
    <xf numFmtId="167" fontId="27" fillId="33" borderId="30" xfId="0" applyFont="1" applyFill="1" applyBorder="1" applyProtection="1"/>
    <xf numFmtId="167" fontId="27" fillId="28" borderId="38" xfId="0" applyFont="1" applyFill="1" applyBorder="1" applyAlignment="1">
      <alignment horizontal="left" vertical="center"/>
    </xf>
    <xf numFmtId="167" fontId="19" fillId="0" borderId="0" xfId="0" applyFont="1" applyAlignment="1" applyProtection="1"/>
    <xf numFmtId="49" fontId="84" fillId="33" borderId="0" xfId="0" quotePrefix="1" applyNumberFormat="1" applyFont="1" applyFill="1" applyAlignment="1" applyProtection="1">
      <alignment horizontal="center"/>
    </xf>
    <xf numFmtId="167" fontId="26" fillId="33" borderId="0" xfId="0" quotePrefix="1" applyFont="1" applyFill="1" applyBorder="1" applyAlignment="1" applyProtection="1">
      <alignment horizontal="left"/>
    </xf>
    <xf numFmtId="167" fontId="18" fillId="33" borderId="0" xfId="0" quotePrefix="1" applyFont="1" applyFill="1" applyBorder="1" applyAlignment="1" applyProtection="1">
      <alignment horizontal="left"/>
    </xf>
    <xf numFmtId="167" fontId="18" fillId="0" borderId="0" xfId="0" applyFont="1" applyBorder="1" applyProtection="1"/>
    <xf numFmtId="167" fontId="18" fillId="33" borderId="88" xfId="0" applyFont="1" applyFill="1" applyBorder="1" applyProtection="1"/>
    <xf numFmtId="167" fontId="78" fillId="33" borderId="57" xfId="0" applyFont="1" applyFill="1" applyBorder="1" applyAlignment="1" applyProtection="1">
      <alignment horizontal="center" wrapText="1"/>
    </xf>
    <xf numFmtId="167" fontId="89" fillId="33" borderId="57" xfId="0" applyFont="1" applyFill="1" applyBorder="1" applyAlignment="1" applyProtection="1">
      <alignment horizontal="right"/>
    </xf>
    <xf numFmtId="3" fontId="18" fillId="33" borderId="57" xfId="0" applyNumberFormat="1" applyFont="1" applyFill="1" applyBorder="1" applyProtection="1"/>
    <xf numFmtId="167" fontId="18" fillId="33" borderId="57" xfId="0" applyFont="1" applyFill="1" applyBorder="1" applyProtection="1"/>
    <xf numFmtId="10" fontId="18" fillId="33" borderId="57" xfId="120" applyNumberFormat="1" applyFont="1" applyFill="1" applyBorder="1" applyProtection="1"/>
    <xf numFmtId="167" fontId="18" fillId="33" borderId="57" xfId="0" applyFont="1" applyFill="1" applyBorder="1" applyAlignment="1" applyProtection="1">
      <alignment horizontal="right"/>
    </xf>
    <xf numFmtId="171" fontId="18" fillId="33" borderId="57" xfId="206" applyNumberFormat="1" applyFont="1" applyFill="1" applyBorder="1" applyProtection="1"/>
    <xf numFmtId="167" fontId="89" fillId="33" borderId="55" xfId="0" applyFont="1" applyFill="1" applyBorder="1" applyAlignment="1" applyProtection="1">
      <alignment horizontal="right"/>
    </xf>
    <xf numFmtId="167" fontId="18" fillId="33" borderId="55" xfId="0" applyFont="1" applyFill="1" applyBorder="1" applyProtection="1"/>
    <xf numFmtId="3" fontId="18" fillId="33" borderId="55" xfId="0" applyNumberFormat="1" applyFont="1" applyFill="1" applyBorder="1" applyProtection="1"/>
    <xf numFmtId="167" fontId="18" fillId="0" borderId="0" xfId="0" applyFont="1" applyAlignment="1" applyProtection="1"/>
    <xf numFmtId="167" fontId="26" fillId="33" borderId="0" xfId="0" applyFont="1" applyFill="1" applyBorder="1" applyAlignment="1" applyProtection="1">
      <alignment horizontal="center" wrapText="1"/>
    </xf>
    <xf numFmtId="171" fontId="26" fillId="33" borderId="0" xfId="75" applyNumberFormat="1" applyFont="1" applyFill="1" applyBorder="1" applyAlignment="1" applyProtection="1">
      <alignment horizontal="center"/>
    </xf>
    <xf numFmtId="174" fontId="26" fillId="33" borderId="0" xfId="0" applyNumberFormat="1" applyFont="1" applyFill="1" applyBorder="1" applyAlignment="1" applyProtection="1">
      <alignment horizontal="center"/>
    </xf>
    <xf numFmtId="167" fontId="26" fillId="0" borderId="0" xfId="0" applyFont="1" applyProtection="1"/>
    <xf numFmtId="167" fontId="26" fillId="33" borderId="0" xfId="0" applyFont="1" applyFill="1" applyBorder="1" applyProtection="1"/>
    <xf numFmtId="167" fontId="26" fillId="0" borderId="0" xfId="0" applyFont="1" applyAlignment="1" applyProtection="1">
      <alignment horizontal="center"/>
    </xf>
    <xf numFmtId="167" fontId="18" fillId="0" borderId="0" xfId="0" applyFont="1" applyAlignment="1" applyProtection="1">
      <alignment horizontal="center"/>
    </xf>
    <xf numFmtId="167" fontId="18" fillId="33" borderId="0" xfId="0" quotePrefix="1" applyFont="1" applyFill="1" applyAlignment="1" applyProtection="1">
      <alignment horizontal="center"/>
    </xf>
    <xf numFmtId="167" fontId="18" fillId="0" borderId="0" xfId="0" quotePrefix="1" applyFont="1" applyFill="1" applyAlignment="1" applyProtection="1">
      <alignment horizontal="center"/>
    </xf>
    <xf numFmtId="3" fontId="18" fillId="0" borderId="0" xfId="0" applyNumberFormat="1" applyFont="1" applyFill="1" applyProtection="1"/>
    <xf numFmtId="167" fontId="26" fillId="0" borderId="0" xfId="0" applyFont="1" applyFill="1" applyAlignment="1" applyProtection="1">
      <alignment horizontal="right"/>
    </xf>
    <xf numFmtId="3" fontId="77" fillId="0" borderId="0" xfId="0" applyNumberFormat="1" applyFont="1" applyFill="1" applyBorder="1" applyAlignment="1" applyProtection="1">
      <alignment horizontal="center"/>
    </xf>
    <xf numFmtId="3" fontId="18" fillId="33" borderId="0" xfId="0" applyNumberFormat="1" applyFont="1" applyFill="1" applyBorder="1" applyProtection="1"/>
    <xf numFmtId="9" fontId="18" fillId="33" borderId="0" xfId="120" applyFont="1" applyFill="1" applyBorder="1" applyProtection="1"/>
    <xf numFmtId="171" fontId="18" fillId="33" borderId="0" xfId="204" applyNumberFormat="1" applyFont="1" applyFill="1" applyBorder="1" applyProtection="1"/>
    <xf numFmtId="0" fontId="18" fillId="0" borderId="0" xfId="163" applyFont="1" applyProtection="1"/>
    <xf numFmtId="0" fontId="18" fillId="33" borderId="0" xfId="163" quotePrefix="1" applyFont="1" applyFill="1" applyAlignment="1" applyProtection="1">
      <alignment horizontal="center"/>
    </xf>
    <xf numFmtId="0" fontId="18" fillId="33" borderId="0" xfId="163" applyFont="1" applyFill="1" applyAlignment="1" applyProtection="1">
      <alignment horizontal="center"/>
    </xf>
    <xf numFmtId="0" fontId="26" fillId="33" borderId="0" xfId="163" applyFont="1" applyFill="1" applyProtection="1"/>
    <xf numFmtId="0" fontId="18" fillId="33" borderId="0" xfId="163" applyFont="1" applyFill="1" applyProtection="1"/>
    <xf numFmtId="0" fontId="26" fillId="33" borderId="0" xfId="163" applyFont="1" applyFill="1" applyBorder="1" applyAlignment="1" applyProtection="1">
      <alignment horizontal="center"/>
    </xf>
    <xf numFmtId="172" fontId="26" fillId="33" borderId="0" xfId="203" applyNumberFormat="1" applyFont="1" applyFill="1" applyBorder="1" applyProtection="1"/>
    <xf numFmtId="0" fontId="100" fillId="33" borderId="0" xfId="163" applyFont="1" applyFill="1" applyBorder="1" applyAlignment="1" applyProtection="1">
      <alignment horizontal="center"/>
    </xf>
    <xf numFmtId="0" fontId="26" fillId="33" borderId="83" xfId="163" applyFont="1" applyFill="1" applyBorder="1" applyAlignment="1" applyProtection="1">
      <alignment horizontal="center" wrapText="1"/>
    </xf>
    <xf numFmtId="0" fontId="26" fillId="33" borderId="0" xfId="163" applyFont="1" applyFill="1" applyAlignment="1" applyProtection="1">
      <alignment horizontal="left"/>
    </xf>
    <xf numFmtId="0" fontId="26" fillId="0" borderId="0" xfId="163" applyFont="1" applyProtection="1"/>
    <xf numFmtId="0" fontId="26" fillId="33" borderId="0" xfId="163" applyFont="1" applyFill="1" applyBorder="1" applyProtection="1"/>
    <xf numFmtId="171" fontId="18" fillId="33" borderId="0" xfId="206" applyNumberFormat="1" applyFont="1" applyFill="1" applyBorder="1" applyProtection="1"/>
    <xf numFmtId="171" fontId="26" fillId="33" borderId="0" xfId="206" applyNumberFormat="1" applyFont="1" applyFill="1" applyBorder="1" applyProtection="1"/>
    <xf numFmtId="9" fontId="18" fillId="33" borderId="0" xfId="163" applyNumberFormat="1" applyFont="1" applyFill="1" applyAlignment="1" applyProtection="1">
      <alignment horizontal="left" indent="1"/>
    </xf>
    <xf numFmtId="0" fontId="18" fillId="0" borderId="0" xfId="163" applyFont="1" applyAlignment="1" applyProtection="1">
      <alignment horizontal="center"/>
    </xf>
    <xf numFmtId="14" fontId="26" fillId="0" borderId="0" xfId="203" applyNumberFormat="1" applyFont="1" applyFill="1" applyProtection="1"/>
    <xf numFmtId="0" fontId="18" fillId="0" borderId="0" xfId="163" applyFont="1" applyAlignment="1" applyProtection="1">
      <alignment horizontal="left"/>
    </xf>
    <xf numFmtId="0" fontId="18" fillId="33" borderId="0" xfId="91" applyFont="1" applyFill="1" applyBorder="1" applyProtection="1"/>
    <xf numFmtId="171" fontId="18" fillId="33" borderId="0" xfId="91" applyNumberFormat="1" applyFont="1" applyFill="1" applyBorder="1" applyProtection="1"/>
    <xf numFmtId="0" fontId="18" fillId="33" borderId="0" xfId="91" applyFont="1" applyFill="1" applyBorder="1" applyAlignment="1" applyProtection="1">
      <alignment horizontal="left" indent="1"/>
    </xf>
    <xf numFmtId="0" fontId="18" fillId="33" borderId="0" xfId="91" applyFont="1" applyFill="1" applyProtection="1"/>
    <xf numFmtId="0" fontId="18" fillId="33" borderId="0" xfId="91" applyFont="1" applyFill="1" applyAlignment="1" applyProtection="1">
      <alignment horizontal="center"/>
    </xf>
    <xf numFmtId="0" fontId="18" fillId="33" borderId="0" xfId="91" applyFont="1" applyFill="1" applyAlignment="1" applyProtection="1">
      <alignment horizontal="left" vertical="distributed"/>
    </xf>
    <xf numFmtId="0" fontId="18" fillId="33" borderId="0" xfId="91" applyFont="1" applyFill="1" applyAlignment="1" applyProtection="1">
      <alignment horizontal="center" vertical="distributed"/>
    </xf>
    <xf numFmtId="0" fontId="18" fillId="33" borderId="0" xfId="91" applyFont="1" applyFill="1" applyAlignment="1" applyProtection="1">
      <alignment horizontal="left"/>
    </xf>
    <xf numFmtId="3" fontId="77" fillId="33" borderId="0" xfId="0" applyNumberFormat="1" applyFont="1" applyFill="1" applyBorder="1" applyAlignment="1" applyProtection="1">
      <alignment horizontal="center"/>
    </xf>
    <xf numFmtId="167" fontId="26" fillId="33" borderId="53" xfId="0" applyFont="1" applyFill="1" applyBorder="1" applyProtection="1"/>
    <xf numFmtId="167" fontId="18" fillId="33" borderId="53" xfId="0" applyFont="1" applyFill="1" applyBorder="1" applyProtection="1"/>
    <xf numFmtId="167" fontId="100" fillId="0" borderId="0" xfId="0" applyFont="1" applyFill="1" applyBorder="1" applyAlignment="1" applyProtection="1">
      <alignment horizontal="center"/>
    </xf>
    <xf numFmtId="167" fontId="18" fillId="33" borderId="89" xfId="0" applyFont="1" applyFill="1" applyBorder="1" applyProtection="1"/>
    <xf numFmtId="167" fontId="18" fillId="33" borderId="90" xfId="0" applyFont="1" applyFill="1" applyBorder="1" applyProtection="1"/>
    <xf numFmtId="167" fontId="26" fillId="33" borderId="0" xfId="0" applyFont="1" applyFill="1" applyBorder="1" applyAlignment="1" applyProtection="1">
      <alignment horizontal="left"/>
    </xf>
    <xf numFmtId="167" fontId="18" fillId="33" borderId="56" xfId="0" applyFont="1" applyFill="1" applyBorder="1" applyProtection="1"/>
    <xf numFmtId="167" fontId="18" fillId="33" borderId="91" xfId="0" applyFont="1" applyFill="1" applyBorder="1" applyProtection="1"/>
    <xf numFmtId="167" fontId="26" fillId="33" borderId="0" xfId="0" applyFont="1" applyFill="1" applyAlignment="1" applyProtection="1">
      <alignment horizontal="right"/>
    </xf>
    <xf numFmtId="3" fontId="18" fillId="0" borderId="0" xfId="6" applyNumberFormat="1" applyFont="1" applyAlignment="1" applyProtection="1">
      <alignment horizontal="left"/>
    </xf>
    <xf numFmtId="3" fontId="18" fillId="0" borderId="0" xfId="0" quotePrefix="1" applyNumberFormat="1" applyFont="1" applyFill="1" applyBorder="1" applyAlignment="1" applyProtection="1">
      <alignment horizontal="right"/>
    </xf>
    <xf numFmtId="167" fontId="112" fillId="0" borderId="0" xfId="0" quotePrefix="1" applyFont="1" applyFill="1" applyAlignment="1" applyProtection="1">
      <alignment horizontal="left"/>
    </xf>
    <xf numFmtId="167" fontId="18" fillId="33" borderId="0" xfId="0" applyFont="1" applyFill="1" applyBorder="1" applyAlignment="1" applyProtection="1">
      <alignment horizontal="center" vertical="center"/>
    </xf>
    <xf numFmtId="171" fontId="18" fillId="33" borderId="0" xfId="206" applyNumberFormat="1" applyFont="1" applyFill="1" applyBorder="1" applyAlignment="1" applyProtection="1">
      <alignment horizontal="center" vertical="center"/>
    </xf>
    <xf numFmtId="167" fontId="18" fillId="33" borderId="0" xfId="0" applyFont="1" applyFill="1" applyBorder="1" applyAlignment="1" applyProtection="1">
      <alignment vertical="center"/>
    </xf>
    <xf numFmtId="167" fontId="18" fillId="33" borderId="54" xfId="0" applyFont="1" applyFill="1" applyBorder="1" applyProtection="1"/>
    <xf numFmtId="167" fontId="109" fillId="33" borderId="0" xfId="0" applyFont="1" applyFill="1" applyBorder="1" applyAlignment="1" applyProtection="1">
      <alignment horizontal="left"/>
    </xf>
    <xf numFmtId="167" fontId="109" fillId="33" borderId="0" xfId="0" applyFont="1" applyFill="1" applyBorder="1" applyProtection="1"/>
    <xf numFmtId="167" fontId="28" fillId="33" borderId="0" xfId="0" applyFont="1" applyFill="1" applyAlignment="1">
      <alignment horizontal="left" vertical="center"/>
    </xf>
    <xf numFmtId="167" fontId="27" fillId="33" borderId="37" xfId="11" applyFont="1" applyFill="1" applyBorder="1" applyAlignment="1" applyProtection="1">
      <alignment horizontal="center"/>
    </xf>
    <xf numFmtId="171" fontId="28" fillId="3" borderId="83" xfId="202" applyNumberFormat="1" applyFont="1" applyFill="1" applyBorder="1" applyAlignment="1" applyProtection="1">
      <alignment horizontal="right"/>
      <protection locked="0"/>
    </xf>
    <xf numFmtId="171" fontId="32" fillId="33" borderId="0" xfId="202" applyNumberFormat="1" applyFont="1" applyFill="1" applyBorder="1" applyProtection="1"/>
    <xf numFmtId="167" fontId="28" fillId="0" borderId="0" xfId="0" applyFont="1" applyFill="1" applyProtection="1">
      <protection locked="0"/>
    </xf>
    <xf numFmtId="171" fontId="28" fillId="29" borderId="63" xfId="202" applyNumberFormat="1" applyFont="1" applyFill="1" applyBorder="1" applyProtection="1"/>
    <xf numFmtId="167" fontId="28" fillId="33" borderId="0" xfId="0" applyFont="1" applyFill="1" applyAlignment="1"/>
    <xf numFmtId="167" fontId="28" fillId="33" borderId="8" xfId="9" quotePrefix="1" applyFont="1" applyFill="1" applyBorder="1" applyAlignment="1" applyProtection="1">
      <alignment horizontal="left"/>
    </xf>
    <xf numFmtId="167" fontId="28" fillId="33" borderId="5" xfId="9" applyFont="1" applyFill="1" applyBorder="1" applyAlignment="1" applyProtection="1">
      <alignment horizontal="left"/>
    </xf>
    <xf numFmtId="167" fontId="28" fillId="33" borderId="8" xfId="9" applyFont="1" applyFill="1" applyBorder="1" applyAlignment="1" applyProtection="1">
      <alignment horizontal="left"/>
    </xf>
    <xf numFmtId="167" fontId="28" fillId="33" borderId="97" xfId="0" applyFont="1" applyFill="1" applyBorder="1"/>
    <xf numFmtId="3" fontId="28" fillId="0" borderId="103" xfId="0" applyNumberFormat="1" applyFont="1" applyFill="1" applyBorder="1" applyProtection="1">
      <protection locked="0"/>
    </xf>
    <xf numFmtId="3" fontId="28" fillId="0" borderId="103" xfId="0" applyNumberFormat="1" applyFont="1" applyBorder="1" applyProtection="1">
      <protection locked="0"/>
    </xf>
    <xf numFmtId="44" fontId="27" fillId="33" borderId="83" xfId="211" applyFont="1" applyFill="1" applyBorder="1" applyAlignment="1" applyProtection="1">
      <alignment horizontal="center" wrapText="1"/>
    </xf>
    <xf numFmtId="171" fontId="28" fillId="0" borderId="106" xfId="202" applyNumberFormat="1" applyFont="1" applyFill="1" applyBorder="1" applyProtection="1">
      <protection locked="0"/>
    </xf>
    <xf numFmtId="171" fontId="28" fillId="33" borderId="106" xfId="202" applyNumberFormat="1" applyFont="1" applyFill="1" applyBorder="1" applyProtection="1"/>
    <xf numFmtId="171" fontId="28" fillId="0" borderId="106" xfId="202" applyNumberFormat="1" applyFont="1" applyFill="1" applyBorder="1" applyAlignment="1" applyProtection="1">
      <alignment wrapText="1"/>
      <protection locked="0"/>
    </xf>
    <xf numFmtId="49" fontId="28" fillId="0" borderId="108" xfId="0" applyNumberFormat="1" applyFont="1" applyFill="1" applyBorder="1" applyAlignment="1" applyProtection="1">
      <alignment horizontal="center"/>
      <protection locked="0"/>
    </xf>
    <xf numFmtId="49" fontId="27" fillId="0" borderId="108" xfId="0" applyNumberFormat="1" applyFont="1" applyFill="1" applyBorder="1" applyAlignment="1" applyProtection="1">
      <alignment horizontal="center"/>
      <protection locked="0"/>
    </xf>
    <xf numFmtId="171" fontId="28" fillId="33" borderId="104" xfId="202" applyNumberFormat="1" applyFont="1" applyFill="1" applyBorder="1" applyProtection="1"/>
    <xf numFmtId="49" fontId="27" fillId="0" borderId="108" xfId="0" quotePrefix="1" applyNumberFormat="1" applyFont="1" applyFill="1" applyBorder="1" applyAlignment="1" applyProtection="1">
      <alignment horizontal="center"/>
      <protection locked="0"/>
    </xf>
    <xf numFmtId="0" fontId="28" fillId="33" borderId="80" xfId="1" quotePrefix="1" applyFont="1" applyFill="1" applyBorder="1" applyAlignment="1" applyProtection="1">
      <alignment horizontal="left"/>
    </xf>
    <xf numFmtId="171" fontId="28" fillId="0" borderId="108" xfId="202" applyNumberFormat="1" applyFont="1" applyFill="1" applyBorder="1" applyProtection="1">
      <protection locked="0"/>
    </xf>
    <xf numFmtId="0" fontId="27" fillId="0" borderId="108" xfId="6" applyFont="1" applyFill="1" applyBorder="1" applyAlignment="1" applyProtection="1">
      <alignment horizontal="left"/>
      <protection locked="0"/>
    </xf>
    <xf numFmtId="49" fontId="28" fillId="0" borderId="108" xfId="6" applyNumberFormat="1" applyFont="1" applyFill="1" applyBorder="1" applyAlignment="1" applyProtection="1">
      <alignment horizontal="center"/>
      <protection locked="0"/>
    </xf>
    <xf numFmtId="167" fontId="28" fillId="0" borderId="108" xfId="0" applyFont="1" applyBorder="1" applyProtection="1">
      <protection locked="0"/>
    </xf>
    <xf numFmtId="167" fontId="28" fillId="33" borderId="108" xfId="214" applyFont="1" applyFill="1" applyBorder="1" applyProtection="1"/>
    <xf numFmtId="167" fontId="28" fillId="0" borderId="108" xfId="0" applyFont="1" applyFill="1" applyBorder="1" applyProtection="1">
      <protection locked="0"/>
    </xf>
    <xf numFmtId="171" fontId="28" fillId="0" borderId="108" xfId="202" applyNumberFormat="1" applyFont="1" applyBorder="1" applyProtection="1">
      <protection locked="0"/>
    </xf>
    <xf numFmtId="0" fontId="28" fillId="0" borderId="108" xfId="233" applyFont="1" applyFill="1" applyBorder="1" applyProtection="1">
      <protection locked="0"/>
    </xf>
    <xf numFmtId="171" fontId="28" fillId="0" borderId="108" xfId="202" applyNumberFormat="1" applyFont="1" applyBorder="1" applyAlignment="1" applyProtection="1">
      <alignment horizontal="center"/>
      <protection locked="0"/>
    </xf>
    <xf numFmtId="171" fontId="28" fillId="34" borderId="108" xfId="202" applyNumberFormat="1" applyFont="1" applyFill="1" applyBorder="1" applyProtection="1"/>
    <xf numFmtId="171" fontId="28" fillId="33" borderId="108" xfId="202" applyNumberFormat="1" applyFont="1" applyFill="1" applyBorder="1" applyProtection="1"/>
    <xf numFmtId="171" fontId="28" fillId="33" borderId="103" xfId="202" applyNumberFormat="1" applyFont="1" applyFill="1" applyBorder="1" applyProtection="1"/>
    <xf numFmtId="171" fontId="28" fillId="0" borderId="106" xfId="202" applyNumberFormat="1" applyFont="1" applyBorder="1" applyProtection="1">
      <protection locked="0"/>
    </xf>
    <xf numFmtId="171" fontId="31" fillId="29" borderId="108" xfId="202" applyNumberFormat="1" applyFont="1" applyFill="1" applyBorder="1" applyProtection="1"/>
    <xf numFmtId="167" fontId="37" fillId="33" borderId="103" xfId="9" applyFont="1" applyFill="1" applyBorder="1" applyProtection="1"/>
    <xf numFmtId="0" fontId="83" fillId="33" borderId="103" xfId="7" applyFont="1" applyFill="1" applyBorder="1" applyProtection="1"/>
    <xf numFmtId="0" fontId="28" fillId="33" borderId="103" xfId="7" applyFont="1" applyFill="1" applyBorder="1" applyProtection="1"/>
    <xf numFmtId="167" fontId="28" fillId="0" borderId="83" xfId="0" applyFont="1" applyFill="1" applyBorder="1" applyProtection="1">
      <protection locked="0"/>
    </xf>
    <xf numFmtId="167" fontId="28" fillId="0" borderId="83" xfId="0" applyFont="1" applyFill="1" applyBorder="1" applyAlignment="1" applyProtection="1">
      <alignment horizontal="center"/>
      <protection locked="0"/>
    </xf>
    <xf numFmtId="167" fontId="0" fillId="33" borderId="0" xfId="0" applyFill="1" applyBorder="1" applyProtection="1">
      <protection locked="0"/>
    </xf>
    <xf numFmtId="167" fontId="28" fillId="33" borderId="0" xfId="0" applyFont="1" applyFill="1" applyBorder="1" applyAlignment="1" applyProtection="1">
      <protection locked="0"/>
    </xf>
    <xf numFmtId="167" fontId="28" fillId="33" borderId="0" xfId="0" applyFont="1" applyFill="1" applyBorder="1" applyAlignment="1" applyProtection="1">
      <alignment horizontal="left"/>
      <protection locked="0"/>
    </xf>
    <xf numFmtId="172" fontId="27" fillId="33" borderId="0" xfId="0" applyNumberFormat="1" applyFont="1" applyFill="1" applyBorder="1"/>
    <xf numFmtId="49" fontId="28" fillId="0" borderId="32" xfId="0" applyNumberFormat="1" applyFont="1" applyBorder="1" applyAlignment="1" applyProtection="1">
      <alignment horizontal="center"/>
      <protection locked="0"/>
    </xf>
    <xf numFmtId="49" fontId="28" fillId="0" borderId="108" xfId="0" applyNumberFormat="1" applyFont="1" applyBorder="1" applyAlignment="1" applyProtection="1">
      <alignment horizontal="center"/>
      <protection locked="0"/>
    </xf>
    <xf numFmtId="167" fontId="27" fillId="33" borderId="0" xfId="0" quotePrefix="1" applyFont="1" applyFill="1" applyBorder="1" applyAlignment="1" applyProtection="1"/>
    <xf numFmtId="171" fontId="28" fillId="0" borderId="63" xfId="202" applyNumberFormat="1" applyFont="1" applyBorder="1" applyProtection="1">
      <protection locked="0"/>
    </xf>
    <xf numFmtId="171" fontId="28" fillId="33" borderId="72" xfId="202" applyNumberFormat="1" applyFont="1" applyFill="1" applyBorder="1" applyProtection="1"/>
    <xf numFmtId="171" fontId="28" fillId="33" borderId="81" xfId="202" applyNumberFormat="1" applyFont="1" applyFill="1" applyBorder="1" applyProtection="1"/>
    <xf numFmtId="171" fontId="28" fillId="0" borderId="83" xfId="202" applyNumberFormat="1" applyFont="1" applyBorder="1" applyAlignment="1" applyProtection="1">
      <alignment horizontal="right"/>
      <protection locked="0"/>
    </xf>
    <xf numFmtId="0" fontId="18" fillId="0" borderId="0" xfId="237"/>
    <xf numFmtId="167" fontId="18" fillId="0" borderId="0" xfId="0" applyFont="1"/>
    <xf numFmtId="167" fontId="25" fillId="0" borderId="0" xfId="0" applyFont="1"/>
    <xf numFmtId="167" fontId="28" fillId="33" borderId="104" xfId="0" applyFont="1" applyFill="1" applyBorder="1" applyAlignment="1">
      <alignment horizontal="center"/>
    </xf>
    <xf numFmtId="167" fontId="28" fillId="0" borderId="106" xfId="0" applyFont="1" applyBorder="1" applyProtection="1">
      <protection locked="0"/>
    </xf>
    <xf numFmtId="3" fontId="28" fillId="0" borderId="106" xfId="0" applyNumberFormat="1" applyFont="1" applyBorder="1" applyProtection="1">
      <protection locked="0"/>
    </xf>
    <xf numFmtId="167" fontId="28" fillId="33" borderId="0" xfId="0" quotePrefix="1" applyFont="1" applyFill="1" applyBorder="1" applyAlignment="1">
      <alignment horizontal="left"/>
    </xf>
    <xf numFmtId="37" fontId="28" fillId="33" borderId="0" xfId="0" applyNumberFormat="1" applyFont="1" applyFill="1" applyBorder="1"/>
    <xf numFmtId="14" fontId="28" fillId="33" borderId="0" xfId="0" applyNumberFormat="1" applyFont="1" applyFill="1"/>
    <xf numFmtId="167" fontId="28" fillId="33" borderId="104" xfId="0" quotePrefix="1" applyFont="1" applyFill="1" applyBorder="1" applyAlignment="1">
      <alignment horizontal="center"/>
    </xf>
    <xf numFmtId="167" fontId="28" fillId="40" borderId="104" xfId="0" quotePrefix="1" applyFont="1" applyFill="1" applyBorder="1" applyAlignment="1">
      <alignment horizontal="center"/>
    </xf>
    <xf numFmtId="171" fontId="28" fillId="0" borderId="104" xfId="202" applyNumberFormat="1" applyFont="1" applyBorder="1" applyProtection="1">
      <protection locked="0"/>
    </xf>
    <xf numFmtId="49" fontId="28" fillId="33" borderId="0" xfId="0" applyNumberFormat="1" applyFont="1" applyFill="1"/>
    <xf numFmtId="49" fontId="28" fillId="33" borderId="0" xfId="0" applyNumberFormat="1" applyFont="1" applyFill="1" applyBorder="1" applyAlignment="1">
      <alignment horizontal="center"/>
    </xf>
    <xf numFmtId="167" fontId="27" fillId="33" borderId="0" xfId="0" applyFont="1" applyFill="1" applyBorder="1" applyAlignment="1" applyProtection="1">
      <alignment horizontal="left"/>
      <protection locked="0"/>
    </xf>
    <xf numFmtId="174" fontId="28" fillId="33" borderId="0" xfId="187" applyNumberFormat="1" applyFont="1" applyFill="1" applyBorder="1" applyProtection="1"/>
    <xf numFmtId="167" fontId="28" fillId="0" borderId="104" xfId="0" applyFont="1" applyBorder="1" applyProtection="1">
      <protection locked="0"/>
    </xf>
    <xf numFmtId="167" fontId="18" fillId="0" borderId="0" xfId="0" applyFont="1" applyBorder="1"/>
    <xf numFmtId="49" fontId="28" fillId="33" borderId="50" xfId="0" quotePrefix="1" applyNumberFormat="1" applyFont="1" applyFill="1" applyBorder="1" applyAlignment="1">
      <alignment horizontal="right" vertical="top"/>
    </xf>
    <xf numFmtId="49" fontId="28" fillId="33" borderId="45" xfId="0" applyNumberFormat="1" applyFont="1" applyFill="1" applyBorder="1"/>
    <xf numFmtId="167" fontId="27" fillId="33" borderId="37" xfId="0" applyFont="1" applyFill="1" applyBorder="1" applyAlignment="1">
      <alignment horizontal="left" vertical="top" wrapText="1"/>
    </xf>
    <xf numFmtId="167" fontId="27" fillId="33" borderId="37" xfId="0" applyFont="1" applyFill="1" applyBorder="1" applyAlignment="1">
      <alignment horizontal="center" vertical="top"/>
    </xf>
    <xf numFmtId="167" fontId="27" fillId="33" borderId="37" xfId="0" applyFont="1" applyFill="1" applyBorder="1" applyAlignment="1">
      <alignment horizontal="center" vertical="top" wrapText="1"/>
    </xf>
    <xf numFmtId="167" fontId="27" fillId="33" borderId="37" xfId="0" applyFont="1" applyFill="1" applyBorder="1" applyAlignment="1">
      <alignment horizontal="centerContinuous" vertical="top" wrapText="1"/>
    </xf>
    <xf numFmtId="167" fontId="27" fillId="33" borderId="62" xfId="0" applyFont="1" applyFill="1" applyBorder="1" applyAlignment="1">
      <alignment horizontal="centerContinuous" vertical="top" wrapText="1"/>
    </xf>
    <xf numFmtId="167" fontId="28" fillId="33" borderId="141" xfId="0" applyFont="1" applyFill="1" applyBorder="1"/>
    <xf numFmtId="49" fontId="32" fillId="0" borderId="108" xfId="6" applyNumberFormat="1" applyFont="1" applyFill="1" applyBorder="1" applyAlignment="1" applyProtection="1">
      <alignment horizontal="center" vertical="center"/>
      <protection locked="0"/>
    </xf>
    <xf numFmtId="167" fontId="28" fillId="0" borderId="63" xfId="0" applyFont="1" applyBorder="1" applyAlignment="1" applyProtection="1">
      <protection locked="0"/>
    </xf>
    <xf numFmtId="167" fontId="28" fillId="0" borderId="60" xfId="9" applyFont="1" applyBorder="1" applyProtection="1">
      <protection locked="0"/>
    </xf>
    <xf numFmtId="167" fontId="28" fillId="0" borderId="61" xfId="0" applyFont="1" applyFill="1" applyBorder="1" applyAlignment="1" applyProtection="1">
      <alignment horizontal="center"/>
      <protection locked="0"/>
    </xf>
    <xf numFmtId="0" fontId="28" fillId="33" borderId="36" xfId="233" applyFont="1" applyFill="1" applyBorder="1" applyAlignment="1" applyProtection="1">
      <alignment wrapText="1"/>
    </xf>
    <xf numFmtId="171" fontId="28" fillId="33" borderId="0" xfId="7" applyNumberFormat="1" applyFont="1" applyFill="1" applyProtection="1"/>
    <xf numFmtId="171" fontId="27" fillId="29" borderId="63" xfId="202" applyNumberFormat="1" applyFont="1" applyFill="1" applyBorder="1" applyProtection="1"/>
    <xf numFmtId="171" fontId="28" fillId="0" borderId="0" xfId="202" applyNumberFormat="1" applyFont="1" applyProtection="1">
      <protection locked="0"/>
    </xf>
    <xf numFmtId="167" fontId="26" fillId="0" borderId="0" xfId="0" applyFont="1"/>
    <xf numFmtId="0" fontId="18" fillId="33" borderId="0" xfId="237" applyFill="1"/>
    <xf numFmtId="171" fontId="28" fillId="0" borderId="108" xfId="202" applyNumberFormat="1" applyFont="1" applyFill="1" applyBorder="1" applyAlignment="1" applyProtection="1">
      <alignment horizontal="center"/>
      <protection locked="0"/>
    </xf>
    <xf numFmtId="171" fontId="28" fillId="29" borderId="108" xfId="202" applyNumberFormat="1" applyFont="1" applyFill="1" applyBorder="1" applyProtection="1"/>
    <xf numFmtId="167" fontId="0" fillId="32" borderId="29" xfId="0" applyFill="1" applyBorder="1"/>
    <xf numFmtId="167" fontId="0" fillId="33" borderId="0" xfId="0" applyFill="1" applyBorder="1" applyAlignment="1" applyProtection="1">
      <alignment horizontal="center"/>
    </xf>
    <xf numFmtId="167" fontId="0" fillId="33" borderId="0" xfId="0" applyFill="1" applyBorder="1" applyAlignment="1">
      <alignment horizontal="center"/>
    </xf>
    <xf numFmtId="167" fontId="21" fillId="0" borderId="0" xfId="0" applyFont="1"/>
    <xf numFmtId="167" fontId="21" fillId="0" borderId="0" xfId="0" applyFont="1" applyAlignment="1">
      <alignment wrapText="1"/>
    </xf>
    <xf numFmtId="167" fontId="28" fillId="0" borderId="63" xfId="214" applyFont="1" applyFill="1" applyBorder="1" applyProtection="1">
      <protection locked="0"/>
    </xf>
    <xf numFmtId="49" fontId="28" fillId="0" borderId="63" xfId="6" applyNumberFormat="1" applyFont="1" applyFill="1" applyBorder="1" applyAlignment="1" applyProtection="1">
      <alignment horizontal="center"/>
      <protection locked="0"/>
    </xf>
    <xf numFmtId="171" fontId="28" fillId="0" borderId="151" xfId="202" applyNumberFormat="1" applyFont="1" applyFill="1" applyBorder="1" applyProtection="1">
      <protection locked="0"/>
    </xf>
    <xf numFmtId="171" fontId="28" fillId="0" borderId="152" xfId="202" applyNumberFormat="1" applyFont="1" applyFill="1" applyBorder="1" applyProtection="1">
      <protection locked="0"/>
    </xf>
    <xf numFmtId="49" fontId="28" fillId="0" borderId="61" xfId="0" applyNumberFormat="1" applyFont="1" applyFill="1" applyBorder="1" applyAlignment="1" applyProtection="1">
      <alignment horizontal="center"/>
      <protection locked="0"/>
    </xf>
    <xf numFmtId="167" fontId="28" fillId="33" borderId="0" xfId="9" applyFont="1" applyFill="1" applyBorder="1" applyAlignment="1" applyProtection="1">
      <alignment horizontal="left"/>
    </xf>
    <xf numFmtId="49" fontId="28" fillId="0" borderId="108" xfId="9" applyNumberFormat="1" applyFont="1" applyFill="1" applyBorder="1" applyAlignment="1" applyProtection="1">
      <alignment horizontal="center"/>
      <protection locked="0"/>
    </xf>
    <xf numFmtId="167" fontId="0" fillId="0" borderId="30" xfId="0" applyBorder="1"/>
    <xf numFmtId="167" fontId="75" fillId="0" borderId="0" xfId="0" quotePrefix="1" applyFont="1" applyBorder="1" applyAlignment="1">
      <alignment horizontal="left"/>
    </xf>
    <xf numFmtId="167" fontId="75" fillId="0" borderId="30" xfId="0" quotePrefix="1" applyFont="1" applyBorder="1"/>
    <xf numFmtId="167" fontId="19" fillId="0" borderId="30" xfId="0" applyFont="1" applyFill="1" applyBorder="1"/>
    <xf numFmtId="167" fontId="19" fillId="0" borderId="0" xfId="0" applyFont="1" applyFill="1" applyBorder="1"/>
    <xf numFmtId="167" fontId="28" fillId="33" borderId="8" xfId="0" quotePrefix="1" applyFont="1" applyFill="1" applyBorder="1" applyAlignment="1" applyProtection="1">
      <alignment horizontal="left"/>
    </xf>
    <xf numFmtId="167" fontId="27" fillId="33" borderId="154" xfId="0" applyFont="1" applyFill="1" applyBorder="1" applyAlignment="1" applyProtection="1">
      <alignment horizontal="left"/>
    </xf>
    <xf numFmtId="171" fontId="28" fillId="33" borderId="108" xfId="202" applyNumberFormat="1" applyFont="1" applyFill="1" applyBorder="1" applyProtection="1">
      <protection locked="0"/>
    </xf>
    <xf numFmtId="49" fontId="28" fillId="33" borderId="145" xfId="233" applyNumberFormat="1" applyFont="1" applyFill="1" applyBorder="1" applyAlignment="1" applyProtection="1">
      <alignment horizontal="center"/>
    </xf>
    <xf numFmtId="171" fontId="28" fillId="0" borderId="31" xfId="202" applyNumberFormat="1" applyFont="1" applyBorder="1" applyAlignment="1" applyProtection="1">
      <alignment horizontal="center"/>
      <protection locked="0"/>
    </xf>
    <xf numFmtId="171" fontId="28" fillId="0" borderId="156" xfId="202" applyNumberFormat="1" applyFont="1" applyFill="1" applyBorder="1" applyProtection="1">
      <protection locked="0"/>
    </xf>
    <xf numFmtId="171" fontId="28" fillId="5" borderId="145" xfId="202" applyNumberFormat="1" applyFont="1" applyFill="1" applyBorder="1" applyAlignment="1" applyProtection="1">
      <alignment horizontal="center"/>
    </xf>
    <xf numFmtId="167" fontId="0" fillId="33" borderId="29" xfId="0" applyFill="1" applyBorder="1" applyAlignment="1">
      <alignment horizontal="center"/>
    </xf>
    <xf numFmtId="167" fontId="0" fillId="33" borderId="59" xfId="0" applyFill="1" applyBorder="1" applyAlignment="1">
      <alignment horizontal="center"/>
    </xf>
    <xf numFmtId="167" fontId="0" fillId="32" borderId="0" xfId="0" applyFill="1" applyBorder="1" applyAlignment="1">
      <alignment horizontal="center"/>
    </xf>
    <xf numFmtId="167" fontId="0" fillId="0" borderId="0" xfId="0" applyBorder="1" applyAlignment="1">
      <alignment horizontal="center"/>
    </xf>
    <xf numFmtId="167" fontId="19" fillId="0" borderId="0" xfId="0" applyFont="1" applyFill="1" applyBorder="1" applyAlignment="1">
      <alignment horizontal="center"/>
    </xf>
    <xf numFmtId="167" fontId="122" fillId="33" borderId="0" xfId="0" applyFont="1" applyFill="1" applyBorder="1"/>
    <xf numFmtId="49" fontId="28" fillId="0" borderId="108" xfId="0" applyNumberFormat="1" applyFont="1" applyFill="1" applyBorder="1" applyProtection="1">
      <protection locked="0"/>
    </xf>
    <xf numFmtId="167" fontId="27" fillId="28" borderId="108" xfId="0" applyFont="1" applyFill="1" applyBorder="1" applyAlignment="1" applyProtection="1">
      <alignment horizontal="center" wrapText="1"/>
    </xf>
    <xf numFmtId="171" fontId="31" fillId="29" borderId="129" xfId="202" applyNumberFormat="1" applyFont="1" applyFill="1" applyBorder="1" applyProtection="1"/>
    <xf numFmtId="171" fontId="27" fillId="33" borderId="159" xfId="202" applyNumberFormat="1" applyFont="1" applyFill="1" applyBorder="1" applyAlignment="1" applyProtection="1">
      <alignment horizontal="right"/>
    </xf>
    <xf numFmtId="171" fontId="27" fillId="33" borderId="108" xfId="202" applyNumberFormat="1" applyFont="1" applyFill="1" applyBorder="1" applyAlignment="1" applyProtection="1">
      <alignment horizontal="right"/>
    </xf>
    <xf numFmtId="167" fontId="27" fillId="33" borderId="162" xfId="214" applyFont="1" applyFill="1" applyBorder="1" applyProtection="1"/>
    <xf numFmtId="167" fontId="28" fillId="0" borderId="159" xfId="214" applyFont="1" applyFill="1" applyBorder="1" applyProtection="1">
      <protection locked="0"/>
    </xf>
    <xf numFmtId="171" fontId="27" fillId="36" borderId="108" xfId="202" applyNumberFormat="1" applyFont="1" applyFill="1" applyBorder="1" applyAlignment="1" applyProtection="1">
      <alignment horizontal="right"/>
    </xf>
    <xf numFmtId="167" fontId="27" fillId="33" borderId="165" xfId="0" applyFont="1" applyFill="1" applyBorder="1" applyAlignment="1" applyProtection="1">
      <alignment horizontal="center"/>
    </xf>
    <xf numFmtId="49" fontId="27" fillId="33" borderId="159" xfId="233" applyNumberFormat="1" applyFont="1" applyFill="1" applyBorder="1" applyAlignment="1" applyProtection="1">
      <alignment horizontal="center"/>
    </xf>
    <xf numFmtId="49" fontId="27" fillId="33" borderId="166" xfId="233" applyNumberFormat="1" applyFont="1" applyFill="1" applyBorder="1" applyAlignment="1" applyProtection="1">
      <alignment horizontal="center"/>
    </xf>
    <xf numFmtId="167" fontId="27" fillId="33" borderId="43" xfId="0" applyFont="1" applyFill="1" applyBorder="1" applyProtection="1"/>
    <xf numFmtId="167" fontId="28" fillId="33" borderId="43" xfId="0" quotePrefix="1" applyFont="1" applyFill="1" applyBorder="1" applyProtection="1"/>
    <xf numFmtId="171" fontId="28" fillId="33" borderId="41" xfId="202" applyNumberFormat="1" applyFont="1" applyFill="1" applyBorder="1" applyAlignment="1" applyProtection="1">
      <alignment horizontal="center"/>
    </xf>
    <xf numFmtId="167" fontId="28" fillId="33" borderId="52" xfId="0" applyFont="1" applyFill="1" applyBorder="1" applyProtection="1"/>
    <xf numFmtId="49" fontId="28" fillId="0" borderId="63" xfId="0" applyNumberFormat="1" applyFont="1" applyBorder="1" applyAlignment="1" applyProtection="1">
      <alignment horizontal="center"/>
      <protection locked="0"/>
    </xf>
    <xf numFmtId="171" fontId="28" fillId="0" borderId="108" xfId="202" quotePrefix="1" applyNumberFormat="1" applyFont="1" applyBorder="1" applyAlignment="1" applyProtection="1">
      <protection locked="0"/>
    </xf>
    <xf numFmtId="167" fontId="28" fillId="33" borderId="165" xfId="0" applyFont="1" applyFill="1" applyBorder="1" applyAlignment="1" applyProtection="1"/>
    <xf numFmtId="0" fontId="28" fillId="0" borderId="63" xfId="6" applyFont="1" applyFill="1" applyBorder="1" applyAlignment="1" applyProtection="1">
      <alignment vertical="center"/>
      <protection locked="0"/>
    </xf>
    <xf numFmtId="171" fontId="28" fillId="0" borderId="159" xfId="202" applyNumberFormat="1" applyFont="1" applyBorder="1" applyProtection="1">
      <protection locked="0"/>
    </xf>
    <xf numFmtId="171" fontId="27" fillId="33" borderId="165" xfId="202" applyNumberFormat="1" applyFont="1" applyFill="1" applyBorder="1" applyProtection="1"/>
    <xf numFmtId="171" fontId="27" fillId="33" borderId="167" xfId="202" applyNumberFormat="1" applyFont="1" applyFill="1" applyBorder="1" applyProtection="1"/>
    <xf numFmtId="171" fontId="27" fillId="33" borderId="108" xfId="202" applyNumberFormat="1" applyFont="1" applyFill="1" applyBorder="1" applyAlignment="1" applyProtection="1">
      <alignment horizontal="center"/>
    </xf>
    <xf numFmtId="167" fontId="27" fillId="40" borderId="37" xfId="0" applyFont="1" applyFill="1" applyBorder="1" applyAlignment="1" applyProtection="1">
      <alignment horizontal="center" wrapText="1"/>
      <protection locked="0"/>
    </xf>
    <xf numFmtId="167" fontId="28" fillId="33" borderId="169" xfId="0" applyFont="1" applyFill="1" applyBorder="1" applyProtection="1"/>
    <xf numFmtId="170" fontId="28" fillId="33" borderId="0" xfId="0" applyNumberFormat="1" applyFont="1" applyFill="1" applyProtection="1"/>
    <xf numFmtId="167" fontId="28" fillId="33" borderId="0" xfId="0" applyFont="1" applyFill="1" applyAlignment="1" applyProtection="1">
      <alignment horizontal="center" vertical="center"/>
    </xf>
    <xf numFmtId="49" fontId="28" fillId="33" borderId="0" xfId="0" applyNumberFormat="1" applyFont="1" applyFill="1" applyAlignment="1" applyProtection="1">
      <alignment horizontal="left" vertical="top"/>
    </xf>
    <xf numFmtId="49" fontId="27" fillId="33" borderId="0" xfId="0" applyNumberFormat="1" applyFont="1" applyFill="1" applyAlignment="1" applyProtection="1">
      <alignment horizontal="left" vertical="top"/>
    </xf>
    <xf numFmtId="167" fontId="0" fillId="33" borderId="0" xfId="0" applyFill="1" applyBorder="1" applyAlignment="1" applyProtection="1">
      <alignment horizontal="left" vertical="top"/>
    </xf>
    <xf numFmtId="167" fontId="28" fillId="33" borderId="0" xfId="0" applyFont="1" applyFill="1" applyBorder="1" applyAlignment="1">
      <alignment vertical="top"/>
    </xf>
    <xf numFmtId="167" fontId="28" fillId="33" borderId="0" xfId="0" applyFont="1" applyFill="1" applyBorder="1" applyAlignment="1">
      <alignment horizontal="left" vertical="top"/>
    </xf>
    <xf numFmtId="167" fontId="83" fillId="33" borderId="0" xfId="0" applyFont="1" applyFill="1" applyBorder="1" applyAlignment="1" applyProtection="1">
      <alignment horizontal="left" vertical="top"/>
    </xf>
    <xf numFmtId="167" fontId="37" fillId="33" borderId="0" xfId="0" applyFont="1" applyFill="1" applyBorder="1" applyAlignment="1" applyProtection="1">
      <alignment vertical="top"/>
    </xf>
    <xf numFmtId="167" fontId="0" fillId="0" borderId="0" xfId="0" applyAlignment="1">
      <alignment vertical="top"/>
    </xf>
    <xf numFmtId="49" fontId="28" fillId="33" borderId="0" xfId="0" applyNumberFormat="1" applyFont="1" applyFill="1" applyAlignment="1" applyProtection="1">
      <alignment horizontal="center" vertical="top"/>
    </xf>
    <xf numFmtId="167" fontId="0" fillId="33" borderId="0" xfId="0" applyFont="1" applyFill="1" applyAlignment="1" applyProtection="1">
      <alignment vertical="top"/>
      <protection locked="0"/>
    </xf>
    <xf numFmtId="167" fontId="27" fillId="33" borderId="0" xfId="0" applyFont="1" applyFill="1" applyAlignment="1" applyProtection="1">
      <alignment vertical="top"/>
    </xf>
    <xf numFmtId="167" fontId="28" fillId="33" borderId="0" xfId="0" applyFont="1" applyFill="1" applyAlignment="1" applyProtection="1">
      <alignment horizontal="centerContinuous" vertical="top"/>
    </xf>
    <xf numFmtId="167" fontId="0" fillId="33" borderId="0" xfId="0" applyFill="1" applyAlignment="1">
      <alignment vertical="top"/>
    </xf>
    <xf numFmtId="167" fontId="28" fillId="33" borderId="0" xfId="0" applyFont="1" applyFill="1" applyAlignment="1">
      <alignment horizontal="left" vertical="top"/>
    </xf>
    <xf numFmtId="167" fontId="0" fillId="0" borderId="0" xfId="0" applyAlignment="1">
      <alignment horizontal="left" vertical="top"/>
    </xf>
    <xf numFmtId="167" fontId="28" fillId="33" borderId="0" xfId="0" applyFont="1" applyFill="1" applyBorder="1" applyAlignment="1" applyProtection="1">
      <alignment horizontal="left" vertical="top"/>
      <protection locked="0"/>
    </xf>
    <xf numFmtId="167" fontId="27" fillId="33" borderId="0" xfId="0" applyFont="1" applyFill="1" applyBorder="1" applyAlignment="1" applyProtection="1">
      <alignment horizontal="left" vertical="top"/>
      <protection locked="0"/>
    </xf>
    <xf numFmtId="167" fontId="27" fillId="33" borderId="0" xfId="0" applyFont="1" applyFill="1" applyAlignment="1">
      <alignment horizontal="left" vertical="top"/>
    </xf>
    <xf numFmtId="167" fontId="0" fillId="33" borderId="0" xfId="0" applyFill="1" applyAlignment="1">
      <alignment horizontal="left" vertical="top"/>
    </xf>
    <xf numFmtId="167" fontId="0" fillId="33" borderId="0" xfId="0" applyFill="1" applyBorder="1" applyAlignment="1" applyProtection="1">
      <alignment horizontal="left" vertical="top"/>
      <protection locked="0"/>
    </xf>
    <xf numFmtId="167" fontId="0" fillId="33" borderId="0" xfId="0" applyFill="1" applyBorder="1" applyAlignment="1">
      <alignment horizontal="left" vertical="top"/>
    </xf>
    <xf numFmtId="167" fontId="28" fillId="33" borderId="0" xfId="0" applyFont="1" applyFill="1" applyAlignment="1">
      <alignment horizontal="right" vertical="top"/>
    </xf>
    <xf numFmtId="167" fontId="28" fillId="33" borderId="0" xfId="0" applyFont="1" applyFill="1" applyAlignment="1" applyProtection="1">
      <alignment horizontal="right" vertical="top"/>
    </xf>
    <xf numFmtId="49" fontId="28" fillId="33" borderId="105" xfId="0" quotePrefix="1" applyNumberFormat="1" applyFont="1" applyFill="1" applyBorder="1" applyAlignment="1">
      <alignment horizontal="right" vertical="top"/>
    </xf>
    <xf numFmtId="49" fontId="28" fillId="33" borderId="30" xfId="0" applyNumberFormat="1" applyFont="1" applyFill="1" applyBorder="1" applyAlignment="1" applyProtection="1">
      <alignment horizontal="right" vertical="top"/>
    </xf>
    <xf numFmtId="167" fontId="0" fillId="40" borderId="0" xfId="0" applyFill="1" applyAlignment="1">
      <alignment vertical="top"/>
    </xf>
    <xf numFmtId="167" fontId="0" fillId="0" borderId="0" xfId="0" applyBorder="1" applyAlignment="1">
      <alignment vertical="top"/>
    </xf>
    <xf numFmtId="167" fontId="18" fillId="0" borderId="0" xfId="0" applyFont="1" applyBorder="1" applyAlignment="1">
      <alignment vertical="top"/>
    </xf>
    <xf numFmtId="167" fontId="21" fillId="0" borderId="0" xfId="0" applyFont="1" applyAlignment="1">
      <alignment vertical="top"/>
    </xf>
    <xf numFmtId="167" fontId="25" fillId="0" borderId="0" xfId="0" applyFont="1" applyBorder="1" applyAlignment="1">
      <alignment vertical="top"/>
    </xf>
    <xf numFmtId="167" fontId="21" fillId="0" borderId="0" xfId="0" applyFont="1" applyBorder="1" applyAlignment="1">
      <alignment vertical="top"/>
    </xf>
    <xf numFmtId="167" fontId="28" fillId="0" borderId="106" xfId="0" applyFont="1" applyBorder="1" applyAlignment="1" applyProtection="1">
      <alignment vertical="top"/>
      <protection locked="0"/>
    </xf>
    <xf numFmtId="3" fontId="28" fillId="0" borderId="106" xfId="0" applyNumberFormat="1" applyFont="1" applyBorder="1" applyAlignment="1" applyProtection="1">
      <alignment vertical="top"/>
      <protection locked="0"/>
    </xf>
    <xf numFmtId="167" fontId="21" fillId="0" borderId="0" xfId="0" applyFont="1" applyAlignment="1">
      <alignment vertical="top" wrapText="1"/>
    </xf>
    <xf numFmtId="167" fontId="38" fillId="0" borderId="0" xfId="0" applyFont="1" applyBorder="1" applyAlignment="1">
      <alignment vertical="top"/>
    </xf>
    <xf numFmtId="171" fontId="28" fillId="0" borderId="106" xfId="202" applyNumberFormat="1" applyFont="1" applyBorder="1" applyAlignment="1" applyProtection="1">
      <alignment vertical="top"/>
      <protection locked="0"/>
    </xf>
    <xf numFmtId="167" fontId="28" fillId="0" borderId="104" xfId="0" applyFont="1" applyBorder="1" applyAlignment="1" applyProtection="1">
      <alignment vertical="top"/>
      <protection locked="0"/>
    </xf>
    <xf numFmtId="49" fontId="96" fillId="40" borderId="141" xfId="0" applyNumberFormat="1" applyFont="1" applyFill="1" applyBorder="1" applyAlignment="1" applyProtection="1">
      <alignment horizontal="left" vertical="top"/>
      <protection locked="0"/>
    </xf>
    <xf numFmtId="171" fontId="28" fillId="0" borderId="104" xfId="202" applyNumberFormat="1" applyFont="1" applyBorder="1" applyAlignment="1" applyProtection="1">
      <alignment vertical="top"/>
      <protection locked="0"/>
    </xf>
    <xf numFmtId="167" fontId="28" fillId="33" borderId="103" xfId="0" applyFont="1" applyFill="1" applyBorder="1" applyAlignment="1" applyProtection="1">
      <alignment vertical="top"/>
    </xf>
    <xf numFmtId="49" fontId="28" fillId="33" borderId="143" xfId="0" applyNumberFormat="1" applyFont="1" applyFill="1" applyBorder="1" applyAlignment="1" applyProtection="1">
      <alignment horizontal="right" vertical="top"/>
    </xf>
    <xf numFmtId="171" fontId="28" fillId="34" borderId="144" xfId="202" applyNumberFormat="1" applyFont="1" applyFill="1" applyBorder="1" applyAlignment="1" applyProtection="1">
      <alignment vertical="top"/>
    </xf>
    <xf numFmtId="174" fontId="28" fillId="34" borderId="142" xfId="187" applyNumberFormat="1" applyFont="1" applyFill="1" applyBorder="1" applyAlignment="1" applyProtection="1">
      <alignment vertical="top"/>
    </xf>
    <xf numFmtId="167" fontId="27" fillId="40" borderId="37" xfId="0" applyFont="1" applyFill="1" applyBorder="1" applyAlignment="1" applyProtection="1">
      <alignment horizontal="center" vertical="center"/>
    </xf>
    <xf numFmtId="167" fontId="27" fillId="33" borderId="168" xfId="9" applyFont="1" applyFill="1" applyBorder="1" applyAlignment="1" applyProtection="1">
      <alignment horizontal="center" vertical="center" wrapText="1"/>
    </xf>
    <xf numFmtId="167" fontId="28" fillId="33" borderId="169" xfId="0" quotePrefix="1" applyFont="1" applyFill="1" applyBorder="1" applyAlignment="1" applyProtection="1">
      <alignment horizontal="left" vertical="top"/>
    </xf>
    <xf numFmtId="167" fontId="28" fillId="33" borderId="169" xfId="0" applyFont="1" applyFill="1" applyBorder="1" applyAlignment="1" applyProtection="1">
      <alignment horizontal="left" vertical="top"/>
    </xf>
    <xf numFmtId="167" fontId="27" fillId="33" borderId="3" xfId="0" applyFont="1" applyFill="1" applyBorder="1" applyAlignment="1">
      <alignment horizontal="left" vertical="center" wrapText="1"/>
    </xf>
    <xf numFmtId="167" fontId="27" fillId="33" borderId="3" xfId="0" applyFont="1" applyFill="1" applyBorder="1" applyAlignment="1">
      <alignment horizontal="center" vertical="center"/>
    </xf>
    <xf numFmtId="167" fontId="27" fillId="33" borderId="3" xfId="0" applyFont="1" applyFill="1" applyBorder="1" applyAlignment="1">
      <alignment horizontal="center" vertical="center" wrapText="1"/>
    </xf>
    <xf numFmtId="167" fontId="27" fillId="33" borderId="75" xfId="0" applyFont="1" applyFill="1" applyBorder="1" applyAlignment="1">
      <alignment horizontal="center" vertical="center" wrapText="1"/>
    </xf>
    <xf numFmtId="167" fontId="28" fillId="33" borderId="104" xfId="0" applyFont="1" applyFill="1" applyBorder="1" applyAlignment="1" applyProtection="1">
      <alignment horizontal="left" vertical="center"/>
    </xf>
    <xf numFmtId="167" fontId="28" fillId="33" borderId="0" xfId="0" applyFont="1" applyFill="1" applyBorder="1" applyAlignment="1" applyProtection="1">
      <alignment horizontal="left" vertical="center"/>
    </xf>
    <xf numFmtId="167" fontId="0" fillId="33" borderId="0" xfId="0" applyFill="1" applyAlignment="1">
      <alignment horizontal="center"/>
    </xf>
    <xf numFmtId="0" fontId="84" fillId="33" borderId="0" xfId="163" applyFont="1" applyFill="1" applyProtection="1"/>
    <xf numFmtId="0" fontId="84" fillId="33" borderId="0" xfId="163" applyFont="1" applyFill="1" applyAlignment="1" applyProtection="1">
      <alignment horizontal="right"/>
    </xf>
    <xf numFmtId="0" fontId="88" fillId="33" borderId="0" xfId="163" applyFont="1" applyFill="1" applyProtection="1"/>
    <xf numFmtId="167" fontId="28" fillId="33" borderId="0" xfId="0" applyFont="1" applyFill="1" applyBorder="1" applyAlignment="1" applyProtection="1">
      <alignment wrapText="1"/>
      <protection locked="0"/>
    </xf>
    <xf numFmtId="167" fontId="28" fillId="33" borderId="0" xfId="0" applyFont="1" applyFill="1" applyBorder="1" applyAlignment="1" applyProtection="1">
      <alignment horizontal="left" vertical="top" wrapText="1"/>
      <protection locked="0"/>
    </xf>
    <xf numFmtId="167" fontId="28" fillId="33" borderId="0" xfId="0" applyFont="1" applyFill="1" applyBorder="1" applyAlignment="1" applyProtection="1">
      <alignment horizontal="left" wrapText="1"/>
      <protection locked="0"/>
    </xf>
    <xf numFmtId="167" fontId="19" fillId="33" borderId="0" xfId="0" applyFont="1" applyFill="1"/>
    <xf numFmtId="0" fontId="84" fillId="33" borderId="0" xfId="163" applyNumberFormat="1" applyFont="1" applyFill="1" applyProtection="1"/>
    <xf numFmtId="0" fontId="38" fillId="33" borderId="0" xfId="163" applyNumberFormat="1" applyFill="1" applyProtection="1"/>
    <xf numFmtId="167" fontId="28" fillId="33" borderId="0" xfId="0" applyFont="1" applyFill="1" applyAlignment="1" applyProtection="1">
      <alignment horizontal="center"/>
    </xf>
    <xf numFmtId="167" fontId="0" fillId="33" borderId="0" xfId="0" applyFill="1" applyAlignment="1"/>
    <xf numFmtId="167" fontId="27" fillId="33" borderId="0" xfId="0" applyFont="1" applyFill="1" applyBorder="1" applyAlignment="1" applyProtection="1">
      <alignment horizontal="left"/>
    </xf>
    <xf numFmtId="167" fontId="27" fillId="33" borderId="0" xfId="0" applyFont="1" applyFill="1" applyAlignment="1" applyProtection="1">
      <alignment horizontal="center"/>
    </xf>
    <xf numFmtId="167" fontId="28" fillId="33" borderId="0" xfId="0" applyFont="1" applyFill="1" applyAlignment="1" applyProtection="1">
      <alignment horizontal="left" vertical="top"/>
    </xf>
    <xf numFmtId="167" fontId="28" fillId="33" borderId="0" xfId="0" applyFont="1" applyFill="1" applyAlignment="1" applyProtection="1">
      <alignment horizontal="left" vertical="top" wrapText="1"/>
    </xf>
    <xf numFmtId="167" fontId="28" fillId="33" borderId="0" xfId="0" applyFont="1" applyFill="1" applyAlignment="1" applyProtection="1"/>
    <xf numFmtId="167" fontId="28" fillId="33" borderId="0" xfId="0" applyFont="1" applyFill="1" applyAlignment="1" applyProtection="1">
      <alignment horizontal="left"/>
    </xf>
    <xf numFmtId="167" fontId="0" fillId="33" borderId="0" xfId="0" applyFont="1" applyFill="1" applyAlignment="1" applyProtection="1">
      <alignment horizontal="center"/>
    </xf>
    <xf numFmtId="167" fontId="0" fillId="33" borderId="0" xfId="0" applyFont="1" applyFill="1" applyAlignment="1"/>
    <xf numFmtId="167" fontId="27" fillId="33" borderId="0" xfId="0" applyFont="1" applyFill="1" applyBorder="1" applyAlignment="1">
      <alignment horizontal="left"/>
    </xf>
    <xf numFmtId="167" fontId="92" fillId="33" borderId="0" xfId="0" applyFont="1" applyFill="1" applyBorder="1" applyAlignment="1" applyProtection="1">
      <alignment horizontal="center"/>
    </xf>
    <xf numFmtId="167" fontId="28" fillId="33" borderId="0" xfId="0" applyFont="1" applyFill="1" applyBorder="1" applyAlignment="1" applyProtection="1">
      <alignment horizontal="center"/>
    </xf>
    <xf numFmtId="167" fontId="28" fillId="33" borderId="0" xfId="0" applyFont="1" applyFill="1" applyBorder="1" applyAlignment="1"/>
    <xf numFmtId="167" fontId="28" fillId="33" borderId="106" xfId="0" applyFont="1" applyFill="1" applyBorder="1" applyAlignment="1" applyProtection="1">
      <alignment horizontal="left" vertical="top"/>
    </xf>
    <xf numFmtId="167" fontId="28" fillId="33" borderId="103" xfId="0" applyFont="1" applyFill="1" applyBorder="1" applyAlignment="1" applyProtection="1">
      <alignment horizontal="left" vertical="top"/>
    </xf>
    <xf numFmtId="167" fontId="41" fillId="33" borderId="0" xfId="0" applyFont="1" applyFill="1" applyAlignment="1">
      <alignment horizontal="left"/>
    </xf>
    <xf numFmtId="167" fontId="0" fillId="0" borderId="0" xfId="0" applyAlignment="1">
      <alignment vertical="top"/>
    </xf>
    <xf numFmtId="167" fontId="82" fillId="33" borderId="0" xfId="0" applyFont="1" applyFill="1" applyAlignment="1" applyProtection="1">
      <alignment horizontal="center"/>
    </xf>
    <xf numFmtId="167" fontId="41" fillId="33" borderId="0" xfId="0" applyFont="1" applyFill="1" applyAlignment="1" applyProtection="1"/>
    <xf numFmtId="167" fontId="27" fillId="33" borderId="0" xfId="0" applyFont="1" applyFill="1" applyAlignment="1" applyProtection="1">
      <alignment horizontal="left" vertical="top"/>
    </xf>
    <xf numFmtId="167" fontId="28" fillId="33" borderId="0" xfId="0" applyFont="1" applyFill="1" applyBorder="1" applyAlignment="1" applyProtection="1">
      <alignment horizontal="left" vertical="top" wrapText="1"/>
    </xf>
    <xf numFmtId="167" fontId="35" fillId="33" borderId="0" xfId="0" applyFont="1" applyFill="1" applyAlignment="1" applyProtection="1">
      <alignment horizontal="center"/>
    </xf>
    <xf numFmtId="167" fontId="28" fillId="33" borderId="0" xfId="0" applyFont="1" applyFill="1" applyBorder="1" applyAlignment="1" applyProtection="1">
      <alignment horizontal="left" vertical="top"/>
    </xf>
    <xf numFmtId="167" fontId="28" fillId="33" borderId="0" xfId="0" applyFont="1" applyFill="1" applyBorder="1" applyAlignment="1" applyProtection="1">
      <alignment vertical="top"/>
    </xf>
    <xf numFmtId="167" fontId="28" fillId="33" borderId="0" xfId="0" applyFont="1" applyFill="1" applyBorder="1" applyAlignment="1" applyProtection="1">
      <alignment horizontal="left"/>
    </xf>
    <xf numFmtId="167" fontId="27" fillId="33" borderId="0" xfId="0" applyFont="1" applyFill="1" applyAlignment="1" applyProtection="1">
      <alignment horizontal="left"/>
    </xf>
    <xf numFmtId="167" fontId="82" fillId="33" borderId="0" xfId="0" applyFont="1" applyFill="1" applyBorder="1" applyAlignment="1" applyProtection="1">
      <alignment horizontal="center"/>
    </xf>
    <xf numFmtId="167" fontId="27" fillId="33" borderId="0" xfId="0" quotePrefix="1" applyFont="1" applyFill="1" applyBorder="1" applyAlignment="1" applyProtection="1">
      <alignment horizontal="center"/>
    </xf>
    <xf numFmtId="167" fontId="27" fillId="33" borderId="0" xfId="0" applyFont="1" applyFill="1" applyBorder="1" applyAlignment="1" applyProtection="1"/>
    <xf numFmtId="167" fontId="35" fillId="33" borderId="0" xfId="9" applyFont="1" applyFill="1" applyAlignment="1" applyProtection="1">
      <alignment horizontal="center"/>
    </xf>
    <xf numFmtId="167" fontId="23" fillId="33" borderId="0" xfId="0" applyFont="1" applyFill="1" applyAlignment="1" applyProtection="1">
      <alignment horizontal="center"/>
    </xf>
    <xf numFmtId="167" fontId="28" fillId="33" borderId="60" xfId="0" applyFont="1" applyFill="1" applyBorder="1" applyAlignment="1" applyProtection="1">
      <alignment horizontal="left"/>
    </xf>
    <xf numFmtId="167" fontId="28" fillId="33" borderId="0" xfId="0" applyFont="1" applyFill="1" applyBorder="1" applyAlignment="1" applyProtection="1"/>
    <xf numFmtId="167" fontId="18" fillId="33" borderId="0" xfId="0" applyFont="1" applyFill="1" applyAlignment="1" applyProtection="1">
      <alignment wrapText="1"/>
    </xf>
    <xf numFmtId="167" fontId="26" fillId="33" borderId="0" xfId="0" applyFont="1" applyFill="1" applyAlignment="1" applyProtection="1">
      <alignment horizontal="center"/>
    </xf>
    <xf numFmtId="167" fontId="18" fillId="33" borderId="0" xfId="0" applyFont="1" applyFill="1" applyAlignment="1" applyProtection="1"/>
    <xf numFmtId="167" fontId="26" fillId="33" borderId="0" xfId="0" applyFont="1" applyFill="1" applyBorder="1" applyAlignment="1" applyProtection="1">
      <alignment horizontal="center"/>
    </xf>
    <xf numFmtId="167" fontId="100" fillId="33" borderId="0" xfId="0" applyFont="1" applyFill="1" applyBorder="1" applyAlignment="1" applyProtection="1">
      <alignment horizontal="center"/>
    </xf>
    <xf numFmtId="167" fontId="18" fillId="33" borderId="0" xfId="0" applyFont="1" applyFill="1" applyAlignment="1" applyProtection="1">
      <alignment horizontal="center"/>
    </xf>
    <xf numFmtId="167" fontId="26" fillId="33" borderId="0" xfId="0" applyFont="1" applyFill="1" applyBorder="1" applyAlignment="1" applyProtection="1">
      <alignment horizontal="center" vertical="center"/>
    </xf>
    <xf numFmtId="0" fontId="18" fillId="33" borderId="0" xfId="163" applyFont="1" applyFill="1" applyAlignment="1" applyProtection="1">
      <alignment horizontal="left"/>
    </xf>
    <xf numFmtId="0" fontId="26" fillId="33" borderId="0" xfId="163" applyFont="1" applyFill="1" applyAlignment="1" applyProtection="1">
      <alignment horizontal="center"/>
    </xf>
    <xf numFmtId="167" fontId="26" fillId="33" borderId="0" xfId="0" quotePrefix="1" applyFont="1" applyFill="1" applyAlignment="1" applyProtection="1">
      <alignment horizontal="center"/>
    </xf>
    <xf numFmtId="167" fontId="109" fillId="33" borderId="0" xfId="0" applyFont="1" applyFill="1" applyBorder="1" applyAlignment="1" applyProtection="1">
      <alignment horizontal="left"/>
    </xf>
    <xf numFmtId="0" fontId="22" fillId="33" borderId="0" xfId="12" quotePrefix="1" applyFont="1" applyFill="1" applyAlignment="1" applyProtection="1">
      <alignment horizontal="center"/>
    </xf>
    <xf numFmtId="0" fontId="35" fillId="33" borderId="0" xfId="12" applyFont="1" applyFill="1" applyAlignment="1" applyProtection="1">
      <alignment horizontal="center"/>
    </xf>
    <xf numFmtId="0" fontId="27" fillId="33" borderId="0" xfId="12" quotePrefix="1" applyFont="1" applyFill="1" applyAlignment="1" applyProtection="1">
      <alignment horizontal="center"/>
    </xf>
    <xf numFmtId="167" fontId="104" fillId="33" borderId="281" xfId="0" applyFont="1" applyFill="1" applyBorder="1" applyProtection="1"/>
    <xf numFmtId="167" fontId="27" fillId="33" borderId="283" xfId="10" applyFont="1" applyFill="1" applyBorder="1" applyAlignment="1" applyProtection="1"/>
    <xf numFmtId="49" fontId="28" fillId="33" borderId="145" xfId="10" applyNumberFormat="1" applyFont="1" applyFill="1" applyBorder="1" applyAlignment="1" applyProtection="1">
      <alignment horizontal="center"/>
    </xf>
    <xf numFmtId="167" fontId="28" fillId="33" borderId="165" xfId="0" applyFont="1" applyFill="1" applyBorder="1"/>
    <xf numFmtId="167" fontId="28" fillId="33" borderId="165" xfId="0" applyFont="1" applyFill="1" applyBorder="1" applyProtection="1">
      <protection locked="0"/>
    </xf>
    <xf numFmtId="167" fontId="0" fillId="33" borderId="165" xfId="0" applyFill="1" applyBorder="1" applyAlignment="1" applyProtection="1"/>
    <xf numFmtId="167" fontId="0" fillId="33" borderId="154" xfId="0" applyFill="1" applyBorder="1" applyAlignment="1">
      <alignment horizontal="center"/>
    </xf>
    <xf numFmtId="167" fontId="27" fillId="33" borderId="165" xfId="0" applyFont="1" applyFill="1" applyBorder="1" applyProtection="1">
      <protection locked="0"/>
    </xf>
    <xf numFmtId="167" fontId="28" fillId="33" borderId="165" xfId="0" applyFont="1" applyFill="1" applyBorder="1" applyAlignment="1">
      <alignment horizontal="center"/>
    </xf>
    <xf numFmtId="167" fontId="27" fillId="33" borderId="165" xfId="0" applyFont="1" applyFill="1" applyBorder="1"/>
    <xf numFmtId="170" fontId="27" fillId="33" borderId="165" xfId="0" applyNumberFormat="1" applyFont="1" applyFill="1" applyBorder="1" applyAlignment="1">
      <alignment horizontal="center" vertical="top" wrapText="1"/>
    </xf>
    <xf numFmtId="167" fontId="28" fillId="33" borderId="154" xfId="0" applyFont="1" applyFill="1" applyBorder="1" applyAlignment="1" applyProtection="1">
      <alignment horizontal="left"/>
    </xf>
    <xf numFmtId="167" fontId="28" fillId="33" borderId="154" xfId="0" applyFont="1" applyFill="1" applyBorder="1" applyProtection="1"/>
    <xf numFmtId="167" fontId="28" fillId="33" borderId="165" xfId="0" applyFont="1" applyFill="1" applyBorder="1" applyAlignment="1" applyProtection="1">
      <alignment horizontal="left"/>
    </xf>
    <xf numFmtId="167" fontId="28" fillId="0" borderId="298" xfId="0" applyFont="1" applyFill="1" applyBorder="1" applyProtection="1">
      <protection locked="0"/>
    </xf>
    <xf numFmtId="167" fontId="27" fillId="33" borderId="165" xfId="0" applyFont="1" applyFill="1" applyBorder="1" applyProtection="1"/>
    <xf numFmtId="170" fontId="27" fillId="33" borderId="165" xfId="0" applyNumberFormat="1" applyFont="1" applyFill="1" applyBorder="1" applyAlignment="1" applyProtection="1">
      <alignment horizontal="center" wrapText="1"/>
    </xf>
    <xf numFmtId="167" fontId="28" fillId="0" borderId="298" xfId="0" applyFont="1" applyFill="1" applyBorder="1" applyAlignment="1" applyProtection="1">
      <alignment horizontal="center"/>
      <protection locked="0"/>
    </xf>
    <xf numFmtId="167" fontId="28" fillId="0" borderId="298" xfId="0" applyFont="1" applyFill="1" applyBorder="1" applyAlignment="1" applyProtection="1">
      <alignment horizontal="left" vertical="top"/>
      <protection locked="0"/>
    </xf>
    <xf numFmtId="167" fontId="27" fillId="33" borderId="165" xfId="0" applyFont="1" applyFill="1" applyBorder="1" applyAlignment="1" applyProtection="1">
      <alignment horizontal="left" vertical="top"/>
      <protection locked="0"/>
    </xf>
    <xf numFmtId="167" fontId="28" fillId="33" borderId="165" xfId="0" applyFont="1" applyFill="1" applyBorder="1" applyAlignment="1">
      <alignment horizontal="left" vertical="top"/>
    </xf>
    <xf numFmtId="167" fontId="28" fillId="33" borderId="165" xfId="0" applyFont="1" applyFill="1" applyBorder="1" applyAlignment="1" applyProtection="1">
      <alignment horizontal="left" vertical="top"/>
      <protection locked="0"/>
    </xf>
    <xf numFmtId="167" fontId="28" fillId="33" borderId="165" xfId="0" applyFont="1" applyFill="1" applyBorder="1" applyAlignment="1" applyProtection="1">
      <alignment horizontal="left" vertical="top"/>
    </xf>
    <xf numFmtId="170" fontId="27" fillId="33" borderId="165" xfId="0" applyNumberFormat="1" applyFont="1" applyFill="1" applyBorder="1" applyAlignment="1" applyProtection="1">
      <alignment horizontal="right" vertical="top" wrapText="1"/>
    </xf>
    <xf numFmtId="167" fontId="0" fillId="33" borderId="154" xfId="0" applyFill="1" applyBorder="1" applyAlignment="1">
      <alignment horizontal="center" vertical="top"/>
    </xf>
    <xf numFmtId="167" fontId="28" fillId="33" borderId="237" xfId="0" applyFont="1" applyFill="1" applyBorder="1"/>
    <xf numFmtId="167" fontId="28" fillId="33" borderId="309" xfId="0" applyFont="1" applyFill="1" applyBorder="1" applyProtection="1"/>
    <xf numFmtId="167" fontId="28" fillId="33" borderId="218" xfId="0" applyFont="1" applyFill="1" applyBorder="1" applyProtection="1"/>
    <xf numFmtId="167" fontId="28" fillId="33" borderId="218" xfId="0" applyFont="1" applyFill="1" applyBorder="1" applyAlignment="1" applyProtection="1">
      <alignment horizontal="center"/>
    </xf>
    <xf numFmtId="167" fontId="27" fillId="33" borderId="218" xfId="0" applyFont="1" applyFill="1" applyBorder="1" applyAlignment="1" applyProtection="1">
      <alignment horizontal="center"/>
    </xf>
    <xf numFmtId="167" fontId="28" fillId="0" borderId="309" xfId="0" applyFont="1" applyBorder="1" applyProtection="1">
      <protection locked="0"/>
    </xf>
    <xf numFmtId="167" fontId="28" fillId="0" borderId="228" xfId="0" applyFont="1" applyBorder="1" applyProtection="1">
      <protection locked="0"/>
    </xf>
    <xf numFmtId="171" fontId="28" fillId="0" borderId="218" xfId="202" applyNumberFormat="1" applyFont="1" applyBorder="1" applyProtection="1">
      <protection locked="0"/>
    </xf>
    <xf numFmtId="171" fontId="28" fillId="0" borderId="286" xfId="202" applyNumberFormat="1" applyFont="1" applyBorder="1" applyProtection="1">
      <protection locked="0"/>
    </xf>
    <xf numFmtId="1" fontId="28" fillId="0" borderId="309" xfId="0" applyNumberFormat="1" applyFont="1" applyBorder="1" applyProtection="1">
      <protection locked="0"/>
    </xf>
    <xf numFmtId="1" fontId="28" fillId="0" borderId="228" xfId="0" applyNumberFormat="1" applyFont="1" applyBorder="1" applyProtection="1">
      <protection locked="0"/>
    </xf>
    <xf numFmtId="167" fontId="28" fillId="0" borderId="310" xfId="0" applyFont="1" applyBorder="1" applyProtection="1">
      <protection locked="0"/>
    </xf>
    <xf numFmtId="167" fontId="28" fillId="0" borderId="311" xfId="0" applyFont="1" applyBorder="1" applyProtection="1">
      <protection locked="0"/>
    </xf>
    <xf numFmtId="171" fontId="28" fillId="0" borderId="312" xfId="202" applyNumberFormat="1" applyFont="1" applyBorder="1" applyProtection="1">
      <protection locked="0"/>
    </xf>
    <xf numFmtId="171" fontId="28" fillId="0" borderId="313" xfId="202" applyNumberFormat="1" applyFont="1" applyBorder="1" applyProtection="1">
      <protection locked="0"/>
    </xf>
    <xf numFmtId="167" fontId="28" fillId="33" borderId="77" xfId="0" applyFont="1" applyFill="1" applyBorder="1"/>
    <xf numFmtId="167" fontId="27" fillId="40" borderId="314" xfId="0" applyFont="1" applyFill="1" applyBorder="1" applyAlignment="1">
      <alignment horizontal="center" vertical="center" wrapText="1"/>
    </xf>
    <xf numFmtId="167" fontId="28" fillId="33" borderId="271" xfId="0" quotePrefix="1" applyFont="1" applyFill="1" applyBorder="1" applyAlignment="1">
      <alignment horizontal="center"/>
    </xf>
    <xf numFmtId="167" fontId="27" fillId="33" borderId="271" xfId="0" applyFont="1" applyFill="1" applyBorder="1" applyAlignment="1">
      <alignment horizontal="left" vertical="center"/>
    </xf>
    <xf numFmtId="167" fontId="27" fillId="33" borderId="271" xfId="0" applyFont="1" applyFill="1" applyBorder="1" applyAlignment="1">
      <alignment horizontal="left"/>
    </xf>
    <xf numFmtId="167" fontId="0" fillId="40" borderId="271" xfId="0" applyFill="1" applyBorder="1"/>
    <xf numFmtId="167" fontId="96" fillId="40" borderId="271" xfId="0" applyFont="1" applyFill="1" applyBorder="1" applyAlignment="1" applyProtection="1">
      <alignment horizontal="left"/>
      <protection locked="0"/>
    </xf>
    <xf numFmtId="167" fontId="96" fillId="40" borderId="271" xfId="0" applyFont="1" applyFill="1" applyBorder="1" applyAlignment="1" applyProtection="1">
      <alignment horizontal="left" wrapText="1"/>
      <protection locked="0"/>
    </xf>
    <xf numFmtId="174" fontId="28" fillId="32" borderId="271" xfId="119" applyNumberFormat="1" applyFont="1" applyFill="1" applyBorder="1" applyAlignment="1" applyProtection="1">
      <alignment wrapText="1"/>
    </xf>
    <xf numFmtId="167" fontId="96" fillId="40" borderId="315" xfId="0" applyFont="1" applyFill="1" applyBorder="1" applyAlignment="1" applyProtection="1">
      <alignment horizontal="left"/>
      <protection locked="0"/>
    </xf>
    <xf numFmtId="167" fontId="28" fillId="0" borderId="271" xfId="0" applyFont="1" applyBorder="1" applyProtection="1">
      <protection locked="0"/>
    </xf>
    <xf numFmtId="171" fontId="28" fillId="0" borderId="271" xfId="202" applyNumberFormat="1" applyFont="1" applyBorder="1" applyProtection="1">
      <protection locked="0"/>
    </xf>
    <xf numFmtId="49" fontId="28" fillId="33" borderId="157" xfId="0" applyNumberFormat="1" applyFont="1" applyFill="1" applyBorder="1" applyAlignment="1" applyProtection="1">
      <alignment horizontal="right" vertical="top"/>
    </xf>
    <xf numFmtId="167" fontId="27" fillId="33" borderId="227" xfId="0" applyFont="1" applyFill="1" applyBorder="1" applyAlignment="1" applyProtection="1">
      <alignment horizontal="left" vertical="center"/>
    </xf>
    <xf numFmtId="167" fontId="28" fillId="33" borderId="304" xfId="0" applyFont="1" applyFill="1" applyBorder="1" applyAlignment="1" applyProtection="1">
      <alignment horizontal="left" vertical="center"/>
    </xf>
    <xf numFmtId="167" fontId="28" fillId="33" borderId="228" xfId="0" applyFont="1" applyFill="1" applyBorder="1" applyAlignment="1" applyProtection="1">
      <alignment horizontal="left" vertical="center"/>
    </xf>
    <xf numFmtId="167" fontId="28" fillId="33" borderId="271" xfId="0" applyFont="1" applyFill="1" applyBorder="1"/>
    <xf numFmtId="171" fontId="28" fillId="34" borderId="271" xfId="202" applyNumberFormat="1" applyFont="1" applyFill="1" applyBorder="1" applyProtection="1"/>
    <xf numFmtId="9" fontId="28" fillId="34" borderId="286" xfId="187" applyFont="1" applyFill="1" applyBorder="1" applyProtection="1"/>
    <xf numFmtId="167" fontId="28" fillId="33" borderId="159" xfId="0" applyFont="1" applyFill="1" applyBorder="1"/>
    <xf numFmtId="171" fontId="28" fillId="32" borderId="271" xfId="202" applyNumberFormat="1" applyFont="1" applyFill="1" applyBorder="1" applyProtection="1"/>
    <xf numFmtId="174" fontId="28" fillId="32" borderId="286" xfId="119" applyNumberFormat="1" applyFont="1" applyFill="1" applyBorder="1" applyAlignment="1" applyProtection="1">
      <alignment wrapText="1"/>
    </xf>
    <xf numFmtId="49" fontId="28" fillId="33" borderId="317" xfId="0" applyNumberFormat="1" applyFont="1" applyFill="1" applyBorder="1" applyAlignment="1" applyProtection="1">
      <alignment horizontal="right" vertical="top"/>
    </xf>
    <xf numFmtId="167" fontId="27" fillId="33" borderId="321" xfId="0" applyFont="1" applyFill="1" applyBorder="1" applyAlignment="1">
      <alignment horizontal="left"/>
    </xf>
    <xf numFmtId="171" fontId="28" fillId="34" borderId="319" xfId="202" applyNumberFormat="1" applyFont="1" applyFill="1" applyBorder="1" applyProtection="1"/>
    <xf numFmtId="174" fontId="28" fillId="34" borderId="322" xfId="187" applyNumberFormat="1" applyFont="1" applyFill="1" applyBorder="1" applyProtection="1"/>
    <xf numFmtId="167" fontId="27" fillId="40" borderId="323" xfId="0" applyFont="1" applyFill="1" applyBorder="1" applyAlignment="1">
      <alignment horizontal="center" vertical="top" wrapText="1"/>
    </xf>
    <xf numFmtId="167" fontId="27" fillId="40" borderId="323" xfId="0" applyFont="1" applyFill="1" applyBorder="1" applyAlignment="1" applyProtection="1">
      <alignment horizontal="center" vertical="top" wrapText="1"/>
    </xf>
    <xf numFmtId="49" fontId="28" fillId="33" borderId="309" xfId="0" applyNumberFormat="1" applyFont="1" applyFill="1" applyBorder="1"/>
    <xf numFmtId="167" fontId="28" fillId="33" borderId="271" xfId="0" applyFont="1" applyFill="1" applyBorder="1" applyAlignment="1">
      <alignment horizontal="center"/>
    </xf>
    <xf numFmtId="167" fontId="28" fillId="40" borderId="271" xfId="0" quotePrefix="1" applyFont="1" applyFill="1" applyBorder="1" applyAlignment="1">
      <alignment horizontal="center"/>
    </xf>
    <xf numFmtId="167" fontId="28" fillId="40" borderId="271" xfId="0" quotePrefix="1" applyFont="1" applyFill="1" applyBorder="1" applyAlignment="1" applyProtection="1">
      <alignment horizontal="center"/>
    </xf>
    <xf numFmtId="167" fontId="28" fillId="33" borderId="286" xfId="0" quotePrefix="1" applyFont="1" applyFill="1" applyBorder="1" applyAlignment="1">
      <alignment horizontal="center"/>
    </xf>
    <xf numFmtId="49" fontId="27" fillId="33" borderId="309" xfId="0" applyNumberFormat="1" applyFont="1" applyFill="1" applyBorder="1" applyAlignment="1">
      <alignment horizontal="left" vertical="top"/>
    </xf>
    <xf numFmtId="49" fontId="27" fillId="33" borderId="271" xfId="0" applyNumberFormat="1" applyFont="1" applyFill="1" applyBorder="1" applyAlignment="1">
      <alignment horizontal="left" vertical="top"/>
    </xf>
    <xf numFmtId="49" fontId="27" fillId="40" borderId="271" xfId="0" applyNumberFormat="1" applyFont="1" applyFill="1" applyBorder="1" applyAlignment="1" applyProtection="1">
      <alignment horizontal="center" vertical="top"/>
      <protection locked="0"/>
    </xf>
    <xf numFmtId="49" fontId="27" fillId="33" borderId="286" xfId="0" applyNumberFormat="1" applyFont="1" applyFill="1" applyBorder="1" applyAlignment="1">
      <alignment horizontal="left" vertical="top"/>
    </xf>
    <xf numFmtId="167" fontId="0" fillId="40" borderId="271" xfId="0" applyFill="1" applyBorder="1" applyAlignment="1">
      <alignment vertical="top"/>
    </xf>
    <xf numFmtId="167" fontId="0" fillId="40" borderId="271" xfId="0" applyFill="1" applyBorder="1" applyAlignment="1">
      <alignment vertical="top" wrapText="1"/>
    </xf>
    <xf numFmtId="49" fontId="96" fillId="40" borderId="271" xfId="0" applyNumberFormat="1" applyFont="1" applyFill="1" applyBorder="1" applyAlignment="1" applyProtection="1">
      <alignment horizontal="left" vertical="top"/>
      <protection locked="0"/>
    </xf>
    <xf numFmtId="167" fontId="28" fillId="0" borderId="271" xfId="0" applyFont="1" applyBorder="1" applyAlignment="1" applyProtection="1">
      <alignment horizontal="center" vertical="top" wrapText="1"/>
      <protection locked="0"/>
    </xf>
    <xf numFmtId="167" fontId="96" fillId="40" borderId="314" xfId="0" applyFont="1" applyFill="1" applyBorder="1" applyAlignment="1" applyProtection="1">
      <alignment vertical="top" wrapText="1"/>
      <protection locked="0"/>
    </xf>
    <xf numFmtId="174" fontId="28" fillId="32" borderId="286" xfId="119" applyNumberFormat="1" applyFont="1" applyFill="1" applyBorder="1" applyAlignment="1" applyProtection="1">
      <alignment vertical="top" wrapText="1"/>
    </xf>
    <xf numFmtId="167" fontId="28" fillId="0" borderId="227" xfId="0" applyFont="1" applyBorder="1" applyAlignment="1" applyProtection="1">
      <alignment vertical="top"/>
      <protection locked="0"/>
    </xf>
    <xf numFmtId="167" fontId="28" fillId="0" borderId="271" xfId="0" applyFont="1" applyBorder="1" applyAlignment="1" applyProtection="1">
      <alignment vertical="top"/>
      <protection locked="0"/>
    </xf>
    <xf numFmtId="171" fontId="28" fillId="0" borderId="271" xfId="202" applyNumberFormat="1" applyFont="1" applyBorder="1" applyAlignment="1" applyProtection="1">
      <alignment vertical="top"/>
      <protection locked="0"/>
    </xf>
    <xf numFmtId="167" fontId="27" fillId="33" borderId="271" xfId="0" applyFont="1" applyFill="1" applyBorder="1" applyAlignment="1" applyProtection="1">
      <alignment vertical="top"/>
    </xf>
    <xf numFmtId="167" fontId="28" fillId="33" borderId="271" xfId="0" applyFont="1" applyFill="1" applyBorder="1" applyAlignment="1" applyProtection="1">
      <alignment vertical="top"/>
    </xf>
    <xf numFmtId="167" fontId="28" fillId="33" borderId="271" xfId="0" applyFont="1" applyFill="1" applyBorder="1" applyAlignment="1" applyProtection="1">
      <alignment horizontal="left" vertical="top"/>
    </xf>
    <xf numFmtId="171" fontId="28" fillId="34" borderId="271" xfId="202" applyNumberFormat="1" applyFont="1" applyFill="1" applyBorder="1" applyAlignment="1" applyProtection="1">
      <alignment vertical="top"/>
    </xf>
    <xf numFmtId="9" fontId="28" fillId="34" borderId="286" xfId="187" applyFont="1" applyFill="1" applyBorder="1" applyAlignment="1" applyProtection="1">
      <alignment vertical="top"/>
    </xf>
    <xf numFmtId="171" fontId="28" fillId="32" borderId="271" xfId="202" applyNumberFormat="1" applyFont="1" applyFill="1" applyBorder="1" applyAlignment="1" applyProtection="1">
      <alignment vertical="top"/>
    </xf>
    <xf numFmtId="167" fontId="28" fillId="33" borderId="227" xfId="0" applyFont="1" applyFill="1" applyBorder="1" applyAlignment="1" applyProtection="1">
      <alignment vertical="top"/>
    </xf>
    <xf numFmtId="167" fontId="27" fillId="33" borderId="59" xfId="0" applyFont="1" applyFill="1" applyBorder="1" applyAlignment="1" applyProtection="1">
      <alignment horizontal="left" vertical="top"/>
    </xf>
    <xf numFmtId="167" fontId="28" fillId="33" borderId="165" xfId="0" applyFont="1" applyFill="1" applyBorder="1" applyAlignment="1"/>
    <xf numFmtId="167" fontId="28" fillId="33" borderId="163" xfId="0" applyFont="1" applyFill="1" applyBorder="1" applyAlignment="1"/>
    <xf numFmtId="167" fontId="27" fillId="40" borderId="271" xfId="0" applyFont="1" applyFill="1" applyBorder="1" applyAlignment="1" applyProtection="1">
      <alignment horizontal="center"/>
      <protection locked="0"/>
    </xf>
    <xf numFmtId="167" fontId="27" fillId="33" borderId="271" xfId="0" applyFont="1" applyFill="1" applyBorder="1" applyAlignment="1" applyProtection="1">
      <alignment horizontal="center" vertical="center"/>
    </xf>
    <xf numFmtId="167" fontId="27" fillId="33" borderId="271" xfId="0" applyFont="1" applyFill="1" applyBorder="1" applyAlignment="1" applyProtection="1">
      <alignment horizontal="center" vertical="center" wrapText="1"/>
    </xf>
    <xf numFmtId="167" fontId="27" fillId="33" borderId="271" xfId="0" applyFont="1" applyFill="1" applyBorder="1" applyAlignment="1" applyProtection="1">
      <alignment horizontal="center"/>
    </xf>
    <xf numFmtId="167" fontId="27" fillId="33" borderId="271" xfId="0" applyFont="1" applyFill="1" applyBorder="1" applyAlignment="1" applyProtection="1">
      <alignment horizontal="center" wrapText="1"/>
    </xf>
    <xf numFmtId="167" fontId="28" fillId="0" borderId="271" xfId="0" applyFont="1" applyFill="1" applyBorder="1" applyAlignment="1" applyProtection="1">
      <alignment horizontal="left"/>
      <protection locked="0"/>
    </xf>
    <xf numFmtId="167" fontId="28" fillId="0" borderId="271" xfId="0" applyFont="1" applyFill="1" applyBorder="1" applyAlignment="1" applyProtection="1">
      <alignment horizontal="center"/>
      <protection locked="0"/>
    </xf>
    <xf numFmtId="167" fontId="28" fillId="0" borderId="271" xfId="0" applyFont="1" applyFill="1" applyBorder="1" applyAlignment="1" applyProtection="1">
      <alignment horizontal="center" wrapText="1"/>
      <protection locked="0"/>
    </xf>
    <xf numFmtId="171" fontId="28" fillId="0" borderId="271" xfId="202" applyNumberFormat="1" applyFont="1" applyFill="1" applyBorder="1" applyAlignment="1" applyProtection="1">
      <alignment horizontal="center"/>
      <protection locked="0"/>
    </xf>
    <xf numFmtId="167" fontId="27" fillId="0" borderId="271" xfId="0" applyFont="1" applyFill="1" applyBorder="1" applyAlignment="1" applyProtection="1">
      <alignment horizontal="center"/>
      <protection locked="0"/>
    </xf>
    <xf numFmtId="167" fontId="27" fillId="0" borderId="271" xfId="0" applyFont="1" applyFill="1" applyBorder="1" applyAlignment="1" applyProtection="1">
      <alignment horizontal="center" wrapText="1"/>
      <protection locked="0"/>
    </xf>
    <xf numFmtId="167" fontId="28" fillId="0" borderId="271" xfId="0" applyFont="1" applyBorder="1" applyAlignment="1" applyProtection="1">
      <alignment horizontal="left" wrapText="1"/>
      <protection locked="0"/>
    </xf>
    <xf numFmtId="167" fontId="27" fillId="33" borderId="228" xfId="0" applyFont="1" applyFill="1" applyBorder="1" applyAlignment="1" applyProtection="1">
      <alignment horizontal="center" vertical="center" wrapText="1"/>
    </xf>
    <xf numFmtId="167" fontId="27" fillId="33" borderId="225" xfId="0" applyFont="1" applyFill="1" applyBorder="1" applyAlignment="1" applyProtection="1">
      <alignment horizontal="center" wrapText="1"/>
    </xf>
    <xf numFmtId="167" fontId="27" fillId="33" borderId="225" xfId="0" applyFont="1" applyFill="1" applyBorder="1" applyAlignment="1" applyProtection="1">
      <alignment horizontal="left" wrapText="1"/>
    </xf>
    <xf numFmtId="167" fontId="27" fillId="33" borderId="228" xfId="0" applyFont="1" applyFill="1" applyBorder="1" applyAlignment="1" applyProtection="1">
      <alignment horizontal="left" wrapText="1"/>
    </xf>
    <xf numFmtId="167" fontId="28" fillId="0" borderId="225" xfId="0" applyFont="1" applyFill="1" applyBorder="1" applyAlignment="1" applyProtection="1">
      <alignment horizontal="left"/>
      <protection locked="0"/>
    </xf>
    <xf numFmtId="167" fontId="69" fillId="0" borderId="271" xfId="0" applyFont="1" applyFill="1" applyBorder="1" applyAlignment="1" applyProtection="1">
      <alignment horizontal="center"/>
      <protection locked="0"/>
    </xf>
    <xf numFmtId="167" fontId="27" fillId="33" borderId="159" xfId="0" quotePrefix="1" applyFont="1" applyFill="1" applyBorder="1" applyAlignment="1" applyProtection="1">
      <alignment horizontal="center"/>
    </xf>
    <xf numFmtId="167" fontId="28" fillId="0" borderId="165" xfId="0" applyFont="1" applyBorder="1" applyAlignment="1" applyProtection="1">
      <alignment horizontal="left"/>
      <protection locked="0"/>
    </xf>
    <xf numFmtId="167" fontId="69" fillId="0" borderId="159" xfId="0" applyFont="1" applyFill="1" applyBorder="1" applyAlignment="1" applyProtection="1">
      <alignment horizontal="center"/>
      <protection locked="0"/>
    </xf>
    <xf numFmtId="167" fontId="28" fillId="0" borderId="228" xfId="0" applyFont="1" applyBorder="1" applyAlignment="1" applyProtection="1">
      <alignment horizontal="left"/>
      <protection locked="0"/>
    </xf>
    <xf numFmtId="49" fontId="28" fillId="33" borderId="159" xfId="0" applyNumberFormat="1" applyFont="1" applyFill="1" applyBorder="1" applyProtection="1"/>
    <xf numFmtId="167" fontId="27" fillId="33" borderId="164" xfId="0" applyFont="1" applyFill="1" applyBorder="1" applyAlignment="1" applyProtection="1">
      <alignment horizontal="center" vertical="center"/>
    </xf>
    <xf numFmtId="167" fontId="27" fillId="33" borderId="163" xfId="0" quotePrefix="1" applyFont="1" applyFill="1" applyBorder="1" applyAlignment="1" applyProtection="1">
      <alignment horizontal="center" vertical="center" wrapText="1"/>
    </xf>
    <xf numFmtId="167" fontId="27" fillId="33" borderId="159" xfId="0" quotePrefix="1" applyFont="1" applyFill="1" applyBorder="1" applyAlignment="1" applyProtection="1">
      <alignment horizontal="center" wrapText="1"/>
    </xf>
    <xf numFmtId="49" fontId="28" fillId="0" borderId="227" xfId="0" applyNumberFormat="1" applyFont="1" applyFill="1" applyBorder="1" applyAlignment="1" applyProtection="1">
      <alignment horizontal="left"/>
      <protection locked="0"/>
    </xf>
    <xf numFmtId="167" fontId="28" fillId="0" borderId="228" xfId="0" applyFont="1" applyFill="1" applyBorder="1" applyAlignment="1" applyProtection="1">
      <alignment horizontal="left"/>
      <protection locked="0"/>
    </xf>
    <xf numFmtId="171" fontId="28" fillId="0" borderId="271" xfId="202" applyNumberFormat="1" applyFont="1" applyFill="1" applyBorder="1" applyProtection="1">
      <protection locked="0"/>
    </xf>
    <xf numFmtId="49" fontId="28" fillId="0" borderId="227" xfId="0" applyNumberFormat="1" applyFont="1" applyBorder="1" applyAlignment="1" applyProtection="1">
      <alignment horizontal="left"/>
      <protection locked="0"/>
    </xf>
    <xf numFmtId="171" fontId="28" fillId="0" borderId="331" xfId="202" applyNumberFormat="1" applyFont="1" applyBorder="1" applyAlignment="1" applyProtection="1">
      <alignment horizontal="center"/>
      <protection locked="0"/>
    </xf>
    <xf numFmtId="171" fontId="28" fillId="0" borderId="331" xfId="202" applyNumberFormat="1" applyFont="1" applyBorder="1" applyProtection="1">
      <protection locked="0"/>
    </xf>
    <xf numFmtId="167" fontId="27" fillId="33" borderId="271" xfId="0" quotePrefix="1" applyFont="1" applyFill="1" applyBorder="1" applyAlignment="1" applyProtection="1">
      <alignment horizontal="center"/>
    </xf>
    <xf numFmtId="171" fontId="28" fillId="0" borderId="271" xfId="202" applyNumberFormat="1" applyFont="1" applyFill="1" applyBorder="1" applyAlignment="1" applyProtection="1">
      <alignment horizontal="right"/>
      <protection locked="0"/>
    </xf>
    <xf numFmtId="171" fontId="27" fillId="0" borderId="271" xfId="202" quotePrefix="1" applyNumberFormat="1" applyFont="1" applyFill="1" applyBorder="1" applyAlignment="1" applyProtection="1">
      <alignment horizontal="right"/>
      <protection locked="0"/>
    </xf>
    <xf numFmtId="167" fontId="28" fillId="0" borderId="271" xfId="0" applyFont="1" applyFill="1" applyBorder="1" applyProtection="1">
      <protection locked="0"/>
    </xf>
    <xf numFmtId="167" fontId="28" fillId="33" borderId="154" xfId="0" quotePrefix="1" applyFont="1" applyFill="1" applyBorder="1" applyAlignment="1" applyProtection="1">
      <alignment horizontal="center"/>
    </xf>
    <xf numFmtId="167" fontId="27" fillId="33" borderId="271" xfId="0" applyFont="1" applyFill="1" applyBorder="1" applyAlignment="1" applyProtection="1">
      <alignment horizontal="center" vertical="top" wrapText="1"/>
    </xf>
    <xf numFmtId="0" fontId="27" fillId="33" borderId="271" xfId="163" applyFont="1" applyFill="1" applyBorder="1" applyAlignment="1" applyProtection="1">
      <alignment horizontal="center" vertical="top" wrapText="1"/>
    </xf>
    <xf numFmtId="167" fontId="28" fillId="33" borderId="164" xfId="0" quotePrefix="1" applyFont="1" applyFill="1" applyBorder="1" applyAlignment="1" applyProtection="1">
      <alignment horizontal="center"/>
    </xf>
    <xf numFmtId="167" fontId="28" fillId="33" borderId="271" xfId="0" quotePrefix="1" applyFont="1" applyFill="1" applyBorder="1" applyAlignment="1" applyProtection="1">
      <alignment horizontal="center"/>
    </xf>
    <xf numFmtId="167" fontId="28" fillId="33" borderId="165" xfId="0" quotePrefix="1" applyFont="1" applyFill="1" applyBorder="1" applyAlignment="1" applyProtection="1">
      <alignment horizontal="centerContinuous"/>
    </xf>
    <xf numFmtId="167" fontId="27" fillId="33" borderId="159" xfId="0" quotePrefix="1" applyFont="1" applyFill="1" applyBorder="1" applyAlignment="1" applyProtection="1">
      <alignment horizontal="centerContinuous"/>
    </xf>
    <xf numFmtId="171" fontId="28" fillId="0" borderId="158" xfId="202" applyNumberFormat="1" applyFont="1" applyFill="1" applyBorder="1" applyProtection="1">
      <protection locked="0"/>
    </xf>
    <xf numFmtId="167" fontId="28" fillId="0" borderId="271" xfId="0" applyFont="1" applyBorder="1" applyAlignment="1" applyProtection="1">
      <alignment horizontal="center"/>
      <protection locked="0"/>
    </xf>
    <xf numFmtId="171" fontId="28" fillId="0" borderId="158" xfId="202" applyNumberFormat="1" applyFont="1" applyBorder="1" applyProtection="1">
      <protection locked="0"/>
    </xf>
    <xf numFmtId="167" fontId="28" fillId="33" borderId="308" xfId="0" applyFont="1" applyFill="1" applyBorder="1" applyAlignment="1" applyProtection="1">
      <alignment horizontal="left" vertical="center"/>
    </xf>
    <xf numFmtId="167" fontId="27" fillId="33" borderId="285" xfId="0" quotePrefix="1" applyFont="1" applyFill="1" applyBorder="1" applyAlignment="1" applyProtection="1">
      <alignment horizontal="center" vertical="center"/>
    </xf>
    <xf numFmtId="167" fontId="28" fillId="33" borderId="333" xfId="9" applyFont="1" applyFill="1" applyBorder="1" applyAlignment="1" applyProtection="1">
      <alignment horizontal="center" wrapText="1"/>
    </xf>
    <xf numFmtId="167" fontId="27" fillId="40" borderId="291" xfId="0" applyFont="1" applyFill="1" applyBorder="1" applyAlignment="1" applyProtection="1">
      <alignment horizontal="center"/>
    </xf>
    <xf numFmtId="167" fontId="27" fillId="33" borderId="335" xfId="0" quotePrefix="1" applyFont="1" applyFill="1" applyBorder="1" applyAlignment="1" applyProtection="1">
      <alignment horizontal="center"/>
    </xf>
    <xf numFmtId="167" fontId="28" fillId="33" borderId="287" xfId="0" applyFont="1" applyFill="1" applyBorder="1" applyAlignment="1" applyProtection="1">
      <alignment horizontal="left" vertical="top"/>
    </xf>
    <xf numFmtId="167" fontId="27" fillId="40" borderId="280" xfId="0" applyFont="1" applyFill="1" applyBorder="1" applyAlignment="1" applyProtection="1">
      <alignment horizontal="center" vertical="top"/>
      <protection locked="0"/>
    </xf>
    <xf numFmtId="167" fontId="28" fillId="0" borderId="336" xfId="0" applyFont="1" applyBorder="1" applyAlignment="1" applyProtection="1">
      <alignment vertical="top"/>
      <protection locked="0"/>
    </xf>
    <xf numFmtId="167" fontId="28" fillId="33" borderId="280" xfId="0" applyFont="1" applyFill="1" applyBorder="1" applyAlignment="1" applyProtection="1">
      <alignment vertical="top"/>
    </xf>
    <xf numFmtId="167" fontId="28" fillId="0" borderId="336" xfId="0" quotePrefix="1" applyFont="1" applyBorder="1" applyAlignment="1" applyProtection="1">
      <alignment horizontal="center" vertical="top"/>
      <protection locked="0"/>
    </xf>
    <xf numFmtId="167" fontId="28" fillId="33" borderId="287" xfId="0" applyFont="1" applyFill="1" applyBorder="1" applyAlignment="1" applyProtection="1">
      <alignment vertical="top"/>
    </xf>
    <xf numFmtId="167" fontId="28" fillId="33" borderId="280" xfId="0" applyFont="1" applyFill="1" applyBorder="1" applyProtection="1"/>
    <xf numFmtId="167" fontId="28" fillId="40" borderId="280" xfId="0" applyFont="1" applyFill="1" applyBorder="1" applyAlignment="1" applyProtection="1">
      <alignment horizontal="left"/>
      <protection locked="0"/>
    </xf>
    <xf numFmtId="167" fontId="28" fillId="0" borderId="336" xfId="0" applyFont="1" applyBorder="1" applyProtection="1">
      <protection locked="0"/>
    </xf>
    <xf numFmtId="167" fontId="28" fillId="33" borderId="280" xfId="0" applyFont="1" applyFill="1" applyBorder="1" applyAlignment="1" applyProtection="1">
      <alignment horizontal="left"/>
    </xf>
    <xf numFmtId="167" fontId="28" fillId="0" borderId="336" xfId="0" quotePrefix="1" applyFont="1" applyBorder="1" applyAlignment="1" applyProtection="1">
      <alignment horizontal="center"/>
      <protection locked="0"/>
    </xf>
    <xf numFmtId="167" fontId="28" fillId="33" borderId="337" xfId="0" applyFont="1" applyFill="1" applyBorder="1" applyProtection="1"/>
    <xf numFmtId="167" fontId="28" fillId="33" borderId="292" xfId="0" applyFont="1" applyFill="1" applyBorder="1" applyAlignment="1" applyProtection="1">
      <alignment horizontal="left"/>
    </xf>
    <xf numFmtId="167" fontId="28" fillId="40" borderId="293" xfId="0" applyFont="1" applyFill="1" applyBorder="1" applyAlignment="1" applyProtection="1">
      <alignment horizontal="left"/>
      <protection locked="0"/>
    </xf>
    <xf numFmtId="167" fontId="28" fillId="0" borderId="338" xfId="0" applyFont="1" applyBorder="1" applyProtection="1">
      <protection locked="0"/>
    </xf>
    <xf numFmtId="167" fontId="93" fillId="33" borderId="271" xfId="0" applyFont="1" applyFill="1" applyBorder="1" applyProtection="1"/>
    <xf numFmtId="167" fontId="28" fillId="33" borderId="271" xfId="0" applyFont="1" applyFill="1" applyBorder="1" applyProtection="1"/>
    <xf numFmtId="167" fontId="27" fillId="33" borderId="163" xfId="0" applyFont="1" applyFill="1" applyBorder="1" applyAlignment="1" applyProtection="1">
      <alignment horizontal="center"/>
    </xf>
    <xf numFmtId="167" fontId="93" fillId="33" borderId="141" xfId="0" applyFont="1" applyFill="1" applyBorder="1" applyProtection="1"/>
    <xf numFmtId="44" fontId="27" fillId="33" borderId="271" xfId="211" applyFont="1" applyFill="1" applyBorder="1" applyAlignment="1" applyProtection="1">
      <alignment horizontal="center" wrapText="1"/>
    </xf>
    <xf numFmtId="44" fontId="27" fillId="33" borderId="237" xfId="211" applyFont="1" applyFill="1" applyBorder="1" applyAlignment="1" applyProtection="1">
      <alignment horizontal="center" wrapText="1"/>
    </xf>
    <xf numFmtId="167" fontId="93" fillId="33" borderId="227" xfId="0" applyFont="1" applyFill="1" applyBorder="1" applyProtection="1"/>
    <xf numFmtId="167" fontId="27" fillId="33" borderId="327" xfId="0" applyFont="1" applyFill="1" applyBorder="1" applyProtection="1"/>
    <xf numFmtId="167" fontId="28" fillId="33" borderId="291" xfId="0" applyFont="1" applyFill="1" applyBorder="1" applyProtection="1"/>
    <xf numFmtId="167" fontId="93" fillId="33" borderId="291" xfId="0" applyFont="1" applyFill="1" applyBorder="1" applyProtection="1"/>
    <xf numFmtId="167" fontId="93" fillId="33" borderId="300" xfId="0" applyFont="1" applyFill="1" applyBorder="1" applyProtection="1"/>
    <xf numFmtId="167" fontId="93" fillId="33" borderId="334" xfId="0" applyFont="1" applyFill="1" applyBorder="1" applyProtection="1"/>
    <xf numFmtId="43" fontId="93" fillId="33" borderId="334" xfId="202" applyFont="1" applyFill="1" applyBorder="1" applyProtection="1"/>
    <xf numFmtId="167" fontId="28" fillId="0" borderId="280" xfId="0" applyFont="1" applyBorder="1" applyProtection="1">
      <protection locked="0"/>
    </xf>
    <xf numFmtId="171" fontId="93" fillId="0" borderId="280" xfId="202" applyNumberFormat="1" applyFont="1" applyBorder="1" applyProtection="1">
      <protection locked="0"/>
    </xf>
    <xf numFmtId="171" fontId="93" fillId="0" borderId="288" xfId="0" applyNumberFormat="1" applyFont="1" applyBorder="1" applyProtection="1">
      <protection locked="0"/>
    </xf>
    <xf numFmtId="171" fontId="93" fillId="0" borderId="287" xfId="202" applyNumberFormat="1" applyFont="1" applyBorder="1" applyProtection="1">
      <protection locked="0"/>
    </xf>
    <xf numFmtId="171" fontId="93" fillId="34" borderId="280" xfId="202" applyNumberFormat="1" applyFont="1" applyFill="1" applyBorder="1" applyProtection="1"/>
    <xf numFmtId="167" fontId="93" fillId="33" borderId="339" xfId="0" applyFont="1" applyFill="1" applyBorder="1" applyProtection="1"/>
    <xf numFmtId="167" fontId="28" fillId="0" borderId="340" xfId="0" applyFont="1" applyBorder="1" applyProtection="1">
      <protection locked="0"/>
    </xf>
    <xf numFmtId="171" fontId="93" fillId="33" borderId="341" xfId="0" applyNumberFormat="1" applyFont="1" applyFill="1" applyBorder="1" applyProtection="1"/>
    <xf numFmtId="171" fontId="93" fillId="33" borderId="305" xfId="0" applyNumberFormat="1" applyFont="1" applyFill="1" applyBorder="1" applyProtection="1"/>
    <xf numFmtId="171" fontId="93" fillId="33" borderId="341" xfId="202" applyNumberFormat="1" applyFont="1" applyFill="1" applyBorder="1" applyProtection="1"/>
    <xf numFmtId="171" fontId="93" fillId="33" borderId="342" xfId="0" applyNumberFormat="1" applyFont="1" applyFill="1" applyBorder="1" applyProtection="1"/>
    <xf numFmtId="171" fontId="93" fillId="33" borderId="342" xfId="202" applyNumberFormat="1" applyFont="1" applyFill="1" applyBorder="1" applyProtection="1"/>
    <xf numFmtId="167" fontId="27" fillId="33" borderId="343" xfId="0" applyFont="1" applyFill="1" applyBorder="1" applyProtection="1"/>
    <xf numFmtId="167" fontId="28" fillId="0" borderId="312" xfId="0" applyFont="1" applyBorder="1" applyProtection="1">
      <protection locked="0"/>
    </xf>
    <xf numFmtId="171" fontId="27" fillId="36" borderId="127" xfId="0" applyNumberFormat="1" applyFont="1" applyFill="1" applyBorder="1" applyProtection="1"/>
    <xf numFmtId="171" fontId="93" fillId="0" borderId="312" xfId="0" applyNumberFormat="1" applyFont="1" applyBorder="1" applyProtection="1">
      <protection locked="0"/>
    </xf>
    <xf numFmtId="171" fontId="93" fillId="33" borderId="280" xfId="202" applyNumberFormat="1" applyFont="1" applyFill="1" applyBorder="1" applyProtection="1"/>
    <xf numFmtId="171" fontId="93" fillId="33" borderId="288" xfId="0" applyNumberFormat="1" applyFont="1" applyFill="1" applyBorder="1" applyProtection="1"/>
    <xf numFmtId="171" fontId="93" fillId="33" borderId="287" xfId="0" applyNumberFormat="1" applyFont="1" applyFill="1" applyBorder="1" applyProtection="1"/>
    <xf numFmtId="171" fontId="93" fillId="33" borderId="287" xfId="202" applyNumberFormat="1" applyFont="1" applyFill="1" applyBorder="1" applyProtection="1"/>
    <xf numFmtId="167" fontId="93" fillId="33" borderId="344" xfId="0" applyFont="1" applyFill="1" applyBorder="1" applyProtection="1"/>
    <xf numFmtId="167" fontId="28" fillId="33" borderId="341" xfId="0" applyFont="1" applyFill="1" applyBorder="1" applyProtection="1"/>
    <xf numFmtId="43" fontId="93" fillId="33" borderId="341" xfId="202" applyFont="1" applyFill="1" applyBorder="1" applyProtection="1"/>
    <xf numFmtId="167" fontId="93" fillId="33" borderId="305" xfId="0" applyFont="1" applyFill="1" applyBorder="1" applyProtection="1"/>
    <xf numFmtId="167" fontId="93" fillId="33" borderId="342" xfId="0" applyFont="1" applyFill="1" applyBorder="1" applyProtection="1"/>
    <xf numFmtId="43" fontId="93" fillId="33" borderId="342" xfId="202" applyFont="1" applyFill="1" applyBorder="1" applyProtection="1"/>
    <xf numFmtId="43" fontId="93" fillId="33" borderId="280" xfId="202" applyFont="1" applyFill="1" applyBorder="1" applyProtection="1"/>
    <xf numFmtId="167" fontId="27" fillId="33" borderId="343" xfId="0" applyFont="1" applyFill="1" applyBorder="1" applyAlignment="1" applyProtection="1">
      <alignment wrapText="1"/>
    </xf>
    <xf numFmtId="171" fontId="27" fillId="36" borderId="312" xfId="0" applyNumberFormat="1" applyFont="1" applyFill="1" applyBorder="1" applyProtection="1"/>
    <xf numFmtId="167" fontId="93" fillId="0" borderId="319" xfId="0" applyFont="1" applyBorder="1" applyProtection="1">
      <protection locked="0"/>
    </xf>
    <xf numFmtId="172" fontId="27" fillId="33" borderId="165" xfId="0" applyNumberFormat="1" applyFont="1" applyFill="1" applyBorder="1" applyProtection="1"/>
    <xf numFmtId="167" fontId="31" fillId="33" borderId="308" xfId="0" applyFont="1" applyFill="1" applyBorder="1" applyAlignment="1" applyProtection="1">
      <alignment wrapText="1"/>
    </xf>
    <xf numFmtId="167" fontId="31" fillId="33" borderId="271" xfId="0" applyFont="1" applyFill="1" applyBorder="1" applyProtection="1"/>
    <xf numFmtId="167" fontId="27" fillId="33" borderId="160" xfId="0" applyFont="1" applyFill="1" applyBorder="1" applyAlignment="1" applyProtection="1">
      <alignment horizontal="center"/>
    </xf>
    <xf numFmtId="167" fontId="28" fillId="33" borderId="163" xfId="0" applyFont="1" applyFill="1" applyBorder="1" applyAlignment="1" applyProtection="1">
      <alignment horizontal="center"/>
    </xf>
    <xf numFmtId="167" fontId="28" fillId="33" borderId="164" xfId="0" applyFont="1" applyFill="1" applyBorder="1" applyProtection="1"/>
    <xf numFmtId="167" fontId="28" fillId="0" borderId="159" xfId="0" applyFont="1" applyBorder="1" applyProtection="1">
      <protection locked="0"/>
    </xf>
    <xf numFmtId="171" fontId="28" fillId="33" borderId="345" xfId="202" applyNumberFormat="1" applyFont="1" applyFill="1" applyBorder="1" applyProtection="1"/>
    <xf numFmtId="167" fontId="27" fillId="33" borderId="227" xfId="0" applyFont="1" applyFill="1" applyBorder="1" applyAlignment="1" applyProtection="1">
      <alignment horizontal="left"/>
    </xf>
    <xf numFmtId="171" fontId="28" fillId="32" borderId="286" xfId="202" applyNumberFormat="1" applyFont="1" applyFill="1" applyBorder="1" applyProtection="1"/>
    <xf numFmtId="167" fontId="31" fillId="33" borderId="311" xfId="0" applyFont="1" applyFill="1" applyBorder="1" applyProtection="1"/>
    <xf numFmtId="167" fontId="31" fillId="0" borderId="311" xfId="0" applyFont="1" applyFill="1" applyBorder="1" applyProtection="1">
      <protection locked="0"/>
    </xf>
    <xf numFmtId="171" fontId="31" fillId="29" borderId="312" xfId="202" applyNumberFormat="1" applyFont="1" applyFill="1" applyBorder="1" applyProtection="1"/>
    <xf numFmtId="171" fontId="31" fillId="29" borderId="313" xfId="202" applyNumberFormat="1" applyFont="1" applyFill="1" applyBorder="1" applyProtection="1"/>
    <xf numFmtId="0" fontId="27" fillId="33" borderId="165" xfId="8" applyFont="1" applyFill="1" applyBorder="1" applyAlignment="1" applyProtection="1"/>
    <xf numFmtId="167" fontId="28" fillId="33" borderId="165" xfId="0" applyFont="1" applyFill="1" applyBorder="1" applyProtection="1"/>
    <xf numFmtId="167" fontId="27" fillId="33" borderId="154" xfId="0" applyFont="1" applyFill="1" applyBorder="1" applyAlignment="1" applyProtection="1"/>
    <xf numFmtId="167" fontId="31" fillId="28" borderId="346" xfId="0" applyFont="1" applyFill="1" applyBorder="1" applyProtection="1"/>
    <xf numFmtId="167" fontId="31" fillId="28" borderId="309" xfId="0" applyFont="1" applyFill="1" applyBorder="1" applyAlignment="1" applyProtection="1">
      <alignment wrapText="1"/>
    </xf>
    <xf numFmtId="167" fontId="31" fillId="28" borderId="271" xfId="0" applyFont="1" applyFill="1" applyBorder="1" applyProtection="1"/>
    <xf numFmtId="167" fontId="27" fillId="28" borderId="286" xfId="0" applyFont="1" applyFill="1" applyBorder="1" applyAlignment="1" applyProtection="1">
      <alignment horizontal="center"/>
    </xf>
    <xf numFmtId="167" fontId="27" fillId="33" borderId="159" xfId="0" applyFont="1" applyFill="1" applyBorder="1" applyProtection="1"/>
    <xf numFmtId="167" fontId="28" fillId="0" borderId="159" xfId="0" applyFont="1" applyFill="1" applyBorder="1" applyAlignment="1" applyProtection="1">
      <alignment horizontal="centerContinuous"/>
      <protection locked="0"/>
    </xf>
    <xf numFmtId="49" fontId="28" fillId="33" borderId="347" xfId="0" applyNumberFormat="1" applyFont="1" applyFill="1" applyBorder="1" applyAlignment="1" applyProtection="1">
      <alignment horizontal="center"/>
    </xf>
    <xf numFmtId="167" fontId="27" fillId="33" borderId="348" xfId="0" applyFont="1" applyFill="1" applyBorder="1" applyAlignment="1" applyProtection="1">
      <alignment horizontal="left"/>
    </xf>
    <xf numFmtId="49" fontId="28" fillId="0" borderId="247" xfId="0" applyNumberFormat="1" applyFont="1" applyFill="1" applyBorder="1" applyAlignment="1" applyProtection="1">
      <alignment horizontal="center"/>
      <protection locked="0"/>
    </xf>
    <xf numFmtId="171" fontId="31" fillId="29" borderId="247" xfId="202" applyNumberFormat="1" applyFont="1" applyFill="1" applyBorder="1" applyProtection="1"/>
    <xf numFmtId="167" fontId="28" fillId="33" borderId="160" xfId="0" applyFont="1" applyFill="1" applyBorder="1" applyProtection="1"/>
    <xf numFmtId="0" fontId="27" fillId="33" borderId="348" xfId="1" quotePrefix="1" applyFont="1" applyFill="1" applyBorder="1" applyAlignment="1" applyProtection="1">
      <alignment horizontal="left"/>
    </xf>
    <xf numFmtId="49" fontId="27" fillId="0" borderId="247" xfId="0" applyNumberFormat="1" applyFont="1" applyFill="1" applyBorder="1" applyAlignment="1" applyProtection="1">
      <alignment horizontal="center"/>
      <protection locked="0"/>
    </xf>
    <xf numFmtId="171" fontId="32" fillId="29" borderId="348" xfId="202" applyNumberFormat="1" applyFont="1" applyFill="1" applyBorder="1" applyProtection="1"/>
    <xf numFmtId="171" fontId="28" fillId="33" borderId="160" xfId="202" applyNumberFormat="1" applyFont="1" applyFill="1" applyBorder="1" applyProtection="1"/>
    <xf numFmtId="171" fontId="31" fillId="29" borderId="348" xfId="202" applyNumberFormat="1" applyFont="1" applyFill="1" applyBorder="1" applyProtection="1"/>
    <xf numFmtId="171" fontId="31" fillId="29" borderId="349" xfId="202" applyNumberFormat="1" applyFont="1" applyFill="1" applyBorder="1" applyProtection="1"/>
    <xf numFmtId="167" fontId="31" fillId="33" borderId="310" xfId="0" applyFont="1" applyFill="1" applyBorder="1" applyProtection="1"/>
    <xf numFmtId="171" fontId="31" fillId="29" borderId="343" xfId="202" applyNumberFormat="1" applyFont="1" applyFill="1" applyBorder="1" applyProtection="1"/>
    <xf numFmtId="167" fontId="27" fillId="33" borderId="154" xfId="9" applyFont="1" applyFill="1" applyBorder="1" applyAlignment="1" applyProtection="1">
      <alignment horizontal="left"/>
    </xf>
    <xf numFmtId="171" fontId="28" fillId="0" borderId="341" xfId="202" applyNumberFormat="1" applyFont="1" applyFill="1" applyBorder="1" applyProtection="1">
      <protection locked="0"/>
    </xf>
    <xf numFmtId="171" fontId="27" fillId="29" borderId="271" xfId="202" applyNumberFormat="1" applyFont="1" applyFill="1" applyBorder="1" applyProtection="1"/>
    <xf numFmtId="167" fontId="28" fillId="28" borderId="153" xfId="0" applyFont="1" applyFill="1" applyBorder="1" applyAlignment="1" applyProtection="1">
      <alignment horizontal="left" wrapText="1"/>
    </xf>
    <xf numFmtId="171" fontId="28" fillId="0" borderId="291" xfId="202" applyNumberFormat="1" applyFont="1" applyFill="1" applyBorder="1" applyProtection="1">
      <protection locked="0"/>
    </xf>
    <xf numFmtId="167" fontId="27" fillId="28" borderId="309" xfId="0" applyFont="1" applyFill="1" applyBorder="1" applyAlignment="1" applyProtection="1">
      <alignment horizontal="left" wrapText="1"/>
    </xf>
    <xf numFmtId="171" fontId="28" fillId="29" borderId="286" xfId="202" applyNumberFormat="1" applyFont="1" applyFill="1" applyBorder="1" applyProtection="1"/>
    <xf numFmtId="167" fontId="27" fillId="28" borderId="159" xfId="0" applyFont="1" applyFill="1" applyBorder="1" applyAlignment="1" applyProtection="1">
      <alignment horizontal="center"/>
    </xf>
    <xf numFmtId="171" fontId="28" fillId="33" borderId="271" xfId="202" applyNumberFormat="1" applyFont="1" applyFill="1" applyBorder="1" applyProtection="1"/>
    <xf numFmtId="167" fontId="28" fillId="28" borderId="162" xfId="0" applyFont="1" applyFill="1" applyBorder="1" applyAlignment="1" applyProtection="1">
      <alignment horizontal="center" vertical="center" wrapText="1"/>
    </xf>
    <xf numFmtId="167" fontId="28" fillId="28" borderId="165" xfId="0" applyFont="1" applyFill="1" applyBorder="1" applyAlignment="1" applyProtection="1">
      <alignment horizontal="center" vertical="center" wrapText="1"/>
    </xf>
    <xf numFmtId="167" fontId="27" fillId="28" borderId="163" xfId="0" applyFont="1" applyFill="1" applyBorder="1" applyAlignment="1" applyProtection="1">
      <alignment horizontal="center"/>
    </xf>
    <xf numFmtId="167" fontId="27" fillId="28" borderId="160" xfId="0" applyFont="1" applyFill="1" applyBorder="1" applyAlignment="1" applyProtection="1">
      <alignment horizontal="center"/>
    </xf>
    <xf numFmtId="171" fontId="28" fillId="33" borderId="271" xfId="202" applyNumberFormat="1" applyFont="1" applyFill="1" applyBorder="1" applyAlignment="1" applyProtection="1">
      <alignment horizontal="center"/>
    </xf>
    <xf numFmtId="171" fontId="28" fillId="33" borderId="286" xfId="202" applyNumberFormat="1" applyFont="1" applyFill="1" applyBorder="1" applyAlignment="1" applyProtection="1">
      <alignment horizontal="center"/>
    </xf>
    <xf numFmtId="167" fontId="31" fillId="28" borderId="286" xfId="0" applyFont="1" applyFill="1" applyBorder="1" applyProtection="1"/>
    <xf numFmtId="167" fontId="27" fillId="33" borderId="165" xfId="0" applyFont="1" applyFill="1" applyBorder="1" applyAlignment="1" applyProtection="1">
      <alignment horizontal="left"/>
    </xf>
    <xf numFmtId="167" fontId="27" fillId="28" borderId="162" xfId="0" applyFont="1" applyFill="1" applyBorder="1" applyAlignment="1" applyProtection="1">
      <alignment horizontal="center" vertical="center" wrapText="1"/>
    </xf>
    <xf numFmtId="167" fontId="27" fillId="28" borderId="163" xfId="0" applyFont="1" applyFill="1" applyBorder="1" applyAlignment="1" applyProtection="1">
      <alignment horizontal="center" vertical="center" wrapText="1"/>
    </xf>
    <xf numFmtId="167" fontId="28" fillId="33" borderId="165" xfId="214" applyFont="1" applyFill="1" applyBorder="1" applyProtection="1"/>
    <xf numFmtId="167" fontId="28" fillId="33" borderId="334" xfId="214" applyFont="1" applyFill="1" applyBorder="1" applyProtection="1"/>
    <xf numFmtId="167" fontId="27" fillId="0" borderId="291" xfId="214" quotePrefix="1" applyFont="1" applyFill="1" applyBorder="1" applyProtection="1">
      <protection locked="0"/>
    </xf>
    <xf numFmtId="167" fontId="27" fillId="33" borderId="354" xfId="214" applyFont="1" applyFill="1" applyBorder="1" applyProtection="1"/>
    <xf numFmtId="167" fontId="28" fillId="33" borderId="355" xfId="214" applyFont="1" applyFill="1" applyBorder="1" applyProtection="1"/>
    <xf numFmtId="167" fontId="28" fillId="0" borderId="334" xfId="214" applyFont="1" applyFill="1" applyBorder="1" applyProtection="1">
      <protection locked="0"/>
    </xf>
    <xf numFmtId="167" fontId="27" fillId="28" borderId="165" xfId="0" applyFont="1" applyFill="1" applyBorder="1" applyAlignment="1" applyProtection="1">
      <alignment horizontal="center" vertical="center" wrapText="1"/>
    </xf>
    <xf numFmtId="167" fontId="27" fillId="28" borderId="159" xfId="0" applyFont="1" applyFill="1" applyBorder="1" applyAlignment="1" applyProtection="1">
      <alignment horizontal="center" vertical="center" wrapText="1"/>
    </xf>
    <xf numFmtId="167" fontId="27" fillId="28" borderId="159" xfId="0" applyFont="1" applyFill="1" applyBorder="1" applyProtection="1"/>
    <xf numFmtId="171" fontId="28" fillId="33" borderId="291" xfId="202" applyNumberFormat="1" applyFont="1" applyFill="1" applyBorder="1" applyProtection="1"/>
    <xf numFmtId="167" fontId="28" fillId="33" borderId="162" xfId="0" applyFont="1" applyFill="1" applyBorder="1" applyProtection="1"/>
    <xf numFmtId="167" fontId="28" fillId="33" borderId="163" xfId="0" applyFont="1" applyFill="1" applyBorder="1" applyProtection="1"/>
    <xf numFmtId="167" fontId="28" fillId="0" borderId="159" xfId="0" applyFont="1" applyFill="1" applyBorder="1" applyAlignment="1" applyProtection="1">
      <alignment horizontal="center"/>
      <protection locked="0"/>
    </xf>
    <xf numFmtId="171" fontId="28" fillId="0" borderId="159" xfId="202" applyNumberFormat="1" applyFont="1" applyFill="1" applyBorder="1" applyProtection="1">
      <protection locked="0"/>
    </xf>
    <xf numFmtId="171" fontId="28" fillId="0" borderId="160" xfId="202" applyNumberFormat="1" applyFont="1" applyFill="1" applyBorder="1" applyProtection="1">
      <protection locked="0"/>
    </xf>
    <xf numFmtId="167" fontId="27" fillId="33" borderId="143" xfId="0" applyFont="1" applyFill="1" applyBorder="1" applyProtection="1"/>
    <xf numFmtId="167" fontId="28" fillId="0" borderId="127" xfId="0" applyFont="1" applyFill="1" applyBorder="1" applyAlignment="1" applyProtection="1">
      <alignment horizontal="center"/>
      <protection locked="0"/>
    </xf>
    <xf numFmtId="44" fontId="27" fillId="33" borderId="286" xfId="211" applyFont="1" applyFill="1" applyBorder="1" applyAlignment="1" applyProtection="1">
      <alignment horizontal="center" wrapText="1"/>
    </xf>
    <xf numFmtId="167" fontId="27" fillId="33" borderId="351" xfId="0" quotePrefix="1" applyFont="1" applyFill="1" applyBorder="1" applyAlignment="1" applyProtection="1">
      <alignment horizontal="centerContinuous"/>
    </xf>
    <xf numFmtId="167" fontId="28" fillId="33" borderId="291" xfId="0" applyFont="1" applyFill="1" applyBorder="1" applyAlignment="1" applyProtection="1">
      <alignment horizontal="centerContinuous"/>
    </xf>
    <xf numFmtId="167" fontId="27" fillId="33" borderId="291" xfId="0" applyFont="1" applyFill="1" applyBorder="1" applyAlignment="1" applyProtection="1">
      <alignment horizontal="left"/>
    </xf>
    <xf numFmtId="167" fontId="28" fillId="33" borderId="345" xfId="0" applyFont="1" applyFill="1" applyBorder="1" applyProtection="1"/>
    <xf numFmtId="167" fontId="27" fillId="33" borderId="153" xfId="0" quotePrefix="1" applyFont="1" applyFill="1" applyBorder="1" applyAlignment="1" applyProtection="1">
      <alignment horizontal="left"/>
    </xf>
    <xf numFmtId="167" fontId="27" fillId="33" borderId="153" xfId="0" quotePrefix="1" applyFont="1" applyFill="1" applyBorder="1" applyAlignment="1" applyProtection="1">
      <alignment horizontal="centerContinuous"/>
    </xf>
    <xf numFmtId="167" fontId="28" fillId="33" borderId="153" xfId="0" applyFont="1" applyFill="1" applyBorder="1" applyProtection="1"/>
    <xf numFmtId="167" fontId="27" fillId="33" borderId="153" xfId="0" quotePrefix="1" applyFont="1" applyFill="1" applyBorder="1" applyAlignment="1" applyProtection="1"/>
    <xf numFmtId="167" fontId="27" fillId="33" borderId="153" xfId="0" applyFont="1" applyFill="1" applyBorder="1" applyProtection="1"/>
    <xf numFmtId="167" fontId="28" fillId="33" borderId="361" xfId="0" applyFont="1" applyFill="1" applyBorder="1" applyProtection="1"/>
    <xf numFmtId="167" fontId="28" fillId="33" borderId="293" xfId="0" applyFont="1" applyFill="1" applyBorder="1" applyProtection="1"/>
    <xf numFmtId="167" fontId="28" fillId="0" borderId="293" xfId="0" applyFont="1" applyFill="1" applyBorder="1" applyAlignment="1" applyProtection="1">
      <alignment horizontal="left"/>
      <protection locked="0"/>
    </xf>
    <xf numFmtId="167" fontId="28" fillId="0" borderId="293" xfId="0" applyFont="1" applyFill="1" applyBorder="1" applyProtection="1">
      <protection locked="0"/>
    </xf>
    <xf numFmtId="171" fontId="28" fillId="0" borderId="293" xfId="202" applyNumberFormat="1" applyFont="1" applyFill="1" applyBorder="1" applyProtection="1">
      <protection locked="0"/>
    </xf>
    <xf numFmtId="171" fontId="28" fillId="0" borderId="294" xfId="202" applyNumberFormat="1" applyFont="1" applyFill="1" applyBorder="1" applyProtection="1">
      <protection locked="0"/>
    </xf>
    <xf numFmtId="172" fontId="27" fillId="33" borderId="165" xfId="203" applyNumberFormat="1" applyFont="1" applyFill="1" applyBorder="1" applyProtection="1"/>
    <xf numFmtId="0" fontId="28" fillId="33" borderId="283" xfId="233" applyFont="1" applyFill="1" applyBorder="1" applyAlignment="1" applyProtection="1">
      <alignment wrapText="1"/>
    </xf>
    <xf numFmtId="49" fontId="28" fillId="33" borderId="309" xfId="233" applyNumberFormat="1" applyFont="1" applyFill="1" applyBorder="1" applyProtection="1"/>
    <xf numFmtId="49" fontId="28" fillId="33" borderId="225" xfId="233" applyNumberFormat="1" applyFont="1" applyFill="1" applyBorder="1" applyProtection="1"/>
    <xf numFmtId="49" fontId="28" fillId="33" borderId="271" xfId="233" applyNumberFormat="1" applyFont="1" applyFill="1" applyBorder="1" applyProtection="1"/>
    <xf numFmtId="49" fontId="28" fillId="33" borderId="271" xfId="233" applyNumberFormat="1" applyFont="1" applyFill="1" applyBorder="1" applyAlignment="1" applyProtection="1">
      <alignment horizontal="center"/>
    </xf>
    <xf numFmtId="49" fontId="28" fillId="33" borderId="227" xfId="233" applyNumberFormat="1" applyFont="1" applyFill="1" applyBorder="1" applyProtection="1"/>
    <xf numFmtId="49" fontId="28" fillId="33" borderId="228" xfId="233" applyNumberFormat="1" applyFont="1" applyFill="1" applyBorder="1" applyProtection="1"/>
    <xf numFmtId="49" fontId="27" fillId="33" borderId="271" xfId="233" applyNumberFormat="1" applyFont="1" applyFill="1" applyBorder="1" applyAlignment="1" applyProtection="1">
      <alignment horizontal="center"/>
    </xf>
    <xf numFmtId="0" fontId="27" fillId="33" borderId="247" xfId="233" applyFont="1" applyFill="1" applyBorder="1" applyProtection="1"/>
    <xf numFmtId="0" fontId="28" fillId="33" borderId="247" xfId="233" applyFont="1" applyFill="1" applyBorder="1" applyProtection="1"/>
    <xf numFmtId="0" fontId="28" fillId="0" borderId="247" xfId="233" applyFont="1" applyFill="1" applyBorder="1" applyProtection="1">
      <protection locked="0"/>
    </xf>
    <xf numFmtId="171" fontId="28" fillId="0" borderId="247" xfId="202" applyNumberFormat="1" applyFont="1" applyBorder="1" applyAlignment="1" applyProtection="1">
      <alignment horizontal="center"/>
      <protection locked="0"/>
    </xf>
    <xf numFmtId="171" fontId="28" fillId="34" borderId="247" xfId="202" applyNumberFormat="1" applyFont="1" applyFill="1" applyBorder="1" applyProtection="1"/>
    <xf numFmtId="171" fontId="28" fillId="0" borderId="247" xfId="202" applyNumberFormat="1" applyFont="1" applyBorder="1" applyProtection="1">
      <protection locked="0"/>
    </xf>
    <xf numFmtId="171" fontId="28" fillId="0" borderId="363" xfId="202" applyNumberFormat="1" applyFont="1" applyBorder="1" applyAlignment="1" applyProtection="1">
      <alignment horizontal="center"/>
      <protection locked="0"/>
    </xf>
    <xf numFmtId="167" fontId="28" fillId="33" borderId="153" xfId="0" applyFont="1" applyFill="1" applyBorder="1" applyAlignment="1" applyProtection="1">
      <alignment horizontal="left" vertical="center"/>
    </xf>
    <xf numFmtId="0" fontId="27" fillId="33" borderId="288" xfId="233" applyFont="1" applyFill="1" applyBorder="1" applyProtection="1"/>
    <xf numFmtId="0" fontId="28" fillId="33" borderId="288" xfId="233" applyFont="1" applyFill="1" applyBorder="1" applyProtection="1"/>
    <xf numFmtId="167" fontId="28" fillId="33" borderId="288" xfId="0" quotePrefix="1" applyFont="1" applyFill="1" applyBorder="1" applyProtection="1"/>
    <xf numFmtId="167" fontId="28" fillId="33" borderId="288" xfId="0" applyFont="1" applyFill="1" applyBorder="1" applyProtection="1"/>
    <xf numFmtId="0" fontId="28" fillId="33" borderId="288" xfId="233" quotePrefix="1" applyFont="1" applyFill="1" applyBorder="1" applyProtection="1"/>
    <xf numFmtId="167" fontId="92" fillId="33" borderId="227" xfId="0" applyFont="1" applyFill="1" applyBorder="1" applyAlignment="1" applyProtection="1">
      <alignment horizontal="left"/>
    </xf>
    <xf numFmtId="167" fontId="28" fillId="33" borderId="225" xfId="0" applyFont="1" applyFill="1" applyBorder="1" applyProtection="1"/>
    <xf numFmtId="0" fontId="28" fillId="0" borderId="271" xfId="233" applyFont="1" applyFill="1" applyBorder="1" applyProtection="1">
      <protection locked="0"/>
    </xf>
    <xf numFmtId="167" fontId="28" fillId="33" borderId="309" xfId="0" applyFont="1" applyFill="1" applyBorder="1" applyAlignment="1" applyProtection="1">
      <alignment horizontal="left" vertical="center"/>
    </xf>
    <xf numFmtId="167" fontId="35" fillId="33" borderId="225" xfId="0" applyFont="1" applyFill="1" applyBorder="1" applyAlignment="1" applyProtection="1">
      <alignment horizontal="left"/>
    </xf>
    <xf numFmtId="171" fontId="28" fillId="33" borderId="291" xfId="202" applyNumberFormat="1" applyFont="1" applyFill="1" applyBorder="1" applyAlignment="1" applyProtection="1">
      <alignment horizontal="center"/>
    </xf>
    <xf numFmtId="171" fontId="28" fillId="33" borderId="335" xfId="202" applyNumberFormat="1" applyFont="1" applyFill="1" applyBorder="1" applyAlignment="1" applyProtection="1">
      <alignment horizontal="center"/>
    </xf>
    <xf numFmtId="167" fontId="27" fillId="33" borderId="305" xfId="0" applyFont="1" applyFill="1" applyBorder="1" applyProtection="1"/>
    <xf numFmtId="0" fontId="28" fillId="0" borderId="341" xfId="233" applyFont="1" applyFill="1" applyBorder="1" applyProtection="1">
      <protection locked="0"/>
    </xf>
    <xf numFmtId="171" fontId="28" fillId="0" borderId="341" xfId="202" applyNumberFormat="1" applyFont="1" applyBorder="1" applyAlignment="1" applyProtection="1">
      <alignment horizontal="center"/>
      <protection locked="0"/>
    </xf>
    <xf numFmtId="171" fontId="28" fillId="34" borderId="341" xfId="202" applyNumberFormat="1" applyFont="1" applyFill="1" applyBorder="1" applyProtection="1"/>
    <xf numFmtId="171" fontId="28" fillId="0" borderId="336" xfId="202" applyNumberFormat="1" applyFont="1" applyBorder="1" applyAlignment="1" applyProtection="1">
      <alignment horizontal="center"/>
      <protection locked="0"/>
    </xf>
    <xf numFmtId="167" fontId="27" fillId="33" borderId="288" xfId="0" applyFont="1" applyFill="1" applyBorder="1" applyProtection="1"/>
    <xf numFmtId="171" fontId="28" fillId="33" borderId="356" xfId="202" applyNumberFormat="1" applyFont="1" applyFill="1" applyBorder="1" applyProtection="1"/>
    <xf numFmtId="167" fontId="28" fillId="33" borderId="165" xfId="0" quotePrefix="1" applyFont="1" applyFill="1" applyBorder="1" applyProtection="1"/>
    <xf numFmtId="167" fontId="28" fillId="33" borderId="352" xfId="0" applyFont="1" applyFill="1" applyBorder="1" applyAlignment="1" applyProtection="1">
      <alignment horizontal="left" vertical="center"/>
    </xf>
    <xf numFmtId="0" fontId="28" fillId="0" borderId="159" xfId="233" applyFont="1" applyFill="1" applyBorder="1" applyProtection="1">
      <protection locked="0"/>
    </xf>
    <xf numFmtId="171" fontId="28" fillId="0" borderId="134" xfId="202" applyNumberFormat="1" applyFont="1" applyFill="1" applyBorder="1" applyProtection="1">
      <protection locked="0"/>
    </xf>
    <xf numFmtId="171" fontId="28" fillId="34" borderId="141" xfId="202" applyNumberFormat="1" applyFont="1" applyFill="1" applyBorder="1" applyProtection="1"/>
    <xf numFmtId="167" fontId="28" fillId="33" borderId="344" xfId="0" applyFont="1" applyFill="1" applyBorder="1" applyAlignment="1" applyProtection="1">
      <alignment horizontal="left"/>
    </xf>
    <xf numFmtId="171" fontId="28" fillId="0" borderId="336" xfId="202" applyNumberFormat="1" applyFont="1" applyFill="1" applyBorder="1" applyProtection="1">
      <protection locked="0"/>
    </xf>
    <xf numFmtId="167" fontId="28" fillId="33" borderId="227" xfId="0" applyFont="1" applyFill="1" applyBorder="1" applyAlignment="1" applyProtection="1">
      <alignment horizontal="left"/>
    </xf>
    <xf numFmtId="167" fontId="28" fillId="33" borderId="305" xfId="0" quotePrefix="1" applyFont="1" applyFill="1" applyBorder="1" applyProtection="1"/>
    <xf numFmtId="171" fontId="28" fillId="0" borderId="364" xfId="202" applyNumberFormat="1" applyFont="1" applyFill="1" applyBorder="1" applyProtection="1">
      <protection locked="0"/>
    </xf>
    <xf numFmtId="167" fontId="28" fillId="33" borderId="225" xfId="0" quotePrefix="1" applyFont="1" applyFill="1" applyBorder="1" applyProtection="1"/>
    <xf numFmtId="167" fontId="27" fillId="33" borderId="348" xfId="0" applyFont="1" applyFill="1" applyBorder="1" applyProtection="1"/>
    <xf numFmtId="167" fontId="28" fillId="33" borderId="365" xfId="0" quotePrefix="1" applyFont="1" applyFill="1" applyBorder="1" applyProtection="1"/>
    <xf numFmtId="167" fontId="28" fillId="33" borderId="287" xfId="0" applyFont="1" applyFill="1" applyBorder="1" applyProtection="1"/>
    <xf numFmtId="171" fontId="28" fillId="34" borderId="356" xfId="202" applyNumberFormat="1" applyFont="1" applyFill="1" applyBorder="1" applyProtection="1"/>
    <xf numFmtId="0" fontId="28" fillId="33" borderId="165" xfId="233" applyFont="1" applyFill="1" applyBorder="1" applyProtection="1"/>
    <xf numFmtId="171" fontId="28" fillId="33" borderId="165" xfId="202" applyNumberFormat="1" applyFont="1" applyFill="1" applyBorder="1" applyAlignment="1" applyProtection="1">
      <alignment horizontal="center"/>
    </xf>
    <xf numFmtId="171" fontId="28" fillId="33" borderId="165" xfId="202" applyNumberFormat="1" applyFont="1" applyFill="1" applyBorder="1" applyProtection="1"/>
    <xf numFmtId="171" fontId="28" fillId="33" borderId="166" xfId="202" applyNumberFormat="1" applyFont="1" applyFill="1" applyBorder="1" applyAlignment="1" applyProtection="1">
      <alignment horizontal="center"/>
    </xf>
    <xf numFmtId="0" fontId="28" fillId="33" borderId="351" xfId="233" applyFont="1" applyFill="1" applyBorder="1" applyProtection="1"/>
    <xf numFmtId="0" fontId="27" fillId="33" borderId="300" xfId="233" applyFont="1" applyFill="1" applyBorder="1" applyProtection="1"/>
    <xf numFmtId="0" fontId="28" fillId="33" borderId="300" xfId="233" applyFont="1" applyFill="1" applyBorder="1" applyProtection="1"/>
    <xf numFmtId="0" fontId="28" fillId="0" borderId="291" xfId="233" applyFont="1" applyFill="1" applyBorder="1" applyProtection="1">
      <protection locked="0"/>
    </xf>
    <xf numFmtId="171" fontId="28" fillId="5" borderId="271" xfId="202" applyNumberFormat="1" applyFont="1" applyFill="1" applyBorder="1" applyProtection="1"/>
    <xf numFmtId="0" fontId="28" fillId="33" borderId="310" xfId="233" applyFont="1" applyFill="1" applyBorder="1" applyProtection="1"/>
    <xf numFmtId="0" fontId="27" fillId="33" borderId="319" xfId="233" applyFont="1" applyFill="1" applyBorder="1" applyProtection="1"/>
    <xf numFmtId="0" fontId="28" fillId="33" borderId="319" xfId="233" applyFont="1" applyFill="1" applyBorder="1" applyProtection="1"/>
    <xf numFmtId="0" fontId="28" fillId="0" borderId="312" xfId="233" applyFont="1" applyFill="1" applyBorder="1" applyProtection="1">
      <protection locked="0"/>
    </xf>
    <xf numFmtId="171" fontId="28" fillId="36" borderId="312" xfId="202" applyNumberFormat="1" applyFont="1" applyFill="1" applyBorder="1" applyProtection="1"/>
    <xf numFmtId="171" fontId="28" fillId="36" borderId="313" xfId="202" applyNumberFormat="1" applyFont="1" applyFill="1" applyBorder="1" applyProtection="1"/>
    <xf numFmtId="172" fontId="26" fillId="33" borderId="165" xfId="203" applyNumberFormat="1" applyFont="1" applyFill="1" applyBorder="1" applyProtection="1"/>
    <xf numFmtId="171" fontId="18" fillId="32" borderId="271" xfId="202" applyNumberFormat="1" applyFont="1" applyFill="1" applyBorder="1" applyProtection="1"/>
    <xf numFmtId="167" fontId="27" fillId="33" borderId="284" xfId="0" applyFont="1" applyFill="1" applyBorder="1" applyAlignment="1" applyProtection="1">
      <alignment horizontal="center" wrapText="1"/>
    </xf>
    <xf numFmtId="167" fontId="27" fillId="33" borderId="308" xfId="0" applyFont="1" applyFill="1" applyBorder="1" applyAlignment="1" applyProtection="1">
      <alignment horizontal="center" wrapText="1"/>
    </xf>
    <xf numFmtId="167" fontId="26" fillId="28" borderId="228" xfId="0" applyFont="1" applyFill="1" applyBorder="1" applyAlignment="1" applyProtection="1">
      <alignment horizontal="center"/>
    </xf>
    <xf numFmtId="171" fontId="28" fillId="32" borderId="271" xfId="202" applyNumberFormat="1" applyFont="1" applyFill="1" applyBorder="1" applyAlignment="1" applyProtection="1">
      <alignment horizontal="center"/>
    </xf>
    <xf numFmtId="171" fontId="28" fillId="0" borderId="163" xfId="202" applyNumberFormat="1" applyFont="1" applyBorder="1" applyAlignment="1" applyProtection="1">
      <alignment horizontal="center"/>
      <protection locked="0"/>
    </xf>
    <xf numFmtId="167" fontId="27" fillId="28" borderId="283" xfId="0" applyFont="1" applyFill="1" applyBorder="1" applyAlignment="1" applyProtection="1">
      <alignment horizontal="center" wrapText="1"/>
    </xf>
    <xf numFmtId="167" fontId="27" fillId="28" borderId="308" xfId="0" applyFont="1" applyFill="1" applyBorder="1" applyAlignment="1" applyProtection="1">
      <alignment horizontal="center" wrapText="1"/>
    </xf>
    <xf numFmtId="167" fontId="27" fillId="33" borderId="354" xfId="0" applyFont="1" applyFill="1" applyBorder="1" applyAlignment="1" applyProtection="1">
      <alignment horizontal="center" wrapText="1"/>
    </xf>
    <xf numFmtId="167" fontId="27" fillId="33" borderId="228" xfId="0" applyFont="1" applyFill="1" applyBorder="1" applyAlignment="1" applyProtection="1">
      <alignment horizontal="center" wrapText="1"/>
    </xf>
    <xf numFmtId="167" fontId="27" fillId="28" borderId="228" xfId="0" applyFont="1" applyFill="1" applyBorder="1" applyAlignment="1" applyProtection="1">
      <alignment horizontal="center" wrapText="1"/>
    </xf>
    <xf numFmtId="167" fontId="27" fillId="28" borderId="368" xfId="0" applyFont="1" applyFill="1" applyBorder="1" applyAlignment="1" applyProtection="1">
      <alignment horizontal="center"/>
    </xf>
    <xf numFmtId="49" fontId="28" fillId="0" borderId="291" xfId="0" applyNumberFormat="1" applyFont="1" applyBorder="1" applyAlignment="1" applyProtection="1">
      <alignment horizontal="center"/>
      <protection locked="0"/>
    </xf>
    <xf numFmtId="49" fontId="28" fillId="0" borderId="61" xfId="0" applyNumberFormat="1" applyFont="1" applyBorder="1" applyAlignment="1" applyProtection="1">
      <alignment horizontal="center"/>
      <protection locked="0"/>
    </xf>
    <xf numFmtId="171" fontId="28" fillId="0" borderId="159" xfId="202" quotePrefix="1" applyNumberFormat="1" applyFont="1" applyBorder="1" applyProtection="1">
      <protection locked="0"/>
    </xf>
    <xf numFmtId="49" fontId="28" fillId="0" borderId="271" xfId="0" applyNumberFormat="1" applyFont="1" applyBorder="1" applyAlignment="1" applyProtection="1">
      <alignment horizontal="center"/>
      <protection locked="0"/>
    </xf>
    <xf numFmtId="171" fontId="28" fillId="32" borderId="286" xfId="202" quotePrefix="1" applyNumberFormat="1" applyFont="1" applyFill="1" applyBorder="1" applyProtection="1"/>
    <xf numFmtId="49" fontId="28" fillId="0" borderId="369" xfId="0" applyNumberFormat="1" applyFont="1" applyBorder="1" applyAlignment="1" applyProtection="1">
      <alignment horizontal="center"/>
      <protection locked="0"/>
    </xf>
    <xf numFmtId="167" fontId="27" fillId="28" borderId="311" xfId="0" applyFont="1" applyFill="1" applyBorder="1" applyAlignment="1" applyProtection="1">
      <alignment horizontal="center" wrapText="1"/>
    </xf>
    <xf numFmtId="167" fontId="27" fillId="28" borderId="285" xfId="0" applyFont="1" applyFill="1" applyBorder="1" applyAlignment="1" applyProtection="1">
      <alignment horizontal="center" wrapText="1"/>
    </xf>
    <xf numFmtId="167" fontId="27" fillId="28" borderId="354" xfId="0" applyFont="1" applyFill="1" applyBorder="1" applyAlignment="1" applyProtection="1">
      <alignment horizontal="center" wrapText="1"/>
    </xf>
    <xf numFmtId="167" fontId="27" fillId="28" borderId="225" xfId="0" applyFont="1" applyFill="1" applyBorder="1" applyAlignment="1" applyProtection="1">
      <alignment horizontal="center" wrapText="1"/>
    </xf>
    <xf numFmtId="167" fontId="28" fillId="33" borderId="354" xfId="0" applyFont="1" applyFill="1" applyBorder="1" applyProtection="1"/>
    <xf numFmtId="167" fontId="27" fillId="28" borderId="271" xfId="0" applyFont="1" applyFill="1" applyBorder="1" applyAlignment="1" applyProtection="1">
      <alignment horizontal="center" wrapText="1"/>
    </xf>
    <xf numFmtId="167" fontId="27" fillId="28" borderId="286" xfId="0" applyFont="1" applyFill="1" applyBorder="1" applyAlignment="1" applyProtection="1">
      <alignment horizontal="center" wrapText="1"/>
    </xf>
    <xf numFmtId="167" fontId="28" fillId="33" borderId="355" xfId="0" applyFont="1" applyFill="1" applyBorder="1" applyProtection="1"/>
    <xf numFmtId="167" fontId="28" fillId="33" borderId="300" xfId="0" applyFont="1" applyFill="1" applyBorder="1" applyProtection="1"/>
    <xf numFmtId="167" fontId="28" fillId="33" borderId="357" xfId="0" applyFont="1" applyFill="1" applyBorder="1" applyProtection="1"/>
    <xf numFmtId="167" fontId="28" fillId="33" borderId="305" xfId="0" applyFont="1" applyFill="1" applyBorder="1" applyProtection="1"/>
    <xf numFmtId="171" fontId="31" fillId="32" borderId="271" xfId="202" applyNumberFormat="1" applyFont="1" applyFill="1" applyBorder="1" applyProtection="1"/>
    <xf numFmtId="167" fontId="27" fillId="28" borderId="159" xfId="0" applyFont="1" applyFill="1" applyBorder="1" applyAlignment="1" applyProtection="1">
      <alignment horizontal="center" wrapText="1"/>
    </xf>
    <xf numFmtId="171" fontId="28" fillId="0" borderId="159" xfId="202" quotePrefix="1" applyNumberFormat="1" applyFont="1" applyBorder="1" applyAlignment="1" applyProtection="1">
      <protection locked="0"/>
    </xf>
    <xf numFmtId="171" fontId="28" fillId="32" borderId="271" xfId="202" quotePrefix="1" applyNumberFormat="1" applyFont="1" applyFill="1" applyBorder="1" applyAlignment="1" applyProtection="1"/>
    <xf numFmtId="171" fontId="28" fillId="32" borderId="141" xfId="202" quotePrefix="1" applyNumberFormat="1" applyFont="1" applyFill="1" applyBorder="1" applyAlignment="1" applyProtection="1"/>
    <xf numFmtId="171" fontId="28" fillId="34" borderId="286" xfId="202" quotePrefix="1" applyNumberFormat="1" applyFont="1" applyFill="1" applyBorder="1" applyAlignment="1" applyProtection="1"/>
    <xf numFmtId="167" fontId="27" fillId="28" borderId="312" xfId="0" applyFont="1" applyFill="1" applyBorder="1" applyAlignment="1" applyProtection="1">
      <alignment horizontal="center" wrapText="1"/>
    </xf>
    <xf numFmtId="167" fontId="27" fillId="33" borderId="309" xfId="0" applyFont="1" applyFill="1" applyBorder="1" applyAlignment="1" applyProtection="1">
      <alignment horizontal="left"/>
    </xf>
    <xf numFmtId="167" fontId="27" fillId="28" borderId="247" xfId="0" applyFont="1" applyFill="1" applyBorder="1" applyAlignment="1" applyProtection="1">
      <alignment horizontal="center" wrapText="1"/>
    </xf>
    <xf numFmtId="167" fontId="28" fillId="0" borderId="291" xfId="0" applyFont="1" applyFill="1" applyBorder="1" applyAlignment="1" applyProtection="1">
      <alignment horizontal="left"/>
      <protection locked="0"/>
    </xf>
    <xf numFmtId="171" fontId="28" fillId="0" borderId="164" xfId="202" applyNumberFormat="1" applyFont="1" applyFill="1" applyBorder="1" applyProtection="1">
      <protection locked="0"/>
    </xf>
    <xf numFmtId="171" fontId="28" fillId="0" borderId="164" xfId="202" applyNumberFormat="1" applyFont="1" applyBorder="1" applyProtection="1">
      <protection locked="0"/>
    </xf>
    <xf numFmtId="171" fontId="28" fillId="33" borderId="151" xfId="202" applyNumberFormat="1" applyFont="1" applyFill="1" applyBorder="1" applyProtection="1"/>
    <xf numFmtId="171" fontId="28" fillId="33" borderId="152" xfId="202" applyNumberFormat="1" applyFont="1" applyFill="1" applyBorder="1" applyProtection="1"/>
    <xf numFmtId="171" fontId="28" fillId="0" borderId="151" xfId="202" applyNumberFormat="1" applyFont="1" applyBorder="1" applyProtection="1">
      <protection locked="0"/>
    </xf>
    <xf numFmtId="171" fontId="28" fillId="33" borderId="372" xfId="202" applyNumberFormat="1" applyFont="1" applyFill="1" applyBorder="1" applyProtection="1"/>
    <xf numFmtId="171" fontId="101" fillId="28" borderId="159" xfId="202" applyNumberFormat="1" applyFont="1" applyFill="1" applyBorder="1" applyAlignment="1" applyProtection="1">
      <alignment horizontal="center" vertical="top" wrapText="1"/>
    </xf>
    <xf numFmtId="171" fontId="101" fillId="28" borderId="164" xfId="202" applyNumberFormat="1" applyFont="1" applyFill="1" applyBorder="1" applyAlignment="1" applyProtection="1">
      <alignment horizontal="center" vertical="top" wrapText="1"/>
    </xf>
    <xf numFmtId="171" fontId="101" fillId="28" borderId="166" xfId="202" applyNumberFormat="1" applyFont="1" applyFill="1" applyBorder="1" applyAlignment="1" applyProtection="1">
      <alignment horizontal="center" vertical="top" wrapText="1"/>
    </xf>
    <xf numFmtId="171" fontId="28" fillId="31" borderId="247" xfId="202" applyNumberFormat="1" applyFont="1" applyFill="1" applyBorder="1" applyProtection="1"/>
    <xf numFmtId="171" fontId="28" fillId="29" borderId="366" xfId="202" applyNumberFormat="1" applyFont="1" applyFill="1" applyBorder="1" applyProtection="1"/>
    <xf numFmtId="171" fontId="28" fillId="31" borderId="349" xfId="202" applyNumberFormat="1" applyFont="1" applyFill="1" applyBorder="1" applyProtection="1"/>
    <xf numFmtId="167" fontId="26" fillId="28" borderId="271" xfId="0" applyFont="1" applyFill="1" applyBorder="1" applyProtection="1"/>
    <xf numFmtId="171" fontId="28" fillId="33" borderId="371" xfId="202" applyNumberFormat="1" applyFont="1" applyFill="1" applyBorder="1" applyProtection="1"/>
    <xf numFmtId="167" fontId="27" fillId="28" borderId="271" xfId="0" applyFont="1" applyFill="1" applyBorder="1" applyProtection="1"/>
    <xf numFmtId="171" fontId="28" fillId="29" borderId="159" xfId="202" applyNumberFormat="1" applyFont="1" applyFill="1" applyBorder="1" applyProtection="1"/>
    <xf numFmtId="171" fontId="28" fillId="33" borderId="291" xfId="202" quotePrefix="1" applyNumberFormat="1" applyFont="1" applyFill="1" applyBorder="1" applyAlignment="1" applyProtection="1">
      <alignment horizontal="center"/>
    </xf>
    <xf numFmtId="167" fontId="28" fillId="0" borderId="247" xfId="0" applyFont="1" applyBorder="1" applyAlignment="1" applyProtection="1">
      <protection locked="0"/>
    </xf>
    <xf numFmtId="3" fontId="101" fillId="28" borderId="163" xfId="0" applyNumberFormat="1" applyFont="1" applyFill="1" applyBorder="1" applyAlignment="1" applyProtection="1">
      <alignment horizontal="center" vertical="top" wrapText="1"/>
    </xf>
    <xf numFmtId="167" fontId="28" fillId="0" borderId="291" xfId="0" applyFont="1" applyBorder="1" applyAlignment="1" applyProtection="1">
      <protection locked="0"/>
    </xf>
    <xf numFmtId="171" fontId="28" fillId="0" borderId="159" xfId="202" applyNumberFormat="1" applyFont="1" applyFill="1" applyBorder="1" applyAlignment="1" applyProtection="1">
      <alignment horizontal="center"/>
      <protection locked="0"/>
    </xf>
    <xf numFmtId="167" fontId="27" fillId="33" borderId="165" xfId="9" applyFont="1" applyFill="1" applyBorder="1" applyProtection="1"/>
    <xf numFmtId="167" fontId="27" fillId="33" borderId="373" xfId="0" applyFont="1" applyFill="1" applyBorder="1" applyAlignment="1" applyProtection="1"/>
    <xf numFmtId="171" fontId="27" fillId="34" borderId="341" xfId="202" applyNumberFormat="1" applyFont="1" applyFill="1" applyBorder="1" applyProtection="1"/>
    <xf numFmtId="171" fontId="28" fillId="33" borderId="108" xfId="202" applyNumberFormat="1" applyFont="1" applyFill="1" applyBorder="1" applyAlignment="1" applyProtection="1">
      <alignment horizontal="center"/>
    </xf>
    <xf numFmtId="171" fontId="27" fillId="33" borderId="108" xfId="202" applyNumberFormat="1" applyFont="1" applyFill="1" applyBorder="1" applyProtection="1"/>
    <xf numFmtId="171" fontId="27" fillId="32" borderId="271" xfId="202" applyNumberFormat="1" applyFont="1" applyFill="1" applyBorder="1" applyAlignment="1" applyProtection="1">
      <alignment horizontal="center"/>
    </xf>
    <xf numFmtId="171" fontId="28" fillId="0" borderId="159" xfId="202" applyNumberFormat="1" applyFont="1" applyBorder="1" applyAlignment="1" applyProtection="1">
      <alignment horizontal="center"/>
      <protection locked="0"/>
    </xf>
    <xf numFmtId="171" fontId="27" fillId="29" borderId="225" xfId="202" applyNumberFormat="1" applyFont="1" applyFill="1" applyBorder="1" applyProtection="1"/>
    <xf numFmtId="171" fontId="28" fillId="32" borderId="159" xfId="202" applyNumberFormat="1" applyFont="1" applyFill="1" applyBorder="1" applyAlignment="1" applyProtection="1">
      <alignment horizontal="center"/>
    </xf>
    <xf numFmtId="171" fontId="28" fillId="32" borderId="160" xfId="202" applyNumberFormat="1" applyFont="1" applyFill="1" applyBorder="1" applyAlignment="1" applyProtection="1">
      <alignment horizontal="center"/>
    </xf>
    <xf numFmtId="171" fontId="28" fillId="0" borderId="271" xfId="202" applyNumberFormat="1" applyFont="1" applyBorder="1" applyAlignment="1" applyProtection="1">
      <alignment horizontal="right"/>
      <protection locked="0"/>
    </xf>
    <xf numFmtId="167" fontId="28" fillId="0" borderId="344" xfId="9" applyFont="1" applyBorder="1" applyProtection="1">
      <protection locked="0"/>
    </xf>
    <xf numFmtId="167" fontId="35" fillId="28" borderId="281" xfId="0" applyFont="1" applyFill="1" applyBorder="1" applyProtection="1"/>
    <xf numFmtId="171" fontId="28" fillId="28" borderId="356" xfId="202" applyNumberFormat="1" applyFont="1" applyFill="1" applyBorder="1" applyProtection="1"/>
    <xf numFmtId="167" fontId="83" fillId="33" borderId="355" xfId="0" applyFont="1" applyFill="1" applyBorder="1"/>
    <xf numFmtId="171" fontId="18" fillId="0" borderId="271" xfId="202" applyNumberFormat="1" applyFont="1" applyFill="1" applyBorder="1" applyProtection="1">
      <protection locked="0"/>
    </xf>
    <xf numFmtId="167" fontId="27" fillId="28" borderId="160" xfId="0" applyFont="1" applyFill="1" applyBorder="1" applyAlignment="1" applyProtection="1">
      <alignment horizontal="center" wrapText="1"/>
    </xf>
    <xf numFmtId="0" fontId="28" fillId="33" borderId="291" xfId="5" applyFont="1" applyFill="1" applyBorder="1" applyAlignment="1" applyProtection="1">
      <alignment vertical="center"/>
    </xf>
    <xf numFmtId="0" fontId="28" fillId="33" borderId="291" xfId="5" quotePrefix="1" applyFont="1" applyFill="1" applyBorder="1" applyAlignment="1" applyProtection="1">
      <alignment horizontal="center"/>
    </xf>
    <xf numFmtId="0" fontId="28" fillId="33" borderId="334" xfId="5" quotePrefix="1" applyFont="1" applyFill="1" applyBorder="1" applyAlignment="1" applyProtection="1">
      <alignment horizontal="center"/>
    </xf>
    <xf numFmtId="49" fontId="28" fillId="0" borderId="108" xfId="5" applyNumberFormat="1" applyFont="1" applyFill="1" applyBorder="1" applyAlignment="1" applyProtection="1">
      <alignment horizontal="center"/>
      <protection locked="0"/>
    </xf>
    <xf numFmtId="171" fontId="18" fillId="0" borderId="271" xfId="202" applyNumberFormat="1" applyFont="1" applyFill="1" applyBorder="1" applyAlignment="1" applyProtection="1">
      <alignment horizontal="center"/>
      <protection locked="0"/>
    </xf>
    <xf numFmtId="171" fontId="18" fillId="0" borderId="271" xfId="202" applyNumberFormat="1" applyFont="1" applyBorder="1" applyAlignment="1" applyProtection="1">
      <alignment horizontal="center"/>
      <protection locked="0"/>
    </xf>
    <xf numFmtId="171" fontId="18" fillId="0" borderId="271" xfId="202" applyNumberFormat="1" applyFont="1" applyBorder="1" applyProtection="1">
      <protection locked="0"/>
    </xf>
    <xf numFmtId="171" fontId="18" fillId="33" borderId="271" xfId="202" applyNumberFormat="1" applyFont="1" applyFill="1" applyBorder="1" applyProtection="1"/>
    <xf numFmtId="167" fontId="26" fillId="33" borderId="271" xfId="0" applyFont="1" applyFill="1" applyBorder="1" applyAlignment="1" applyProtection="1">
      <alignment horizontal="center"/>
    </xf>
    <xf numFmtId="167" fontId="26" fillId="33" borderId="271" xfId="0" applyFont="1" applyFill="1" applyBorder="1" applyProtection="1"/>
    <xf numFmtId="167" fontId="18" fillId="33" borderId="271" xfId="0" applyFont="1" applyFill="1" applyBorder="1" applyAlignment="1" applyProtection="1">
      <alignment horizontal="center"/>
    </xf>
    <xf numFmtId="167" fontId="18" fillId="33" borderId="271" xfId="0" applyFont="1" applyFill="1" applyBorder="1" applyProtection="1"/>
    <xf numFmtId="167" fontId="18" fillId="33" borderId="271" xfId="0" applyFont="1" applyFill="1" applyBorder="1" applyAlignment="1" applyProtection="1">
      <alignment horizontal="left" indent="1"/>
    </xf>
    <xf numFmtId="167" fontId="26" fillId="33" borderId="271" xfId="0" applyFont="1" applyFill="1" applyBorder="1" applyAlignment="1" applyProtection="1">
      <alignment horizontal="left"/>
    </xf>
    <xf numFmtId="171" fontId="18" fillId="34" borderId="271" xfId="202" applyNumberFormat="1" applyFont="1" applyFill="1" applyBorder="1" applyProtection="1"/>
    <xf numFmtId="171" fontId="19" fillId="32" borderId="271" xfId="202" applyNumberFormat="1" applyFont="1" applyFill="1" applyBorder="1" applyProtection="1"/>
    <xf numFmtId="171" fontId="18" fillId="0" borderId="271" xfId="202" applyNumberFormat="1" applyFont="1" applyFill="1" applyBorder="1" applyAlignment="1" applyProtection="1">
      <alignment horizontal="left" indent="1"/>
      <protection locked="0"/>
    </xf>
    <xf numFmtId="171" fontId="18" fillId="32" borderId="271" xfId="207" applyNumberFormat="1" applyFont="1" applyFill="1" applyBorder="1" applyProtection="1"/>
    <xf numFmtId="171" fontId="18" fillId="33" borderId="271" xfId="207" applyNumberFormat="1" applyFont="1" applyFill="1" applyBorder="1" applyProtection="1"/>
    <xf numFmtId="171" fontId="18" fillId="32" borderId="271" xfId="0" applyNumberFormat="1" applyFont="1" applyFill="1" applyBorder="1" applyProtection="1"/>
    <xf numFmtId="167" fontId="18" fillId="33" borderId="271" xfId="0" applyFont="1" applyFill="1" applyBorder="1" applyAlignment="1" applyProtection="1">
      <alignment horizontal="right"/>
    </xf>
    <xf numFmtId="171" fontId="18" fillId="34" borderId="271" xfId="0" applyNumberFormat="1" applyFont="1" applyFill="1" applyBorder="1" applyProtection="1"/>
    <xf numFmtId="171" fontId="18" fillId="33" borderId="271" xfId="0" applyNumberFormat="1" applyFont="1" applyFill="1" applyBorder="1" applyProtection="1"/>
    <xf numFmtId="171" fontId="18" fillId="34" borderId="271" xfId="207" applyNumberFormat="1" applyFont="1" applyFill="1" applyBorder="1" applyProtection="1"/>
    <xf numFmtId="167" fontId="26" fillId="33" borderId="271" xfId="0" applyFont="1" applyFill="1" applyBorder="1" applyAlignment="1" applyProtection="1">
      <alignment wrapText="1"/>
    </xf>
    <xf numFmtId="171" fontId="18" fillId="0" borderId="271" xfId="207" applyNumberFormat="1" applyFont="1" applyBorder="1" applyProtection="1">
      <protection locked="0"/>
    </xf>
    <xf numFmtId="167" fontId="18" fillId="33" borderId="380" xfId="0" applyFont="1" applyFill="1" applyBorder="1" applyProtection="1"/>
    <xf numFmtId="167" fontId="18" fillId="33" borderId="381" xfId="0" applyFont="1" applyFill="1" applyBorder="1" applyProtection="1"/>
    <xf numFmtId="167" fontId="18" fillId="33" borderId="381" xfId="0" applyFont="1" applyFill="1" applyBorder="1" applyAlignment="1" applyProtection="1">
      <alignment horizontal="right"/>
    </xf>
    <xf numFmtId="167" fontId="18" fillId="33" borderId="382" xfId="0" applyFont="1" applyFill="1" applyBorder="1" applyProtection="1"/>
    <xf numFmtId="167" fontId="18" fillId="33" borderId="218" xfId="0" applyFont="1" applyFill="1" applyBorder="1" applyAlignment="1" applyProtection="1">
      <alignment horizontal="left" indent="2"/>
    </xf>
    <xf numFmtId="167" fontId="18" fillId="0" borderId="218" xfId="0" applyFont="1" applyFill="1" applyBorder="1" applyAlignment="1" applyProtection="1">
      <alignment horizontal="left" indent="1"/>
      <protection locked="0"/>
    </xf>
    <xf numFmtId="171" fontId="18" fillId="0" borderId="218" xfId="0" applyNumberFormat="1" applyFont="1" applyFill="1" applyBorder="1" applyProtection="1">
      <protection locked="0"/>
    </xf>
    <xf numFmtId="167" fontId="18" fillId="33" borderId="218" xfId="0" applyFont="1" applyFill="1" applyBorder="1" applyAlignment="1" applyProtection="1">
      <alignment horizontal="left" wrapText="1" indent="1"/>
    </xf>
    <xf numFmtId="167" fontId="18" fillId="33" borderId="218" xfId="0" applyFont="1" applyFill="1" applyBorder="1" applyAlignment="1" applyProtection="1">
      <alignment horizontal="left"/>
    </xf>
    <xf numFmtId="171" fontId="26" fillId="34" borderId="218" xfId="207" applyNumberFormat="1" applyFont="1" applyFill="1" applyBorder="1" applyProtection="1"/>
    <xf numFmtId="167" fontId="26" fillId="33" borderId="271" xfId="0" applyFont="1" applyFill="1" applyBorder="1" applyAlignment="1" applyProtection="1">
      <alignment horizontal="center" wrapText="1"/>
    </xf>
    <xf numFmtId="171" fontId="26" fillId="33" borderId="271" xfId="206" applyNumberFormat="1" applyFont="1" applyFill="1" applyBorder="1" applyAlignment="1" applyProtection="1">
      <alignment horizontal="center" wrapText="1"/>
    </xf>
    <xf numFmtId="171" fontId="26" fillId="33" borderId="271" xfId="206" applyNumberFormat="1" applyFont="1" applyFill="1" applyBorder="1" applyAlignment="1" applyProtection="1">
      <alignment horizontal="center"/>
    </xf>
    <xf numFmtId="10" fontId="26" fillId="33" borderId="271" xfId="120" applyNumberFormat="1" applyFont="1" applyFill="1" applyBorder="1" applyProtection="1"/>
    <xf numFmtId="10" fontId="18" fillId="33" borderId="271" xfId="120" applyNumberFormat="1" applyFont="1" applyFill="1" applyBorder="1" applyProtection="1"/>
    <xf numFmtId="171" fontId="18" fillId="33" borderId="271" xfId="206" applyNumberFormat="1" applyFont="1" applyFill="1" applyBorder="1" applyProtection="1"/>
    <xf numFmtId="167" fontId="18" fillId="33" borderId="271" xfId="0" applyFont="1" applyFill="1" applyBorder="1" applyAlignment="1" applyProtection="1">
      <alignment wrapText="1"/>
    </xf>
    <xf numFmtId="171" fontId="18" fillId="32" borderId="271" xfId="206" applyNumberFormat="1" applyFont="1" applyFill="1" applyBorder="1" applyProtection="1"/>
    <xf numFmtId="167" fontId="18" fillId="33" borderId="271" xfId="0" applyFont="1" applyFill="1" applyBorder="1" applyAlignment="1" applyProtection="1">
      <alignment horizontal="left" vertical="center" wrapText="1"/>
    </xf>
    <xf numFmtId="10" fontId="18" fillId="33" borderId="271" xfId="120" applyNumberFormat="1" applyFont="1" applyFill="1" applyBorder="1" applyAlignment="1" applyProtection="1">
      <alignment horizontal="right"/>
    </xf>
    <xf numFmtId="171" fontId="18" fillId="0" borderId="271" xfId="206" applyNumberFormat="1" applyFont="1" applyFill="1" applyBorder="1" applyProtection="1">
      <protection locked="0"/>
    </xf>
    <xf numFmtId="171" fontId="18" fillId="0" borderId="271" xfId="206" applyNumberFormat="1" applyFont="1" applyBorder="1" applyProtection="1">
      <protection locked="0"/>
    </xf>
    <xf numFmtId="171" fontId="18" fillId="34" borderId="271" xfId="206" applyNumberFormat="1" applyFont="1" applyFill="1" applyBorder="1" applyProtection="1"/>
    <xf numFmtId="167" fontId="26" fillId="0" borderId="271" xfId="0" applyFont="1" applyFill="1" applyBorder="1" applyProtection="1">
      <protection locked="0"/>
    </xf>
    <xf numFmtId="10" fontId="18" fillId="0" borderId="271" xfId="120" applyNumberFormat="1" applyFont="1" applyFill="1" applyBorder="1" applyProtection="1">
      <protection locked="0"/>
    </xf>
    <xf numFmtId="10" fontId="18" fillId="33" borderId="271" xfId="0" applyNumberFormat="1" applyFont="1" applyFill="1" applyBorder="1" applyProtection="1"/>
    <xf numFmtId="167" fontId="18" fillId="0" borderId="271" xfId="0" applyFont="1" applyFill="1" applyBorder="1" applyProtection="1">
      <protection locked="0"/>
    </xf>
    <xf numFmtId="10" fontId="18" fillId="0" borderId="271" xfId="0" applyNumberFormat="1" applyFont="1" applyFill="1" applyBorder="1" applyProtection="1">
      <protection locked="0"/>
    </xf>
    <xf numFmtId="167" fontId="18" fillId="0" borderId="271" xfId="0" applyFont="1" applyFill="1" applyBorder="1" applyAlignment="1" applyProtection="1">
      <alignment horizontal="left" indent="1"/>
      <protection locked="0"/>
    </xf>
    <xf numFmtId="167" fontId="18" fillId="0" borderId="271" xfId="0" applyFont="1" applyFill="1" applyBorder="1" applyAlignment="1" applyProtection="1">
      <alignment horizontal="left" indent="4"/>
      <protection locked="0"/>
    </xf>
    <xf numFmtId="167" fontId="18" fillId="33" borderId="271" xfId="0" applyFont="1" applyFill="1" applyBorder="1" applyAlignment="1" applyProtection="1">
      <alignment horizontal="left" wrapText="1" indent="1"/>
    </xf>
    <xf numFmtId="167" fontId="18" fillId="33" borderId="271" xfId="0" applyFont="1" applyFill="1" applyBorder="1" applyAlignment="1" applyProtection="1">
      <alignment horizontal="left" wrapText="1" indent="4"/>
    </xf>
    <xf numFmtId="10" fontId="18" fillId="33" borderId="271" xfId="120" applyNumberFormat="1" applyFont="1" applyFill="1" applyBorder="1" applyProtection="1">
      <protection locked="0"/>
    </xf>
    <xf numFmtId="3" fontId="26" fillId="33" borderId="271" xfId="0" applyNumberFormat="1" applyFont="1" applyFill="1" applyBorder="1" applyProtection="1"/>
    <xf numFmtId="3" fontId="18" fillId="33" borderId="271" xfId="0" applyNumberFormat="1" applyFont="1" applyFill="1" applyBorder="1" applyProtection="1"/>
    <xf numFmtId="171" fontId="18" fillId="33" borderId="271" xfId="206" applyNumberFormat="1" applyFont="1" applyFill="1" applyBorder="1" applyProtection="1">
      <protection locked="0"/>
    </xf>
    <xf numFmtId="10" fontId="18" fillId="33" borderId="271" xfId="0" applyNumberFormat="1" applyFont="1" applyFill="1" applyBorder="1" applyAlignment="1" applyProtection="1">
      <alignment horizontal="right" vertical="center" wrapText="1"/>
    </xf>
    <xf numFmtId="10" fontId="18" fillId="33" borderId="271" xfId="0" applyNumberFormat="1" applyFont="1" applyFill="1" applyBorder="1" applyAlignment="1" applyProtection="1">
      <alignment vertical="center" wrapText="1"/>
    </xf>
    <xf numFmtId="43" fontId="18" fillId="32" borderId="271" xfId="206" applyNumberFormat="1" applyFont="1" applyFill="1" applyBorder="1" applyProtection="1"/>
    <xf numFmtId="171" fontId="18" fillId="33" borderId="271" xfId="120" applyNumberFormat="1" applyFont="1" applyFill="1" applyBorder="1" applyProtection="1"/>
    <xf numFmtId="10" fontId="26" fillId="33" borderId="271" xfId="120" applyNumberFormat="1" applyFont="1" applyFill="1" applyBorder="1" applyAlignment="1" applyProtection="1">
      <alignment wrapText="1"/>
    </xf>
    <xf numFmtId="171" fontId="26" fillId="33" borderId="271" xfId="120" applyNumberFormat="1" applyFont="1" applyFill="1" applyBorder="1" applyProtection="1"/>
    <xf numFmtId="171" fontId="26" fillId="34" borderId="271" xfId="206" applyNumberFormat="1" applyFont="1" applyFill="1" applyBorder="1" applyProtection="1"/>
    <xf numFmtId="10" fontId="77" fillId="33" borderId="271" xfId="120" applyNumberFormat="1" applyFont="1" applyFill="1" applyBorder="1" applyProtection="1"/>
    <xf numFmtId="3" fontId="26" fillId="33" borderId="271" xfId="0" applyNumberFormat="1" applyFont="1" applyFill="1" applyBorder="1" applyAlignment="1" applyProtection="1">
      <alignment horizontal="center" wrapText="1"/>
    </xf>
    <xf numFmtId="3" fontId="26" fillId="33" borderId="271" xfId="0" applyNumberFormat="1" applyFont="1" applyFill="1" applyBorder="1" applyAlignment="1" applyProtection="1">
      <alignment horizontal="center"/>
    </xf>
    <xf numFmtId="9" fontId="18" fillId="33" borderId="271" xfId="120" applyFont="1" applyFill="1" applyBorder="1" applyProtection="1"/>
    <xf numFmtId="3" fontId="18" fillId="33" borderId="271" xfId="120" applyNumberFormat="1" applyFont="1" applyFill="1" applyBorder="1" applyProtection="1"/>
    <xf numFmtId="3" fontId="18" fillId="33" borderId="271" xfId="187" applyNumberFormat="1" applyFont="1" applyFill="1" applyBorder="1" applyProtection="1"/>
    <xf numFmtId="9" fontId="18" fillId="33" borderId="271" xfId="120" applyFont="1" applyFill="1" applyBorder="1" applyAlignment="1" applyProtection="1">
      <alignment horizontal="center"/>
    </xf>
    <xf numFmtId="3" fontId="18" fillId="0" borderId="271" xfId="0" applyNumberFormat="1" applyFont="1" applyBorder="1" applyProtection="1">
      <protection locked="0"/>
    </xf>
    <xf numFmtId="171" fontId="18" fillId="32" borderId="271" xfId="75" applyNumberFormat="1" applyFont="1" applyFill="1" applyBorder="1" applyProtection="1"/>
    <xf numFmtId="171" fontId="18" fillId="34" borderId="271" xfId="75" applyNumberFormat="1" applyFont="1" applyFill="1" applyBorder="1" applyProtection="1"/>
    <xf numFmtId="171" fontId="18" fillId="33" borderId="271" xfId="75" applyNumberFormat="1" applyFont="1" applyFill="1" applyBorder="1" applyProtection="1"/>
    <xf numFmtId="9" fontId="18" fillId="0" borderId="271" xfId="120" applyFont="1" applyFill="1" applyBorder="1" applyProtection="1">
      <protection locked="0"/>
    </xf>
    <xf numFmtId="3" fontId="18" fillId="0" borderId="271" xfId="0" applyNumberFormat="1" applyFont="1" applyFill="1" applyBorder="1" applyProtection="1">
      <protection locked="0"/>
    </xf>
    <xf numFmtId="167" fontId="18" fillId="0" borderId="271" xfId="0" applyFont="1" applyBorder="1" applyAlignment="1" applyProtection="1">
      <alignment horizontal="left" indent="1"/>
      <protection locked="0"/>
    </xf>
    <xf numFmtId="171" fontId="26" fillId="34" borderId="271" xfId="207" applyNumberFormat="1" applyFont="1" applyFill="1" applyBorder="1" applyProtection="1"/>
    <xf numFmtId="171" fontId="26" fillId="34" borderId="271" xfId="202" applyNumberFormat="1" applyFont="1" applyFill="1" applyBorder="1" applyProtection="1"/>
    <xf numFmtId="9" fontId="26" fillId="33" borderId="271" xfId="120" applyFont="1" applyFill="1" applyBorder="1" applyAlignment="1" applyProtection="1">
      <alignment horizontal="center"/>
    </xf>
    <xf numFmtId="171" fontId="26" fillId="33" borderId="271" xfId="205" applyNumberFormat="1" applyFont="1" applyFill="1" applyBorder="1" applyAlignment="1" applyProtection="1">
      <alignment horizontal="center"/>
    </xf>
    <xf numFmtId="167" fontId="18" fillId="33" borderId="271" xfId="0" applyFont="1" applyFill="1" applyBorder="1" applyAlignment="1" applyProtection="1">
      <alignment horizontal="left" indent="3"/>
    </xf>
    <xf numFmtId="171" fontId="18" fillId="33" borderId="271" xfId="205" applyNumberFormat="1" applyFont="1" applyFill="1" applyBorder="1" applyProtection="1"/>
    <xf numFmtId="167" fontId="18" fillId="0" borderId="271" xfId="0" applyFont="1" applyBorder="1" applyAlignment="1" applyProtection="1">
      <alignment horizontal="left" indent="2"/>
      <protection locked="0"/>
    </xf>
    <xf numFmtId="9" fontId="18" fillId="0" borderId="271" xfId="187" applyFont="1" applyBorder="1" applyAlignment="1" applyProtection="1">
      <alignment horizontal="left" indent="3"/>
      <protection locked="0"/>
    </xf>
    <xf numFmtId="171" fontId="18" fillId="32" borderId="271" xfId="205" applyNumberFormat="1" applyFont="1" applyFill="1" applyBorder="1" applyProtection="1"/>
    <xf numFmtId="167" fontId="18" fillId="0" borderId="271" xfId="0" applyFont="1" applyBorder="1" applyAlignment="1" applyProtection="1">
      <alignment horizontal="left" indent="3"/>
      <protection locked="0"/>
    </xf>
    <xf numFmtId="9" fontId="18" fillId="0" borderId="271" xfId="187" applyFont="1" applyBorder="1" applyProtection="1">
      <protection locked="0"/>
    </xf>
    <xf numFmtId="171" fontId="26" fillId="33" borderId="271" xfId="202" applyNumberFormat="1" applyFont="1" applyFill="1" applyBorder="1" applyProtection="1"/>
    <xf numFmtId="171" fontId="26" fillId="34" borderId="271" xfId="202" applyNumberFormat="1" applyFont="1" applyFill="1" applyBorder="1" applyAlignment="1" applyProtection="1">
      <alignment horizontal="center"/>
      <protection locked="0"/>
    </xf>
    <xf numFmtId="171" fontId="26" fillId="34" borderId="271" xfId="205" applyNumberFormat="1" applyFont="1" applyFill="1" applyBorder="1" applyProtection="1"/>
    <xf numFmtId="167" fontId="26" fillId="33" borderId="271" xfId="0" applyFont="1" applyFill="1" applyBorder="1" applyAlignment="1" applyProtection="1">
      <alignment horizontal="left" wrapText="1"/>
    </xf>
    <xf numFmtId="167" fontId="81" fillId="33" borderId="271" xfId="0" applyFont="1" applyFill="1" applyBorder="1" applyProtection="1"/>
    <xf numFmtId="167" fontId="18" fillId="0" borderId="271" xfId="0" applyFont="1" applyFill="1" applyBorder="1" applyAlignment="1" applyProtection="1">
      <alignment horizontal="left" wrapText="1"/>
      <protection locked="0"/>
    </xf>
    <xf numFmtId="174" fontId="26" fillId="33" borderId="271" xfId="0" applyNumberFormat="1" applyFont="1" applyFill="1" applyBorder="1" applyAlignment="1" applyProtection="1">
      <alignment horizontal="center"/>
    </xf>
    <xf numFmtId="171" fontId="26" fillId="32" borderId="271" xfId="75" applyNumberFormat="1" applyFont="1" applyFill="1" applyBorder="1" applyAlignment="1" applyProtection="1">
      <alignment horizontal="center"/>
    </xf>
    <xf numFmtId="167" fontId="18" fillId="0" borderId="271" xfId="0" applyFont="1" applyBorder="1" applyAlignment="1" applyProtection="1">
      <alignment horizontal="left" wrapText="1"/>
      <protection locked="0"/>
    </xf>
    <xf numFmtId="167" fontId="18" fillId="0" borderId="271" xfId="0" applyFont="1" applyBorder="1" applyAlignment="1" applyProtection="1">
      <alignment wrapText="1"/>
      <protection locked="0"/>
    </xf>
    <xf numFmtId="167" fontId="18" fillId="0" borderId="271" xfId="0" applyFont="1" applyBorder="1" applyAlignment="1" applyProtection="1">
      <alignment horizontal="left"/>
      <protection locked="0"/>
    </xf>
    <xf numFmtId="171" fontId="26" fillId="33" borderId="271" xfId="75" applyNumberFormat="1" applyFont="1" applyFill="1" applyBorder="1" applyAlignment="1" applyProtection="1">
      <alignment horizontal="center"/>
    </xf>
    <xf numFmtId="171" fontId="26" fillId="34" borderId="271" xfId="202" applyNumberFormat="1" applyFont="1" applyFill="1" applyBorder="1" applyAlignment="1" applyProtection="1">
      <alignment horizontal="center"/>
    </xf>
    <xf numFmtId="167" fontId="26" fillId="33" borderId="271" xfId="0" applyFont="1" applyFill="1" applyBorder="1" applyAlignment="1" applyProtection="1"/>
    <xf numFmtId="171" fontId="26" fillId="34" borderId="271" xfId="75" applyNumberFormat="1" applyFont="1" applyFill="1" applyBorder="1" applyProtection="1"/>
    <xf numFmtId="167" fontId="26" fillId="33" borderId="141" xfId="0" applyFont="1" applyFill="1" applyBorder="1" applyAlignment="1" applyProtection="1">
      <alignment horizontal="center" vertical="center" wrapText="1"/>
    </xf>
    <xf numFmtId="167" fontId="26" fillId="33" borderId="271" xfId="0" applyFont="1" applyFill="1" applyBorder="1" applyAlignment="1" applyProtection="1">
      <alignment horizontal="center" vertical="center" wrapText="1"/>
    </xf>
    <xf numFmtId="167" fontId="26" fillId="33" borderId="141" xfId="0" applyFont="1" applyFill="1" applyBorder="1" applyAlignment="1" applyProtection="1">
      <alignment horizontal="center" vertical="center"/>
    </xf>
    <xf numFmtId="167" fontId="26" fillId="0" borderId="271" xfId="0" applyFont="1" applyFill="1" applyBorder="1" applyAlignment="1" applyProtection="1">
      <alignment horizontal="left" wrapText="1"/>
      <protection locked="0"/>
    </xf>
    <xf numFmtId="171" fontId="18" fillId="0" borderId="271" xfId="202" applyNumberFormat="1" applyFont="1" applyFill="1" applyBorder="1" applyAlignment="1" applyProtection="1">
      <alignment horizontal="center" wrapText="1"/>
      <protection locked="0"/>
    </xf>
    <xf numFmtId="171" fontId="26" fillId="32" borderId="271" xfId="75" applyNumberFormat="1" applyFont="1" applyFill="1" applyBorder="1" applyAlignment="1" applyProtection="1">
      <alignment horizontal="left" wrapText="1"/>
    </xf>
    <xf numFmtId="171" fontId="18" fillId="0" borderId="271" xfId="202" applyNumberFormat="1" applyFont="1" applyBorder="1" applyAlignment="1" applyProtection="1">
      <alignment horizontal="left" wrapText="1"/>
      <protection locked="0"/>
    </xf>
    <xf numFmtId="171" fontId="26" fillId="34" borderId="271" xfId="0" applyNumberFormat="1" applyFont="1" applyFill="1" applyBorder="1" applyAlignment="1" applyProtection="1">
      <alignment horizontal="left" wrapText="1"/>
    </xf>
    <xf numFmtId="171" fontId="18" fillId="0" borderId="271" xfId="202" applyNumberFormat="1" applyFont="1" applyFill="1" applyBorder="1" applyAlignment="1" applyProtection="1">
      <alignment horizontal="left"/>
      <protection locked="0"/>
    </xf>
    <xf numFmtId="180" fontId="26" fillId="33" borderId="271" xfId="202" applyNumberFormat="1" applyFont="1" applyFill="1" applyBorder="1" applyAlignment="1" applyProtection="1">
      <alignment horizontal="center"/>
    </xf>
    <xf numFmtId="3" fontId="26" fillId="34" borderId="271" xfId="0" applyNumberFormat="1" applyFont="1" applyFill="1" applyBorder="1" applyAlignment="1" applyProtection="1">
      <alignment horizontal="center"/>
    </xf>
    <xf numFmtId="175" fontId="26" fillId="34" borderId="271" xfId="0" applyNumberFormat="1" applyFont="1" applyFill="1" applyBorder="1" applyAlignment="1" applyProtection="1">
      <alignment horizontal="center"/>
    </xf>
    <xf numFmtId="167" fontId="26" fillId="34" borderId="271" xfId="0" applyFont="1" applyFill="1" applyBorder="1" applyAlignment="1" applyProtection="1">
      <alignment horizontal="center"/>
    </xf>
    <xf numFmtId="167" fontId="18" fillId="33" borderId="271" xfId="0" applyFont="1" applyFill="1" applyBorder="1" applyAlignment="1" applyProtection="1">
      <alignment horizontal="left"/>
    </xf>
    <xf numFmtId="171" fontId="18" fillId="2" borderId="271" xfId="202" applyNumberFormat="1" applyFont="1" applyFill="1" applyBorder="1" applyProtection="1">
      <protection locked="0"/>
    </xf>
    <xf numFmtId="175" fontId="26" fillId="33" borderId="271" xfId="202" applyNumberFormat="1" applyFont="1" applyFill="1" applyBorder="1" applyAlignment="1" applyProtection="1">
      <alignment horizontal="center"/>
    </xf>
    <xf numFmtId="171" fontId="18" fillId="0" borderId="271" xfId="75" applyNumberFormat="1" applyFont="1" applyBorder="1" applyProtection="1">
      <protection locked="0"/>
    </xf>
    <xf numFmtId="175" fontId="18" fillId="33" borderId="271" xfId="202" applyNumberFormat="1" applyFont="1" applyFill="1" applyBorder="1" applyAlignment="1" applyProtection="1">
      <alignment horizontal="center"/>
    </xf>
    <xf numFmtId="166" fontId="18" fillId="32" borderId="271" xfId="75" applyFont="1" applyFill="1" applyBorder="1" applyProtection="1"/>
    <xf numFmtId="180" fontId="18" fillId="33" borderId="271" xfId="202" applyNumberFormat="1" applyFont="1" applyFill="1" applyBorder="1" applyAlignment="1" applyProtection="1">
      <alignment horizontal="center"/>
    </xf>
    <xf numFmtId="167" fontId="18" fillId="0" borderId="271" xfId="0" applyFont="1" applyBorder="1" applyProtection="1">
      <protection locked="0"/>
    </xf>
    <xf numFmtId="0" fontId="26" fillId="33" borderId="271" xfId="81" applyFont="1" applyFill="1" applyBorder="1" applyAlignment="1" applyProtection="1">
      <alignment horizontal="center"/>
    </xf>
    <xf numFmtId="167" fontId="18" fillId="33" borderId="271" xfId="0" applyFont="1" applyFill="1" applyBorder="1" applyAlignment="1" applyProtection="1">
      <alignment vertical="top" wrapText="1"/>
    </xf>
    <xf numFmtId="171" fontId="18" fillId="32" borderId="271" xfId="81" applyNumberFormat="1" applyFont="1" applyFill="1" applyBorder="1" applyProtection="1"/>
    <xf numFmtId="167" fontId="18" fillId="33" borderId="271" xfId="0" applyFont="1" applyFill="1" applyBorder="1" applyAlignment="1" applyProtection="1">
      <alignment horizontal="left" vertical="top"/>
    </xf>
    <xf numFmtId="171" fontId="18" fillId="0" borderId="271" xfId="75" applyNumberFormat="1" applyFont="1" applyFill="1" applyBorder="1" applyProtection="1">
      <protection locked="0"/>
    </xf>
    <xf numFmtId="171" fontId="26" fillId="34" borderId="271" xfId="0" applyNumberFormat="1" applyFont="1" applyFill="1" applyBorder="1" applyAlignment="1" applyProtection="1"/>
    <xf numFmtId="171" fontId="26" fillId="33" borderId="271" xfId="0" applyNumberFormat="1" applyFont="1" applyFill="1" applyBorder="1" applyAlignment="1" applyProtection="1"/>
    <xf numFmtId="171" fontId="26" fillId="34" borderId="271" xfId="216" applyNumberFormat="1" applyFont="1" applyFill="1" applyBorder="1" applyProtection="1"/>
    <xf numFmtId="173" fontId="26" fillId="33" borderId="271" xfId="75" applyNumberFormat="1" applyFont="1" applyFill="1" applyBorder="1" applyAlignment="1" applyProtection="1">
      <alignment horizontal="center"/>
    </xf>
    <xf numFmtId="171" fontId="18" fillId="0" borderId="271" xfId="202" applyNumberFormat="1" applyFont="1" applyBorder="1" applyAlignment="1" applyProtection="1">
      <alignment horizontal="left" indent="3"/>
      <protection locked="0"/>
    </xf>
    <xf numFmtId="10" fontId="26" fillId="33" borderId="271" xfId="120" applyNumberFormat="1" applyFont="1" applyFill="1" applyBorder="1" applyAlignment="1" applyProtection="1">
      <alignment horizontal="center"/>
    </xf>
    <xf numFmtId="171" fontId="18" fillId="33" borderId="271" xfId="204" applyNumberFormat="1" applyFont="1" applyFill="1" applyBorder="1" applyProtection="1"/>
    <xf numFmtId="3" fontId="18" fillId="0" borderId="271" xfId="0" applyNumberFormat="1" applyFont="1" applyBorder="1" applyAlignment="1" applyProtection="1">
      <alignment horizontal="left" indent="3"/>
      <protection locked="0"/>
    </xf>
    <xf numFmtId="10" fontId="26" fillId="0" borderId="271" xfId="120" applyNumberFormat="1" applyFont="1" applyFill="1" applyBorder="1" applyAlignment="1" applyProtection="1">
      <alignment horizontal="center"/>
      <protection locked="0"/>
    </xf>
    <xf numFmtId="167" fontId="18" fillId="0" borderId="271" xfId="0" applyFont="1" applyFill="1" applyBorder="1" applyAlignment="1" applyProtection="1">
      <alignment horizontal="left" indent="3"/>
      <protection locked="0"/>
    </xf>
    <xf numFmtId="9" fontId="26" fillId="0" borderId="271" xfId="120" applyFont="1" applyFill="1" applyBorder="1" applyProtection="1">
      <protection locked="0"/>
    </xf>
    <xf numFmtId="0" fontId="26" fillId="33" borderId="141" xfId="163" applyFont="1" applyFill="1" applyBorder="1" applyAlignment="1" applyProtection="1">
      <alignment horizontal="center" wrapText="1"/>
    </xf>
    <xf numFmtId="0" fontId="26" fillId="33" borderId="271" xfId="163" applyFont="1" applyFill="1" applyBorder="1" applyAlignment="1" applyProtection="1">
      <alignment horizontal="center" wrapText="1"/>
    </xf>
    <xf numFmtId="0" fontId="26" fillId="33" borderId="379" xfId="163" applyFont="1" applyFill="1" applyBorder="1" applyAlignment="1" applyProtection="1">
      <alignment horizontal="center" wrapText="1"/>
    </xf>
    <xf numFmtId="0" fontId="18" fillId="33" borderId="271" xfId="163" applyFont="1" applyFill="1" applyBorder="1" applyProtection="1"/>
    <xf numFmtId="171" fontId="18" fillId="0" borderId="271" xfId="235" applyNumberFormat="1" applyFont="1" applyBorder="1" applyProtection="1">
      <protection locked="0"/>
    </xf>
    <xf numFmtId="2" fontId="26" fillId="33" borderId="271" xfId="163" applyNumberFormat="1" applyFont="1" applyFill="1" applyBorder="1" applyAlignment="1" applyProtection="1">
      <alignment horizontal="center"/>
    </xf>
    <xf numFmtId="171" fontId="18" fillId="33" borderId="271" xfId="235" applyNumberFormat="1" applyFont="1" applyFill="1" applyBorder="1" applyProtection="1"/>
    <xf numFmtId="0" fontId="26" fillId="33" borderId="227" xfId="163" applyFont="1" applyFill="1" applyBorder="1" applyProtection="1"/>
    <xf numFmtId="171" fontId="18" fillId="36" borderId="271" xfId="235" applyNumberFormat="1" applyFont="1" applyFill="1" applyBorder="1" applyProtection="1"/>
    <xf numFmtId="2" fontId="26" fillId="33" borderId="228" xfId="163" applyNumberFormat="1" applyFont="1" applyFill="1" applyBorder="1" applyAlignment="1" applyProtection="1">
      <alignment horizontal="center"/>
    </xf>
    <xf numFmtId="0" fontId="26" fillId="33" borderId="228" xfId="163" applyFont="1" applyFill="1" applyBorder="1" applyAlignment="1" applyProtection="1">
      <alignment horizontal="center"/>
    </xf>
    <xf numFmtId="171" fontId="18" fillId="36" borderId="271" xfId="206" applyNumberFormat="1" applyFont="1" applyFill="1" applyBorder="1" applyProtection="1"/>
    <xf numFmtId="0" fontId="26" fillId="33" borderId="271" xfId="163" applyFont="1" applyFill="1" applyBorder="1" applyAlignment="1" applyProtection="1">
      <alignment horizontal="center"/>
    </xf>
    <xf numFmtId="0" fontId="18" fillId="33" borderId="271" xfId="91" applyFont="1" applyFill="1" applyBorder="1" applyProtection="1"/>
    <xf numFmtId="0" fontId="26" fillId="33" borderId="141" xfId="91" applyFont="1" applyFill="1" applyBorder="1" applyAlignment="1" applyProtection="1">
      <alignment horizontal="center"/>
    </xf>
    <xf numFmtId="0" fontId="18" fillId="33" borderId="271" xfId="91" applyFont="1" applyFill="1" applyBorder="1" applyAlignment="1" applyProtection="1">
      <alignment horizontal="left" indent="1"/>
    </xf>
    <xf numFmtId="171" fontId="18" fillId="0" borderId="271" xfId="91" applyNumberFormat="1" applyFont="1" applyBorder="1" applyProtection="1">
      <protection locked="0"/>
    </xf>
    <xf numFmtId="9" fontId="18" fillId="0" borderId="271" xfId="120" applyFont="1" applyBorder="1" applyProtection="1">
      <protection locked="0"/>
    </xf>
    <xf numFmtId="171" fontId="18" fillId="36" borderId="271" xfId="91" applyNumberFormat="1" applyFont="1" applyFill="1" applyBorder="1" applyProtection="1"/>
    <xf numFmtId="172" fontId="18" fillId="0" borderId="271" xfId="91" applyNumberFormat="1" applyFont="1" applyBorder="1" applyAlignment="1" applyProtection="1">
      <alignment horizontal="right"/>
      <protection locked="0"/>
    </xf>
    <xf numFmtId="0" fontId="26" fillId="33" borderId="227" xfId="91" applyFont="1" applyFill="1" applyBorder="1" applyAlignment="1" applyProtection="1"/>
    <xf numFmtId="171" fontId="18" fillId="36" borderId="271" xfId="75" applyNumberFormat="1" applyFont="1" applyFill="1" applyBorder="1" applyProtection="1"/>
    <xf numFmtId="167" fontId="26" fillId="33" borderId="271" xfId="0" applyFont="1" applyFill="1" applyBorder="1" applyAlignment="1" applyProtection="1">
      <alignment horizontal="center" vertical="center"/>
    </xf>
    <xf numFmtId="14" fontId="18" fillId="0" borderId="271" xfId="0" applyNumberFormat="1" applyFont="1" applyBorder="1" applyProtection="1">
      <protection locked="0"/>
    </xf>
    <xf numFmtId="0" fontId="38" fillId="0" borderId="271" xfId="226" applyFont="1" applyBorder="1" applyProtection="1">
      <protection locked="0"/>
    </xf>
    <xf numFmtId="0" fontId="38" fillId="0" borderId="271" xfId="236" applyFont="1" applyBorder="1" applyProtection="1">
      <protection locked="0"/>
    </xf>
    <xf numFmtId="14" fontId="38" fillId="0" borderId="271" xfId="236" applyNumberFormat="1" applyFont="1" applyBorder="1" applyProtection="1">
      <protection locked="0"/>
    </xf>
    <xf numFmtId="0" fontId="38" fillId="0" borderId="271" xfId="226" applyFont="1" applyFill="1" applyBorder="1" applyProtection="1">
      <protection locked="0"/>
    </xf>
    <xf numFmtId="0" fontId="38" fillId="0" borderId="227" xfId="226" applyFont="1" applyFill="1" applyBorder="1" applyProtection="1">
      <protection locked="0"/>
    </xf>
    <xf numFmtId="171" fontId="18" fillId="32" borderId="271" xfId="204" applyNumberFormat="1" applyFont="1" applyFill="1" applyBorder="1" applyProtection="1"/>
    <xf numFmtId="171" fontId="26" fillId="34" borderId="271" xfId="204" applyNumberFormat="1" applyFont="1" applyFill="1" applyBorder="1" applyProtection="1"/>
    <xf numFmtId="167" fontId="26" fillId="33" borderId="227" xfId="0" applyFont="1" applyFill="1" applyBorder="1" applyAlignment="1" applyProtection="1">
      <alignment horizontal="left" vertical="center" indent="2"/>
    </xf>
    <xf numFmtId="167" fontId="26" fillId="33" borderId="225" xfId="0" applyFont="1" applyFill="1" applyBorder="1" applyAlignment="1" applyProtection="1">
      <alignment horizontal="center" vertical="center"/>
    </xf>
    <xf numFmtId="167" fontId="18" fillId="33" borderId="225" xfId="0" applyFont="1" applyFill="1" applyBorder="1" applyAlignment="1" applyProtection="1">
      <alignment horizontal="center" vertical="center"/>
    </xf>
    <xf numFmtId="171" fontId="26" fillId="0" borderId="271" xfId="202" applyNumberFormat="1" applyFont="1" applyFill="1" applyBorder="1" applyAlignment="1" applyProtection="1">
      <alignment horizontal="center" vertical="center"/>
      <protection locked="0"/>
    </xf>
    <xf numFmtId="171" fontId="26" fillId="36" borderId="271" xfId="206" applyNumberFormat="1" applyFont="1" applyFill="1" applyBorder="1" applyAlignment="1" applyProtection="1">
      <alignment horizontal="center" vertical="center"/>
    </xf>
    <xf numFmtId="167" fontId="26" fillId="33" borderId="227" xfId="0" applyFont="1" applyFill="1" applyBorder="1" applyAlignment="1" applyProtection="1">
      <alignment vertical="center"/>
    </xf>
    <xf numFmtId="167" fontId="26" fillId="33" borderId="379" xfId="0" applyFont="1" applyFill="1" applyBorder="1" applyAlignment="1" applyProtection="1">
      <alignment vertical="center"/>
    </xf>
    <xf numFmtId="0" fontId="26" fillId="33" borderId="141" xfId="91" applyFont="1" applyFill="1" applyBorder="1" applyAlignment="1" applyProtection="1">
      <alignment horizontal="center" vertical="center" wrapText="1"/>
    </xf>
    <xf numFmtId="0" fontId="80" fillId="33" borderId="271" xfId="91" applyFont="1" applyFill="1" applyBorder="1" applyAlignment="1" applyProtection="1">
      <alignment horizontal="center" vertical="center" wrapText="1"/>
    </xf>
    <xf numFmtId="171" fontId="80" fillId="33" borderId="271" xfId="206" applyNumberFormat="1" applyFont="1" applyFill="1" applyBorder="1" applyAlignment="1" applyProtection="1">
      <alignment horizontal="center" vertical="center" wrapText="1"/>
    </xf>
    <xf numFmtId="167" fontId="26" fillId="33" borderId="379" xfId="0" applyFont="1" applyFill="1" applyBorder="1" applyAlignment="1" applyProtection="1">
      <alignment horizontal="center" vertical="center"/>
    </xf>
    <xf numFmtId="167" fontId="18" fillId="33" borderId="271" xfId="0" applyFont="1" applyFill="1" applyBorder="1" applyAlignment="1" applyProtection="1">
      <alignment vertical="center" wrapText="1"/>
    </xf>
    <xf numFmtId="171" fontId="18" fillId="0" borderId="271" xfId="206" applyNumberFormat="1" applyFont="1" applyFill="1" applyBorder="1" applyAlignment="1" applyProtection="1">
      <alignment horizontal="center" vertical="center"/>
      <protection locked="0"/>
    </xf>
    <xf numFmtId="9" fontId="18" fillId="33" borderId="271" xfId="0" applyNumberFormat="1" applyFont="1" applyFill="1" applyBorder="1" applyAlignment="1" applyProtection="1">
      <alignment horizontal="center" vertical="center" wrapText="1"/>
    </xf>
    <xf numFmtId="171" fontId="18" fillId="33" borderId="271" xfId="206" applyNumberFormat="1" applyFont="1" applyFill="1" applyBorder="1" applyAlignment="1" applyProtection="1">
      <alignment horizontal="center" vertical="center"/>
    </xf>
    <xf numFmtId="171" fontId="18" fillId="33" borderId="271" xfId="206" applyNumberFormat="1" applyFont="1" applyFill="1" applyBorder="1" applyAlignment="1" applyProtection="1">
      <alignment horizontal="center" vertical="center" wrapText="1"/>
    </xf>
    <xf numFmtId="167" fontId="18" fillId="33" borderId="141" xfId="0" applyFont="1" applyFill="1" applyBorder="1" applyAlignment="1" applyProtection="1">
      <alignment vertical="center" wrapText="1"/>
    </xf>
    <xf numFmtId="171" fontId="18" fillId="0" borderId="141" xfId="206" applyNumberFormat="1" applyFont="1" applyFill="1" applyBorder="1" applyAlignment="1" applyProtection="1">
      <alignment horizontal="center" vertical="center"/>
      <protection locked="0"/>
    </xf>
    <xf numFmtId="9" fontId="18" fillId="33" borderId="141" xfId="0" applyNumberFormat="1" applyFont="1" applyFill="1" applyBorder="1" applyAlignment="1" applyProtection="1">
      <alignment horizontal="center" vertical="center" wrapText="1"/>
    </xf>
    <xf numFmtId="167" fontId="18" fillId="33" borderId="155" xfId="0" applyFont="1" applyFill="1" applyBorder="1" applyAlignment="1" applyProtection="1">
      <alignment vertical="center" wrapText="1"/>
    </xf>
    <xf numFmtId="9" fontId="18" fillId="33" borderId="373" xfId="0" applyNumberFormat="1" applyFont="1" applyFill="1" applyBorder="1" applyAlignment="1" applyProtection="1">
      <alignment horizontal="center" vertical="center" wrapText="1"/>
    </xf>
    <xf numFmtId="171" fontId="18" fillId="0" borderId="271" xfId="206" applyNumberFormat="1" applyFont="1" applyFill="1" applyBorder="1" applyAlignment="1" applyProtection="1">
      <alignment horizontal="center" vertical="center" wrapText="1"/>
      <protection locked="0"/>
    </xf>
    <xf numFmtId="0" fontId="26" fillId="36" borderId="227" xfId="91" applyFont="1" applyFill="1" applyBorder="1" applyAlignment="1" applyProtection="1">
      <alignment horizontal="left" vertical="center"/>
    </xf>
    <xf numFmtId="0" fontId="26" fillId="36" borderId="225" xfId="91" applyFont="1" applyFill="1" applyBorder="1" applyAlignment="1" applyProtection="1">
      <alignment horizontal="center" vertical="center"/>
    </xf>
    <xf numFmtId="171" fontId="28" fillId="0" borderId="345" xfId="202" applyNumberFormat="1" applyFont="1" applyFill="1" applyBorder="1" applyProtection="1">
      <protection locked="0"/>
    </xf>
    <xf numFmtId="3" fontId="94" fillId="33" borderId="309" xfId="0" applyNumberFormat="1" applyFont="1" applyFill="1" applyBorder="1" applyAlignment="1" applyProtection="1">
      <alignment horizontal="left" vertical="top" wrapText="1"/>
    </xf>
    <xf numFmtId="171" fontId="27" fillId="28" borderId="271" xfId="202" applyNumberFormat="1" applyFont="1" applyFill="1" applyBorder="1" applyProtection="1"/>
    <xf numFmtId="0" fontId="28" fillId="40" borderId="271" xfId="12" applyFont="1" applyFill="1" applyBorder="1" applyProtection="1">
      <protection locked="0"/>
    </xf>
    <xf numFmtId="0" fontId="28" fillId="40" borderId="271" xfId="12" applyFont="1" applyFill="1" applyBorder="1" applyAlignment="1" applyProtection="1">
      <alignment horizontal="center"/>
      <protection locked="0"/>
    </xf>
    <xf numFmtId="167" fontId="27" fillId="33" borderId="354" xfId="11" applyFont="1" applyFill="1" applyBorder="1" applyAlignment="1" applyProtection="1">
      <alignment horizontal="center"/>
    </xf>
    <xf numFmtId="167" fontId="27" fillId="33" borderId="271" xfId="11" applyFont="1" applyFill="1" applyBorder="1" applyAlignment="1" applyProtection="1">
      <alignment horizontal="center"/>
    </xf>
    <xf numFmtId="167" fontId="26" fillId="28" borderId="160" xfId="0" quotePrefix="1" applyNumberFormat="1" applyFont="1" applyFill="1" applyBorder="1" applyAlignment="1" applyProtection="1">
      <alignment horizontal="center"/>
    </xf>
    <xf numFmtId="171" fontId="28" fillId="3" borderId="271" xfId="202" applyNumberFormat="1" applyFont="1" applyFill="1" applyBorder="1" applyAlignment="1" applyProtection="1">
      <alignment horizontal="right"/>
      <protection locked="0"/>
    </xf>
    <xf numFmtId="171" fontId="31" fillId="29" borderId="312" xfId="202" applyNumberFormat="1" applyFont="1" applyFill="1" applyBorder="1" applyAlignment="1" applyProtection="1">
      <alignment horizontal="right"/>
    </xf>
    <xf numFmtId="171" fontId="27" fillId="31" borderId="379" xfId="202" applyNumberFormat="1" applyFont="1" applyFill="1" applyBorder="1" applyAlignment="1" applyProtection="1">
      <alignment horizontal="right"/>
    </xf>
    <xf numFmtId="167" fontId="27" fillId="0" borderId="271" xfId="0" applyFont="1" applyFill="1" applyBorder="1" applyProtection="1">
      <protection locked="0"/>
    </xf>
    <xf numFmtId="177" fontId="94" fillId="33" borderId="165" xfId="0" applyNumberFormat="1" applyFont="1" applyFill="1" applyBorder="1" applyProtection="1"/>
    <xf numFmtId="167" fontId="28" fillId="0" borderId="135" xfId="0" applyFont="1" applyFill="1" applyBorder="1" applyProtection="1">
      <protection locked="0"/>
    </xf>
    <xf numFmtId="167" fontId="41" fillId="0" borderId="312" xfId="0" applyFont="1" applyFill="1" applyBorder="1" applyProtection="1">
      <protection locked="0"/>
    </xf>
    <xf numFmtId="167" fontId="0" fillId="0" borderId="0" xfId="0" quotePrefix="1"/>
    <xf numFmtId="171" fontId="28" fillId="34" borderId="366" xfId="202" applyNumberFormat="1" applyFont="1" applyFill="1" applyBorder="1" applyProtection="1"/>
    <xf numFmtId="171" fontId="28" fillId="34" borderId="363" xfId="202" applyNumberFormat="1" applyFont="1" applyFill="1" applyBorder="1" applyProtection="1"/>
    <xf numFmtId="167" fontId="27" fillId="33" borderId="421" xfId="0" applyFont="1" applyFill="1" applyBorder="1" applyAlignment="1" applyProtection="1">
      <alignment horizontal="left"/>
    </xf>
    <xf numFmtId="167" fontId="28" fillId="33" borderId="373" xfId="0" quotePrefix="1" applyFont="1" applyFill="1" applyBorder="1" applyProtection="1"/>
    <xf numFmtId="0" fontId="18" fillId="0" borderId="97" xfId="12" applyFont="1" applyFill="1" applyBorder="1" applyAlignment="1" applyProtection="1">
      <alignment horizontal="left" indent="1"/>
      <protection locked="0"/>
    </xf>
    <xf numFmtId="49" fontId="18" fillId="0" borderId="83" xfId="12" applyNumberFormat="1" applyFont="1" applyFill="1" applyBorder="1" applyAlignment="1" applyProtection="1">
      <alignment horizontal="center"/>
      <protection locked="0"/>
    </xf>
    <xf numFmtId="49" fontId="18" fillId="0" borderId="61" xfId="12" applyNumberFormat="1" applyFont="1" applyFill="1" applyBorder="1" applyAlignment="1" applyProtection="1">
      <alignment horizontal="center"/>
      <protection locked="0"/>
    </xf>
    <xf numFmtId="0" fontId="18" fillId="0" borderId="60" xfId="12" applyFont="1" applyFill="1" applyBorder="1" applyAlignment="1" applyProtection="1">
      <alignment horizontal="left" indent="1"/>
      <protection locked="0"/>
    </xf>
    <xf numFmtId="0" fontId="18" fillId="0" borderId="344" xfId="12" applyFont="1" applyFill="1" applyBorder="1" applyAlignment="1" applyProtection="1">
      <alignment horizontal="left" indent="1"/>
      <protection locked="0"/>
    </xf>
    <xf numFmtId="49" fontId="18" fillId="0" borderId="360" xfId="12" applyNumberFormat="1" applyFont="1" applyFill="1" applyBorder="1" applyAlignment="1" applyProtection="1">
      <alignment horizontal="center"/>
      <protection locked="0"/>
    </xf>
    <xf numFmtId="49" fontId="18" fillId="0" borderId="291" xfId="12" applyNumberFormat="1" applyFont="1" applyFill="1" applyBorder="1" applyAlignment="1" applyProtection="1">
      <alignment horizontal="center"/>
      <protection locked="0"/>
    </xf>
    <xf numFmtId="49" fontId="28" fillId="33" borderId="428" xfId="10" applyNumberFormat="1" applyFont="1" applyFill="1" applyBorder="1" applyAlignment="1" applyProtection="1">
      <alignment horizontal="center"/>
    </xf>
    <xf numFmtId="167" fontId="27" fillId="33" borderId="80" xfId="214" quotePrefix="1" applyFont="1" applyFill="1" applyBorder="1" applyAlignment="1" applyProtection="1">
      <alignment horizontal="center"/>
    </xf>
    <xf numFmtId="167" fontId="28" fillId="0" borderId="35" xfId="214" applyFont="1" applyFill="1" applyBorder="1" applyProtection="1">
      <protection locked="0"/>
    </xf>
    <xf numFmtId="171" fontId="28" fillId="33" borderId="396" xfId="235" applyNumberFormat="1" applyFont="1" applyFill="1" applyBorder="1" applyProtection="1"/>
    <xf numFmtId="171" fontId="28" fillId="33" borderId="100" xfId="235" applyNumberFormat="1" applyFont="1" applyFill="1" applyBorder="1" applyProtection="1"/>
    <xf numFmtId="0" fontId="28" fillId="33" borderId="0" xfId="163" applyFont="1" applyFill="1" applyProtection="1"/>
    <xf numFmtId="0" fontId="28" fillId="0" borderId="63" xfId="163" applyFont="1" applyFill="1" applyBorder="1" applyProtection="1">
      <protection locked="0"/>
    </xf>
    <xf numFmtId="49" fontId="28" fillId="0" borderId="32" xfId="163" applyNumberFormat="1" applyFont="1" applyFill="1" applyBorder="1" applyAlignment="1" applyProtection="1">
      <alignment horizontal="center"/>
      <protection locked="0"/>
    </xf>
    <xf numFmtId="0" fontId="28" fillId="0" borderId="127" xfId="163" applyFont="1" applyFill="1" applyBorder="1" applyAlignment="1" applyProtection="1">
      <alignment horizontal="center"/>
      <protection locked="0"/>
    </xf>
    <xf numFmtId="167" fontId="28" fillId="0" borderId="32" xfId="214" applyFont="1" applyFill="1" applyBorder="1" applyProtection="1">
      <protection locked="0"/>
    </xf>
    <xf numFmtId="167" fontId="28" fillId="0" borderId="33" xfId="214" applyFont="1" applyFill="1" applyBorder="1" applyProtection="1">
      <protection locked="0"/>
    </xf>
    <xf numFmtId="167" fontId="28" fillId="0" borderId="108" xfId="214" applyFont="1" applyFill="1" applyBorder="1" applyProtection="1">
      <protection locked="0"/>
    </xf>
    <xf numFmtId="0" fontId="28" fillId="33" borderId="43" xfId="163" applyFont="1" applyFill="1" applyBorder="1" applyProtection="1"/>
    <xf numFmtId="0" fontId="28" fillId="33" borderId="0" xfId="163" applyFont="1" applyFill="1" applyBorder="1" applyAlignment="1" applyProtection="1">
      <alignment horizontal="centerContinuous"/>
    </xf>
    <xf numFmtId="0" fontId="27" fillId="28" borderId="37" xfId="163" applyFont="1" applyFill="1" applyBorder="1" applyAlignment="1" applyProtection="1">
      <alignment horizontal="center" vertical="center" wrapText="1"/>
    </xf>
    <xf numFmtId="3" fontId="28" fillId="33" borderId="0" xfId="163" quotePrefix="1" applyNumberFormat="1" applyFont="1" applyFill="1" applyBorder="1" applyAlignment="1" applyProtection="1">
      <alignment horizontal="center"/>
    </xf>
    <xf numFmtId="167" fontId="28" fillId="33" borderId="0" xfId="214" applyFont="1" applyFill="1" applyProtection="1"/>
    <xf numFmtId="167" fontId="27" fillId="33" borderId="108" xfId="214" quotePrefix="1" applyFont="1" applyFill="1" applyBorder="1" applyAlignment="1" applyProtection="1">
      <alignment horizontal="center"/>
    </xf>
    <xf numFmtId="167" fontId="27" fillId="33" borderId="63" xfId="214" quotePrefix="1" applyFont="1" applyFill="1" applyBorder="1" applyAlignment="1" applyProtection="1">
      <alignment horizontal="center"/>
    </xf>
    <xf numFmtId="167" fontId="27" fillId="33" borderId="46" xfId="214" applyFont="1" applyFill="1" applyBorder="1" applyProtection="1"/>
    <xf numFmtId="167" fontId="28" fillId="33" borderId="5" xfId="214" applyFont="1" applyFill="1" applyBorder="1" applyProtection="1"/>
    <xf numFmtId="167" fontId="27" fillId="33" borderId="47" xfId="214" applyFont="1" applyFill="1" applyBorder="1" applyProtection="1"/>
    <xf numFmtId="167" fontId="28" fillId="33" borderId="8" xfId="214" applyFont="1" applyFill="1" applyBorder="1" applyProtection="1"/>
    <xf numFmtId="167" fontId="28" fillId="33" borderId="47" xfId="214" applyFont="1" applyFill="1" applyBorder="1" applyProtection="1"/>
    <xf numFmtId="167" fontId="28" fillId="33" borderId="8" xfId="214" quotePrefix="1" applyFont="1" applyFill="1" applyBorder="1" applyProtection="1"/>
    <xf numFmtId="167" fontId="28" fillId="33" borderId="64" xfId="214" applyFont="1" applyFill="1" applyBorder="1" applyProtection="1"/>
    <xf numFmtId="167" fontId="28" fillId="33" borderId="46" xfId="214" applyFont="1" applyFill="1" applyBorder="1" applyProtection="1"/>
    <xf numFmtId="0" fontId="28" fillId="33" borderId="64" xfId="163" applyFont="1" applyFill="1" applyBorder="1" applyProtection="1"/>
    <xf numFmtId="0" fontId="28" fillId="33" borderId="46" xfId="163" applyFont="1" applyFill="1" applyBorder="1" applyProtection="1"/>
    <xf numFmtId="0" fontId="28" fillId="33" borderId="5" xfId="163" applyFont="1" applyFill="1" applyBorder="1" applyProtection="1"/>
    <xf numFmtId="0" fontId="27" fillId="33" borderId="143" xfId="163" applyFont="1" applyFill="1" applyBorder="1" applyProtection="1"/>
    <xf numFmtId="0" fontId="28" fillId="33" borderId="59" xfId="163" applyFont="1" applyFill="1" applyBorder="1" applyProtection="1"/>
    <xf numFmtId="167" fontId="27" fillId="33" borderId="291" xfId="214" quotePrefix="1" applyFont="1" applyFill="1" applyBorder="1" applyAlignment="1" applyProtection="1">
      <alignment horizontal="center"/>
    </xf>
    <xf numFmtId="167" fontId="28" fillId="33" borderId="30" xfId="214" applyFont="1" applyFill="1" applyBorder="1" applyProtection="1"/>
    <xf numFmtId="167" fontId="27" fillId="33" borderId="355" xfId="214" applyFont="1" applyFill="1" applyBorder="1" applyProtection="1"/>
    <xf numFmtId="167" fontId="27" fillId="33" borderId="300" xfId="214" applyFont="1" applyFill="1" applyBorder="1" applyProtection="1"/>
    <xf numFmtId="167" fontId="27" fillId="33" borderId="291" xfId="214" applyFont="1" applyFill="1" applyBorder="1" applyProtection="1"/>
    <xf numFmtId="167" fontId="28" fillId="0" borderId="420" xfId="214" applyFont="1" applyFill="1" applyBorder="1" applyProtection="1">
      <protection locked="0"/>
    </xf>
    <xf numFmtId="0" fontId="28" fillId="0" borderId="420" xfId="163" applyFont="1" applyBorder="1" applyProtection="1">
      <protection locked="0"/>
    </xf>
    <xf numFmtId="167" fontId="27" fillId="33" borderId="98" xfId="214" applyFont="1" applyFill="1" applyBorder="1" applyProtection="1"/>
    <xf numFmtId="167" fontId="28" fillId="33" borderId="102" xfId="214" applyFont="1" applyFill="1" applyBorder="1" applyProtection="1"/>
    <xf numFmtId="167" fontId="28" fillId="33" borderId="101" xfId="214" applyFont="1" applyFill="1" applyBorder="1" applyProtection="1"/>
    <xf numFmtId="171" fontId="28" fillId="33" borderId="101" xfId="235" applyNumberFormat="1" applyFont="1" applyFill="1" applyBorder="1" applyProtection="1"/>
    <xf numFmtId="167" fontId="28" fillId="33" borderId="48" xfId="214" applyFont="1" applyFill="1" applyBorder="1" applyProtection="1"/>
    <xf numFmtId="167" fontId="28" fillId="33" borderId="10" xfId="214" quotePrefix="1" applyFont="1" applyFill="1" applyBorder="1" applyProtection="1"/>
    <xf numFmtId="167" fontId="28" fillId="33" borderId="431" xfId="214" applyFont="1" applyFill="1" applyBorder="1" applyProtection="1"/>
    <xf numFmtId="0" fontId="18" fillId="0" borderId="0" xfId="237"/>
    <xf numFmtId="167" fontId="84" fillId="33" borderId="0" xfId="0" applyFont="1" applyFill="1" applyAlignment="1" applyProtection="1">
      <alignment horizontal="right"/>
    </xf>
    <xf numFmtId="167" fontId="95" fillId="33" borderId="0" xfId="0" applyFont="1" applyFill="1" applyAlignment="1" applyProtection="1">
      <alignment horizontal="right"/>
    </xf>
    <xf numFmtId="167" fontId="27" fillId="33" borderId="379" xfId="0" applyFont="1" applyFill="1" applyBorder="1" applyAlignment="1" applyProtection="1">
      <alignment horizontal="center" wrapText="1"/>
    </xf>
    <xf numFmtId="167" fontId="26" fillId="33" borderId="271" xfId="0" applyFont="1" applyFill="1" applyBorder="1" applyAlignment="1" applyProtection="1">
      <alignment horizontal="center"/>
    </xf>
    <xf numFmtId="167" fontId="18" fillId="33" borderId="271" xfId="0" applyFont="1" applyFill="1" applyBorder="1" applyAlignment="1" applyProtection="1">
      <alignment horizontal="center"/>
    </xf>
    <xf numFmtId="167" fontId="0" fillId="33" borderId="449" xfId="0" applyFill="1" applyBorder="1"/>
    <xf numFmtId="167" fontId="19" fillId="33" borderId="450" xfId="0" applyFont="1" applyFill="1" applyBorder="1"/>
    <xf numFmtId="167" fontId="0" fillId="32" borderId="451" xfId="0" applyFill="1" applyBorder="1"/>
    <xf numFmtId="167" fontId="19" fillId="32" borderId="450" xfId="0" applyFont="1" applyFill="1" applyBorder="1"/>
    <xf numFmtId="167" fontId="0" fillId="33" borderId="451" xfId="0" applyFill="1" applyBorder="1"/>
    <xf numFmtId="167" fontId="19" fillId="33" borderId="452" xfId="0" applyFont="1" applyFill="1" applyBorder="1"/>
    <xf numFmtId="167" fontId="0" fillId="33" borderId="447" xfId="0" applyFill="1" applyBorder="1"/>
    <xf numFmtId="167" fontId="19" fillId="33" borderId="448" xfId="0" applyFont="1" applyFill="1" applyBorder="1"/>
    <xf numFmtId="167" fontId="24" fillId="0" borderId="454" xfId="0" applyFont="1" applyBorder="1" applyAlignment="1" applyProtection="1">
      <alignment horizontal="center"/>
      <protection locked="0"/>
    </xf>
    <xf numFmtId="167" fontId="0" fillId="33" borderId="455" xfId="0" applyFill="1" applyBorder="1"/>
    <xf numFmtId="167" fontId="0" fillId="33" borderId="12" xfId="0" applyFill="1" applyBorder="1"/>
    <xf numFmtId="167" fontId="0" fillId="33" borderId="12" xfId="0" applyFill="1" applyBorder="1" applyAlignment="1">
      <alignment horizontal="center"/>
    </xf>
    <xf numFmtId="167" fontId="19" fillId="33" borderId="456" xfId="0" applyFont="1" applyFill="1" applyBorder="1"/>
    <xf numFmtId="167" fontId="76" fillId="33" borderId="444" xfId="0" applyFont="1" applyFill="1" applyBorder="1"/>
    <xf numFmtId="167" fontId="0" fillId="33" borderId="445" xfId="0" applyFill="1" applyBorder="1"/>
    <xf numFmtId="170" fontId="70" fillId="33" borderId="446" xfId="0" applyNumberFormat="1" applyFont="1" applyFill="1" applyBorder="1"/>
    <xf numFmtId="171" fontId="0" fillId="0" borderId="271" xfId="202" applyNumberFormat="1" applyFont="1" applyFill="1" applyBorder="1" applyAlignment="1" applyProtection="1">
      <protection locked="0"/>
    </xf>
    <xf numFmtId="0" fontId="18" fillId="0" borderId="0" xfId="237" applyFont="1"/>
    <xf numFmtId="167" fontId="18" fillId="33" borderId="0" xfId="0" applyFont="1" applyFill="1"/>
    <xf numFmtId="167" fontId="31" fillId="28" borderId="383" xfId="0" applyFont="1" applyFill="1" applyBorder="1" applyAlignment="1" applyProtection="1">
      <alignment horizontal="center" wrapText="1"/>
    </xf>
    <xf numFmtId="167" fontId="31" fillId="28" borderId="271" xfId="0" applyFont="1" applyFill="1" applyBorder="1" applyAlignment="1" applyProtection="1">
      <alignment horizontal="center" wrapText="1"/>
    </xf>
    <xf numFmtId="167" fontId="31" fillId="28" borderId="379" xfId="0" applyFont="1" applyFill="1" applyBorder="1" applyAlignment="1" applyProtection="1">
      <alignment horizontal="left" wrapText="1"/>
    </xf>
    <xf numFmtId="167" fontId="31" fillId="28" borderId="379" xfId="0" applyFont="1" applyFill="1" applyBorder="1" applyAlignment="1" applyProtection="1">
      <alignment horizontal="center" wrapText="1"/>
    </xf>
    <xf numFmtId="167" fontId="18" fillId="33" borderId="271" xfId="0" quotePrefix="1" applyFont="1" applyFill="1" applyBorder="1" applyAlignment="1" applyProtection="1">
      <alignment horizontal="center"/>
    </xf>
    <xf numFmtId="171" fontId="24" fillId="33" borderId="443" xfId="0" applyNumberFormat="1" applyFont="1" applyFill="1" applyBorder="1" applyAlignment="1" applyProtection="1">
      <alignment horizontal="center"/>
    </xf>
    <xf numFmtId="171" fontId="26" fillId="33" borderId="271" xfId="0" applyNumberFormat="1" applyFont="1" applyFill="1" applyBorder="1" applyAlignment="1" applyProtection="1">
      <alignment horizontal="left"/>
    </xf>
    <xf numFmtId="171" fontId="18" fillId="33" borderId="271" xfId="0" applyNumberFormat="1" applyFont="1" applyFill="1" applyBorder="1" applyAlignment="1" applyProtection="1">
      <alignment horizontal="center"/>
    </xf>
    <xf numFmtId="171" fontId="18" fillId="33" borderId="440" xfId="0" applyNumberFormat="1" applyFont="1" applyFill="1" applyBorder="1" applyAlignment="1" applyProtection="1">
      <alignment horizontal="center"/>
    </xf>
    <xf numFmtId="171" fontId="126" fillId="33" borderId="271" xfId="0" applyNumberFormat="1" applyFont="1" applyFill="1" applyBorder="1" applyAlignment="1" applyProtection="1">
      <alignment horizontal="left"/>
    </xf>
    <xf numFmtId="9" fontId="126" fillId="34" borderId="271" xfId="187" applyNumberFormat="1" applyFont="1" applyFill="1" applyBorder="1" applyProtection="1"/>
    <xf numFmtId="49" fontId="28" fillId="33" borderId="439" xfId="10" applyNumberFormat="1" applyFont="1" applyFill="1" applyBorder="1" applyAlignment="1" applyProtection="1">
      <alignment horizontal="center"/>
    </xf>
    <xf numFmtId="0" fontId="28" fillId="33" borderId="439" xfId="10" quotePrefix="1" applyNumberFormat="1" applyFont="1" applyFill="1" applyBorder="1" applyAlignment="1" applyProtection="1">
      <alignment horizontal="center"/>
    </xf>
    <xf numFmtId="0" fontId="28" fillId="33" borderId="428" xfId="10" quotePrefix="1" applyNumberFormat="1" applyFont="1" applyFill="1" applyBorder="1" applyAlignment="1" applyProtection="1">
      <alignment horizontal="center"/>
    </xf>
    <xf numFmtId="49" fontId="28" fillId="33" borderId="439" xfId="10" quotePrefix="1" applyNumberFormat="1" applyFont="1" applyFill="1" applyBorder="1" applyAlignment="1" applyProtection="1">
      <alignment horizontal="center"/>
    </xf>
    <xf numFmtId="49" fontId="28" fillId="33" borderId="438" xfId="10" applyNumberFormat="1" applyFont="1" applyFill="1" applyBorder="1" applyAlignment="1" applyProtection="1">
      <alignment horizontal="center"/>
    </xf>
    <xf numFmtId="167" fontId="28" fillId="33" borderId="428" xfId="0" applyFont="1" applyFill="1" applyBorder="1" applyProtection="1"/>
    <xf numFmtId="167" fontId="25" fillId="0" borderId="106" xfId="0" applyFont="1" applyBorder="1" applyAlignment="1" applyProtection="1">
      <alignment wrapText="1"/>
      <protection locked="0"/>
    </xf>
    <xf numFmtId="167" fontId="25" fillId="0" borderId="104" xfId="0" applyFont="1" applyBorder="1" applyAlignment="1" applyProtection="1">
      <alignment wrapText="1"/>
      <protection locked="0"/>
    </xf>
    <xf numFmtId="167" fontId="25" fillId="0" borderId="271" xfId="0" applyFont="1" applyBorder="1" applyAlignment="1" applyProtection="1">
      <alignment wrapText="1"/>
      <protection locked="0"/>
    </xf>
    <xf numFmtId="167" fontId="21" fillId="0" borderId="0" xfId="0" applyFont="1" applyAlignment="1"/>
    <xf numFmtId="167" fontId="0" fillId="0" borderId="0" xfId="0" applyFont="1" applyAlignment="1">
      <alignment horizontal="center"/>
    </xf>
    <xf numFmtId="167" fontId="28" fillId="33" borderId="0" xfId="0" applyFont="1" applyFill="1" applyAlignment="1" applyProtection="1">
      <alignment horizontal="left"/>
    </xf>
    <xf numFmtId="167" fontId="28" fillId="33" borderId="0" xfId="0" applyFont="1" applyFill="1" applyAlignment="1">
      <alignment horizontal="center"/>
    </xf>
    <xf numFmtId="167" fontId="28" fillId="33" borderId="0" xfId="0" quotePrefix="1" applyFont="1" applyFill="1" applyAlignment="1">
      <alignment horizontal="center"/>
    </xf>
    <xf numFmtId="167" fontId="28" fillId="33" borderId="0" xfId="0" applyFont="1" applyFill="1" applyAlignment="1">
      <alignment horizontal="left" vertical="top" wrapText="1"/>
    </xf>
    <xf numFmtId="167" fontId="28" fillId="0" borderId="227" xfId="0" applyFont="1" applyFill="1" applyBorder="1" applyAlignment="1" applyProtection="1">
      <alignment horizontal="left"/>
      <protection locked="0"/>
    </xf>
    <xf numFmtId="167" fontId="28" fillId="33" borderId="0" xfId="0" applyFont="1" applyFill="1" applyBorder="1" applyAlignment="1" applyProtection="1">
      <alignment horizontal="left" vertical="top" wrapText="1"/>
    </xf>
    <xf numFmtId="167" fontId="35" fillId="33" borderId="0" xfId="0" applyFont="1" applyFill="1" applyAlignment="1" applyProtection="1">
      <alignment horizontal="center"/>
    </xf>
    <xf numFmtId="167" fontId="27" fillId="33" borderId="0" xfId="0" applyFont="1" applyFill="1" applyAlignment="1" applyProtection="1">
      <alignment horizontal="left"/>
    </xf>
    <xf numFmtId="167" fontId="28" fillId="33" borderId="0" xfId="0" applyFont="1" applyFill="1" applyBorder="1" applyAlignment="1" applyProtection="1">
      <alignment horizontal="left"/>
    </xf>
    <xf numFmtId="167" fontId="27" fillId="33" borderId="271" xfId="0" applyFont="1" applyFill="1" applyBorder="1" applyAlignment="1" applyProtection="1">
      <alignment horizontal="center" wrapText="1"/>
    </xf>
    <xf numFmtId="0" fontId="37" fillId="33" borderId="0" xfId="8" applyFont="1" applyFill="1" applyBorder="1" applyAlignment="1" applyProtection="1"/>
    <xf numFmtId="0" fontId="28" fillId="33" borderId="0" xfId="8" applyFont="1" applyFill="1" applyBorder="1" applyAlignment="1" applyProtection="1"/>
    <xf numFmtId="0" fontId="27" fillId="33" borderId="0" xfId="8" applyFont="1" applyFill="1" applyBorder="1" applyAlignment="1" applyProtection="1">
      <alignment horizontal="left"/>
    </xf>
    <xf numFmtId="0" fontId="27" fillId="33" borderId="0" xfId="8" quotePrefix="1" applyFont="1" applyFill="1" applyAlignment="1" applyProtection="1">
      <alignment horizontal="left"/>
    </xf>
    <xf numFmtId="0" fontId="27" fillId="33" borderId="0" xfId="8" applyFont="1" applyFill="1" applyAlignment="1" applyProtection="1">
      <alignment horizontal="left"/>
    </xf>
    <xf numFmtId="0" fontId="28" fillId="33" borderId="0" xfId="8" applyFont="1" applyFill="1" applyBorder="1" applyAlignment="1" applyProtection="1">
      <alignment horizontal="centerContinuous"/>
    </xf>
    <xf numFmtId="0" fontId="28" fillId="33" borderId="0" xfId="8" applyFont="1" applyFill="1" applyBorder="1" applyAlignment="1" applyProtection="1">
      <alignment horizontal="right"/>
    </xf>
    <xf numFmtId="0" fontId="28" fillId="33" borderId="0" xfId="8" applyFont="1" applyFill="1" applyBorder="1" applyAlignment="1" applyProtection="1">
      <alignment vertical="top"/>
    </xf>
    <xf numFmtId="0" fontId="28" fillId="33" borderId="237" xfId="8" applyFont="1" applyFill="1" applyBorder="1" applyAlignment="1" applyProtection="1">
      <alignment vertical="top"/>
    </xf>
    <xf numFmtId="0" fontId="27" fillId="33" borderId="65" xfId="8" applyFont="1" applyFill="1" applyBorder="1" applyAlignment="1" applyProtection="1">
      <alignment horizontal="left" vertical="top"/>
    </xf>
    <xf numFmtId="0" fontId="28" fillId="33" borderId="43" xfId="8" applyFont="1" applyFill="1" applyBorder="1" applyAlignment="1" applyProtection="1">
      <alignment vertical="top"/>
    </xf>
    <xf numFmtId="0" fontId="28" fillId="33" borderId="0" xfId="8" applyFont="1" applyFill="1" applyBorder="1" applyAlignment="1" applyProtection="1">
      <alignment vertical="top"/>
      <protection locked="0"/>
    </xf>
    <xf numFmtId="0" fontId="28" fillId="33" borderId="0" xfId="8" applyFont="1" applyFill="1" applyBorder="1" applyAlignment="1" applyProtection="1">
      <alignment horizontal="left" vertical="top"/>
    </xf>
    <xf numFmtId="0" fontId="28" fillId="33" borderId="65" xfId="8" applyFont="1" applyFill="1" applyBorder="1" applyAlignment="1" applyProtection="1">
      <alignment horizontal="left" vertical="top"/>
    </xf>
    <xf numFmtId="0" fontId="28" fillId="0" borderId="0" xfId="8" applyFont="1" applyFill="1" applyBorder="1" applyAlignment="1" applyProtection="1">
      <alignment vertical="top"/>
      <protection locked="0"/>
    </xf>
    <xf numFmtId="0" fontId="28" fillId="33" borderId="0" xfId="8" applyFont="1" applyFill="1" applyBorder="1" applyProtection="1"/>
    <xf numFmtId="0" fontId="28" fillId="33" borderId="237" xfId="8" applyFont="1" applyFill="1" applyBorder="1" applyProtection="1"/>
    <xf numFmtId="49" fontId="27" fillId="33" borderId="0" xfId="0" applyNumberFormat="1" applyFont="1" applyFill="1" applyAlignment="1">
      <alignment horizontal="centerContinuous"/>
    </xf>
    <xf numFmtId="167" fontId="0" fillId="0" borderId="0" xfId="0" applyFont="1"/>
    <xf numFmtId="167" fontId="28" fillId="33" borderId="0" xfId="0" quotePrefix="1" applyFont="1" applyFill="1" applyAlignment="1">
      <alignment horizontal="right" vertical="top"/>
    </xf>
    <xf numFmtId="167" fontId="28" fillId="33" borderId="0" xfId="0" quotePrefix="1" applyFont="1" applyFill="1" applyBorder="1" applyAlignment="1">
      <alignment horizontal="right" vertical="top"/>
    </xf>
    <xf numFmtId="167" fontId="28" fillId="33" borderId="0" xfId="0" quotePrefix="1" applyFont="1" applyFill="1" applyAlignment="1">
      <alignment horizontal="left" vertical="top"/>
    </xf>
    <xf numFmtId="167" fontId="28" fillId="33" borderId="0" xfId="0" quotePrefix="1" applyFont="1" applyFill="1" applyAlignment="1">
      <alignment horizontal="center" vertical="top" wrapText="1"/>
    </xf>
    <xf numFmtId="167" fontId="27" fillId="33" borderId="0" xfId="0" applyFont="1" applyFill="1" applyBorder="1" applyAlignment="1">
      <alignment horizontal="center"/>
    </xf>
    <xf numFmtId="167" fontId="27" fillId="33" borderId="0" xfId="0" quotePrefix="1" applyFont="1" applyFill="1" applyAlignment="1">
      <alignment horizontal="right"/>
    </xf>
    <xf numFmtId="167" fontId="27" fillId="33" borderId="0" xfId="0" applyFont="1" applyFill="1" applyBorder="1" applyAlignment="1">
      <alignment horizontal="right"/>
    </xf>
    <xf numFmtId="167" fontId="27" fillId="0" borderId="155" xfId="0" applyFont="1" applyFill="1" applyBorder="1" applyProtection="1">
      <protection locked="0"/>
    </xf>
    <xf numFmtId="167" fontId="28" fillId="0" borderId="164" xfId="0" quotePrefix="1" applyFont="1" applyFill="1" applyBorder="1" applyAlignment="1" applyProtection="1">
      <alignment horizontal="center"/>
      <protection locked="0"/>
    </xf>
    <xf numFmtId="167" fontId="28" fillId="0" borderId="327" xfId="0" applyFont="1" applyFill="1" applyBorder="1" applyProtection="1">
      <protection locked="0"/>
    </xf>
    <xf numFmtId="167" fontId="28" fillId="0" borderId="159" xfId="0" applyFont="1" applyFill="1" applyBorder="1" applyProtection="1">
      <protection locked="0"/>
    </xf>
    <xf numFmtId="167" fontId="28" fillId="0" borderId="163" xfId="0" applyFont="1" applyFill="1" applyBorder="1" applyProtection="1">
      <protection locked="0"/>
    </xf>
    <xf numFmtId="167" fontId="28" fillId="0" borderId="328" xfId="0" applyFont="1" applyFill="1" applyBorder="1" applyProtection="1">
      <protection locked="0"/>
    </xf>
    <xf numFmtId="167" fontId="0" fillId="0" borderId="0" xfId="0" applyFont="1" applyAlignment="1"/>
    <xf numFmtId="49" fontId="27" fillId="33" borderId="0" xfId="0" applyNumberFormat="1" applyFont="1" applyFill="1" applyAlignment="1">
      <alignment horizontal="left"/>
    </xf>
    <xf numFmtId="167" fontId="28" fillId="33" borderId="0" xfId="0" quotePrefix="1" applyFont="1" applyFill="1" applyAlignment="1">
      <alignment horizontal="left"/>
    </xf>
    <xf numFmtId="167" fontId="27" fillId="33" borderId="0" xfId="0" applyFont="1" applyFill="1" applyAlignment="1">
      <alignment horizontal="right"/>
    </xf>
    <xf numFmtId="49" fontId="27" fillId="33" borderId="0" xfId="0" applyNumberFormat="1" applyFont="1" applyFill="1" applyAlignment="1">
      <alignment horizontal="right"/>
    </xf>
    <xf numFmtId="49" fontId="28" fillId="33" borderId="0" xfId="0" applyNumberFormat="1" applyFont="1" applyFill="1" applyAlignment="1">
      <alignment horizontal="right" vertical="top"/>
    </xf>
    <xf numFmtId="167" fontId="27" fillId="33" borderId="271" xfId="0" applyFont="1" applyFill="1" applyBorder="1" applyAlignment="1">
      <alignment horizontal="center" wrapText="1"/>
    </xf>
    <xf numFmtId="167" fontId="27" fillId="33" borderId="227" xfId="0" quotePrefix="1" applyFont="1" applyFill="1" applyBorder="1" applyAlignment="1">
      <alignment horizontal="left"/>
    </xf>
    <xf numFmtId="167" fontId="27" fillId="33" borderId="0" xfId="0" applyFont="1" applyFill="1" applyBorder="1" applyAlignment="1">
      <alignment horizontal="left" wrapText="1"/>
    </xf>
    <xf numFmtId="167" fontId="27" fillId="33" borderId="227" xfId="0" applyFont="1" applyFill="1" applyBorder="1" applyAlignment="1" applyProtection="1">
      <alignment horizontal="center" wrapText="1"/>
    </xf>
    <xf numFmtId="167" fontId="27" fillId="33" borderId="163" xfId="0" applyFont="1" applyFill="1" applyBorder="1" applyAlignment="1" applyProtection="1">
      <alignment horizontal="center" wrapText="1"/>
    </xf>
    <xf numFmtId="171" fontId="27" fillId="0" borderId="271" xfId="202" quotePrefix="1" applyNumberFormat="1" applyFont="1" applyBorder="1" applyAlignment="1" applyProtection="1">
      <alignment horizontal="center"/>
      <protection locked="0"/>
    </xf>
    <xf numFmtId="171" fontId="27" fillId="0" borderId="163" xfId="202" applyNumberFormat="1" applyFont="1" applyBorder="1" applyAlignment="1" applyProtection="1">
      <alignment horizontal="center"/>
      <protection locked="0"/>
    </xf>
    <xf numFmtId="167" fontId="28" fillId="33" borderId="0" xfId="0" applyFont="1" applyFill="1" applyBorder="1" applyAlignment="1">
      <alignment horizontal="center"/>
    </xf>
    <xf numFmtId="167" fontId="27" fillId="33" borderId="164" xfId="0" applyFont="1" applyFill="1" applyBorder="1" applyAlignment="1">
      <alignment horizontal="center"/>
    </xf>
    <xf numFmtId="171" fontId="28" fillId="0" borderId="158" xfId="202" quotePrefix="1" applyNumberFormat="1" applyFont="1" applyBorder="1" applyAlignment="1" applyProtection="1">
      <alignment horizontal="center"/>
      <protection locked="0"/>
    </xf>
    <xf numFmtId="171" fontId="28" fillId="0" borderId="329" xfId="202" applyNumberFormat="1" applyFont="1" applyBorder="1" applyAlignment="1" applyProtection="1">
      <alignment horizontal="center"/>
      <protection locked="0"/>
    </xf>
    <xf numFmtId="167" fontId="28" fillId="33" borderId="228" xfId="0" applyFont="1" applyFill="1" applyBorder="1" applyAlignment="1">
      <alignment horizontal="center"/>
    </xf>
    <xf numFmtId="176" fontId="27" fillId="34" borderId="330" xfId="211" applyNumberFormat="1" applyFont="1" applyFill="1" applyBorder="1" applyAlignment="1">
      <alignment horizontal="center"/>
    </xf>
    <xf numFmtId="167" fontId="95" fillId="33" borderId="0" xfId="0" applyFont="1" applyFill="1" applyAlignment="1">
      <alignment horizontal="right"/>
    </xf>
    <xf numFmtId="167" fontId="35" fillId="33" borderId="0" xfId="0" applyFont="1" applyFill="1" applyAlignment="1">
      <alignment horizontal="center"/>
    </xf>
    <xf numFmtId="167" fontId="28" fillId="33" borderId="0" xfId="0" quotePrefix="1" applyFont="1" applyFill="1" applyBorder="1" applyAlignment="1" applyProtection="1">
      <alignment horizontal="right"/>
    </xf>
    <xf numFmtId="167" fontId="28" fillId="33" borderId="0" xfId="0" quotePrefix="1" applyFont="1" applyFill="1" applyBorder="1" applyAlignment="1" applyProtection="1">
      <alignment horizontal="center"/>
      <protection locked="0"/>
    </xf>
    <xf numFmtId="171" fontId="27" fillId="0" borderId="271" xfId="202" applyNumberFormat="1" applyFont="1" applyFill="1" applyBorder="1" applyAlignment="1" applyProtection="1">
      <alignment horizontal="right"/>
      <protection locked="0"/>
    </xf>
    <xf numFmtId="167" fontId="27" fillId="33" borderId="164" xfId="0" quotePrefix="1" applyFont="1" applyFill="1" applyBorder="1" applyAlignment="1" applyProtection="1">
      <alignment horizontal="center"/>
    </xf>
    <xf numFmtId="171" fontId="28" fillId="0" borderId="227" xfId="202" applyNumberFormat="1" applyFont="1" applyFill="1" applyBorder="1" applyAlignment="1" applyProtection="1">
      <alignment horizontal="center"/>
      <protection locked="0"/>
    </xf>
    <xf numFmtId="167" fontId="28" fillId="33" borderId="0" xfId="0" quotePrefix="1" applyFont="1" applyFill="1" applyBorder="1" applyAlignment="1" applyProtection="1">
      <alignment horizontal="center"/>
    </xf>
    <xf numFmtId="167" fontId="27" fillId="33" borderId="159" xfId="0" applyFont="1" applyFill="1" applyBorder="1" applyAlignment="1" applyProtection="1">
      <alignment horizontal="center"/>
    </xf>
    <xf numFmtId="167" fontId="27" fillId="33" borderId="159" xfId="0" applyFont="1" applyFill="1" applyBorder="1" applyAlignment="1" applyProtection="1">
      <alignment horizontal="center" wrapText="1"/>
    </xf>
    <xf numFmtId="182" fontId="28" fillId="0" borderId="271" xfId="0" quotePrefix="1" applyNumberFormat="1" applyFont="1" applyFill="1" applyBorder="1" applyAlignment="1" applyProtection="1">
      <alignment horizontal="center"/>
      <protection locked="0"/>
    </xf>
    <xf numFmtId="171" fontId="28" fillId="0" borderId="159" xfId="202" quotePrefix="1" applyNumberFormat="1" applyFont="1" applyFill="1" applyBorder="1" applyAlignment="1" applyProtection="1">
      <alignment horizontal="left" wrapText="1"/>
      <protection locked="0"/>
    </xf>
    <xf numFmtId="182" fontId="28" fillId="0" borderId="271" xfId="0" applyNumberFormat="1" applyFont="1" applyFill="1" applyBorder="1" applyAlignment="1" applyProtection="1">
      <alignment horizontal="center"/>
      <protection locked="0"/>
    </xf>
    <xf numFmtId="171" fontId="28" fillId="0" borderId="271" xfId="202" applyNumberFormat="1" applyFont="1" applyFill="1" applyBorder="1" applyAlignment="1" applyProtection="1">
      <alignment horizontal="left"/>
      <protection locked="0"/>
    </xf>
    <xf numFmtId="171" fontId="28" fillId="33" borderId="0" xfId="202" applyNumberFormat="1" applyFont="1" applyFill="1" applyBorder="1" applyAlignment="1" applyProtection="1">
      <alignment horizontal="center"/>
      <protection locked="0"/>
    </xf>
    <xf numFmtId="3" fontId="28" fillId="33" borderId="0" xfId="0" quotePrefix="1" applyNumberFormat="1" applyFont="1" applyFill="1" applyBorder="1" applyAlignment="1" applyProtection="1">
      <alignment horizontal="centerContinuous"/>
    </xf>
    <xf numFmtId="167" fontId="28" fillId="33" borderId="271" xfId="0" quotePrefix="1" applyFont="1" applyFill="1" applyBorder="1" applyAlignment="1" applyProtection="1">
      <alignment horizontal="center" vertical="center"/>
    </xf>
    <xf numFmtId="167" fontId="28" fillId="33" borderId="271" xfId="0" quotePrefix="1" applyFont="1" applyFill="1" applyBorder="1" applyAlignment="1" applyProtection="1">
      <alignment horizontal="center" vertical="center" wrapText="1"/>
    </xf>
    <xf numFmtId="167" fontId="28" fillId="0" borderId="227" xfId="0" applyFont="1" applyFill="1" applyBorder="1" applyProtection="1">
      <protection locked="0"/>
    </xf>
    <xf numFmtId="167" fontId="28" fillId="0" borderId="228" xfId="0" applyFont="1" applyFill="1" applyBorder="1" applyProtection="1">
      <protection locked="0"/>
    </xf>
    <xf numFmtId="167" fontId="28" fillId="33" borderId="306" xfId="0" quotePrefix="1" applyFont="1" applyFill="1" applyBorder="1" applyAlignment="1" applyProtection="1">
      <alignment horizontal="right"/>
    </xf>
    <xf numFmtId="167" fontId="28" fillId="33" borderId="154" xfId="0" applyFont="1" applyFill="1" applyBorder="1" applyAlignment="1" applyProtection="1"/>
    <xf numFmtId="167" fontId="28" fillId="33" borderId="307" xfId="0" applyFont="1" applyFill="1" applyBorder="1" applyAlignment="1" applyProtection="1"/>
    <xf numFmtId="167" fontId="28" fillId="33" borderId="97" xfId="0" applyFont="1" applyFill="1" applyBorder="1" applyAlignment="1" applyProtection="1">
      <alignment horizontal="right"/>
    </xf>
    <xf numFmtId="167" fontId="28" fillId="33" borderId="237" xfId="0" applyFont="1" applyFill="1" applyBorder="1" applyAlignment="1" applyProtection="1"/>
    <xf numFmtId="167" fontId="28" fillId="0" borderId="97" xfId="0" quotePrefix="1" applyFont="1" applyBorder="1" applyAlignment="1" applyProtection="1">
      <alignment horizontal="right"/>
      <protection locked="0"/>
    </xf>
    <xf numFmtId="167" fontId="28" fillId="0" borderId="164" xfId="0" applyFont="1" applyBorder="1" applyProtection="1">
      <protection locked="0"/>
    </xf>
    <xf numFmtId="167" fontId="35" fillId="33" borderId="0" xfId="0" applyFont="1" applyFill="1" applyBorder="1" applyAlignment="1" applyProtection="1"/>
    <xf numFmtId="49" fontId="95" fillId="33" borderId="0" xfId="0" quotePrefix="1" applyNumberFormat="1" applyFont="1" applyFill="1" applyAlignment="1" applyProtection="1">
      <alignment horizontal="right"/>
    </xf>
    <xf numFmtId="49" fontId="95" fillId="33" borderId="0" xfId="9" applyNumberFormat="1" applyFont="1" applyFill="1" applyAlignment="1" applyProtection="1">
      <alignment horizontal="left"/>
    </xf>
    <xf numFmtId="167" fontId="95" fillId="33" borderId="0" xfId="0" applyFont="1" applyFill="1" applyAlignment="1" applyProtection="1">
      <alignment horizontal="left"/>
    </xf>
    <xf numFmtId="0" fontId="28" fillId="33" borderId="0" xfId="5" applyFont="1" applyFill="1" applyAlignment="1" applyProtection="1">
      <alignment horizontal="left"/>
    </xf>
    <xf numFmtId="0" fontId="35" fillId="33" borderId="0" xfId="5" applyFont="1" applyFill="1" applyAlignment="1" applyProtection="1"/>
    <xf numFmtId="167" fontId="28" fillId="33" borderId="50" xfId="0" applyFont="1" applyFill="1" applyBorder="1" applyAlignment="1" applyProtection="1">
      <alignment horizontal="left"/>
    </xf>
    <xf numFmtId="167" fontId="27" fillId="28" borderId="310" xfId="0" applyFont="1" applyFill="1" applyBorder="1" applyAlignment="1" applyProtection="1">
      <alignment horizontal="left" wrapText="1"/>
    </xf>
    <xf numFmtId="167" fontId="27" fillId="33" borderId="0" xfId="0" applyFont="1" applyFill="1" applyAlignment="1" applyProtection="1">
      <alignment horizontal="center"/>
    </xf>
    <xf numFmtId="167" fontId="27" fillId="33" borderId="0" xfId="0" applyFont="1" applyFill="1" applyAlignment="1">
      <alignment horizontal="center"/>
    </xf>
    <xf numFmtId="167" fontId="28" fillId="33" borderId="0" xfId="0" applyFont="1" applyFill="1" applyAlignment="1">
      <alignment horizontal="left"/>
    </xf>
    <xf numFmtId="167" fontId="28" fillId="33" borderId="0" xfId="0" applyFont="1" applyFill="1" applyAlignment="1" applyProtection="1">
      <alignment horizontal="left"/>
    </xf>
    <xf numFmtId="167" fontId="27" fillId="33" borderId="0" xfId="0" applyFont="1" applyFill="1" applyAlignment="1" applyProtection="1">
      <alignment wrapText="1"/>
    </xf>
    <xf numFmtId="167" fontId="0" fillId="33" borderId="0" xfId="0" applyFill="1" applyAlignment="1"/>
    <xf numFmtId="172" fontId="83" fillId="33" borderId="0" xfId="0" applyNumberFormat="1" applyFont="1" applyFill="1" applyBorder="1" applyAlignment="1" applyProtection="1">
      <alignment vertical="top"/>
    </xf>
    <xf numFmtId="167" fontId="27" fillId="33" borderId="0" xfId="0" applyFont="1" applyFill="1" applyAlignment="1" applyProtection="1">
      <alignment horizontal="left" vertical="top"/>
    </xf>
    <xf numFmtId="167" fontId="83" fillId="33" borderId="433" xfId="0" applyFont="1" applyFill="1" applyBorder="1" applyAlignment="1" applyProtection="1">
      <alignment horizontal="center"/>
    </xf>
    <xf numFmtId="167" fontId="83" fillId="33" borderId="442" xfId="0" applyFont="1" applyFill="1" applyBorder="1" applyAlignment="1" applyProtection="1">
      <alignment horizontal="center"/>
    </xf>
    <xf numFmtId="167" fontId="28" fillId="33" borderId="440" xfId="0" quotePrefix="1" applyFont="1" applyFill="1" applyBorder="1" applyAlignment="1" applyProtection="1">
      <alignment horizontal="center"/>
    </xf>
    <xf numFmtId="167" fontId="28" fillId="33" borderId="443" xfId="0" quotePrefix="1" applyFont="1" applyFill="1" applyBorder="1" applyAlignment="1" applyProtection="1">
      <alignment horizontal="center"/>
    </xf>
    <xf numFmtId="172" fontId="122" fillId="33" borderId="0" xfId="0" applyNumberFormat="1" applyFont="1" applyFill="1" applyAlignment="1">
      <alignment vertical="top"/>
    </xf>
    <xf numFmtId="167" fontId="26" fillId="33" borderId="0" xfId="0" applyFont="1" applyFill="1" applyAlignment="1" applyProtection="1"/>
    <xf numFmtId="49" fontId="84" fillId="33" borderId="0" xfId="0" quotePrefix="1" applyNumberFormat="1" applyFont="1" applyFill="1" applyAlignment="1" applyProtection="1">
      <alignment horizontal="right"/>
    </xf>
    <xf numFmtId="0" fontId="28" fillId="0" borderId="0" xfId="5" applyFont="1" applyFill="1" applyProtection="1"/>
    <xf numFmtId="167" fontId="28" fillId="33" borderId="0" xfId="0" applyFont="1" applyFill="1" applyAlignment="1" applyProtection="1">
      <alignment horizontal="center"/>
    </xf>
    <xf numFmtId="167" fontId="28" fillId="33" borderId="0" xfId="0" applyFont="1" applyFill="1" applyAlignment="1" applyProtection="1"/>
    <xf numFmtId="167" fontId="18" fillId="33" borderId="0" xfId="0" applyFont="1" applyFill="1" applyAlignment="1" applyProtection="1">
      <alignment horizontal="center"/>
    </xf>
    <xf numFmtId="0" fontId="26" fillId="33" borderId="0" xfId="91" applyFont="1" applyFill="1" applyBorder="1" applyAlignment="1" applyProtection="1">
      <alignment horizontal="center"/>
    </xf>
    <xf numFmtId="0" fontId="35" fillId="33" borderId="0" xfId="12" applyFont="1" applyFill="1" applyAlignment="1" applyProtection="1">
      <alignment horizontal="center"/>
    </xf>
    <xf numFmtId="0" fontId="26" fillId="33" borderId="271" xfId="81" applyFont="1" applyFill="1" applyBorder="1" applyAlignment="1" applyProtection="1">
      <alignment horizontal="center" vertical="center" wrapText="1"/>
    </xf>
    <xf numFmtId="49" fontId="84" fillId="33" borderId="0" xfId="0" quotePrefix="1" applyNumberFormat="1" applyFont="1" applyFill="1" applyAlignment="1" applyProtection="1">
      <alignment horizontal="left"/>
    </xf>
    <xf numFmtId="167" fontId="26" fillId="28" borderId="271" xfId="0" applyFont="1" applyFill="1" applyBorder="1" applyAlignment="1" applyProtection="1">
      <alignment horizontal="center" vertical="top"/>
    </xf>
    <xf numFmtId="0" fontId="18" fillId="0" borderId="327" xfId="12" applyFont="1" applyFill="1" applyBorder="1" applyAlignment="1" applyProtection="1">
      <alignment horizontal="left" indent="1"/>
      <protection locked="0"/>
    </xf>
    <xf numFmtId="167" fontId="27" fillId="28" borderId="317" xfId="0" applyFont="1" applyFill="1" applyBorder="1" applyAlignment="1" applyProtection="1">
      <alignment horizontal="left" wrapText="1"/>
    </xf>
    <xf numFmtId="167" fontId="27" fillId="33" borderId="0" xfId="11" applyFont="1" applyFill="1" applyProtection="1"/>
    <xf numFmtId="167" fontId="0" fillId="0" borderId="0" xfId="0" applyFill="1"/>
    <xf numFmtId="3" fontId="101" fillId="28" borderId="308" xfId="0" applyNumberFormat="1" applyFont="1" applyFill="1" applyBorder="1" applyAlignment="1" applyProtection="1">
      <alignment horizontal="center" vertical="top" wrapText="1"/>
    </xf>
    <xf numFmtId="167" fontId="27" fillId="28" borderId="228" xfId="0" applyFont="1" applyFill="1" applyBorder="1" applyAlignment="1" applyProtection="1">
      <alignment horizontal="center"/>
    </xf>
    <xf numFmtId="167" fontId="27" fillId="28" borderId="145" xfId="0" applyFont="1" applyFill="1" applyBorder="1" applyAlignment="1" applyProtection="1">
      <alignment horizontal="center"/>
    </xf>
    <xf numFmtId="49" fontId="28" fillId="33" borderId="271" xfId="0" applyNumberFormat="1" applyFont="1" applyFill="1" applyBorder="1" applyAlignment="1" applyProtection="1">
      <alignment horizontal="center"/>
    </xf>
    <xf numFmtId="172" fontId="83" fillId="33" borderId="0" xfId="203" applyNumberFormat="1" applyFont="1" applyFill="1" applyBorder="1" applyAlignment="1" applyProtection="1"/>
    <xf numFmtId="167" fontId="28" fillId="33" borderId="461" xfId="0" applyFont="1" applyFill="1" applyBorder="1" applyAlignment="1" applyProtection="1">
      <alignment horizontal="center"/>
      <protection locked="0"/>
    </xf>
    <xf numFmtId="172" fontId="27" fillId="33" borderId="0" xfId="0" applyNumberFormat="1" applyFont="1" applyFill="1" applyBorder="1" applyAlignment="1" applyProtection="1">
      <alignment horizontal="center"/>
      <protection locked="0"/>
    </xf>
    <xf numFmtId="167" fontId="27" fillId="33" borderId="0" xfId="0" applyFont="1" applyFill="1" applyBorder="1" applyAlignment="1" applyProtection="1">
      <alignment horizontal="left" vertical="center" wrapText="1"/>
      <protection locked="0"/>
    </xf>
    <xf numFmtId="167" fontId="28" fillId="33" borderId="154" xfId="0" applyFont="1" applyFill="1" applyBorder="1" applyAlignment="1">
      <alignment horizontal="center"/>
    </xf>
    <xf numFmtId="0" fontId="27" fillId="33" borderId="309" xfId="109" applyFont="1" applyFill="1" applyBorder="1" applyAlignment="1">
      <alignment vertical="center"/>
    </xf>
    <xf numFmtId="0" fontId="28" fillId="33" borderId="50" xfId="109" applyFont="1" applyFill="1" applyBorder="1"/>
    <xf numFmtId="0" fontId="27" fillId="33" borderId="441" xfId="109" applyFont="1" applyFill="1" applyBorder="1" applyAlignment="1">
      <alignment vertical="center" wrapText="1"/>
    </xf>
    <xf numFmtId="0" fontId="27" fillId="33" borderId="470" xfId="109" applyFont="1" applyFill="1" applyBorder="1" applyAlignment="1">
      <alignment wrapText="1"/>
    </xf>
    <xf numFmtId="0" fontId="28" fillId="33" borderId="309" xfId="109" applyFont="1" applyFill="1" applyBorder="1"/>
    <xf numFmtId="0" fontId="28" fillId="33" borderId="441" xfId="109" applyFont="1" applyFill="1" applyBorder="1" applyAlignment="1">
      <alignment horizontal="left"/>
    </xf>
    <xf numFmtId="0" fontId="28" fillId="33" borderId="470" xfId="109" applyFont="1" applyFill="1" applyBorder="1" applyAlignment="1">
      <alignment horizontal="left"/>
    </xf>
    <xf numFmtId="186" fontId="27" fillId="33" borderId="0" xfId="0" applyNumberFormat="1" applyFont="1" applyFill="1" applyBorder="1" applyAlignment="1" applyProtection="1">
      <alignment horizontal="center"/>
      <protection locked="0"/>
    </xf>
    <xf numFmtId="185" fontId="18" fillId="0" borderId="271" xfId="0" applyNumberFormat="1" applyFont="1" applyBorder="1" applyProtection="1">
      <protection locked="0"/>
    </xf>
    <xf numFmtId="0" fontId="28" fillId="33" borderId="441" xfId="109" applyFont="1" applyFill="1" applyBorder="1" applyAlignment="1">
      <alignment horizontal="left" wrapText="1"/>
    </xf>
    <xf numFmtId="0" fontId="28" fillId="33" borderId="470" xfId="109" applyFont="1" applyFill="1" applyBorder="1" applyAlignment="1">
      <alignment horizontal="left" wrapText="1"/>
    </xf>
    <xf numFmtId="0" fontId="28" fillId="33" borderId="441" xfId="109" applyFont="1" applyFill="1" applyBorder="1" applyAlignment="1">
      <alignment horizontal="left"/>
    </xf>
    <xf numFmtId="0" fontId="28" fillId="33" borderId="470" xfId="109" applyFont="1" applyFill="1" applyBorder="1" applyAlignment="1">
      <alignment horizontal="left"/>
    </xf>
    <xf numFmtId="167" fontId="27" fillId="33" borderId="165" xfId="0" applyNumberFormat="1" applyFont="1" applyFill="1" applyBorder="1" applyAlignment="1" applyProtection="1">
      <alignment horizontal="center"/>
    </xf>
    <xf numFmtId="171" fontId="28" fillId="33" borderId="473" xfId="202" applyNumberFormat="1" applyFont="1" applyFill="1" applyBorder="1" applyProtection="1"/>
    <xf numFmtId="171" fontId="28" fillId="29" borderId="440" xfId="202" applyNumberFormat="1" applyFont="1" applyFill="1" applyBorder="1" applyProtection="1"/>
    <xf numFmtId="171" fontId="28" fillId="33" borderId="479" xfId="202" applyNumberFormat="1" applyFont="1" applyFill="1" applyBorder="1" applyProtection="1"/>
    <xf numFmtId="0" fontId="101" fillId="33" borderId="0" xfId="208" applyFont="1" applyFill="1" applyAlignment="1" applyProtection="1">
      <alignment horizontal="center"/>
    </xf>
    <xf numFmtId="172" fontId="27" fillId="33" borderId="165" xfId="208" applyNumberFormat="1" applyFont="1" applyFill="1" applyBorder="1" applyAlignment="1" applyProtection="1">
      <alignment horizontal="centerContinuous"/>
    </xf>
    <xf numFmtId="0" fontId="83" fillId="33" borderId="0" xfId="208" applyFont="1" applyFill="1" applyBorder="1" applyAlignment="1" applyProtection="1"/>
    <xf numFmtId="167" fontId="24" fillId="0" borderId="148" xfId="0" applyFont="1" applyBorder="1" applyAlignment="1" applyProtection="1">
      <alignment horizontal="center"/>
      <protection locked="0"/>
    </xf>
    <xf numFmtId="167" fontId="100" fillId="33" borderId="452" xfId="0" applyFont="1" applyFill="1" applyBorder="1" applyAlignment="1">
      <alignment horizontal="right"/>
    </xf>
    <xf numFmtId="167" fontId="27" fillId="33" borderId="0" xfId="0" applyFont="1" applyFill="1" applyAlignment="1" applyProtection="1">
      <alignment horizontal="center"/>
    </xf>
    <xf numFmtId="167" fontId="28" fillId="33" borderId="0" xfId="0" applyFont="1" applyFill="1" applyAlignment="1" applyProtection="1"/>
    <xf numFmtId="167" fontId="27" fillId="33" borderId="0" xfId="0" applyFont="1" applyFill="1" applyBorder="1" applyAlignment="1" applyProtection="1">
      <alignment horizontal="center"/>
    </xf>
    <xf numFmtId="167" fontId="27" fillId="33" borderId="0" xfId="0" applyFont="1" applyFill="1" applyBorder="1" applyAlignment="1" applyProtection="1"/>
    <xf numFmtId="167" fontId="27" fillId="28" borderId="284" xfId="0" applyFont="1" applyFill="1" applyBorder="1" applyAlignment="1" applyProtection="1">
      <alignment horizontal="center" vertical="center" wrapText="1"/>
    </xf>
    <xf numFmtId="167" fontId="69" fillId="33" borderId="0" xfId="0" applyFont="1" applyFill="1" applyProtection="1"/>
    <xf numFmtId="167" fontId="28" fillId="33" borderId="0" xfId="0" quotePrefix="1" applyFont="1" applyFill="1" applyAlignment="1" applyProtection="1">
      <alignment horizontal="right" vertical="top"/>
    </xf>
    <xf numFmtId="0" fontId="28" fillId="0" borderId="0" xfId="237" applyFont="1"/>
    <xf numFmtId="167" fontId="27" fillId="33" borderId="0" xfId="0" applyFont="1" applyFill="1" applyAlignment="1" applyProtection="1">
      <alignment vertical="center"/>
    </xf>
    <xf numFmtId="167" fontId="27" fillId="40" borderId="346" xfId="0" applyFont="1" applyFill="1" applyBorder="1" applyAlignment="1" applyProtection="1">
      <alignment horizontal="center" vertical="center" wrapText="1"/>
      <protection locked="0"/>
    </xf>
    <xf numFmtId="3" fontId="91" fillId="28" borderId="36" xfId="0" applyNumberFormat="1" applyFont="1" applyFill="1" applyBorder="1" applyAlignment="1" applyProtection="1">
      <alignment horizontal="center" vertical="top" wrapText="1"/>
    </xf>
    <xf numFmtId="3" fontId="91" fillId="28" borderId="370" xfId="0" applyNumberFormat="1" applyFont="1" applyFill="1" applyBorder="1" applyAlignment="1" applyProtection="1">
      <alignment horizontal="center" vertical="top" wrapText="1"/>
    </xf>
    <xf numFmtId="167" fontId="27" fillId="28" borderId="284" xfId="0" applyFont="1" applyFill="1" applyBorder="1" applyProtection="1"/>
    <xf numFmtId="167" fontId="27" fillId="28" borderId="37" xfId="0" applyFont="1" applyFill="1" applyBorder="1" applyAlignment="1" applyProtection="1">
      <alignment horizontal="center" vertical="center" wrapText="1"/>
    </xf>
    <xf numFmtId="3" fontId="28" fillId="28" borderId="309" xfId="0" applyNumberFormat="1" applyFont="1" applyFill="1" applyBorder="1" applyAlignment="1" applyProtection="1">
      <alignment horizontal="center" vertical="top" wrapText="1"/>
    </xf>
    <xf numFmtId="49" fontId="27" fillId="33" borderId="38" xfId="0" quotePrefix="1" applyNumberFormat="1" applyFont="1" applyFill="1" applyBorder="1" applyAlignment="1" applyProtection="1">
      <alignment horizontal="center"/>
    </xf>
    <xf numFmtId="171" fontId="28" fillId="29" borderId="42" xfId="202" applyNumberFormat="1" applyFont="1" applyFill="1" applyBorder="1" applyProtection="1"/>
    <xf numFmtId="171" fontId="28" fillId="33" borderId="96" xfId="202" applyNumberFormat="1" applyFont="1" applyFill="1" applyBorder="1" applyProtection="1"/>
    <xf numFmtId="167" fontId="28" fillId="33" borderId="4" xfId="0" quotePrefix="1" applyFont="1" applyFill="1" applyBorder="1" applyAlignment="1" applyProtection="1">
      <alignment horizontal="left" wrapText="1"/>
    </xf>
    <xf numFmtId="167" fontId="27" fillId="33" borderId="38" xfId="0" quotePrefix="1" applyFont="1" applyFill="1" applyBorder="1" applyAlignment="1" applyProtection="1">
      <alignment horizontal="center"/>
    </xf>
    <xf numFmtId="167" fontId="28" fillId="33" borderId="97" xfId="0" applyFont="1" applyFill="1" applyBorder="1" applyAlignment="1" applyProtection="1">
      <alignment horizontal="left"/>
    </xf>
    <xf numFmtId="3" fontId="91" fillId="28" borderId="310" xfId="0" applyNumberFormat="1" applyFont="1" applyFill="1" applyBorder="1" applyAlignment="1" applyProtection="1">
      <alignment horizontal="center" vertical="top" wrapText="1"/>
    </xf>
    <xf numFmtId="168" fontId="28" fillId="33" borderId="0" xfId="0" applyNumberFormat="1" applyFont="1" applyFill="1" applyProtection="1"/>
    <xf numFmtId="167" fontId="27" fillId="33" borderId="0" xfId="9" applyFont="1" applyFill="1" applyProtection="1"/>
    <xf numFmtId="167" fontId="28" fillId="0" borderId="0" xfId="0" applyFont="1" applyAlignment="1" applyProtection="1">
      <alignment horizontal="left"/>
    </xf>
    <xf numFmtId="171" fontId="28" fillId="0" borderId="0" xfId="202" applyNumberFormat="1" applyFont="1" applyFill="1" applyProtection="1"/>
    <xf numFmtId="3" fontId="101" fillId="28" borderId="36" xfId="0" applyNumberFormat="1" applyFont="1" applyFill="1" applyBorder="1" applyAlignment="1" applyProtection="1">
      <alignment horizontal="center" vertical="top" wrapText="1"/>
    </xf>
    <xf numFmtId="167" fontId="27" fillId="28" borderId="37" xfId="0" applyFont="1" applyFill="1" applyBorder="1" applyProtection="1"/>
    <xf numFmtId="3" fontId="27" fillId="28" borderId="309" xfId="0" applyNumberFormat="1" applyFont="1" applyFill="1" applyBorder="1" applyAlignment="1" applyProtection="1">
      <alignment horizontal="center" vertical="top" wrapText="1"/>
    </xf>
    <xf numFmtId="3" fontId="101" fillId="28" borderId="309" xfId="0" applyNumberFormat="1" applyFont="1" applyFill="1" applyBorder="1" applyAlignment="1" applyProtection="1">
      <alignment horizontal="center" vertical="top" wrapText="1"/>
    </xf>
    <xf numFmtId="167" fontId="28" fillId="33" borderId="5" xfId="0" quotePrefix="1" applyFont="1" applyFill="1" applyBorder="1" applyAlignment="1" applyProtection="1">
      <alignment horizontal="left"/>
    </xf>
    <xf numFmtId="167" fontId="28" fillId="33" borderId="10" xfId="9" applyFont="1" applyFill="1" applyBorder="1" applyAlignment="1" applyProtection="1">
      <alignment horizontal="left"/>
    </xf>
    <xf numFmtId="49" fontId="28" fillId="0" borderId="34" xfId="9" applyNumberFormat="1" applyFont="1" applyFill="1" applyBorder="1" applyAlignment="1" applyProtection="1">
      <alignment horizontal="center"/>
      <protection locked="0"/>
    </xf>
    <xf numFmtId="3" fontId="101" fillId="33" borderId="309" xfId="0" applyNumberFormat="1" applyFont="1" applyFill="1" applyBorder="1" applyAlignment="1" applyProtection="1">
      <alignment horizontal="center" vertical="top" wrapText="1"/>
    </xf>
    <xf numFmtId="49" fontId="28" fillId="33" borderId="310" xfId="0" applyNumberFormat="1" applyFont="1" applyFill="1" applyBorder="1" applyAlignment="1" applyProtection="1">
      <alignment horizontal="center"/>
    </xf>
    <xf numFmtId="167" fontId="28" fillId="33" borderId="108" xfId="0" applyFont="1" applyFill="1" applyBorder="1" applyProtection="1"/>
    <xf numFmtId="167" fontId="28" fillId="33" borderId="374" xfId="0" applyFont="1" applyFill="1" applyBorder="1" applyProtection="1"/>
    <xf numFmtId="49" fontId="28" fillId="0" borderId="341" xfId="0" applyNumberFormat="1" applyFont="1" applyFill="1" applyBorder="1" applyAlignment="1" applyProtection="1">
      <alignment horizontal="center"/>
      <protection locked="0"/>
    </xf>
    <xf numFmtId="49" fontId="28" fillId="0" borderId="291" xfId="0" applyNumberFormat="1" applyFont="1" applyFill="1" applyBorder="1" applyAlignment="1" applyProtection="1">
      <alignment horizontal="center"/>
      <protection locked="0"/>
    </xf>
    <xf numFmtId="167" fontId="28" fillId="0" borderId="482" xfId="214" applyFont="1" applyFill="1" applyBorder="1" applyProtection="1">
      <protection locked="0"/>
    </xf>
    <xf numFmtId="167" fontId="28" fillId="33" borderId="291" xfId="9" applyFont="1" applyFill="1" applyBorder="1" applyProtection="1"/>
    <xf numFmtId="167" fontId="28" fillId="33" borderId="345" xfId="9" applyFont="1" applyFill="1" applyBorder="1" applyProtection="1"/>
    <xf numFmtId="171" fontId="28" fillId="33" borderId="44" xfId="202" applyNumberFormat="1" applyFont="1" applyFill="1" applyBorder="1" applyProtection="1"/>
    <xf numFmtId="171" fontId="28" fillId="0" borderId="128" xfId="202" applyNumberFormat="1" applyFont="1" applyBorder="1" applyProtection="1">
      <protection locked="0"/>
    </xf>
    <xf numFmtId="167" fontId="31" fillId="28" borderId="349" xfId="0" applyFont="1" applyFill="1" applyBorder="1" applyProtection="1"/>
    <xf numFmtId="49" fontId="95" fillId="33" borderId="0" xfId="9" applyNumberFormat="1" applyFont="1" applyFill="1" applyAlignment="1" applyProtection="1">
      <alignment horizontal="center"/>
    </xf>
    <xf numFmtId="167" fontId="31" fillId="28" borderId="37" xfId="0" applyFont="1" applyFill="1" applyBorder="1" applyAlignment="1" applyProtection="1">
      <alignment wrapText="1"/>
    </xf>
    <xf numFmtId="167" fontId="31" fillId="28" borderId="37" xfId="0" applyFont="1" applyFill="1" applyBorder="1" applyProtection="1"/>
    <xf numFmtId="167" fontId="28" fillId="33" borderId="108" xfId="9" applyFont="1" applyFill="1" applyBorder="1" applyProtection="1"/>
    <xf numFmtId="167" fontId="27" fillId="33" borderId="0" xfId="9" applyFont="1" applyFill="1" applyBorder="1" applyProtection="1"/>
    <xf numFmtId="167" fontId="28" fillId="0" borderId="108" xfId="9" applyFont="1" applyBorder="1" applyProtection="1">
      <protection locked="0"/>
    </xf>
    <xf numFmtId="167" fontId="28" fillId="33" borderId="108" xfId="9" applyFont="1" applyFill="1" applyBorder="1" applyAlignment="1" applyProtection="1">
      <alignment horizontal="center"/>
    </xf>
    <xf numFmtId="167" fontId="27" fillId="33" borderId="164" xfId="9" quotePrefix="1" applyFont="1" applyFill="1" applyBorder="1" applyAlignment="1" applyProtection="1">
      <alignment horizontal="left"/>
    </xf>
    <xf numFmtId="49" fontId="28" fillId="0" borderId="159" xfId="9" applyNumberFormat="1" applyFont="1" applyBorder="1" applyAlignment="1" applyProtection="1">
      <alignment horizontal="center"/>
      <protection locked="0"/>
    </xf>
    <xf numFmtId="167" fontId="27" fillId="33" borderId="80" xfId="9" quotePrefix="1" applyFont="1" applyFill="1" applyBorder="1" applyAlignment="1" applyProtection="1">
      <alignment horizontal="left"/>
    </xf>
    <xf numFmtId="49" fontId="28" fillId="0" borderId="108" xfId="9" applyNumberFormat="1" applyFont="1" applyBorder="1" applyAlignment="1" applyProtection="1">
      <alignment horizontal="center"/>
      <protection locked="0"/>
    </xf>
    <xf numFmtId="167" fontId="35" fillId="33" borderId="227" xfId="9" quotePrefix="1" applyFont="1" applyFill="1" applyBorder="1" applyAlignment="1" applyProtection="1">
      <alignment horizontal="left"/>
    </xf>
    <xf numFmtId="49" fontId="28" fillId="0" borderId="271" xfId="9" applyNumberFormat="1" applyFont="1" applyBorder="1" applyAlignment="1" applyProtection="1">
      <alignment horizontal="center"/>
      <protection locked="0"/>
    </xf>
    <xf numFmtId="49" fontId="28" fillId="0" borderId="291" xfId="9" quotePrefix="1" applyNumberFormat="1" applyFont="1" applyBorder="1" applyAlignment="1">
      <alignment horizontal="left"/>
    </xf>
    <xf numFmtId="167" fontId="28" fillId="33" borderId="108" xfId="9" quotePrefix="1" applyFont="1" applyFill="1" applyBorder="1" applyAlignment="1" applyProtection="1">
      <alignment horizontal="center"/>
    </xf>
    <xf numFmtId="49" fontId="28" fillId="0" borderId="61" xfId="9" quotePrefix="1" applyNumberFormat="1" applyFont="1" applyBorder="1" applyAlignment="1">
      <alignment horizontal="left"/>
    </xf>
    <xf numFmtId="49" fontId="28" fillId="0" borderId="61" xfId="9" applyNumberFormat="1" applyFont="1" applyBorder="1" applyAlignment="1">
      <alignment horizontal="left"/>
    </xf>
    <xf numFmtId="167" fontId="28" fillId="0" borderId="60" xfId="9" applyFont="1" applyBorder="1" applyAlignment="1" applyProtection="1">
      <alignment horizontal="left"/>
      <protection locked="0"/>
    </xf>
    <xf numFmtId="49" fontId="28" fillId="0" borderId="61" xfId="9" applyNumberFormat="1" applyFont="1" applyBorder="1" applyAlignment="1" applyProtection="1">
      <alignment horizontal="center"/>
      <protection locked="0"/>
    </xf>
    <xf numFmtId="49" fontId="28" fillId="0" borderId="341" xfId="9" applyNumberFormat="1" applyFont="1" applyBorder="1" applyAlignment="1" applyProtection="1">
      <alignment horizontal="center"/>
      <protection locked="0"/>
    </xf>
    <xf numFmtId="167" fontId="31" fillId="28" borderId="247" xfId="0" applyFont="1" applyFill="1" applyBorder="1" applyProtection="1"/>
    <xf numFmtId="167" fontId="35" fillId="28" borderId="29" xfId="0" applyFont="1" applyFill="1" applyBorder="1" applyProtection="1"/>
    <xf numFmtId="38" fontId="28" fillId="28" borderId="29" xfId="0" applyNumberFormat="1" applyFont="1" applyFill="1" applyBorder="1" applyProtection="1"/>
    <xf numFmtId="167" fontId="28" fillId="28" borderId="162" xfId="0" applyFont="1" applyFill="1" applyBorder="1" applyProtection="1"/>
    <xf numFmtId="167" fontId="28" fillId="28" borderId="0" xfId="0" applyFont="1" applyFill="1" applyBorder="1" applyProtection="1"/>
    <xf numFmtId="38" fontId="28" fillId="28" borderId="165" xfId="0" applyNumberFormat="1" applyFont="1" applyFill="1" applyBorder="1" applyProtection="1"/>
    <xf numFmtId="167" fontId="27" fillId="28" borderId="163" xfId="0" applyFont="1" applyFill="1" applyBorder="1" applyAlignment="1" applyProtection="1">
      <alignment horizontal="center" wrapText="1"/>
    </xf>
    <xf numFmtId="167" fontId="27" fillId="28" borderId="30" xfId="0" applyFont="1" applyFill="1" applyBorder="1" applyProtection="1"/>
    <xf numFmtId="167" fontId="0" fillId="33" borderId="0" xfId="0" quotePrefix="1" applyFont="1" applyFill="1" applyAlignment="1" applyProtection="1">
      <alignment horizontal="right"/>
    </xf>
    <xf numFmtId="167" fontId="0" fillId="33" borderId="0" xfId="0" quotePrefix="1" applyFont="1" applyFill="1" applyBorder="1" applyAlignment="1" applyProtection="1">
      <alignment horizontal="right"/>
    </xf>
    <xf numFmtId="167" fontId="28" fillId="0" borderId="40" xfId="0" applyFont="1" applyFill="1" applyBorder="1" applyAlignment="1" applyProtection="1">
      <alignment horizontal="left"/>
      <protection locked="0"/>
    </xf>
    <xf numFmtId="49" fontId="28" fillId="0" borderId="63" xfId="0" applyNumberFormat="1" applyFont="1" applyFill="1" applyBorder="1" applyAlignment="1" applyProtection="1">
      <alignment horizontal="center"/>
      <protection locked="0"/>
    </xf>
    <xf numFmtId="167" fontId="28" fillId="0" borderId="153" xfId="0" applyFont="1" applyFill="1" applyBorder="1" applyAlignment="1" applyProtection="1">
      <alignment horizontal="left"/>
      <protection locked="0"/>
    </xf>
    <xf numFmtId="167" fontId="28" fillId="0" borderId="352" xfId="0" applyFont="1" applyFill="1" applyBorder="1" applyAlignment="1" applyProtection="1">
      <alignment horizontal="left"/>
      <protection locked="0"/>
    </xf>
    <xf numFmtId="167" fontId="27" fillId="0" borderId="271" xfId="0" applyFont="1" applyFill="1" applyBorder="1" applyAlignment="1" applyProtection="1">
      <alignment horizontal="center" wrapText="1"/>
    </xf>
    <xf numFmtId="49" fontId="28" fillId="0" borderId="271" xfId="0" applyNumberFormat="1" applyFont="1" applyFill="1" applyBorder="1" applyAlignment="1" applyProtection="1">
      <alignment horizontal="center"/>
    </xf>
    <xf numFmtId="167" fontId="28" fillId="0" borderId="355" xfId="0" applyFont="1" applyFill="1" applyBorder="1" applyAlignment="1" applyProtection="1">
      <alignment horizontal="left"/>
      <protection locked="0"/>
    </xf>
    <xf numFmtId="167" fontId="28" fillId="0" borderId="52" xfId="0" applyFont="1" applyFill="1" applyBorder="1" applyProtection="1">
      <protection locked="0"/>
    </xf>
    <xf numFmtId="167" fontId="28" fillId="0" borderId="52" xfId="0" applyFont="1" applyFill="1" applyBorder="1" applyAlignment="1" applyProtection="1">
      <alignment horizontal="left"/>
      <protection locked="0"/>
    </xf>
    <xf numFmtId="49" fontId="28" fillId="33" borderId="379" xfId="0" applyNumberFormat="1" applyFont="1" applyFill="1" applyBorder="1" applyAlignment="1" applyProtection="1">
      <alignment horizontal="center"/>
    </xf>
    <xf numFmtId="0" fontId="28" fillId="33" borderId="0" xfId="12" applyFont="1" applyFill="1" applyBorder="1" applyAlignment="1" applyProtection="1">
      <alignment horizontal="right"/>
    </xf>
    <xf numFmtId="0" fontId="28" fillId="33" borderId="0" xfId="12" applyFont="1" applyFill="1" applyAlignment="1" applyProtection="1">
      <alignment horizontal="center" vertical="top"/>
    </xf>
    <xf numFmtId="0" fontId="27" fillId="40" borderId="271" xfId="12" applyFont="1" applyFill="1" applyBorder="1" applyAlignment="1" applyProtection="1">
      <alignment horizontal="center"/>
      <protection locked="0"/>
    </xf>
    <xf numFmtId="0" fontId="28" fillId="33" borderId="0" xfId="12" applyFont="1" applyFill="1" applyAlignment="1" applyProtection="1">
      <alignment horizontal="center"/>
    </xf>
    <xf numFmtId="14" fontId="28" fillId="33" borderId="0" xfId="12" applyNumberFormat="1" applyFont="1" applyFill="1" applyBorder="1" applyAlignment="1" applyProtection="1">
      <alignment horizontal="centerContinuous"/>
    </xf>
    <xf numFmtId="0" fontId="27" fillId="33" borderId="0" xfId="12" applyFont="1" applyFill="1" applyBorder="1" applyProtection="1"/>
    <xf numFmtId="179" fontId="28" fillId="33" borderId="0" xfId="202" applyNumberFormat="1" applyFont="1" applyFill="1" applyProtection="1"/>
    <xf numFmtId="179" fontId="28" fillId="33" borderId="0" xfId="202" quotePrefix="1" applyNumberFormat="1" applyFont="1" applyFill="1" applyAlignment="1" applyProtection="1">
      <alignment horizontal="right"/>
    </xf>
    <xf numFmtId="167" fontId="18" fillId="33" borderId="271" xfId="0" applyFont="1" applyFill="1" applyBorder="1" applyAlignment="1" applyProtection="1">
      <alignment horizontal="center"/>
    </xf>
    <xf numFmtId="167" fontId="28" fillId="0" borderId="0" xfId="0" applyFont="1" applyFill="1"/>
    <xf numFmtId="167" fontId="0" fillId="45" borderId="0" xfId="0" applyFill="1"/>
    <xf numFmtId="167" fontId="0" fillId="46" borderId="0" xfId="0" applyFill="1"/>
    <xf numFmtId="167" fontId="19" fillId="47" borderId="0" xfId="59" applyFill="1"/>
    <xf numFmtId="167" fontId="0" fillId="0" borderId="0" xfId="59" applyFont="1"/>
    <xf numFmtId="167" fontId="0" fillId="48" borderId="0" xfId="0" applyFill="1"/>
    <xf numFmtId="167" fontId="28" fillId="33" borderId="0" xfId="0" applyFont="1" applyFill="1" applyAlignment="1" applyProtection="1">
      <alignment horizontal="center"/>
    </xf>
    <xf numFmtId="167" fontId="27" fillId="33" borderId="0" xfId="0" applyFont="1" applyFill="1" applyBorder="1" applyAlignment="1" applyProtection="1">
      <alignment horizontal="left"/>
    </xf>
    <xf numFmtId="167" fontId="27" fillId="33" borderId="0" xfId="0" applyFont="1" applyFill="1" applyAlignment="1" applyProtection="1">
      <alignment horizontal="center"/>
    </xf>
    <xf numFmtId="167" fontId="27" fillId="33" borderId="0" xfId="0" applyFont="1" applyFill="1" applyAlignment="1" applyProtection="1">
      <alignment horizontal="left"/>
    </xf>
    <xf numFmtId="167" fontId="28" fillId="33" borderId="0" xfId="0" applyFont="1" applyFill="1" applyAlignment="1" applyProtection="1"/>
    <xf numFmtId="167" fontId="28" fillId="33" borderId="0" xfId="0" applyFont="1" applyFill="1" applyAlignment="1" applyProtection="1">
      <alignment horizontal="left"/>
    </xf>
    <xf numFmtId="167" fontId="27" fillId="33" borderId="0" xfId="0" applyFont="1" applyFill="1" applyBorder="1" applyAlignment="1" applyProtection="1">
      <alignment horizontal="center"/>
    </xf>
    <xf numFmtId="167" fontId="28" fillId="33" borderId="0" xfId="0" applyFont="1" applyFill="1" applyBorder="1" applyAlignment="1" applyProtection="1">
      <alignment horizontal="left"/>
    </xf>
    <xf numFmtId="167" fontId="27" fillId="33" borderId="0" xfId="0" applyFont="1" applyFill="1" applyAlignment="1" applyProtection="1">
      <alignment horizontal="right"/>
    </xf>
    <xf numFmtId="167" fontId="27" fillId="33" borderId="165" xfId="0" applyFont="1" applyFill="1" applyBorder="1" applyAlignment="1" applyProtection="1">
      <alignment horizontal="center"/>
    </xf>
    <xf numFmtId="167" fontId="27" fillId="33" borderId="163" xfId="0" applyFont="1" applyFill="1" applyBorder="1" applyAlignment="1" applyProtection="1">
      <alignment horizontal="center"/>
    </xf>
    <xf numFmtId="167" fontId="35" fillId="33" borderId="0" xfId="0" applyFont="1" applyFill="1" applyAlignment="1" applyProtection="1">
      <alignment horizontal="center"/>
    </xf>
    <xf numFmtId="167" fontId="27" fillId="33" borderId="0" xfId="0" applyFont="1" applyFill="1" applyBorder="1" applyAlignment="1" applyProtection="1"/>
    <xf numFmtId="167" fontId="27" fillId="33" borderId="0" xfId="0" applyFont="1" applyFill="1" applyAlignment="1" applyProtection="1"/>
    <xf numFmtId="167" fontId="28" fillId="33" borderId="8" xfId="0" applyFont="1" applyFill="1" applyBorder="1" applyAlignment="1" applyProtection="1">
      <alignment horizontal="left" wrapText="1"/>
    </xf>
    <xf numFmtId="167" fontId="28" fillId="33" borderId="8" xfId="0" applyFont="1" applyFill="1" applyBorder="1" applyAlignment="1" applyProtection="1">
      <alignment horizontal="left"/>
    </xf>
    <xf numFmtId="167" fontId="31" fillId="33" borderId="483" xfId="0" applyFont="1" applyFill="1" applyBorder="1" applyAlignment="1" applyProtection="1">
      <alignment wrapText="1"/>
    </xf>
    <xf numFmtId="167" fontId="31" fillId="33" borderId="440" xfId="0" applyFont="1" applyFill="1" applyBorder="1" applyProtection="1"/>
    <xf numFmtId="49" fontId="28" fillId="33" borderId="374" xfId="0" quotePrefix="1" applyNumberFormat="1" applyFont="1" applyFill="1" applyBorder="1" applyAlignment="1" applyProtection="1">
      <alignment horizontal="center"/>
    </xf>
    <xf numFmtId="171" fontId="28" fillId="33" borderId="485" xfId="202" applyNumberFormat="1" applyFont="1" applyFill="1" applyBorder="1" applyProtection="1"/>
    <xf numFmtId="167" fontId="28" fillId="33" borderId="80" xfId="0" quotePrefix="1" applyFont="1" applyFill="1" applyBorder="1" applyAlignment="1" applyProtection="1">
      <alignment horizontal="left"/>
    </xf>
    <xf numFmtId="171" fontId="28" fillId="0" borderId="479" xfId="202" applyNumberFormat="1" applyFont="1" applyBorder="1" applyProtection="1">
      <protection locked="0"/>
    </xf>
    <xf numFmtId="171" fontId="28" fillId="0" borderId="473" xfId="202" applyNumberFormat="1" applyFont="1" applyFill="1" applyBorder="1" applyProtection="1">
      <protection locked="0"/>
    </xf>
    <xf numFmtId="171" fontId="28" fillId="0" borderId="476" xfId="202" applyNumberFormat="1" applyFont="1" applyFill="1" applyBorder="1" applyProtection="1">
      <protection locked="0"/>
    </xf>
    <xf numFmtId="167" fontId="27" fillId="33" borderId="441" xfId="0" applyFont="1" applyFill="1" applyBorder="1" applyAlignment="1" applyProtection="1">
      <alignment horizontal="left"/>
    </xf>
    <xf numFmtId="49" fontId="27" fillId="0" borderId="440" xfId="0" applyNumberFormat="1" applyFont="1" applyFill="1" applyBorder="1" applyAlignment="1" applyProtection="1">
      <alignment horizontal="center"/>
      <protection locked="0"/>
    </xf>
    <xf numFmtId="167" fontId="28" fillId="0" borderId="80" xfId="0" applyFont="1" applyFill="1" applyBorder="1" applyAlignment="1" applyProtection="1">
      <alignment horizontal="left"/>
      <protection locked="0"/>
    </xf>
    <xf numFmtId="167" fontId="31" fillId="28" borderId="432" xfId="0" applyFont="1" applyFill="1" applyBorder="1" applyProtection="1"/>
    <xf numFmtId="171" fontId="31" fillId="29" borderId="432" xfId="202" applyNumberFormat="1" applyFont="1" applyFill="1" applyBorder="1" applyProtection="1"/>
    <xf numFmtId="167" fontId="31" fillId="28" borderId="440" xfId="0" applyFont="1" applyFill="1" applyBorder="1" applyProtection="1"/>
    <xf numFmtId="167" fontId="27" fillId="28" borderId="440" xfId="0" applyFont="1" applyFill="1" applyBorder="1" applyAlignment="1" applyProtection="1">
      <alignment horizontal="center"/>
    </xf>
    <xf numFmtId="167" fontId="27" fillId="28" borderId="439" xfId="0" applyFont="1" applyFill="1" applyBorder="1" applyAlignment="1" applyProtection="1">
      <alignment horizontal="center"/>
    </xf>
    <xf numFmtId="167" fontId="27" fillId="33" borderId="439" xfId="0" applyFont="1" applyFill="1" applyBorder="1" applyAlignment="1" applyProtection="1">
      <alignment horizontal="center"/>
    </xf>
    <xf numFmtId="171" fontId="28" fillId="0" borderId="484" xfId="202" applyNumberFormat="1" applyFont="1" applyFill="1" applyBorder="1" applyProtection="1">
      <protection locked="0"/>
    </xf>
    <xf numFmtId="171" fontId="28" fillId="0" borderId="439" xfId="202" applyNumberFormat="1" applyFont="1" applyFill="1" applyBorder="1" applyProtection="1">
      <protection locked="0"/>
    </xf>
    <xf numFmtId="171" fontId="28" fillId="33" borderId="439" xfId="202" applyNumberFormat="1" applyFont="1" applyFill="1" applyBorder="1" applyProtection="1"/>
    <xf numFmtId="167" fontId="27" fillId="33" borderId="473" xfId="0" applyFont="1" applyFill="1" applyBorder="1" applyAlignment="1" applyProtection="1">
      <alignment horizontal="left"/>
    </xf>
    <xf numFmtId="49" fontId="28" fillId="0" borderId="473" xfId="0" applyNumberFormat="1" applyFont="1" applyFill="1" applyBorder="1" applyAlignment="1" applyProtection="1">
      <alignment horizontal="center"/>
      <protection locked="0"/>
    </xf>
    <xf numFmtId="167" fontId="28" fillId="33" borderId="485" xfId="0" quotePrefix="1" applyFont="1" applyFill="1" applyBorder="1" applyAlignment="1" applyProtection="1">
      <alignment horizontal="left"/>
    </xf>
    <xf numFmtId="49" fontId="27" fillId="0" borderId="473" xfId="0" quotePrefix="1" applyNumberFormat="1" applyFont="1" applyFill="1" applyBorder="1" applyAlignment="1" applyProtection="1">
      <alignment horizontal="center"/>
      <protection locked="0"/>
    </xf>
    <xf numFmtId="171" fontId="28" fillId="0" borderId="441" xfId="202" applyNumberFormat="1" applyFont="1" applyFill="1" applyBorder="1" applyProtection="1">
      <protection locked="0"/>
    </xf>
    <xf numFmtId="167" fontId="28" fillId="33" borderId="485" xfId="9" applyFont="1" applyFill="1" applyBorder="1" applyAlignment="1" applyProtection="1">
      <alignment horizontal="left"/>
    </xf>
    <xf numFmtId="167" fontId="28" fillId="33" borderId="489" xfId="9" applyFont="1" applyFill="1" applyBorder="1" applyAlignment="1" applyProtection="1">
      <alignment horizontal="left"/>
    </xf>
    <xf numFmtId="49" fontId="27" fillId="0" borderId="478" xfId="0" applyNumberFormat="1" applyFont="1" applyFill="1" applyBorder="1" applyAlignment="1" applyProtection="1">
      <alignment horizontal="center"/>
      <protection locked="0"/>
    </xf>
    <xf numFmtId="167" fontId="28" fillId="33" borderId="439" xfId="0" applyFont="1" applyFill="1" applyBorder="1" applyProtection="1"/>
    <xf numFmtId="49" fontId="28" fillId="33" borderId="471" xfId="0" applyNumberFormat="1" applyFont="1" applyFill="1" applyBorder="1" applyAlignment="1" applyProtection="1">
      <alignment horizontal="center"/>
    </xf>
    <xf numFmtId="167" fontId="28" fillId="33" borderId="458" xfId="0" quotePrefix="1" applyFont="1" applyFill="1" applyBorder="1" applyAlignment="1" applyProtection="1">
      <alignment horizontal="left"/>
    </xf>
    <xf numFmtId="49" fontId="27" fillId="0" borderId="490" xfId="0" applyNumberFormat="1" applyFont="1" applyFill="1" applyBorder="1" applyAlignment="1" applyProtection="1">
      <alignment horizontal="center"/>
      <protection locked="0"/>
    </xf>
    <xf numFmtId="49" fontId="27" fillId="0" borderId="490" xfId="0" quotePrefix="1" applyNumberFormat="1" applyFont="1" applyFill="1" applyBorder="1" applyAlignment="1" applyProtection="1">
      <alignment horizontal="center"/>
      <protection locked="0"/>
    </xf>
    <xf numFmtId="49" fontId="28" fillId="0" borderId="490" xfId="0" applyNumberFormat="1" applyFont="1" applyFill="1" applyBorder="1" applyAlignment="1" applyProtection="1">
      <alignment horizontal="center"/>
      <protection locked="0"/>
    </xf>
    <xf numFmtId="167" fontId="28" fillId="33" borderId="458" xfId="9" applyFont="1" applyFill="1" applyBorder="1" applyAlignment="1" applyProtection="1">
      <alignment horizontal="left"/>
    </xf>
    <xf numFmtId="49" fontId="27" fillId="0" borderId="490" xfId="9" applyNumberFormat="1" applyFont="1" applyFill="1" applyBorder="1" applyAlignment="1" applyProtection="1">
      <alignment horizontal="center"/>
      <protection locked="0"/>
    </xf>
    <xf numFmtId="167" fontId="31" fillId="33" borderId="432" xfId="0" applyFont="1" applyFill="1" applyBorder="1" applyProtection="1"/>
    <xf numFmtId="49" fontId="28" fillId="0" borderId="0" xfId="0" applyNumberFormat="1" applyFont="1" applyFill="1" applyAlignment="1">
      <alignment horizontal="center"/>
    </xf>
    <xf numFmtId="167" fontId="28" fillId="0" borderId="0" xfId="0" quotePrefix="1" applyFont="1" applyFill="1" applyAlignment="1"/>
    <xf numFmtId="167" fontId="27" fillId="0" borderId="0" xfId="0" applyFont="1" applyFill="1" applyBorder="1" applyAlignment="1">
      <alignment horizontal="center"/>
    </xf>
    <xf numFmtId="0" fontId="28" fillId="0" borderId="0" xfId="13" applyFont="1" applyFill="1" applyAlignment="1">
      <alignment horizontal="right"/>
    </xf>
    <xf numFmtId="49" fontId="28" fillId="0" borderId="0" xfId="0" applyNumberFormat="1" applyFont="1" applyFill="1"/>
    <xf numFmtId="0" fontId="18" fillId="46" borderId="0" xfId="237" applyFill="1"/>
    <xf numFmtId="171" fontId="28" fillId="33" borderId="440" xfId="202" applyNumberFormat="1" applyFont="1" applyFill="1" applyBorder="1" applyProtection="1"/>
    <xf numFmtId="0" fontId="27" fillId="0" borderId="473" xfId="6" applyFont="1" applyFill="1" applyBorder="1" applyAlignment="1" applyProtection="1">
      <alignment horizontal="left"/>
      <protection locked="0"/>
    </xf>
    <xf numFmtId="49" fontId="28" fillId="0" borderId="473" xfId="6" applyNumberFormat="1" applyFont="1" applyFill="1" applyBorder="1" applyAlignment="1" applyProtection="1">
      <alignment horizontal="center"/>
      <protection locked="0"/>
    </xf>
    <xf numFmtId="49" fontId="32" fillId="0" borderId="473" xfId="6" applyNumberFormat="1" applyFont="1" applyBorder="1" applyAlignment="1" applyProtection="1">
      <alignment horizontal="center" vertical="center"/>
      <protection locked="0"/>
    </xf>
    <xf numFmtId="49" fontId="28" fillId="0" borderId="473" xfId="6" applyNumberFormat="1" applyFont="1" applyFill="1" applyBorder="1" applyAlignment="1" applyProtection="1">
      <alignment horizontal="center" vertical="center"/>
      <protection locked="0"/>
    </xf>
    <xf numFmtId="49" fontId="32" fillId="0" borderId="476" xfId="6" applyNumberFormat="1" applyFont="1" applyBorder="1" applyAlignment="1" applyProtection="1">
      <alignment horizontal="center" vertical="center"/>
      <protection locked="0"/>
    </xf>
    <xf numFmtId="49" fontId="32" fillId="0" borderId="473" xfId="6" applyNumberFormat="1" applyFont="1" applyFill="1" applyBorder="1" applyAlignment="1" applyProtection="1">
      <alignment horizontal="center" vertical="center"/>
      <protection locked="0"/>
    </xf>
    <xf numFmtId="49" fontId="32" fillId="0" borderId="476" xfId="6" applyNumberFormat="1" applyFont="1" applyFill="1" applyBorder="1" applyAlignment="1" applyProtection="1">
      <alignment horizontal="center" vertical="center"/>
      <protection locked="0"/>
    </xf>
    <xf numFmtId="49" fontId="28" fillId="0" borderId="473" xfId="6" quotePrefix="1" applyNumberFormat="1" applyFont="1" applyFill="1" applyBorder="1" applyAlignment="1" applyProtection="1">
      <alignment horizontal="center"/>
      <protection locked="0"/>
    </xf>
    <xf numFmtId="49" fontId="28" fillId="0" borderId="476" xfId="6" applyNumberFormat="1" applyFont="1" applyFill="1" applyBorder="1" applyAlignment="1" applyProtection="1">
      <alignment horizontal="center"/>
      <protection locked="0"/>
    </xf>
    <xf numFmtId="171" fontId="32" fillId="29" borderId="432" xfId="202" applyNumberFormat="1" applyFont="1" applyFill="1" applyBorder="1" applyProtection="1"/>
    <xf numFmtId="167" fontId="27" fillId="28" borderId="374" xfId="0" applyFont="1" applyFill="1" applyBorder="1" applyAlignment="1" applyProtection="1">
      <alignment horizontal="center" vertical="center" wrapText="1"/>
    </xf>
    <xf numFmtId="167" fontId="27" fillId="33" borderId="441" xfId="214" applyFont="1" applyFill="1" applyBorder="1" applyProtection="1"/>
    <xf numFmtId="167" fontId="27" fillId="33" borderId="431" xfId="214" applyFont="1" applyFill="1" applyBorder="1" applyProtection="1"/>
    <xf numFmtId="167" fontId="27" fillId="0" borderId="440" xfId="214" applyFont="1" applyFill="1" applyBorder="1" applyProtection="1"/>
    <xf numFmtId="171" fontId="27" fillId="33" borderId="440" xfId="202" quotePrefix="1" applyNumberFormat="1" applyFont="1" applyFill="1" applyBorder="1" applyAlignment="1" applyProtection="1">
      <alignment horizontal="center"/>
    </xf>
    <xf numFmtId="171" fontId="28" fillId="36" borderId="440" xfId="202" applyNumberFormat="1" applyFont="1" applyFill="1" applyBorder="1" applyAlignment="1" applyProtection="1">
      <alignment horizontal="right"/>
    </xf>
    <xf numFmtId="167" fontId="28" fillId="33" borderId="472" xfId="214" applyFont="1" applyFill="1" applyBorder="1" applyProtection="1"/>
    <xf numFmtId="167" fontId="28" fillId="33" borderId="457" xfId="214" applyFont="1" applyFill="1" applyBorder="1" applyProtection="1"/>
    <xf numFmtId="167" fontId="28" fillId="0" borderId="473" xfId="214" applyFont="1" applyFill="1" applyBorder="1" applyProtection="1">
      <protection locked="0"/>
    </xf>
    <xf numFmtId="167" fontId="28" fillId="33" borderId="457" xfId="214" quotePrefix="1" applyFont="1" applyFill="1" applyBorder="1" applyProtection="1"/>
    <xf numFmtId="167" fontId="28" fillId="0" borderId="473" xfId="0" applyFont="1" applyBorder="1" applyProtection="1">
      <protection locked="0"/>
    </xf>
    <xf numFmtId="167" fontId="28" fillId="33" borderId="475" xfId="214" applyFont="1" applyFill="1" applyBorder="1" applyProtection="1"/>
    <xf numFmtId="167" fontId="28" fillId="33" borderId="491" xfId="214" quotePrefix="1" applyFont="1" applyFill="1" applyBorder="1" applyProtection="1"/>
    <xf numFmtId="167" fontId="28" fillId="0" borderId="476" xfId="0" applyFont="1" applyBorder="1" applyProtection="1">
      <protection locked="0"/>
    </xf>
    <xf numFmtId="167" fontId="27" fillId="33" borderId="483" xfId="214" applyFont="1" applyFill="1" applyBorder="1" applyProtection="1"/>
    <xf numFmtId="167" fontId="27" fillId="0" borderId="440" xfId="214" applyFont="1" applyFill="1" applyBorder="1" applyProtection="1">
      <protection locked="0"/>
    </xf>
    <xf numFmtId="167" fontId="28" fillId="0" borderId="457" xfId="214" applyFont="1" applyFill="1" applyBorder="1" applyProtection="1">
      <protection locked="0"/>
    </xf>
    <xf numFmtId="167" fontId="28" fillId="33" borderId="492" xfId="214" applyFont="1" applyFill="1" applyBorder="1" applyProtection="1"/>
    <xf numFmtId="167" fontId="28" fillId="0" borderId="494" xfId="214" applyFont="1" applyFill="1" applyBorder="1" applyProtection="1">
      <protection locked="0"/>
    </xf>
    <xf numFmtId="167" fontId="28" fillId="0" borderId="478" xfId="214" applyFont="1" applyFill="1" applyBorder="1" applyProtection="1">
      <protection locked="0"/>
    </xf>
    <xf numFmtId="167" fontId="28" fillId="28" borderId="432" xfId="0" applyFont="1" applyFill="1" applyBorder="1" applyAlignment="1" applyProtection="1">
      <alignment horizontal="center" vertical="center" wrapText="1"/>
    </xf>
    <xf numFmtId="171" fontId="28" fillId="29" borderId="432" xfId="202" applyNumberFormat="1" applyFont="1" applyFill="1" applyBorder="1" applyProtection="1"/>
    <xf numFmtId="167" fontId="28" fillId="33" borderId="440" xfId="214" applyFont="1" applyFill="1" applyBorder="1" applyProtection="1"/>
    <xf numFmtId="171" fontId="27" fillId="36" borderId="440" xfId="202" applyNumberFormat="1" applyFont="1" applyFill="1" applyBorder="1" applyProtection="1"/>
    <xf numFmtId="171" fontId="27" fillId="36" borderId="440" xfId="202" applyNumberFormat="1" applyFont="1" applyFill="1" applyBorder="1" applyAlignment="1" applyProtection="1">
      <alignment horizontal="right"/>
    </xf>
    <xf numFmtId="167" fontId="27" fillId="0" borderId="440" xfId="0" applyFont="1" applyBorder="1" applyProtection="1">
      <protection locked="0"/>
    </xf>
    <xf numFmtId="0" fontId="26" fillId="0" borderId="0" xfId="237" applyFont="1"/>
    <xf numFmtId="167" fontId="27" fillId="28" borderId="467" xfId="0" applyFont="1" applyFill="1" applyBorder="1" applyAlignment="1" applyProtection="1">
      <alignment horizontal="center" vertical="center" wrapText="1"/>
    </xf>
    <xf numFmtId="167" fontId="27" fillId="28" borderId="468" xfId="0" applyFont="1" applyFill="1" applyBorder="1" applyAlignment="1" applyProtection="1">
      <alignment horizontal="center" vertical="center" wrapText="1"/>
    </xf>
    <xf numFmtId="3" fontId="28" fillId="33" borderId="433" xfId="0" quotePrefix="1" applyNumberFormat="1" applyFont="1" applyFill="1" applyBorder="1" applyAlignment="1" applyProtection="1">
      <alignment horizontal="center"/>
    </xf>
    <xf numFmtId="3" fontId="28" fillId="33" borderId="438" xfId="0" quotePrefix="1" applyNumberFormat="1" applyFont="1" applyFill="1" applyBorder="1" applyAlignment="1" applyProtection="1">
      <alignment horizontal="center"/>
    </xf>
    <xf numFmtId="171" fontId="28" fillId="33" borderId="478" xfId="202" quotePrefix="1" applyNumberFormat="1" applyFont="1" applyFill="1" applyBorder="1" applyAlignment="1" applyProtection="1">
      <alignment horizontal="center"/>
    </xf>
    <xf numFmtId="171" fontId="28" fillId="33" borderId="487" xfId="202" quotePrefix="1" applyNumberFormat="1" applyFont="1" applyFill="1" applyBorder="1" applyAlignment="1" applyProtection="1">
      <alignment horizontal="center"/>
    </xf>
    <xf numFmtId="171" fontId="28" fillId="33" borderId="433" xfId="202" quotePrefix="1" applyNumberFormat="1" applyFont="1" applyFill="1" applyBorder="1" applyAlignment="1" applyProtection="1">
      <alignment horizontal="center"/>
    </xf>
    <xf numFmtId="171" fontId="28" fillId="33" borderId="428" xfId="202" quotePrefix="1" applyNumberFormat="1" applyFont="1" applyFill="1" applyBorder="1" applyAlignment="1" applyProtection="1">
      <alignment horizontal="center"/>
    </xf>
    <xf numFmtId="171" fontId="28" fillId="33" borderId="478" xfId="202" applyNumberFormat="1" applyFont="1" applyFill="1" applyBorder="1" applyProtection="1"/>
    <xf numFmtId="171" fontId="28" fillId="33" borderId="487" xfId="202" applyNumberFormat="1" applyFont="1" applyFill="1" applyBorder="1" applyProtection="1"/>
    <xf numFmtId="49" fontId="28" fillId="0" borderId="476" xfId="0" applyNumberFormat="1" applyFont="1" applyFill="1" applyBorder="1" applyAlignment="1" applyProtection="1">
      <alignment horizontal="center"/>
      <protection locked="0"/>
    </xf>
    <xf numFmtId="171" fontId="28" fillId="33" borderId="433" xfId="202" applyNumberFormat="1" applyFont="1" applyFill="1" applyBorder="1" applyProtection="1"/>
    <xf numFmtId="171" fontId="28" fillId="33" borderId="438" xfId="202" applyNumberFormat="1" applyFont="1" applyFill="1" applyBorder="1" applyProtection="1"/>
    <xf numFmtId="167" fontId="27" fillId="28" borderId="440" xfId="0" applyFont="1" applyFill="1" applyBorder="1" applyAlignment="1" applyProtection="1">
      <alignment horizontal="center" wrapText="1"/>
    </xf>
    <xf numFmtId="167" fontId="27" fillId="28" borderId="483" xfId="0" applyFont="1" applyFill="1" applyBorder="1" applyAlignment="1" applyProtection="1">
      <alignment horizontal="center"/>
    </xf>
    <xf numFmtId="171" fontId="27" fillId="31" borderId="440" xfId="202" applyNumberFormat="1" applyFont="1" applyFill="1" applyBorder="1" applyProtection="1"/>
    <xf numFmtId="3" fontId="27" fillId="28" borderId="440" xfId="0" applyNumberFormat="1" applyFont="1" applyFill="1" applyBorder="1" applyAlignment="1" applyProtection="1">
      <alignment horizontal="center" vertical="top" wrapText="1"/>
    </xf>
    <xf numFmtId="3" fontId="91" fillId="28" borderId="440" xfId="0" applyNumberFormat="1" applyFont="1" applyFill="1" applyBorder="1" applyAlignment="1" applyProtection="1">
      <alignment horizontal="center" vertical="top" wrapText="1"/>
    </xf>
    <xf numFmtId="171" fontId="28" fillId="32" borderId="495" xfId="202" applyNumberFormat="1" applyFont="1" applyFill="1" applyBorder="1" applyProtection="1"/>
    <xf numFmtId="171" fontId="28" fillId="32" borderId="496" xfId="202" applyNumberFormat="1" applyFont="1" applyFill="1" applyBorder="1" applyProtection="1"/>
    <xf numFmtId="171" fontId="28" fillId="32" borderId="470" xfId="202" applyNumberFormat="1" applyFont="1" applyFill="1" applyBorder="1" applyProtection="1"/>
    <xf numFmtId="171" fontId="28" fillId="29" borderId="496" xfId="202" applyNumberFormat="1" applyFont="1" applyFill="1" applyBorder="1" applyProtection="1"/>
    <xf numFmtId="171" fontId="28" fillId="0" borderId="423" xfId="202" applyNumberFormat="1" applyFont="1" applyFill="1" applyBorder="1" applyProtection="1">
      <protection locked="0"/>
    </xf>
    <xf numFmtId="167" fontId="28" fillId="0" borderId="473" xfId="0" applyFont="1" applyFill="1" applyBorder="1" applyAlignment="1" applyProtection="1">
      <alignment horizontal="left"/>
      <protection locked="0"/>
    </xf>
    <xf numFmtId="171" fontId="28" fillId="0" borderId="488" xfId="202" applyNumberFormat="1" applyFont="1" applyFill="1" applyBorder="1" applyProtection="1">
      <protection locked="0"/>
    </xf>
    <xf numFmtId="167" fontId="28" fillId="0" borderId="478" xfId="0" applyFont="1" applyFill="1" applyBorder="1" applyAlignment="1" applyProtection="1">
      <alignment horizontal="left"/>
      <protection locked="0"/>
    </xf>
    <xf numFmtId="171" fontId="27" fillId="33" borderId="496" xfId="202" applyNumberFormat="1" applyFont="1" applyFill="1" applyBorder="1" applyProtection="1"/>
    <xf numFmtId="38" fontId="28" fillId="33" borderId="496" xfId="0" applyNumberFormat="1" applyFont="1" applyFill="1" applyBorder="1" applyProtection="1"/>
    <xf numFmtId="171" fontId="27" fillId="33" borderId="488" xfId="202" applyNumberFormat="1" applyFont="1" applyFill="1" applyBorder="1" applyProtection="1"/>
    <xf numFmtId="3" fontId="27" fillId="28" borderId="432" xfId="0" applyNumberFormat="1" applyFont="1" applyFill="1" applyBorder="1" applyAlignment="1" applyProtection="1">
      <alignment horizontal="left" vertical="top" wrapText="1"/>
    </xf>
    <xf numFmtId="3" fontId="91" fillId="28" borderId="432" xfId="0" applyNumberFormat="1" applyFont="1" applyFill="1" applyBorder="1" applyAlignment="1" applyProtection="1">
      <alignment horizontal="center" vertical="top" wrapText="1"/>
    </xf>
    <xf numFmtId="3" fontId="101" fillId="28" borderId="440" xfId="0" applyNumberFormat="1" applyFont="1" applyFill="1" applyBorder="1" applyAlignment="1" applyProtection="1">
      <alignment horizontal="center" vertical="top" wrapText="1"/>
    </xf>
    <xf numFmtId="3" fontId="101" fillId="28" borderId="439" xfId="0" applyNumberFormat="1" applyFont="1" applyFill="1" applyBorder="1" applyAlignment="1" applyProtection="1">
      <alignment horizontal="center" vertical="top" wrapText="1"/>
    </xf>
    <xf numFmtId="171" fontId="28" fillId="31" borderId="440" xfId="202" applyNumberFormat="1" applyFont="1" applyFill="1" applyBorder="1" applyProtection="1"/>
    <xf numFmtId="171" fontId="28" fillId="31" borderId="497" xfId="202" applyNumberFormat="1" applyFont="1" applyFill="1" applyBorder="1" applyProtection="1"/>
    <xf numFmtId="171" fontId="28" fillId="29" borderId="264" xfId="202" applyNumberFormat="1" applyFont="1" applyFill="1" applyBorder="1" applyProtection="1"/>
    <xf numFmtId="171" fontId="28" fillId="31" borderId="498" xfId="202" applyNumberFormat="1" applyFont="1" applyFill="1" applyBorder="1" applyProtection="1"/>
    <xf numFmtId="3" fontId="101" fillId="28" borderId="264" xfId="0" applyNumberFormat="1" applyFont="1" applyFill="1" applyBorder="1" applyAlignment="1" applyProtection="1">
      <alignment horizontal="center" vertical="top" wrapText="1"/>
    </xf>
    <xf numFmtId="171" fontId="101" fillId="28" borderId="264" xfId="202" applyNumberFormat="1" applyFont="1" applyFill="1" applyBorder="1" applyAlignment="1" applyProtection="1">
      <alignment horizontal="center" vertical="top" wrapText="1"/>
    </xf>
    <xf numFmtId="171" fontId="101" fillId="28" borderId="439" xfId="202" applyNumberFormat="1" applyFont="1" applyFill="1" applyBorder="1" applyAlignment="1" applyProtection="1">
      <alignment horizontal="center" vertical="top" wrapText="1"/>
    </xf>
    <xf numFmtId="171" fontId="28" fillId="34" borderId="264" xfId="202" applyNumberFormat="1" applyFont="1" applyFill="1" applyBorder="1" applyProtection="1"/>
    <xf numFmtId="3" fontId="101" fillId="33" borderId="264" xfId="0" applyNumberFormat="1" applyFont="1" applyFill="1" applyBorder="1" applyAlignment="1" applyProtection="1">
      <alignment horizontal="center" vertical="top" wrapText="1"/>
    </xf>
    <xf numFmtId="3" fontId="101" fillId="28" borderId="432" xfId="0" applyNumberFormat="1" applyFont="1" applyFill="1" applyBorder="1" applyAlignment="1" applyProtection="1">
      <alignment horizontal="center" vertical="top" wrapText="1"/>
    </xf>
    <xf numFmtId="49" fontId="28" fillId="0" borderId="478" xfId="6" quotePrefix="1" applyNumberFormat="1" applyFont="1" applyBorder="1" applyAlignment="1" applyProtection="1">
      <alignment horizontal="center"/>
      <protection locked="0"/>
    </xf>
    <xf numFmtId="167" fontId="28" fillId="0" borderId="473" xfId="0" applyFont="1" applyBorder="1" applyAlignment="1" applyProtection="1">
      <protection locked="0"/>
    </xf>
    <xf numFmtId="171" fontId="28" fillId="33" borderId="473" xfId="202" applyNumberFormat="1" applyFont="1" applyFill="1" applyBorder="1" applyAlignment="1" applyProtection="1"/>
    <xf numFmtId="171" fontId="28" fillId="33" borderId="485" xfId="202" applyNumberFormat="1" applyFont="1" applyFill="1" applyBorder="1" applyAlignment="1" applyProtection="1"/>
    <xf numFmtId="171" fontId="28" fillId="33" borderId="473" xfId="202" quotePrefix="1" applyNumberFormat="1" applyFont="1" applyFill="1" applyBorder="1" applyAlignment="1" applyProtection="1">
      <alignment horizontal="center"/>
    </xf>
    <xf numFmtId="49" fontId="28" fillId="0" borderId="473" xfId="6" quotePrefix="1" applyNumberFormat="1" applyFont="1" applyBorder="1" applyAlignment="1" applyProtection="1">
      <alignment horizontal="center"/>
      <protection locked="0"/>
    </xf>
    <xf numFmtId="49" fontId="32" fillId="0" borderId="264" xfId="6" applyNumberFormat="1" applyFont="1" applyFill="1" applyBorder="1" applyAlignment="1" applyProtection="1">
      <alignment horizontal="center" vertical="center"/>
      <protection locked="0"/>
    </xf>
    <xf numFmtId="167" fontId="28" fillId="0" borderId="264" xfId="0" applyFont="1" applyBorder="1" applyAlignment="1" applyProtection="1">
      <protection locked="0"/>
    </xf>
    <xf numFmtId="0" fontId="28" fillId="0" borderId="473" xfId="6" applyFont="1" applyFill="1" applyBorder="1" applyAlignment="1" applyProtection="1">
      <alignment horizontal="left"/>
      <protection locked="0"/>
    </xf>
    <xf numFmtId="0" fontId="28" fillId="0" borderId="473" xfId="6" applyFont="1" applyFill="1" applyBorder="1" applyAlignment="1" applyProtection="1">
      <alignment vertical="center"/>
      <protection locked="0"/>
    </xf>
    <xf numFmtId="0" fontId="28" fillId="0" borderId="476" xfId="6" applyFont="1" applyFill="1" applyBorder="1" applyAlignment="1" applyProtection="1">
      <alignment vertical="center"/>
      <protection locked="0"/>
    </xf>
    <xf numFmtId="167" fontId="28" fillId="0" borderId="476" xfId="0" applyFont="1" applyBorder="1" applyAlignment="1" applyProtection="1">
      <protection locked="0"/>
    </xf>
    <xf numFmtId="49" fontId="28" fillId="33" borderId="473" xfId="6" applyNumberFormat="1" applyFont="1" applyFill="1" applyBorder="1" applyAlignment="1" applyProtection="1"/>
    <xf numFmtId="3" fontId="28" fillId="33" borderId="473" xfId="6" quotePrefix="1" applyNumberFormat="1" applyFont="1" applyFill="1" applyBorder="1" applyAlignment="1" applyProtection="1">
      <alignment horizontal="center"/>
    </xf>
    <xf numFmtId="167" fontId="28" fillId="0" borderId="264" xfId="0" applyFont="1" applyBorder="1" applyAlignment="1" applyProtection="1">
      <alignment wrapText="1"/>
      <protection locked="0"/>
    </xf>
    <xf numFmtId="171" fontId="27" fillId="31" borderId="264" xfId="202" applyNumberFormat="1" applyFont="1" applyFill="1" applyBorder="1" applyProtection="1"/>
    <xf numFmtId="167" fontId="27" fillId="33" borderId="500" xfId="214" quotePrefix="1" applyFont="1" applyFill="1" applyBorder="1" applyAlignment="1" applyProtection="1">
      <alignment horizontal="center"/>
    </xf>
    <xf numFmtId="171" fontId="27" fillId="33" borderId="499" xfId="235" applyNumberFormat="1" applyFont="1" applyFill="1" applyBorder="1" applyProtection="1"/>
    <xf numFmtId="171" fontId="27" fillId="36" borderId="439" xfId="235" applyNumberFormat="1" applyFont="1" applyFill="1" applyBorder="1" applyProtection="1"/>
    <xf numFmtId="167" fontId="28" fillId="33" borderId="497" xfId="214" applyFont="1" applyFill="1" applyBorder="1" applyProtection="1"/>
    <xf numFmtId="167" fontId="28" fillId="33" borderId="499" xfId="214" applyFont="1" applyFill="1" applyBorder="1" applyProtection="1"/>
    <xf numFmtId="167" fontId="28" fillId="0" borderId="264" xfId="214" applyFont="1" applyFill="1" applyBorder="1" applyProtection="1">
      <protection locked="0"/>
    </xf>
    <xf numFmtId="167" fontId="28" fillId="0" borderId="501" xfId="214" applyFont="1" applyFill="1" applyBorder="1" applyProtection="1">
      <protection locked="0"/>
    </xf>
    <xf numFmtId="167" fontId="27" fillId="33" borderId="472" xfId="214" applyFont="1" applyFill="1" applyBorder="1" applyProtection="1"/>
    <xf numFmtId="167" fontId="28" fillId="33" borderId="458" xfId="214" applyFont="1" applyFill="1" applyBorder="1" applyProtection="1"/>
    <xf numFmtId="167" fontId="28" fillId="33" borderId="473" xfId="214" applyFont="1" applyFill="1" applyBorder="1" applyProtection="1"/>
    <xf numFmtId="167" fontId="28" fillId="33" borderId="304" xfId="214" applyFont="1" applyFill="1" applyBorder="1" applyProtection="1"/>
    <xf numFmtId="0" fontId="28" fillId="0" borderId="457" xfId="163" applyFont="1" applyBorder="1" applyProtection="1">
      <protection locked="0"/>
    </xf>
    <xf numFmtId="0" fontId="28" fillId="0" borderId="494" xfId="163" applyFont="1" applyBorder="1" applyProtection="1">
      <protection locked="0"/>
    </xf>
    <xf numFmtId="0" fontId="28" fillId="33" borderId="492" xfId="163" applyFont="1" applyFill="1" applyBorder="1" applyProtection="1"/>
    <xf numFmtId="0" fontId="28" fillId="33" borderId="494" xfId="163" applyFont="1" applyFill="1" applyBorder="1" applyProtection="1"/>
    <xf numFmtId="0" fontId="28" fillId="0" borderId="478" xfId="163" applyFont="1" applyFill="1" applyBorder="1" applyAlignment="1" applyProtection="1">
      <alignment horizontal="center"/>
      <protection locked="0"/>
    </xf>
    <xf numFmtId="167" fontId="27" fillId="28" borderId="506" xfId="0" applyFont="1" applyFill="1" applyBorder="1"/>
    <xf numFmtId="0" fontId="95" fillId="33" borderId="0" xfId="21178" applyFont="1" applyFill="1" applyAlignment="1" applyProtection="1">
      <alignment horizontal="left"/>
    </xf>
    <xf numFmtId="0" fontId="27" fillId="33" borderId="0" xfId="21178" applyFont="1" applyFill="1" applyProtection="1"/>
    <xf numFmtId="0" fontId="28" fillId="33" borderId="0" xfId="21178" applyFont="1" applyFill="1" applyProtection="1"/>
    <xf numFmtId="172" fontId="27" fillId="33" borderId="165" xfId="21178" applyNumberFormat="1" applyFont="1" applyFill="1" applyBorder="1" applyProtection="1"/>
    <xf numFmtId="172" fontId="27" fillId="33" borderId="0" xfId="21178" applyNumberFormat="1" applyFont="1" applyFill="1" applyBorder="1" applyProtection="1"/>
    <xf numFmtId="0" fontId="27" fillId="28" borderId="467" xfId="21178" applyFont="1" applyFill="1" applyBorder="1" applyAlignment="1" applyProtection="1">
      <alignment horizontal="center" wrapText="1"/>
    </xf>
    <xf numFmtId="0" fontId="27" fillId="28" borderId="308" xfId="21178" applyFont="1" applyFill="1" applyBorder="1" applyAlignment="1" applyProtection="1">
      <alignment horizontal="center" wrapText="1"/>
    </xf>
    <xf numFmtId="0" fontId="27" fillId="28" borderId="37" xfId="21178" applyFont="1" applyFill="1" applyBorder="1" applyAlignment="1" applyProtection="1">
      <alignment horizontal="center" wrapText="1"/>
    </xf>
    <xf numFmtId="0" fontId="27" fillId="28" borderId="284" xfId="21178" applyFont="1" applyFill="1" applyBorder="1" applyAlignment="1" applyProtection="1">
      <alignment horizontal="center" wrapText="1"/>
    </xf>
    <xf numFmtId="0" fontId="27" fillId="33" borderId="37" xfId="21178" applyFont="1" applyFill="1" applyBorder="1" applyAlignment="1" applyProtection="1">
      <alignment horizontal="center" wrapText="1"/>
    </xf>
    <xf numFmtId="0" fontId="27" fillId="28" borderId="264" xfId="21178" applyFont="1" applyFill="1" applyBorder="1" applyAlignment="1" applyProtection="1">
      <alignment horizontal="center" wrapText="1"/>
    </xf>
    <xf numFmtId="0" fontId="27" fillId="28" borderId="159" xfId="21178" applyFont="1" applyFill="1" applyBorder="1" applyAlignment="1" applyProtection="1">
      <alignment horizontal="center" wrapText="1"/>
    </xf>
    <xf numFmtId="0" fontId="27" fillId="28" borderId="163" xfId="21178" applyFont="1" applyFill="1" applyBorder="1" applyAlignment="1" applyProtection="1">
      <alignment horizontal="center"/>
    </xf>
    <xf numFmtId="0" fontId="27" fillId="28" borderId="108" xfId="21178" applyFont="1" applyFill="1" applyBorder="1" applyAlignment="1" applyProtection="1">
      <alignment horizontal="center" wrapText="1"/>
    </xf>
    <xf numFmtId="0" fontId="27" fillId="28" borderId="374" xfId="21178" applyFont="1" applyFill="1" applyBorder="1" applyAlignment="1" applyProtection="1">
      <alignment horizontal="center"/>
    </xf>
    <xf numFmtId="49" fontId="28" fillId="0" borderId="473" xfId="5" applyNumberFormat="1" applyFont="1" applyFill="1" applyBorder="1" applyAlignment="1" applyProtection="1">
      <alignment horizontal="center"/>
      <protection locked="0"/>
    </xf>
    <xf numFmtId="0" fontId="27" fillId="0" borderId="497" xfId="21178" applyFont="1" applyFill="1" applyBorder="1" applyAlignment="1" applyProtection="1">
      <alignment horizontal="center" wrapText="1"/>
      <protection locked="0"/>
    </xf>
    <xf numFmtId="0" fontId="28" fillId="0" borderId="135" xfId="5" applyFont="1" applyFill="1" applyBorder="1" applyProtection="1">
      <protection locked="0"/>
    </xf>
    <xf numFmtId="49" fontId="28" fillId="0" borderId="478" xfId="5" applyNumberFormat="1" applyFont="1" applyFill="1" applyBorder="1" applyAlignment="1" applyProtection="1">
      <alignment horizontal="center"/>
      <protection locked="0"/>
    </xf>
    <xf numFmtId="0" fontId="27" fillId="0" borderId="80" xfId="21178" applyFont="1" applyFill="1" applyBorder="1" applyAlignment="1" applyProtection="1">
      <alignment horizontal="center" wrapText="1"/>
      <protection locked="0"/>
    </xf>
    <xf numFmtId="0" fontId="27" fillId="0" borderId="264" xfId="21178" applyFont="1" applyFill="1" applyBorder="1" applyAlignment="1" applyProtection="1">
      <alignment horizontal="center" wrapText="1"/>
      <protection locked="0"/>
    </xf>
    <xf numFmtId="0" fontId="27" fillId="0" borderId="343" xfId="21178" applyFont="1" applyFill="1" applyBorder="1" applyAlignment="1" applyProtection="1">
      <alignment horizontal="center" wrapText="1"/>
      <protection locked="0"/>
    </xf>
    <xf numFmtId="0" fontId="27" fillId="0" borderId="100" xfId="21178" applyFont="1" applyFill="1" applyBorder="1" applyAlignment="1" applyProtection="1">
      <alignment horizontal="center" wrapText="1"/>
      <protection locked="0"/>
    </xf>
    <xf numFmtId="0" fontId="27" fillId="0" borderId="473" xfId="21178" applyFont="1" applyFill="1" applyBorder="1" applyAlignment="1" applyProtection="1">
      <alignment horizontal="center" wrapText="1"/>
      <protection locked="0"/>
    </xf>
    <xf numFmtId="0" fontId="95" fillId="33" borderId="0" xfId="21178" applyFont="1" applyFill="1" applyAlignment="1" applyProtection="1">
      <alignment horizontal="right"/>
    </xf>
    <xf numFmtId="0" fontId="28" fillId="33" borderId="0" xfId="21178" quotePrefix="1" applyFont="1" applyFill="1" applyAlignment="1" applyProtection="1">
      <alignment horizontal="right"/>
    </xf>
    <xf numFmtId="167" fontId="35" fillId="33" borderId="0" xfId="0" applyFont="1" applyFill="1" applyAlignment="1" applyProtection="1"/>
    <xf numFmtId="167" fontId="134" fillId="0" borderId="0" xfId="0" applyFont="1"/>
    <xf numFmtId="0" fontId="25" fillId="0" borderId="0" xfId="13" quotePrefix="1" applyFont="1" applyFill="1" applyAlignment="1">
      <alignment horizontal="right"/>
    </xf>
    <xf numFmtId="0" fontId="18" fillId="0" borderId="0" xfId="21182" quotePrefix="1" applyFont="1" applyAlignment="1"/>
    <xf numFmtId="0" fontId="18" fillId="0" borderId="0" xfId="21182" applyFont="1"/>
    <xf numFmtId="0" fontId="27" fillId="0" borderId="0" xfId="94" applyFont="1" applyFill="1" applyAlignment="1"/>
    <xf numFmtId="0" fontId="27" fillId="0" borderId="0" xfId="21184" applyFont="1" applyFill="1" applyAlignment="1"/>
    <xf numFmtId="167" fontId="26" fillId="0" borderId="0" xfId="21183" quotePrefix="1" applyFont="1" applyBorder="1" applyAlignment="1"/>
    <xf numFmtId="0" fontId="28" fillId="0" borderId="0" xfId="21182" applyFont="1" applyAlignment="1">
      <alignment horizontal="center"/>
    </xf>
    <xf numFmtId="0" fontId="25" fillId="0" borderId="0" xfId="21182" applyFont="1" applyAlignment="1">
      <alignment horizontal="center"/>
    </xf>
    <xf numFmtId="0" fontId="28" fillId="0" borderId="0" xfId="21182" applyFont="1"/>
    <xf numFmtId="0" fontId="25" fillId="0" borderId="0" xfId="21182" applyFont="1"/>
    <xf numFmtId="0" fontId="18" fillId="0" borderId="0" xfId="21184" quotePrefix="1" applyFont="1" applyAlignment="1">
      <alignment horizontal="right"/>
    </xf>
    <xf numFmtId="49" fontId="28" fillId="33" borderId="44" xfId="10" applyNumberFormat="1" applyFont="1" applyFill="1" applyBorder="1" applyAlignment="1" applyProtection="1">
      <alignment horizontal="center"/>
    </xf>
    <xf numFmtId="0" fontId="28" fillId="33" borderId="496" xfId="10" quotePrefix="1" applyNumberFormat="1" applyFont="1" applyFill="1" applyBorder="1" applyAlignment="1" applyProtection="1">
      <alignment horizontal="center"/>
    </xf>
    <xf numFmtId="49" fontId="32" fillId="0" borderId="511" xfId="6" applyNumberFormat="1" applyFont="1" applyFill="1" applyBorder="1" applyAlignment="1" applyProtection="1">
      <alignment horizontal="center" vertical="center"/>
      <protection locked="0"/>
    </xf>
    <xf numFmtId="49" fontId="32" fillId="0" borderId="108" xfId="6" applyNumberFormat="1" applyFont="1" applyFill="1" applyBorder="1" applyAlignment="1" applyProtection="1">
      <alignment horizontal="center"/>
      <protection locked="0"/>
    </xf>
    <xf numFmtId="167" fontId="71" fillId="33" borderId="513" xfId="214" applyFont="1" applyFill="1" applyBorder="1" applyProtection="1"/>
    <xf numFmtId="167" fontId="19" fillId="33" borderId="496" xfId="214" applyFont="1" applyFill="1" applyBorder="1" applyProtection="1"/>
    <xf numFmtId="167" fontId="28" fillId="28" borderId="478" xfId="0" applyFont="1" applyFill="1" applyBorder="1" applyAlignment="1" applyProtection="1">
      <alignment horizontal="center" vertical="center" wrapText="1"/>
      <protection locked="0"/>
    </xf>
    <xf numFmtId="49" fontId="32" fillId="0" borderId="108" xfId="6" applyNumberFormat="1" applyFont="1" applyBorder="1" applyAlignment="1" applyProtection="1">
      <alignment horizontal="center" vertical="center"/>
      <protection locked="0"/>
    </xf>
    <xf numFmtId="171" fontId="31" fillId="0" borderId="457" xfId="235" applyNumberFormat="1" applyFont="1" applyFill="1" applyBorder="1" applyAlignment="1" applyProtection="1">
      <alignment horizontal="left" wrapText="1"/>
      <protection locked="0"/>
    </xf>
    <xf numFmtId="0" fontId="27" fillId="33" borderId="355" xfId="5" applyFont="1" applyFill="1" applyBorder="1" applyAlignment="1" applyProtection="1">
      <alignment horizontal="left" vertical="center"/>
    </xf>
    <xf numFmtId="167" fontId="27" fillId="0" borderId="0" xfId="0" applyFont="1" applyFill="1"/>
    <xf numFmtId="0" fontId="28" fillId="0" borderId="0" xfId="21182" applyFont="1" applyFill="1" applyAlignment="1">
      <alignment horizontal="center"/>
    </xf>
    <xf numFmtId="0" fontId="25" fillId="0" borderId="0" xfId="21182" applyFont="1" applyFill="1" applyAlignment="1">
      <alignment horizontal="center"/>
    </xf>
    <xf numFmtId="167" fontId="87" fillId="33" borderId="0" xfId="209" quotePrefix="1" applyNumberFormat="1" applyFont="1" applyFill="1" applyAlignment="1" applyProtection="1">
      <alignment horizontal="center"/>
    </xf>
    <xf numFmtId="0" fontId="27" fillId="33" borderId="0" xfId="8" applyFont="1" applyFill="1" applyBorder="1" applyAlignment="1" applyProtection="1">
      <alignment horizontal="center"/>
    </xf>
    <xf numFmtId="49" fontId="28" fillId="33" borderId="0" xfId="0" applyNumberFormat="1" applyFont="1" applyFill="1" applyAlignment="1">
      <alignment horizontal="left" vertical="top"/>
    </xf>
    <xf numFmtId="0" fontId="27" fillId="33" borderId="80" xfId="8" applyFont="1" applyFill="1" applyBorder="1" applyAlignment="1" applyProtection="1">
      <alignment horizontal="left" vertical="top"/>
    </xf>
    <xf numFmtId="0" fontId="28" fillId="33" borderId="0" xfId="8" applyFont="1" applyFill="1" applyAlignment="1" applyProtection="1">
      <alignment horizontal="center" vertical="top"/>
    </xf>
    <xf numFmtId="0" fontId="28" fillId="33" borderId="0" xfId="8" applyFont="1" applyFill="1" applyBorder="1" applyAlignment="1" applyProtection="1">
      <alignment horizontal="center" vertical="top"/>
    </xf>
    <xf numFmtId="0" fontId="27" fillId="33" borderId="80" xfId="8" applyFont="1" applyFill="1" applyBorder="1" applyAlignment="1" applyProtection="1">
      <alignment vertical="top"/>
    </xf>
    <xf numFmtId="167" fontId="27" fillId="33" borderId="80" xfId="0" applyFont="1" applyFill="1" applyBorder="1"/>
    <xf numFmtId="167" fontId="28" fillId="33" borderId="80" xfId="0" applyFont="1" applyFill="1" applyBorder="1"/>
    <xf numFmtId="41" fontId="137" fillId="34" borderId="499" xfId="21178" applyNumberFormat="1" applyFont="1" applyFill="1" applyBorder="1"/>
    <xf numFmtId="187" fontId="27" fillId="34" borderId="135" xfId="21180" quotePrefix="1" applyNumberFormat="1" applyFont="1" applyFill="1" applyBorder="1" applyAlignment="1">
      <alignment horizontal="center" vertical="center" wrapText="1"/>
    </xf>
    <xf numFmtId="171" fontId="28" fillId="29" borderId="313" xfId="202" applyNumberFormat="1" applyFont="1" applyFill="1" applyBorder="1" applyProtection="1"/>
    <xf numFmtId="167" fontId="28" fillId="0" borderId="80" xfId="0" applyFont="1" applyBorder="1" applyProtection="1">
      <protection locked="0"/>
    </xf>
    <xf numFmtId="167" fontId="27" fillId="28" borderId="309" xfId="0" applyFont="1" applyFill="1" applyBorder="1" applyAlignment="1" applyProtection="1">
      <alignment wrapText="1"/>
    </xf>
    <xf numFmtId="167" fontId="28" fillId="28" borderId="38" xfId="0" applyFont="1" applyFill="1" applyBorder="1" applyAlignment="1" applyProtection="1">
      <alignment wrapText="1"/>
    </xf>
    <xf numFmtId="171" fontId="28" fillId="0" borderId="479" xfId="202" applyNumberFormat="1" applyFont="1" applyFill="1" applyBorder="1" applyProtection="1">
      <protection locked="0"/>
    </xf>
    <xf numFmtId="171" fontId="28" fillId="0" borderId="511" xfId="202" applyNumberFormat="1" applyFont="1" applyFill="1" applyBorder="1" applyProtection="1">
      <protection locked="0"/>
    </xf>
    <xf numFmtId="171" fontId="28" fillId="28" borderId="476" xfId="202" applyNumberFormat="1" applyFont="1" applyFill="1" applyBorder="1" applyProtection="1"/>
    <xf numFmtId="171" fontId="28" fillId="28" borderId="63" xfId="202" applyNumberFormat="1" applyFont="1" applyFill="1" applyBorder="1" applyProtection="1"/>
    <xf numFmtId="171" fontId="28" fillId="0" borderId="487" xfId="202" applyNumberFormat="1" applyFont="1" applyFill="1" applyBorder="1" applyProtection="1">
      <protection locked="0"/>
    </xf>
    <xf numFmtId="171" fontId="28" fillId="0" borderId="478" xfId="202" applyNumberFormat="1" applyFont="1" applyFill="1" applyBorder="1" applyProtection="1">
      <protection locked="0"/>
    </xf>
    <xf numFmtId="171" fontId="28" fillId="28" borderId="511" xfId="202" applyNumberFormat="1" applyFont="1" applyFill="1" applyBorder="1" applyProtection="1"/>
    <xf numFmtId="167" fontId="28" fillId="0" borderId="485" xfId="0" applyFont="1" applyFill="1" applyBorder="1" applyProtection="1">
      <protection locked="0"/>
    </xf>
    <xf numFmtId="167" fontId="27" fillId="28" borderId="309" xfId="0" applyFont="1" applyFill="1" applyBorder="1" applyProtection="1"/>
    <xf numFmtId="167" fontId="27" fillId="28" borderId="40" xfId="0" applyFont="1" applyFill="1" applyBorder="1" applyProtection="1"/>
    <xf numFmtId="167" fontId="27" fillId="33" borderId="517" xfId="0" applyFont="1" applyFill="1" applyBorder="1" applyAlignment="1" applyProtection="1">
      <alignment horizontal="center" wrapText="1"/>
    </xf>
    <xf numFmtId="167" fontId="27" fillId="28" borderId="518" xfId="0" applyFont="1" applyFill="1" applyBorder="1" applyAlignment="1" applyProtection="1">
      <alignment horizontal="center" vertical="center" wrapText="1"/>
    </xf>
    <xf numFmtId="171" fontId="27" fillId="29" borderId="42" xfId="202" applyNumberFormat="1" applyFont="1" applyFill="1" applyBorder="1" applyProtection="1"/>
    <xf numFmtId="49" fontId="28" fillId="33" borderId="108" xfId="9" applyNumberFormat="1" applyFont="1" applyFill="1" applyBorder="1" applyAlignment="1" applyProtection="1">
      <alignment horizontal="center"/>
    </xf>
    <xf numFmtId="167" fontId="27" fillId="33" borderId="10" xfId="0" applyFont="1" applyFill="1" applyBorder="1" applyAlignment="1">
      <alignment horizontal="left"/>
    </xf>
    <xf numFmtId="167" fontId="27" fillId="33" borderId="0" xfId="0" applyFont="1" applyFill="1" applyBorder="1" applyAlignment="1">
      <alignment horizontal="left"/>
    </xf>
    <xf numFmtId="164" fontId="27" fillId="33" borderId="264" xfId="21180" applyNumberFormat="1" applyFont="1" applyFill="1" applyBorder="1"/>
    <xf numFmtId="167" fontId="28" fillId="33" borderId="5" xfId="0" applyFont="1" applyFill="1" applyBorder="1"/>
    <xf numFmtId="167" fontId="27" fillId="33" borderId="4" xfId="0" applyFont="1" applyFill="1" applyBorder="1"/>
    <xf numFmtId="167" fontId="27" fillId="33" borderId="7" xfId="0" applyFont="1" applyFill="1" applyBorder="1"/>
    <xf numFmtId="167" fontId="27" fillId="33" borderId="7" xfId="0" quotePrefix="1" applyFont="1" applyFill="1" applyBorder="1" applyAlignment="1">
      <alignment horizontal="left"/>
    </xf>
    <xf numFmtId="167" fontId="28" fillId="33" borderId="4" xfId="0" applyFont="1" applyFill="1" applyBorder="1"/>
    <xf numFmtId="167" fontId="28" fillId="33" borderId="7" xfId="0" applyFont="1" applyFill="1" applyBorder="1"/>
    <xf numFmtId="167" fontId="27" fillId="33" borderId="80" xfId="0" quotePrefix="1" applyFont="1" applyFill="1" applyBorder="1" applyAlignment="1">
      <alignment horizontal="left"/>
    </xf>
    <xf numFmtId="167" fontId="28" fillId="33" borderId="5" xfId="0" applyFont="1" applyFill="1" applyBorder="1" applyAlignment="1">
      <alignment horizontal="left"/>
    </xf>
    <xf numFmtId="167" fontId="28" fillId="33" borderId="8" xfId="0" applyFont="1" applyFill="1" applyBorder="1" applyAlignment="1">
      <alignment horizontal="left"/>
    </xf>
    <xf numFmtId="167" fontId="28" fillId="33" borderId="7" xfId="0" quotePrefix="1" applyFont="1" applyFill="1" applyBorder="1" applyAlignment="1">
      <alignment horizontal="left"/>
    </xf>
    <xf numFmtId="167" fontId="27" fillId="33" borderId="0" xfId="0" quotePrefix="1" applyFont="1" applyFill="1" applyBorder="1" applyAlignment="1">
      <alignment horizontal="left"/>
    </xf>
    <xf numFmtId="167" fontId="27" fillId="33" borderId="5" xfId="0" applyFont="1" applyFill="1" applyBorder="1"/>
    <xf numFmtId="167" fontId="28" fillId="33" borderId="5" xfId="0" applyFont="1" applyFill="1" applyBorder="1" applyAlignment="1">
      <alignment wrapText="1"/>
    </xf>
    <xf numFmtId="167" fontId="28" fillId="33" borderId="80" xfId="0" applyFont="1" applyFill="1" applyBorder="1" applyAlignment="1">
      <alignment horizontal="center" wrapText="1"/>
    </xf>
    <xf numFmtId="167" fontId="28" fillId="33" borderId="0" xfId="0" applyFont="1" applyFill="1" applyBorder="1" applyAlignment="1">
      <alignment horizontal="center" wrapText="1"/>
    </xf>
    <xf numFmtId="49" fontId="27" fillId="33" borderId="108" xfId="21180" applyNumberFormat="1" applyFont="1" applyFill="1" applyBorder="1" applyAlignment="1">
      <alignment horizontal="center" vertical="top" wrapText="1"/>
    </xf>
    <xf numFmtId="167" fontId="27" fillId="33" borderId="80" xfId="0" applyFont="1" applyFill="1" applyBorder="1" applyAlignment="1">
      <alignment horizontal="left"/>
    </xf>
    <xf numFmtId="187" fontId="27" fillId="33" borderId="135" xfId="21181" quotePrefix="1" applyNumberFormat="1" applyFont="1" applyFill="1" applyBorder="1" applyAlignment="1">
      <alignment horizontal="center" vertical="top" wrapText="1"/>
    </xf>
    <xf numFmtId="167" fontId="28" fillId="33" borderId="4" xfId="0" applyFont="1" applyFill="1" applyBorder="1" applyAlignment="1">
      <alignment horizontal="left" indent="1"/>
    </xf>
    <xf numFmtId="167" fontId="28" fillId="33" borderId="7" xfId="0" applyFont="1" applyFill="1" applyBorder="1" applyAlignment="1">
      <alignment horizontal="left" indent="1"/>
    </xf>
    <xf numFmtId="167" fontId="28" fillId="33" borderId="8" xfId="0" applyFont="1" applyFill="1" applyBorder="1"/>
    <xf numFmtId="167" fontId="27" fillId="33" borderId="7" xfId="0" applyFont="1" applyFill="1" applyBorder="1" applyAlignment="1">
      <alignment horizontal="left"/>
    </xf>
    <xf numFmtId="167" fontId="27" fillId="33" borderId="8" xfId="0" applyFont="1" applyFill="1" applyBorder="1" applyAlignment="1">
      <alignment horizontal="left"/>
    </xf>
    <xf numFmtId="167" fontId="27" fillId="33" borderId="11" xfId="59" applyFont="1" applyFill="1" applyBorder="1" applyAlignment="1">
      <alignment horizontal="left"/>
    </xf>
    <xf numFmtId="167" fontId="27" fillId="33" borderId="10" xfId="59" applyFont="1" applyFill="1" applyBorder="1" applyAlignment="1">
      <alignment horizontal="left"/>
    </xf>
    <xf numFmtId="167" fontId="28" fillId="33" borderId="10" xfId="0" applyFont="1" applyFill="1" applyBorder="1"/>
    <xf numFmtId="167" fontId="28" fillId="33" borderId="5" xfId="59" applyFont="1" applyFill="1" applyBorder="1"/>
    <xf numFmtId="167" fontId="28" fillId="33" borderId="8" xfId="0" applyFont="1" applyFill="1" applyBorder="1" applyAlignment="1">
      <alignment wrapText="1"/>
    </xf>
    <xf numFmtId="167" fontId="27" fillId="33" borderId="8" xfId="0" applyFont="1" applyFill="1" applyBorder="1"/>
    <xf numFmtId="167" fontId="28" fillId="33" borderId="8" xfId="0" applyFont="1" applyFill="1" applyBorder="1" applyAlignment="1"/>
    <xf numFmtId="167" fontId="27" fillId="33" borderId="8" xfId="0" applyFont="1" applyFill="1" applyBorder="1" applyAlignment="1"/>
    <xf numFmtId="167" fontId="27" fillId="33" borderId="11" xfId="0" applyFont="1" applyFill="1" applyBorder="1" applyAlignment="1">
      <alignment horizontal="left"/>
    </xf>
    <xf numFmtId="167" fontId="27" fillId="33" borderId="10" xfId="0" applyFont="1" applyFill="1" applyBorder="1" applyAlignment="1"/>
    <xf numFmtId="167" fontId="27" fillId="33" borderId="8" xfId="0" applyFont="1" applyFill="1" applyBorder="1" applyAlignment="1">
      <alignment horizontal="left" indent="1"/>
    </xf>
    <xf numFmtId="167" fontId="134" fillId="33" borderId="0" xfId="0" applyFont="1" applyFill="1"/>
    <xf numFmtId="49" fontId="27" fillId="33" borderId="135" xfId="21181" applyNumberFormat="1" applyFont="1" applyFill="1" applyBorder="1" applyAlignment="1">
      <alignment horizontal="center" vertical="top" wrapText="1"/>
    </xf>
    <xf numFmtId="187" fontId="27" fillId="33" borderId="135" xfId="21180" applyNumberFormat="1" applyFont="1" applyFill="1" applyBorder="1" applyAlignment="1">
      <alignment horizontal="center" vertical="top" wrapText="1"/>
    </xf>
    <xf numFmtId="187" fontId="27" fillId="33" borderId="135" xfId="21180" quotePrefix="1" applyNumberFormat="1" applyFont="1" applyFill="1" applyBorder="1" applyAlignment="1">
      <alignment horizontal="center" vertical="center" wrapText="1"/>
    </xf>
    <xf numFmtId="167" fontId="27" fillId="33" borderId="7" xfId="0" applyFont="1" applyFill="1" applyBorder="1" applyAlignment="1"/>
    <xf numFmtId="167" fontId="28" fillId="33" borderId="5" xfId="0" applyFont="1" applyFill="1" applyBorder="1" applyAlignment="1">
      <alignment horizontal="left" vertical="top"/>
    </xf>
    <xf numFmtId="167" fontId="27" fillId="33" borderId="5" xfId="0" applyFont="1" applyFill="1" applyBorder="1" applyAlignment="1">
      <alignment horizontal="left"/>
    </xf>
    <xf numFmtId="167" fontId="28" fillId="33" borderId="5" xfId="0" applyFont="1" applyFill="1" applyBorder="1" applyAlignment="1">
      <alignment horizontal="left" wrapText="1" indent="1"/>
    </xf>
    <xf numFmtId="167" fontId="28" fillId="33" borderId="5" xfId="0" applyFont="1" applyFill="1" applyBorder="1" applyAlignment="1">
      <alignment horizontal="left" wrapText="1"/>
    </xf>
    <xf numFmtId="167" fontId="28" fillId="33" borderId="8" xfId="0" applyFont="1" applyFill="1" applyBorder="1" applyAlignment="1">
      <alignment horizontal="left" wrapText="1" indent="1"/>
    </xf>
    <xf numFmtId="167" fontId="28" fillId="33" borderId="8" xfId="0" applyFont="1" applyFill="1" applyBorder="1" applyAlignment="1">
      <alignment horizontal="left" wrapText="1"/>
    </xf>
    <xf numFmtId="49" fontId="27" fillId="33" borderId="8" xfId="0" applyNumberFormat="1" applyFont="1" applyFill="1" applyBorder="1" applyAlignment="1">
      <alignment horizontal="left"/>
    </xf>
    <xf numFmtId="167" fontId="27" fillId="33" borderId="0" xfId="0" applyFont="1" applyFill="1" applyBorder="1" applyAlignment="1"/>
    <xf numFmtId="167" fontId="28" fillId="33" borderId="80" xfId="0" applyFont="1" applyFill="1" applyBorder="1" applyAlignment="1">
      <alignment horizontal="left" indent="1"/>
    </xf>
    <xf numFmtId="167" fontId="28" fillId="33" borderId="11" xfId="0" applyFont="1" applyFill="1" applyBorder="1" applyAlignment="1">
      <alignment horizontal="left" indent="1"/>
    </xf>
    <xf numFmtId="167" fontId="27" fillId="33" borderId="10" xfId="0" applyFont="1" applyFill="1" applyBorder="1"/>
    <xf numFmtId="167" fontId="27" fillId="33" borderId="0" xfId="0" applyFont="1" applyFill="1" applyBorder="1" applyAlignment="1">
      <alignment horizontal="left"/>
    </xf>
    <xf numFmtId="167" fontId="27" fillId="33" borderId="0" xfId="0" applyFont="1" applyFill="1" applyAlignment="1" applyProtection="1">
      <alignment horizontal="left"/>
    </xf>
    <xf numFmtId="167" fontId="0" fillId="33" borderId="0" xfId="0" applyFill="1" applyAlignment="1"/>
    <xf numFmtId="167" fontId="27" fillId="33" borderId="0" xfId="0" applyFont="1" applyFill="1" applyBorder="1" applyAlignment="1" applyProtection="1"/>
    <xf numFmtId="187" fontId="27" fillId="33" borderId="108" xfId="21180" applyNumberFormat="1" applyFont="1" applyFill="1" applyBorder="1" applyAlignment="1">
      <alignment horizontal="center" vertical="top" wrapText="1"/>
    </xf>
    <xf numFmtId="167" fontId="27" fillId="33" borderId="4" xfId="59" applyFont="1" applyFill="1" applyBorder="1" applyAlignment="1">
      <alignment horizontal="left"/>
    </xf>
    <xf numFmtId="167" fontId="27" fillId="33" borderId="5" xfId="59" applyFont="1" applyFill="1" applyBorder="1" applyAlignment="1">
      <alignment horizontal="left"/>
    </xf>
    <xf numFmtId="167" fontId="27" fillId="33" borderId="7" xfId="59" applyFont="1" applyFill="1" applyBorder="1" applyAlignment="1">
      <alignment horizontal="left"/>
    </xf>
    <xf numFmtId="167" fontId="27" fillId="33" borderId="8" xfId="59" applyFont="1" applyFill="1" applyBorder="1" applyAlignment="1">
      <alignment horizontal="left"/>
    </xf>
    <xf numFmtId="167" fontId="27" fillId="33" borderId="5" xfId="0" applyFont="1" applyFill="1" applyBorder="1" applyAlignment="1"/>
    <xf numFmtId="187" fontId="27" fillId="33" borderId="159" xfId="21181" quotePrefix="1" applyNumberFormat="1" applyFont="1" applyFill="1" applyBorder="1" applyAlignment="1">
      <alignment horizontal="center" vertical="top" wrapText="1"/>
    </xf>
    <xf numFmtId="49" fontId="28" fillId="33" borderId="0" xfId="7" quotePrefix="1" applyNumberFormat="1" applyFont="1" applyFill="1" applyAlignment="1">
      <alignment horizontal="center"/>
    </xf>
    <xf numFmtId="49" fontId="22" fillId="33" borderId="0" xfId="0" applyNumberFormat="1" applyFont="1" applyFill="1" applyAlignment="1">
      <alignment horizontal="left"/>
    </xf>
    <xf numFmtId="49" fontId="28" fillId="33" borderId="0" xfId="7" applyNumberFormat="1" applyFont="1" applyFill="1"/>
    <xf numFmtId="49" fontId="135" fillId="33" borderId="0" xfId="11" applyNumberFormat="1" applyFont="1" applyFill="1" applyBorder="1" applyAlignment="1">
      <alignment horizontal="center"/>
    </xf>
    <xf numFmtId="49" fontId="28" fillId="33" borderId="0" xfId="7" applyNumberFormat="1" applyFont="1" applyFill="1" applyBorder="1" applyAlignment="1">
      <alignment horizontal="center"/>
    </xf>
    <xf numFmtId="49" fontId="28" fillId="33" borderId="0" xfId="7" applyNumberFormat="1" applyFont="1" applyFill="1" applyAlignment="1"/>
    <xf numFmtId="49" fontId="28" fillId="33" borderId="80" xfId="7" applyNumberFormat="1" applyFont="1" applyFill="1" applyBorder="1"/>
    <xf numFmtId="49" fontId="28" fillId="33" borderId="0" xfId="7" applyNumberFormat="1" applyFont="1" applyFill="1" applyBorder="1"/>
    <xf numFmtId="167" fontId="31" fillId="33" borderId="164" xfId="0" applyFont="1" applyFill="1" applyBorder="1" applyAlignment="1" applyProtection="1">
      <alignment horizontal="center" wrapText="1"/>
    </xf>
    <xf numFmtId="167" fontId="31" fillId="33" borderId="159" xfId="0" applyFont="1" applyFill="1" applyBorder="1" applyAlignment="1" applyProtection="1">
      <alignment horizontal="left" wrapText="1"/>
    </xf>
    <xf numFmtId="167" fontId="31" fillId="33" borderId="264" xfId="0" applyFont="1" applyFill="1" applyBorder="1" applyAlignment="1" applyProtection="1">
      <alignment horizontal="center" wrapText="1"/>
    </xf>
    <xf numFmtId="167" fontId="27" fillId="33" borderId="264" xfId="0" applyFont="1" applyFill="1" applyBorder="1" applyAlignment="1" applyProtection="1">
      <alignment horizontal="center" wrapText="1"/>
    </xf>
    <xf numFmtId="167" fontId="27" fillId="33" borderId="439" xfId="0" quotePrefix="1" applyNumberFormat="1" applyFont="1" applyFill="1" applyBorder="1" applyAlignment="1" applyProtection="1">
      <alignment horizontal="center"/>
    </xf>
    <xf numFmtId="167" fontId="26" fillId="33" borderId="163" xfId="0" applyFont="1" applyFill="1" applyBorder="1" applyAlignment="1" applyProtection="1">
      <alignment horizontal="center"/>
    </xf>
    <xf numFmtId="167" fontId="26" fillId="33" borderId="264" xfId="0" applyFont="1" applyFill="1" applyBorder="1" applyAlignment="1" applyProtection="1">
      <alignment horizontal="center"/>
    </xf>
    <xf numFmtId="167" fontId="26" fillId="33" borderId="166" xfId="0" applyFont="1" applyFill="1" applyBorder="1" applyAlignment="1" applyProtection="1">
      <alignment horizontal="center"/>
    </xf>
    <xf numFmtId="41" fontId="137" fillId="33" borderId="499" xfId="21178" applyNumberFormat="1" applyFont="1" applyFill="1" applyBorder="1"/>
    <xf numFmtId="0" fontId="94" fillId="33" borderId="0" xfId="21178" applyFont="1" applyFill="1" applyBorder="1"/>
    <xf numFmtId="167" fontId="28" fillId="33" borderId="80" xfId="0" applyFont="1" applyFill="1" applyBorder="1" applyAlignment="1">
      <alignment wrapText="1"/>
    </xf>
    <xf numFmtId="0" fontId="93" fillId="33" borderId="5" xfId="21178" applyFont="1" applyFill="1" applyBorder="1"/>
    <xf numFmtId="0" fontId="93" fillId="33" borderId="5" xfId="21178" applyFont="1" applyFill="1" applyBorder="1" applyAlignment="1"/>
    <xf numFmtId="0" fontId="93" fillId="33" borderId="8" xfId="21178" applyFont="1" applyFill="1" applyBorder="1"/>
    <xf numFmtId="0" fontId="93" fillId="33" borderId="8" xfId="21178" applyFont="1" applyFill="1" applyBorder="1" applyAlignment="1">
      <alignment wrapText="1"/>
    </xf>
    <xf numFmtId="0" fontId="94" fillId="33" borderId="8" xfId="21178" applyFont="1" applyFill="1" applyBorder="1"/>
    <xf numFmtId="0" fontId="93" fillId="33" borderId="0" xfId="21178" applyFont="1" applyFill="1" applyBorder="1"/>
    <xf numFmtId="167" fontId="27" fillId="33" borderId="4" xfId="0" quotePrefix="1" applyFont="1" applyFill="1" applyBorder="1" applyAlignment="1">
      <alignment wrapText="1"/>
    </xf>
    <xf numFmtId="167" fontId="18" fillId="33" borderId="0" xfId="0" quotePrefix="1" applyFont="1" applyFill="1" applyAlignment="1">
      <alignment horizontal="right"/>
    </xf>
    <xf numFmtId="0" fontId="136" fillId="33" borderId="0" xfId="13" quotePrefix="1" applyFont="1" applyFill="1" applyAlignment="1">
      <alignment horizontal="right"/>
    </xf>
    <xf numFmtId="49" fontId="92" fillId="33" borderId="0" xfId="7" applyNumberFormat="1" applyFont="1" applyFill="1" applyBorder="1" applyAlignment="1">
      <alignment horizontal="right"/>
    </xf>
    <xf numFmtId="49" fontId="28" fillId="33" borderId="0" xfId="7" applyNumberFormat="1" applyFont="1" applyFill="1" applyBorder="1" applyAlignment="1"/>
    <xf numFmtId="49" fontId="27" fillId="33" borderId="80" xfId="21178" applyNumberFormat="1" applyFont="1" applyFill="1" applyBorder="1"/>
    <xf numFmtId="187" fontId="27" fillId="32" borderId="135" xfId="21180" quotePrefix="1" applyNumberFormat="1" applyFont="1" applyFill="1" applyBorder="1" applyAlignment="1">
      <alignment horizontal="center" vertical="center" wrapText="1"/>
    </xf>
    <xf numFmtId="0" fontId="28" fillId="33" borderId="0" xfId="21178" applyFont="1" applyFill="1"/>
    <xf numFmtId="167" fontId="27" fillId="33" borderId="520" xfId="0" applyFont="1" applyFill="1" applyBorder="1" applyAlignment="1"/>
    <xf numFmtId="167" fontId="28" fillId="33" borderId="520" xfId="0" applyFont="1" applyFill="1" applyBorder="1" applyAlignment="1"/>
    <xf numFmtId="167" fontId="28" fillId="33" borderId="0" xfId="0" applyFont="1" applyFill="1" applyBorder="1" applyAlignment="1">
      <alignment horizontal="left"/>
    </xf>
    <xf numFmtId="167" fontId="25" fillId="33" borderId="0" xfId="21183" applyFont="1" applyFill="1" applyBorder="1" applyAlignment="1"/>
    <xf numFmtId="0" fontId="18" fillId="33" borderId="0" xfId="21182" applyFont="1" applyFill="1"/>
    <xf numFmtId="49" fontId="28" fillId="33" borderId="164" xfId="21182" quotePrefix="1" applyNumberFormat="1" applyFont="1" applyFill="1" applyBorder="1" applyAlignment="1"/>
    <xf numFmtId="49" fontId="28" fillId="33" borderId="159" xfId="21182" quotePrefix="1" applyNumberFormat="1" applyFont="1" applyFill="1" applyBorder="1" applyAlignment="1">
      <alignment horizontal="center"/>
    </xf>
    <xf numFmtId="49" fontId="28" fillId="33" borderId="159" xfId="21182" applyNumberFormat="1" applyFont="1" applyFill="1" applyBorder="1" applyAlignment="1"/>
    <xf numFmtId="49" fontId="28" fillId="33" borderId="521" xfId="10" applyNumberFormat="1" applyFont="1" applyFill="1" applyBorder="1" applyAlignment="1" applyProtection="1">
      <alignment horizontal="center"/>
    </xf>
    <xf numFmtId="167" fontId="28" fillId="33" borderId="0" xfId="0" applyFont="1" applyFill="1" applyBorder="1" applyAlignment="1">
      <alignment horizontal="left" indent="2"/>
    </xf>
    <xf numFmtId="167" fontId="26" fillId="28" borderId="518" xfId="0" applyFont="1" applyFill="1" applyBorder="1" applyAlignment="1" applyProtection="1">
      <alignment horizontal="center" vertical="center" wrapText="1"/>
    </xf>
    <xf numFmtId="167" fontId="27" fillId="28" borderId="517" xfId="0" applyFont="1" applyFill="1" applyBorder="1" applyAlignment="1" applyProtection="1">
      <alignment horizontal="center" vertical="center" wrapText="1"/>
    </xf>
    <xf numFmtId="171" fontId="27" fillId="31" borderId="520" xfId="18857" applyNumberFormat="1" applyFont="1" applyFill="1" applyBorder="1" applyAlignment="1" applyProtection="1">
      <alignment horizontal="right"/>
    </xf>
    <xf numFmtId="164" fontId="27" fillId="34" borderId="108" xfId="21180" applyNumberFormat="1" applyFont="1" applyFill="1" applyBorder="1" applyAlignment="1">
      <alignment horizontal="right"/>
    </xf>
    <xf numFmtId="167" fontId="28" fillId="28" borderId="30" xfId="0" applyFont="1" applyFill="1" applyBorder="1" applyProtection="1"/>
    <xf numFmtId="171" fontId="41" fillId="0" borderId="0" xfId="0" applyNumberFormat="1" applyFont="1" applyFill="1" applyProtection="1"/>
    <xf numFmtId="167" fontId="41" fillId="0" borderId="0" xfId="0" applyFont="1" applyFill="1" applyProtection="1"/>
    <xf numFmtId="167" fontId="28" fillId="49" borderId="108" xfId="0" applyFont="1" applyFill="1" applyBorder="1" applyProtection="1">
      <protection locked="0"/>
    </xf>
    <xf numFmtId="171" fontId="41" fillId="49" borderId="0" xfId="0" applyNumberFormat="1" applyFont="1" applyFill="1" applyProtection="1"/>
    <xf numFmtId="167" fontId="41" fillId="49" borderId="0" xfId="0" applyFont="1" applyFill="1" applyProtection="1"/>
    <xf numFmtId="167" fontId="28" fillId="3" borderId="471" xfId="11" applyFont="1" applyFill="1" applyBorder="1" applyAlignment="1" applyProtection="1">
      <alignment horizontal="left"/>
      <protection locked="0"/>
    </xf>
    <xf numFmtId="167" fontId="28" fillId="0" borderId="511" xfId="0" applyFont="1" applyFill="1" applyBorder="1" applyAlignment="1" applyProtection="1">
      <alignment horizontal="center"/>
      <protection locked="0"/>
    </xf>
    <xf numFmtId="167" fontId="28" fillId="0" borderId="471" xfId="0" applyFont="1" applyFill="1" applyBorder="1" applyProtection="1">
      <protection locked="0"/>
    </xf>
    <xf numFmtId="167" fontId="28" fillId="0" borderId="520" xfId="0" applyFont="1" applyFill="1" applyBorder="1" applyProtection="1">
      <protection locked="0"/>
    </xf>
    <xf numFmtId="167" fontId="139" fillId="33" borderId="0" xfId="0" applyFont="1" applyFill="1" applyAlignment="1">
      <alignment horizontal="center"/>
    </xf>
    <xf numFmtId="49" fontId="28" fillId="0" borderId="327" xfId="9" quotePrefix="1" applyNumberFormat="1" applyFont="1" applyBorder="1" applyAlignment="1" applyProtection="1">
      <alignment horizontal="left"/>
      <protection locked="0"/>
    </xf>
    <xf numFmtId="49" fontId="28" fillId="0" borderId="60" xfId="9" quotePrefix="1" applyNumberFormat="1" applyFont="1" applyBorder="1" applyAlignment="1" applyProtection="1">
      <alignment horizontal="left"/>
      <protection locked="0"/>
    </xf>
    <xf numFmtId="49" fontId="28" fillId="0" borderId="60" xfId="9" applyNumberFormat="1" applyFont="1" applyBorder="1" applyAlignment="1" applyProtection="1">
      <alignment horizontal="left"/>
      <protection locked="0"/>
    </xf>
    <xf numFmtId="49" fontId="28" fillId="0" borderId="60" xfId="9" quotePrefix="1" applyNumberFormat="1" applyFont="1" applyBorder="1" applyAlignment="1" applyProtection="1">
      <protection locked="0"/>
    </xf>
    <xf numFmtId="167" fontId="28" fillId="0" borderId="291" xfId="0" applyFont="1" applyFill="1" applyBorder="1" applyProtection="1">
      <protection locked="0"/>
    </xf>
    <xf numFmtId="41" fontId="137" fillId="0" borderId="499" xfId="21178" applyNumberFormat="1" applyFont="1" applyBorder="1" applyProtection="1">
      <protection locked="0"/>
    </xf>
    <xf numFmtId="167" fontId="28" fillId="49" borderId="30" xfId="0" applyFont="1" applyFill="1" applyBorder="1" applyProtection="1">
      <protection locked="0"/>
    </xf>
    <xf numFmtId="171" fontId="28" fillId="33" borderId="106" xfId="202" applyNumberFormat="1" applyFont="1" applyFill="1" applyBorder="1" applyProtection="1">
      <protection locked="0"/>
    </xf>
    <xf numFmtId="167" fontId="27" fillId="33" borderId="11" xfId="0" applyFont="1" applyFill="1" applyBorder="1"/>
    <xf numFmtId="167" fontId="27" fillId="33" borderId="8" xfId="0" quotePrefix="1" applyFont="1" applyFill="1" applyBorder="1" applyAlignment="1">
      <alignment horizontal="left"/>
    </xf>
    <xf numFmtId="167" fontId="28" fillId="33" borderId="5" xfId="0" quotePrefix="1" applyFont="1" applyFill="1" applyBorder="1" applyAlignment="1">
      <alignment horizontal="left"/>
    </xf>
    <xf numFmtId="167" fontId="28" fillId="33" borderId="8" xfId="0" quotePrefix="1" applyFont="1" applyFill="1" applyBorder="1" applyAlignment="1">
      <alignment horizontal="left"/>
    </xf>
    <xf numFmtId="49" fontId="27" fillId="33" borderId="4" xfId="9" quotePrefix="1" applyNumberFormat="1" applyFont="1" applyFill="1" applyBorder="1" applyAlignment="1">
      <alignment horizontal="left"/>
    </xf>
    <xf numFmtId="49" fontId="27" fillId="33" borderId="80" xfId="9" quotePrefix="1" applyNumberFormat="1" applyFont="1" applyFill="1" applyBorder="1" applyAlignment="1">
      <alignment horizontal="left"/>
    </xf>
    <xf numFmtId="49" fontId="28" fillId="33" borderId="5" xfId="9" applyNumberFormat="1" applyFont="1" applyFill="1" applyBorder="1" applyAlignment="1">
      <alignment horizontal="left"/>
    </xf>
    <xf numFmtId="49" fontId="28" fillId="33" borderId="8" xfId="9" applyNumberFormat="1" applyFont="1" applyFill="1" applyBorder="1" applyAlignment="1">
      <alignment horizontal="left"/>
    </xf>
    <xf numFmtId="49" fontId="27" fillId="33" borderId="8" xfId="9" applyNumberFormat="1" applyFont="1" applyFill="1" applyBorder="1" applyAlignment="1">
      <alignment horizontal="left"/>
    </xf>
    <xf numFmtId="49" fontId="27" fillId="33" borderId="11" xfId="9" applyNumberFormat="1" applyFont="1" applyFill="1" applyBorder="1" applyAlignment="1">
      <alignment horizontal="left"/>
    </xf>
    <xf numFmtId="167" fontId="28" fillId="33" borderId="11" xfId="0" applyFont="1" applyFill="1" applyBorder="1"/>
    <xf numFmtId="167" fontId="27" fillId="33" borderId="4" xfId="0" quotePrefix="1" applyFont="1" applyFill="1" applyBorder="1" applyAlignment="1">
      <alignment horizontal="left"/>
    </xf>
    <xf numFmtId="167" fontId="27" fillId="33" borderId="0" xfId="0" applyFont="1" applyFill="1" applyAlignment="1" applyProtection="1">
      <alignment horizontal="left"/>
    </xf>
    <xf numFmtId="167" fontId="0" fillId="33" borderId="0" xfId="0" applyFill="1" applyAlignment="1"/>
    <xf numFmtId="167" fontId="27" fillId="33" borderId="0" xfId="0" applyFont="1" applyFill="1" applyBorder="1" applyAlignment="1" applyProtection="1"/>
    <xf numFmtId="167" fontId="28" fillId="33" borderId="0" xfId="0" applyFont="1" applyFill="1" applyAlignment="1" applyProtection="1"/>
    <xf numFmtId="171" fontId="27" fillId="34" borderId="520" xfId="18857" applyNumberFormat="1" applyFont="1" applyFill="1" applyBorder="1" applyAlignment="1" applyProtection="1">
      <alignment horizontal="right"/>
    </xf>
    <xf numFmtId="49" fontId="28" fillId="33" borderId="8" xfId="7" applyNumberFormat="1" applyFont="1" applyFill="1" applyBorder="1" applyAlignment="1"/>
    <xf numFmtId="167" fontId="28" fillId="33" borderId="4" xfId="0" applyFont="1" applyFill="1" applyBorder="1" applyAlignment="1">
      <alignment horizontal="left"/>
    </xf>
    <xf numFmtId="49" fontId="28" fillId="33" borderId="5" xfId="7" applyNumberFormat="1" applyFont="1" applyFill="1" applyBorder="1" applyAlignment="1"/>
    <xf numFmtId="49" fontId="27" fillId="33" borderId="0" xfId="7" applyNumberFormat="1" applyFont="1" applyFill="1" applyBorder="1" applyAlignment="1">
      <alignment horizontal="left"/>
    </xf>
    <xf numFmtId="49" fontId="27" fillId="33" borderId="10" xfId="7" applyNumberFormat="1" applyFont="1" applyFill="1" applyBorder="1" applyAlignment="1">
      <alignment horizontal="left"/>
    </xf>
    <xf numFmtId="49" fontId="27" fillId="33" borderId="5" xfId="7" applyNumberFormat="1" applyFont="1" applyFill="1" applyBorder="1" applyAlignment="1">
      <alignment horizontal="left"/>
    </xf>
    <xf numFmtId="49" fontId="28" fillId="33" borderId="10" xfId="7" applyNumberFormat="1" applyFont="1" applyFill="1" applyBorder="1" applyAlignment="1">
      <alignment horizontal="left"/>
    </xf>
    <xf numFmtId="49" fontId="28" fillId="33" borderId="5" xfId="7" applyNumberFormat="1" applyFont="1" applyFill="1" applyBorder="1" applyAlignment="1">
      <alignment horizontal="left"/>
    </xf>
    <xf numFmtId="49" fontId="28" fillId="33" borderId="0" xfId="7" applyNumberFormat="1" applyFont="1" applyFill="1" applyBorder="1" applyAlignment="1">
      <alignment horizontal="left"/>
    </xf>
    <xf numFmtId="49" fontId="27" fillId="33" borderId="80" xfId="9" applyNumberFormat="1" applyFont="1" applyFill="1" applyBorder="1" applyAlignment="1">
      <alignment horizontal="left"/>
    </xf>
    <xf numFmtId="164" fontId="27" fillId="34" borderId="433" xfId="21180" applyNumberFormat="1" applyFont="1" applyFill="1" applyBorder="1" applyAlignment="1">
      <alignment horizontal="right"/>
    </xf>
    <xf numFmtId="49" fontId="27" fillId="33" borderId="4" xfId="9" applyNumberFormat="1" applyFont="1" applyFill="1" applyBorder="1" applyAlignment="1">
      <alignment horizontal="left"/>
    </xf>
    <xf numFmtId="49" fontId="28" fillId="33" borderId="7" xfId="9" applyNumberFormat="1" applyFont="1" applyFill="1" applyBorder="1" applyAlignment="1">
      <alignment horizontal="left"/>
    </xf>
    <xf numFmtId="49" fontId="28" fillId="33" borderId="4" xfId="9" applyNumberFormat="1" applyFont="1" applyFill="1" applyBorder="1" applyAlignment="1">
      <alignment horizontal="left"/>
    </xf>
    <xf numFmtId="167" fontId="28" fillId="33" borderId="10" xfId="0" quotePrefix="1" applyFont="1" applyFill="1" applyBorder="1" applyAlignment="1">
      <alignment horizontal="left"/>
    </xf>
    <xf numFmtId="167" fontId="19" fillId="33" borderId="8" xfId="0" quotePrefix="1" applyFont="1" applyFill="1" applyBorder="1" applyAlignment="1">
      <alignment horizontal="left"/>
    </xf>
    <xf numFmtId="167" fontId="28" fillId="33" borderId="8" xfId="0" quotePrefix="1" applyFont="1" applyFill="1" applyBorder="1" applyAlignment="1"/>
    <xf numFmtId="167" fontId="28" fillId="33" borderId="7" xfId="0" quotePrefix="1" applyFont="1" applyFill="1" applyBorder="1" applyAlignment="1"/>
    <xf numFmtId="167" fontId="28" fillId="33" borderId="4" xfId="0" quotePrefix="1" applyFont="1" applyFill="1" applyBorder="1" applyAlignment="1">
      <alignment horizontal="left"/>
    </xf>
    <xf numFmtId="167" fontId="28" fillId="33" borderId="8" xfId="0" quotePrefix="1" applyFont="1" applyFill="1" applyBorder="1" applyAlignment="1">
      <alignment horizontal="left" wrapText="1"/>
    </xf>
    <xf numFmtId="49" fontId="28" fillId="33" borderId="520" xfId="7" applyNumberFormat="1" applyFont="1" applyFill="1" applyBorder="1" applyAlignment="1">
      <alignment horizontal="center"/>
    </xf>
    <xf numFmtId="49" fontId="28" fillId="33" borderId="108" xfId="7" applyNumberFormat="1" applyFont="1" applyFill="1" applyBorder="1" applyAlignment="1">
      <alignment horizontal="center"/>
    </xf>
    <xf numFmtId="49" fontId="28" fillId="33" borderId="374" xfId="7" applyNumberFormat="1" applyFont="1" applyFill="1" applyBorder="1" applyAlignment="1">
      <alignment horizontal="center"/>
    </xf>
    <xf numFmtId="49" fontId="28" fillId="33" borderId="159" xfId="7" applyNumberFormat="1" applyFont="1" applyFill="1" applyBorder="1"/>
    <xf numFmtId="167" fontId="26" fillId="28" borderId="159" xfId="0" applyFont="1" applyFill="1" applyBorder="1" applyAlignment="1" applyProtection="1">
      <alignment horizontal="center" wrapText="1"/>
    </xf>
    <xf numFmtId="167" fontId="27" fillId="33" borderId="108" xfId="11" applyFont="1" applyFill="1" applyBorder="1" applyAlignment="1" applyProtection="1">
      <alignment horizontal="center"/>
    </xf>
    <xf numFmtId="167" fontId="93" fillId="33" borderId="0" xfId="761" applyFont="1" applyFill="1" applyBorder="1"/>
    <xf numFmtId="49" fontId="93" fillId="33" borderId="0" xfId="761" applyNumberFormat="1" applyFont="1" applyFill="1" applyBorder="1" applyAlignment="1">
      <alignment horizontal="center"/>
    </xf>
    <xf numFmtId="167" fontId="93" fillId="33" borderId="0" xfId="761" applyFont="1" applyFill="1" applyBorder="1" applyAlignment="1">
      <alignment horizontal="left" indent="2"/>
    </xf>
    <xf numFmtId="49" fontId="28" fillId="33" borderId="0" xfId="761" applyNumberFormat="1" applyFont="1" applyFill="1" applyBorder="1"/>
    <xf numFmtId="167" fontId="28" fillId="33" borderId="8" xfId="761" quotePrefix="1" applyFont="1" applyFill="1" applyBorder="1" applyAlignment="1">
      <alignment horizontal="left"/>
    </xf>
    <xf numFmtId="49" fontId="28" fillId="33" borderId="7" xfId="761" applyNumberFormat="1" applyFont="1" applyFill="1" applyBorder="1" applyAlignment="1">
      <alignment horizontal="center"/>
    </xf>
    <xf numFmtId="167" fontId="28" fillId="33" borderId="8" xfId="761" applyFont="1" applyFill="1" applyBorder="1"/>
    <xf numFmtId="167" fontId="28" fillId="33" borderId="5" xfId="761" applyFont="1" applyFill="1" applyBorder="1"/>
    <xf numFmtId="49" fontId="28" fillId="33" borderId="4" xfId="761" applyNumberFormat="1" applyFont="1" applyFill="1" applyBorder="1" applyAlignment="1">
      <alignment horizontal="center"/>
    </xf>
    <xf numFmtId="167" fontId="93" fillId="33" borderId="10" xfId="761" applyFont="1" applyFill="1" applyBorder="1"/>
    <xf numFmtId="167" fontId="94" fillId="33" borderId="11" xfId="761" applyFont="1" applyFill="1" applyBorder="1"/>
    <xf numFmtId="167" fontId="93" fillId="33" borderId="5" xfId="761" applyFont="1" applyFill="1" applyBorder="1" applyAlignment="1">
      <alignment horizontal="left" wrapText="1"/>
    </xf>
    <xf numFmtId="3" fontId="93" fillId="33" borderId="516" xfId="761" quotePrefix="1" applyNumberFormat="1" applyFont="1" applyFill="1" applyBorder="1" applyAlignment="1">
      <alignment horizontal="center"/>
    </xf>
    <xf numFmtId="3" fontId="93" fillId="33" borderId="433" xfId="761" quotePrefix="1" applyNumberFormat="1" applyFont="1" applyFill="1" applyBorder="1" applyAlignment="1">
      <alignment horizontal="center"/>
    </xf>
    <xf numFmtId="49" fontId="27" fillId="33" borderId="80" xfId="761" applyNumberFormat="1" applyFont="1" applyFill="1" applyBorder="1"/>
    <xf numFmtId="49" fontId="28" fillId="33" borderId="80" xfId="761" applyNumberFormat="1" applyFont="1" applyFill="1" applyBorder="1"/>
    <xf numFmtId="167" fontId="22" fillId="33" borderId="0" xfId="761" applyFont="1" applyFill="1" applyBorder="1" applyAlignment="1">
      <alignment horizontal="center"/>
    </xf>
    <xf numFmtId="0" fontId="23" fillId="33" borderId="0" xfId="8" applyFont="1" applyFill="1" applyAlignment="1"/>
    <xf numFmtId="0" fontId="23" fillId="33" borderId="0" xfId="8" applyFont="1" applyFill="1" applyBorder="1" applyAlignment="1"/>
    <xf numFmtId="172" fontId="27" fillId="33" borderId="165" xfId="203" applyNumberFormat="1" applyFont="1" applyFill="1" applyBorder="1" applyAlignment="1" applyProtection="1"/>
    <xf numFmtId="167" fontId="0" fillId="0" borderId="0" xfId="0" quotePrefix="1" applyFont="1" applyFill="1" applyAlignment="1"/>
    <xf numFmtId="49" fontId="28" fillId="33" borderId="0" xfId="21186" applyNumberFormat="1" applyFont="1" applyFill="1" applyBorder="1" applyAlignment="1">
      <alignment horizontal="center"/>
    </xf>
    <xf numFmtId="0" fontId="28" fillId="33" borderId="0" xfId="21186" applyFont="1" applyFill="1" applyBorder="1" applyAlignment="1">
      <alignment horizontal="left"/>
    </xf>
    <xf numFmtId="0" fontId="28" fillId="33" borderId="5" xfId="21186" applyFont="1" applyFill="1" applyBorder="1" applyAlignment="1">
      <alignment wrapText="1"/>
    </xf>
    <xf numFmtId="0" fontId="28" fillId="33" borderId="4" xfId="21186" applyFont="1" applyFill="1" applyBorder="1"/>
    <xf numFmtId="49" fontId="28" fillId="33" borderId="159" xfId="7" quotePrefix="1" applyNumberFormat="1" applyFont="1" applyFill="1" applyBorder="1" applyAlignment="1">
      <alignment horizontal="center"/>
    </xf>
    <xf numFmtId="49" fontId="28" fillId="33" borderId="383" xfId="7" quotePrefix="1" applyNumberFormat="1" applyFont="1" applyFill="1" applyBorder="1" applyAlignment="1">
      <alignment horizontal="center"/>
    </xf>
    <xf numFmtId="49" fontId="28" fillId="33" borderId="433" xfId="7" quotePrefix="1" applyNumberFormat="1" applyFont="1" applyFill="1" applyBorder="1" applyAlignment="1">
      <alignment horizontal="center" vertical="center" wrapText="1"/>
    </xf>
    <xf numFmtId="49" fontId="28" fillId="33" borderId="80" xfId="7" quotePrefix="1" applyNumberFormat="1" applyFont="1" applyFill="1" applyBorder="1" applyAlignment="1">
      <alignment horizontal="center" vertical="center" wrapText="1"/>
    </xf>
    <xf numFmtId="49" fontId="27" fillId="33" borderId="80" xfId="7" applyNumberFormat="1" applyFont="1" applyFill="1" applyBorder="1"/>
    <xf numFmtId="49" fontId="28" fillId="33" borderId="0" xfId="7" applyNumberFormat="1" applyFont="1" applyFill="1" applyAlignment="1">
      <alignment horizontal="center"/>
    </xf>
    <xf numFmtId="49" fontId="27" fillId="33" borderId="0" xfId="7" applyNumberFormat="1" applyFont="1" applyFill="1" applyAlignment="1">
      <alignment horizontal="left"/>
    </xf>
    <xf numFmtId="43" fontId="28" fillId="33" borderId="0" xfId="202" applyFont="1" applyFill="1" applyProtection="1"/>
    <xf numFmtId="167" fontId="27" fillId="33" borderId="10" xfId="0" applyFont="1" applyFill="1" applyBorder="1" applyAlignment="1">
      <alignment horizontal="left"/>
    </xf>
    <xf numFmtId="167" fontId="27" fillId="33" borderId="0" xfId="0" applyFont="1" applyFill="1" applyBorder="1" applyAlignment="1">
      <alignment horizontal="left"/>
    </xf>
    <xf numFmtId="167" fontId="28" fillId="33" borderId="8" xfId="0" applyFont="1" applyFill="1" applyBorder="1" applyAlignment="1">
      <alignment horizontal="left" wrapText="1"/>
    </xf>
    <xf numFmtId="167" fontId="27" fillId="33" borderId="440" xfId="0" applyFont="1" applyFill="1" applyBorder="1" applyAlignment="1" applyProtection="1">
      <alignment horizontal="center" vertical="center" wrapText="1"/>
    </xf>
    <xf numFmtId="171" fontId="27" fillId="31" borderId="520" xfId="202" applyNumberFormat="1" applyFont="1" applyFill="1" applyBorder="1" applyProtection="1"/>
    <xf numFmtId="171" fontId="28" fillId="29" borderId="520" xfId="202" applyNumberFormat="1" applyFont="1" applyFill="1" applyBorder="1" applyProtection="1"/>
    <xf numFmtId="0" fontId="27" fillId="33" borderId="347" xfId="233" applyFont="1" applyFill="1" applyBorder="1" applyProtection="1"/>
    <xf numFmtId="0" fontId="27" fillId="33" borderId="365" xfId="233" applyFont="1" applyFill="1" applyBorder="1" applyProtection="1"/>
    <xf numFmtId="167" fontId="27" fillId="33" borderId="365" xfId="0" applyFont="1" applyFill="1" applyBorder="1" applyProtection="1"/>
    <xf numFmtId="0" fontId="27" fillId="0" borderId="247" xfId="233" applyFont="1" applyFill="1" applyBorder="1" applyProtection="1">
      <protection locked="0"/>
    </xf>
    <xf numFmtId="171" fontId="27" fillId="36" borderId="366" xfId="202" applyNumberFormat="1" applyFont="1" applyFill="1" applyBorder="1" applyProtection="1"/>
    <xf numFmtId="171" fontId="27" fillId="36" borderId="363" xfId="202" applyNumberFormat="1" applyFont="1" applyFill="1" applyBorder="1" applyProtection="1"/>
    <xf numFmtId="167" fontId="22" fillId="0" borderId="0" xfId="0" applyFont="1"/>
    <xf numFmtId="171" fontId="31" fillId="29" borderId="520" xfId="202" applyNumberFormat="1" applyFont="1" applyFill="1" applyBorder="1" applyProtection="1"/>
    <xf numFmtId="49" fontId="27" fillId="0" borderId="520" xfId="12" applyNumberFormat="1" applyFont="1" applyBorder="1" applyAlignment="1" applyProtection="1">
      <alignment horizontal="center"/>
      <protection locked="0"/>
    </xf>
    <xf numFmtId="3" fontId="27" fillId="28" borderId="426" xfId="0" applyNumberFormat="1" applyFont="1" applyFill="1" applyBorder="1" applyAlignment="1" applyProtection="1">
      <alignment horizontal="left" vertical="top" wrapText="1"/>
    </xf>
    <xf numFmtId="3" fontId="101" fillId="28" borderId="426" xfId="0" applyNumberFormat="1" applyFont="1" applyFill="1" applyBorder="1" applyAlignment="1" applyProtection="1">
      <alignment horizontal="center" vertical="top" wrapText="1"/>
    </xf>
    <xf numFmtId="171" fontId="101" fillId="28" borderId="520" xfId="202" applyNumberFormat="1" applyFont="1" applyFill="1" applyBorder="1" applyAlignment="1" applyProtection="1">
      <alignment horizontal="center" vertical="top" wrapText="1"/>
    </xf>
    <xf numFmtId="49" fontId="28" fillId="0" borderId="108" xfId="12" applyNumberFormat="1" applyFont="1" applyBorder="1" applyAlignment="1" applyProtection="1">
      <alignment horizontal="center"/>
      <protection locked="0"/>
    </xf>
    <xf numFmtId="3" fontId="101" fillId="33" borderId="426" xfId="0" applyNumberFormat="1" applyFont="1" applyFill="1" applyBorder="1" applyAlignment="1" applyProtection="1">
      <alignment horizontal="center" vertical="top" wrapText="1"/>
    </xf>
    <xf numFmtId="49" fontId="28" fillId="0" borderId="520" xfId="12" applyNumberFormat="1" applyFont="1" applyBorder="1" applyAlignment="1" applyProtection="1">
      <alignment horizontal="center"/>
      <protection locked="0"/>
    </xf>
    <xf numFmtId="171" fontId="28" fillId="0" borderId="520" xfId="202" applyNumberFormat="1" applyFont="1" applyBorder="1" applyProtection="1">
      <protection locked="0"/>
    </xf>
    <xf numFmtId="171" fontId="28" fillId="0" borderId="520" xfId="202" applyNumberFormat="1" applyFont="1" applyBorder="1" applyAlignment="1" applyProtection="1">
      <alignment horizontal="center"/>
      <protection locked="0"/>
    </xf>
    <xf numFmtId="49" fontId="28" fillId="0" borderId="34" xfId="12" applyNumberFormat="1" applyFont="1" applyBorder="1" applyAlignment="1" applyProtection="1">
      <alignment horizontal="center"/>
      <protection locked="0"/>
    </xf>
    <xf numFmtId="0" fontId="27" fillId="0" borderId="8" xfId="12" quotePrefix="1" applyFont="1" applyFill="1" applyBorder="1" applyAlignment="1" applyProtection="1">
      <alignment horizontal="left"/>
      <protection locked="0"/>
    </xf>
    <xf numFmtId="0" fontId="28" fillId="33" borderId="11" xfId="12" quotePrefix="1" applyFont="1" applyFill="1" applyBorder="1" applyAlignment="1" applyProtection="1">
      <alignment horizontal="left" indent="1"/>
    </xf>
    <xf numFmtId="171" fontId="28" fillId="32" borderId="520" xfId="202" applyNumberFormat="1" applyFont="1" applyFill="1" applyBorder="1" applyAlignment="1" applyProtection="1">
      <alignment horizontal="center"/>
    </xf>
    <xf numFmtId="49" fontId="28" fillId="0" borderId="33" xfId="12" applyNumberFormat="1" applyFont="1" applyBorder="1" applyAlignment="1" applyProtection="1">
      <alignment horizontal="center"/>
      <protection locked="0"/>
    </xf>
    <xf numFmtId="0" fontId="27" fillId="33" borderId="8" xfId="12" quotePrefix="1" applyFont="1" applyFill="1" applyBorder="1" applyAlignment="1" applyProtection="1">
      <alignment horizontal="left"/>
    </xf>
    <xf numFmtId="0" fontId="28" fillId="33" borderId="7" xfId="12" quotePrefix="1" applyFont="1" applyFill="1" applyBorder="1" applyAlignment="1" applyProtection="1">
      <alignment horizontal="left" indent="1"/>
    </xf>
    <xf numFmtId="0" fontId="28" fillId="33" borderId="8" xfId="12" applyFont="1" applyFill="1" applyBorder="1" applyAlignment="1" applyProtection="1">
      <alignment horizontal="left"/>
    </xf>
    <xf numFmtId="0" fontId="28" fillId="33" borderId="7" xfId="12" applyFont="1" applyFill="1" applyBorder="1" applyAlignment="1" applyProtection="1">
      <alignment horizontal="left" indent="1"/>
    </xf>
    <xf numFmtId="49" fontId="28" fillId="0" borderId="32" xfId="12" applyNumberFormat="1" applyFont="1" applyBorder="1" applyAlignment="1" applyProtection="1">
      <alignment horizontal="center"/>
      <protection locked="0"/>
    </xf>
    <xf numFmtId="0" fontId="28" fillId="33" borderId="5" xfId="12" applyFont="1" applyFill="1" applyBorder="1" applyAlignment="1" applyProtection="1">
      <alignment horizontal="left"/>
    </xf>
    <xf numFmtId="0" fontId="28" fillId="33" borderId="4" xfId="12" applyFont="1" applyFill="1" applyBorder="1" applyAlignment="1" applyProtection="1">
      <alignment horizontal="left" indent="1"/>
    </xf>
    <xf numFmtId="171" fontId="27" fillId="28" borderId="520" xfId="202" applyNumberFormat="1" applyFont="1" applyFill="1" applyBorder="1" applyProtection="1"/>
    <xf numFmtId="49" fontId="28" fillId="0" borderId="291" xfId="12" quotePrefix="1" applyNumberFormat="1" applyFont="1" applyBorder="1" applyAlignment="1" applyProtection="1">
      <alignment horizontal="center"/>
      <protection locked="0"/>
    </xf>
    <xf numFmtId="0" fontId="28" fillId="0" borderId="10" xfId="12" quotePrefix="1" applyFont="1" applyFill="1" applyBorder="1" applyAlignment="1" applyProtection="1">
      <alignment horizontal="left"/>
      <protection locked="0"/>
    </xf>
    <xf numFmtId="0" fontId="28" fillId="33" borderId="11" xfId="12" quotePrefix="1" applyFont="1" applyFill="1" applyBorder="1" applyAlignment="1" applyProtection="1">
      <alignment horizontal="left"/>
    </xf>
    <xf numFmtId="0" fontId="28" fillId="0" borderId="0" xfId="12" quotePrefix="1" applyFont="1" applyFill="1" applyBorder="1" applyAlignment="1" applyProtection="1">
      <alignment horizontal="left"/>
      <protection locked="0"/>
    </xf>
    <xf numFmtId="0" fontId="28" fillId="33" borderId="80" xfId="12" quotePrefix="1" applyFont="1" applyFill="1" applyBorder="1" applyAlignment="1" applyProtection="1">
      <alignment horizontal="left"/>
    </xf>
    <xf numFmtId="0" fontId="27" fillId="33" borderId="499" xfId="12" quotePrefix="1" applyFont="1" applyFill="1" applyBorder="1" applyAlignment="1" applyProtection="1">
      <alignment horizontal="left"/>
    </xf>
    <xf numFmtId="0" fontId="28" fillId="33" borderId="526" xfId="12" quotePrefix="1" applyFont="1" applyFill="1" applyBorder="1" applyAlignment="1" applyProtection="1">
      <alignment horizontal="left"/>
    </xf>
    <xf numFmtId="0" fontId="28" fillId="33" borderId="10" xfId="12" applyFont="1" applyFill="1" applyBorder="1" applyAlignment="1" applyProtection="1">
      <alignment horizontal="left"/>
    </xf>
    <xf numFmtId="0" fontId="28" fillId="33" borderId="11" xfId="12" applyFont="1" applyFill="1" applyBorder="1" applyAlignment="1" applyProtection="1">
      <alignment horizontal="left"/>
    </xf>
    <xf numFmtId="0" fontId="28" fillId="33" borderId="5" xfId="12" applyFont="1" applyFill="1" applyBorder="1" applyAlignment="1" applyProtection="1">
      <alignment horizontal="left" wrapText="1"/>
    </xf>
    <xf numFmtId="0" fontId="28" fillId="33" borderId="4" xfId="12" applyFont="1" applyFill="1" applyBorder="1" applyAlignment="1" applyProtection="1">
      <alignment horizontal="left"/>
    </xf>
    <xf numFmtId="0" fontId="28" fillId="33" borderId="7" xfId="12" applyFont="1" applyFill="1" applyBorder="1" applyAlignment="1" applyProtection="1">
      <alignment horizontal="left"/>
    </xf>
    <xf numFmtId="171" fontId="28" fillId="29" borderId="0" xfId="202" applyNumberFormat="1" applyFont="1" applyFill="1" applyBorder="1" applyProtection="1"/>
    <xf numFmtId="167" fontId="27" fillId="28" borderId="457" xfId="0" applyFont="1" applyFill="1" applyBorder="1" applyProtection="1"/>
    <xf numFmtId="167" fontId="27" fillId="33" borderId="457" xfId="0" applyFont="1" applyFill="1" applyBorder="1" applyProtection="1"/>
    <xf numFmtId="49" fontId="28" fillId="33" borderId="511" xfId="12" quotePrefix="1" applyNumberFormat="1" applyFont="1" applyFill="1" applyBorder="1" applyAlignment="1" applyProtection="1">
      <alignment horizontal="center"/>
    </xf>
    <xf numFmtId="171" fontId="27" fillId="34" borderId="291" xfId="202" applyNumberFormat="1" applyFont="1" applyFill="1" applyBorder="1" applyProtection="1"/>
    <xf numFmtId="171" fontId="28" fillId="34" borderId="300" xfId="202" applyNumberFormat="1" applyFont="1" applyFill="1" applyBorder="1" applyProtection="1"/>
    <xf numFmtId="171" fontId="27" fillId="0" borderId="291" xfId="202" applyNumberFormat="1" applyFont="1" applyFill="1" applyBorder="1" applyProtection="1">
      <protection locked="0"/>
    </xf>
    <xf numFmtId="49" fontId="28" fillId="33" borderId="291" xfId="12" applyNumberFormat="1" applyFont="1" applyFill="1" applyBorder="1" applyAlignment="1" applyProtection="1">
      <alignment horizontal="center"/>
    </xf>
    <xf numFmtId="167" fontId="26" fillId="28" borderId="499" xfId="0" applyFont="1" applyFill="1" applyBorder="1" applyAlignment="1" applyProtection="1">
      <alignment horizontal="center"/>
    </xf>
    <xf numFmtId="167" fontId="26" fillId="28" borderId="499" xfId="0" applyFont="1" applyFill="1" applyBorder="1" applyProtection="1"/>
    <xf numFmtId="167" fontId="26" fillId="28" borderId="520" xfId="0" applyFont="1" applyFill="1" applyBorder="1" applyProtection="1"/>
    <xf numFmtId="3" fontId="78" fillId="28" borderId="426" xfId="0" applyNumberFormat="1" applyFont="1" applyFill="1" applyBorder="1" applyAlignment="1" applyProtection="1">
      <alignment horizontal="center" vertical="top" wrapText="1"/>
    </xf>
    <xf numFmtId="3" fontId="78" fillId="28" borderId="526" xfId="0" applyNumberFormat="1" applyFont="1" applyFill="1" applyBorder="1" applyAlignment="1" applyProtection="1">
      <alignment horizontal="center" vertical="top" wrapText="1"/>
    </xf>
    <xf numFmtId="167" fontId="26" fillId="28" borderId="517" xfId="0" applyFont="1" applyFill="1" applyBorder="1" applyAlignment="1" applyProtection="1">
      <alignment horizontal="center" vertical="center" wrapText="1"/>
    </xf>
    <xf numFmtId="167" fontId="26" fillId="28" borderId="517" xfId="0" applyFont="1" applyFill="1" applyBorder="1" applyProtection="1"/>
    <xf numFmtId="3" fontId="78" fillId="28" borderId="527" xfId="0" applyNumberFormat="1" applyFont="1" applyFill="1" applyBorder="1" applyAlignment="1" applyProtection="1">
      <alignment horizontal="center" vertical="top" wrapText="1"/>
    </xf>
    <xf numFmtId="3" fontId="78" fillId="28" borderId="528" xfId="0" applyNumberFormat="1" applyFont="1" applyFill="1" applyBorder="1" applyAlignment="1" applyProtection="1">
      <alignment horizontal="center" vertical="top" wrapText="1"/>
    </xf>
    <xf numFmtId="0" fontId="19" fillId="33" borderId="0" xfId="12" quotePrefix="1" applyFont="1" applyFill="1" applyProtection="1"/>
    <xf numFmtId="168" fontId="19" fillId="33" borderId="0" xfId="12" applyNumberFormat="1" applyFont="1" applyFill="1" applyBorder="1" applyProtection="1"/>
    <xf numFmtId="49" fontId="22" fillId="33" borderId="0" xfId="12" applyNumberFormat="1" applyFont="1" applyFill="1" applyBorder="1" applyAlignment="1" applyProtection="1">
      <alignment horizontal="center"/>
    </xf>
    <xf numFmtId="0" fontId="22" fillId="33" borderId="0" xfId="12" applyFont="1" applyFill="1" applyBorder="1" applyAlignment="1" applyProtection="1">
      <alignment horizontal="left"/>
    </xf>
    <xf numFmtId="49" fontId="22" fillId="33" borderId="247" xfId="12" applyNumberFormat="1" applyFont="1" applyFill="1" applyBorder="1" applyAlignment="1" applyProtection="1">
      <alignment horizontal="center"/>
    </xf>
    <xf numFmtId="49" fontId="19" fillId="0" borderId="34" xfId="12" applyNumberFormat="1" applyFont="1" applyBorder="1" applyAlignment="1" applyProtection="1">
      <alignment horizontal="center"/>
      <protection locked="0"/>
    </xf>
    <xf numFmtId="0" fontId="28" fillId="0" borderId="10" xfId="12" quotePrefix="1" applyFont="1" applyBorder="1" applyAlignment="1" applyProtection="1">
      <alignment horizontal="left"/>
      <protection locked="0"/>
    </xf>
    <xf numFmtId="0" fontId="28" fillId="0" borderId="0" xfId="12" quotePrefix="1" applyFont="1" applyBorder="1" applyAlignment="1" applyProtection="1">
      <alignment horizontal="left"/>
      <protection locked="0"/>
    </xf>
    <xf numFmtId="0" fontId="28" fillId="33" borderId="80" xfId="12" quotePrefix="1" applyFont="1" applyFill="1" applyBorder="1" applyAlignment="1" applyProtection="1">
      <alignment horizontal="left" indent="1"/>
    </xf>
    <xf numFmtId="49" fontId="19" fillId="33" borderId="520" xfId="12" applyNumberFormat="1" applyFont="1" applyFill="1" applyBorder="1" applyAlignment="1" applyProtection="1">
      <alignment horizontal="center"/>
    </xf>
    <xf numFmtId="0" fontId="28" fillId="33" borderId="520" xfId="12" quotePrefix="1" applyFont="1" applyFill="1" applyBorder="1" applyAlignment="1" applyProtection="1">
      <alignment horizontal="left"/>
    </xf>
    <xf numFmtId="0" fontId="28" fillId="33" borderId="520" xfId="12" quotePrefix="1" applyFont="1" applyFill="1" applyBorder="1" applyAlignment="1" applyProtection="1">
      <alignment horizontal="left" indent="1"/>
    </xf>
    <xf numFmtId="0" fontId="28" fillId="33" borderId="11" xfId="12" applyFont="1" applyFill="1" applyBorder="1" applyAlignment="1" applyProtection="1">
      <alignment horizontal="left" indent="1"/>
    </xf>
    <xf numFmtId="49" fontId="19" fillId="0" borderId="33" xfId="12" applyNumberFormat="1" applyFont="1" applyBorder="1" applyAlignment="1" applyProtection="1">
      <alignment horizontal="center"/>
      <protection locked="0"/>
    </xf>
    <xf numFmtId="0" fontId="28" fillId="33" borderId="8" xfId="12" quotePrefix="1" applyFont="1" applyFill="1" applyBorder="1" applyAlignment="1" applyProtection="1">
      <alignment horizontal="left"/>
    </xf>
    <xf numFmtId="49" fontId="19" fillId="0" borderId="32" xfId="12" applyNumberFormat="1" applyFont="1" applyBorder="1" applyAlignment="1" applyProtection="1">
      <alignment horizontal="center"/>
      <protection locked="0"/>
    </xf>
    <xf numFmtId="0" fontId="28" fillId="33" borderId="5" xfId="12" quotePrefix="1" applyFont="1" applyFill="1" applyBorder="1" applyAlignment="1" applyProtection="1">
      <alignment horizontal="left"/>
    </xf>
    <xf numFmtId="0" fontId="28" fillId="33" borderId="4" xfId="12" quotePrefix="1" applyFont="1" applyFill="1" applyBorder="1" applyAlignment="1" applyProtection="1">
      <alignment horizontal="left" indent="1"/>
    </xf>
    <xf numFmtId="0" fontId="19" fillId="33" borderId="291" xfId="12" applyFont="1" applyFill="1" applyBorder="1" applyProtection="1"/>
    <xf numFmtId="167" fontId="26" fillId="28" borderId="521" xfId="0" applyFont="1" applyFill="1" applyBorder="1" applyAlignment="1" applyProtection="1">
      <alignment horizontal="center"/>
    </xf>
    <xf numFmtId="167" fontId="26" fillId="28" borderId="520" xfId="0" applyFont="1" applyFill="1" applyBorder="1" applyAlignment="1" applyProtection="1">
      <alignment horizontal="center"/>
    </xf>
    <xf numFmtId="3" fontId="78" fillId="28" borderId="499" xfId="0" applyNumberFormat="1" applyFont="1" applyFill="1" applyBorder="1" applyAlignment="1" applyProtection="1">
      <alignment horizontal="center" vertical="top" wrapText="1"/>
    </xf>
    <xf numFmtId="167" fontId="26" fillId="28" borderId="529" xfId="0" quotePrefix="1" applyNumberFormat="1" applyFont="1" applyFill="1" applyBorder="1" applyAlignment="1" applyProtection="1">
      <alignment horizontal="center"/>
    </xf>
    <xf numFmtId="167" fontId="26" fillId="28" borderId="517" xfId="0" applyFont="1" applyFill="1" applyBorder="1" applyAlignment="1" applyProtection="1">
      <alignment horizontal="center" wrapText="1"/>
    </xf>
    <xf numFmtId="0" fontId="23" fillId="33" borderId="0" xfId="12" applyFont="1" applyFill="1" applyAlignment="1" applyProtection="1">
      <alignment horizontal="center"/>
    </xf>
    <xf numFmtId="0" fontId="27" fillId="33" borderId="0" xfId="7" applyFont="1" applyFill="1" applyBorder="1" applyProtection="1"/>
    <xf numFmtId="171" fontId="28" fillId="33" borderId="520" xfId="202" applyNumberFormat="1" applyFont="1" applyFill="1" applyBorder="1" applyProtection="1"/>
    <xf numFmtId="171" fontId="28" fillId="33" borderId="521" xfId="202" applyNumberFormat="1" applyFont="1" applyFill="1" applyBorder="1" applyProtection="1"/>
    <xf numFmtId="167" fontId="28" fillId="33" borderId="0" xfId="0" applyFont="1" applyFill="1" applyBorder="1" applyAlignment="1" applyProtection="1"/>
    <xf numFmtId="167" fontId="28" fillId="33" borderId="7" xfId="0" applyFont="1" applyFill="1" applyBorder="1" applyAlignment="1">
      <alignment horizontal="left" wrapText="1"/>
    </xf>
    <xf numFmtId="167" fontId="27" fillId="33" borderId="7" xfId="0" quotePrefix="1" applyFont="1" applyFill="1" applyBorder="1" applyAlignment="1">
      <alignment horizontal="left" wrapText="1"/>
    </xf>
    <xf numFmtId="167" fontId="0" fillId="52" borderId="0" xfId="0" applyFill="1"/>
    <xf numFmtId="167" fontId="0" fillId="0" borderId="0" xfId="59" applyFont="1" applyFill="1"/>
    <xf numFmtId="167" fontId="27" fillId="33" borderId="0" xfId="0" applyFont="1" applyFill="1" applyAlignment="1" applyProtection="1">
      <alignment horizontal="left"/>
    </xf>
    <xf numFmtId="167" fontId="27" fillId="33" borderId="0" xfId="0" applyFont="1" applyFill="1" applyBorder="1" applyAlignment="1">
      <alignment horizontal="left"/>
    </xf>
    <xf numFmtId="167" fontId="0" fillId="33" borderId="0" xfId="0" applyFill="1" applyAlignment="1"/>
    <xf numFmtId="167" fontId="27" fillId="33" borderId="0" xfId="0" applyFont="1" applyFill="1" applyBorder="1" applyAlignment="1" applyProtection="1"/>
    <xf numFmtId="167" fontId="19" fillId="33" borderId="0" xfId="0" applyFont="1" applyFill="1" applyAlignment="1"/>
    <xf numFmtId="187" fontId="27" fillId="33" borderId="433" xfId="21180" quotePrefix="1" applyNumberFormat="1" applyFont="1" applyFill="1" applyBorder="1" applyAlignment="1">
      <alignment horizontal="center" vertical="center" wrapText="1"/>
    </xf>
    <xf numFmtId="49" fontId="28" fillId="33" borderId="0" xfId="7" applyNumberFormat="1" applyFont="1" applyFill="1" applyBorder="1" applyAlignment="1">
      <alignment horizontal="center"/>
    </xf>
    <xf numFmtId="167" fontId="31" fillId="33" borderId="159" xfId="0" applyFont="1" applyFill="1" applyBorder="1" applyAlignment="1" applyProtection="1">
      <alignment horizontal="center" wrapText="1"/>
    </xf>
    <xf numFmtId="167" fontId="27" fillId="33" borderId="159" xfId="0" applyFont="1" applyFill="1" applyBorder="1" applyAlignment="1" applyProtection="1">
      <alignment horizontal="center" wrapText="1"/>
    </xf>
    <xf numFmtId="49" fontId="28" fillId="33" borderId="108" xfId="0" applyNumberFormat="1" applyFont="1" applyFill="1" applyBorder="1" applyAlignment="1">
      <alignment horizontal="center"/>
    </xf>
    <xf numFmtId="3" fontId="28" fillId="33" borderId="159" xfId="0" quotePrefix="1" applyNumberFormat="1" applyFont="1" applyFill="1" applyBorder="1" applyAlignment="1">
      <alignment horizontal="center"/>
    </xf>
    <xf numFmtId="3" fontId="28" fillId="33" borderId="163" xfId="0" quotePrefix="1" applyNumberFormat="1" applyFont="1" applyFill="1" applyBorder="1" applyAlignment="1">
      <alignment horizontal="center"/>
    </xf>
    <xf numFmtId="49" fontId="28" fillId="0" borderId="32" xfId="9" quotePrefix="1" applyNumberFormat="1" applyFont="1" applyBorder="1" applyAlignment="1" applyProtection="1">
      <alignment horizontal="center"/>
      <protection locked="0"/>
    </xf>
    <xf numFmtId="49" fontId="28" fillId="0" borderId="33" xfId="9" applyNumberFormat="1" applyFont="1" applyBorder="1" applyAlignment="1" applyProtection="1">
      <alignment horizontal="center"/>
      <protection locked="0"/>
    </xf>
    <xf numFmtId="171" fontId="28" fillId="33" borderId="440" xfId="202" applyNumberFormat="1" applyFont="1" applyFill="1" applyBorder="1" applyAlignment="1" applyProtection="1">
      <alignment horizontal="right"/>
    </xf>
    <xf numFmtId="171" fontId="27" fillId="33" borderId="439" xfId="235" applyNumberFormat="1" applyFont="1" applyFill="1" applyBorder="1" applyProtection="1"/>
    <xf numFmtId="167" fontId="77" fillId="33" borderId="0" xfId="0" applyFont="1" applyFill="1"/>
    <xf numFmtId="41" fontId="93" fillId="0" borderId="499" xfId="21178" applyNumberFormat="1" applyFont="1" applyBorder="1" applyProtection="1">
      <protection locked="0"/>
    </xf>
    <xf numFmtId="41" fontId="93" fillId="34" borderId="499" xfId="21178" applyNumberFormat="1" applyFont="1" applyFill="1" applyBorder="1"/>
    <xf numFmtId="167" fontId="79" fillId="33" borderId="29" xfId="0" applyFont="1" applyFill="1" applyBorder="1" applyAlignment="1" applyProtection="1">
      <alignment horizontal="center"/>
    </xf>
    <xf numFmtId="167" fontId="0" fillId="33" borderId="395" xfId="0" applyFont="1" applyFill="1" applyBorder="1" applyAlignment="1">
      <alignment horizontal="center"/>
    </xf>
    <xf numFmtId="49" fontId="27" fillId="33" borderId="0" xfId="21178" applyNumberFormat="1" applyFont="1" applyFill="1" applyBorder="1" applyAlignment="1">
      <alignment horizontal="center"/>
    </xf>
    <xf numFmtId="167" fontId="28" fillId="33" borderId="520" xfId="0" applyFont="1" applyFill="1" applyBorder="1"/>
    <xf numFmtId="167" fontId="28" fillId="0" borderId="0" xfId="0" quotePrefix="1" applyFont="1" applyAlignment="1">
      <alignment horizontal="right"/>
    </xf>
    <xf numFmtId="49" fontId="28" fillId="33" borderId="0" xfId="21178" applyNumberFormat="1" applyFont="1" applyFill="1" applyAlignment="1">
      <alignment horizontal="center"/>
    </xf>
    <xf numFmtId="0" fontId="28" fillId="0" borderId="0" xfId="21178" applyFont="1"/>
    <xf numFmtId="0" fontId="28" fillId="33" borderId="80" xfId="21178" applyFont="1" applyFill="1" applyBorder="1"/>
    <xf numFmtId="0" fontId="27" fillId="33" borderId="520" xfId="21178" applyFont="1" applyFill="1" applyBorder="1"/>
    <xf numFmtId="41" fontId="28" fillId="32" borderId="499" xfId="21178" applyNumberFormat="1" applyFont="1" applyFill="1" applyBorder="1"/>
    <xf numFmtId="0" fontId="27" fillId="33" borderId="0" xfId="21178" applyFont="1" applyFill="1"/>
    <xf numFmtId="49" fontId="28" fillId="33" borderId="0" xfId="21178" applyNumberFormat="1" applyFont="1" applyFill="1" applyBorder="1"/>
    <xf numFmtId="49" fontId="28" fillId="33" borderId="0" xfId="21178" applyNumberFormat="1" applyFont="1" applyFill="1"/>
    <xf numFmtId="49" fontId="28" fillId="0" borderId="0" xfId="21178" applyNumberFormat="1" applyFont="1" applyAlignment="1">
      <alignment horizontal="center"/>
    </xf>
    <xf numFmtId="49" fontId="28" fillId="0" borderId="0" xfId="21178" applyNumberFormat="1" applyFont="1"/>
    <xf numFmtId="167" fontId="28" fillId="33" borderId="80" xfId="0" quotePrefix="1" applyFont="1" applyFill="1" applyBorder="1" applyAlignment="1">
      <alignment horizontal="center"/>
    </xf>
    <xf numFmtId="167" fontId="28" fillId="33" borderId="0" xfId="0" quotePrefix="1" applyFont="1" applyFill="1" applyBorder="1" applyAlignment="1">
      <alignment horizontal="center"/>
    </xf>
    <xf numFmtId="167" fontId="27" fillId="33" borderId="163" xfId="0" quotePrefix="1" applyFont="1" applyFill="1" applyBorder="1" applyAlignment="1">
      <alignment horizontal="center" wrapText="1"/>
    </xf>
    <xf numFmtId="167" fontId="27" fillId="33" borderId="159" xfId="0" quotePrefix="1" applyFont="1" applyFill="1" applyBorder="1" applyAlignment="1">
      <alignment horizontal="center" wrapText="1"/>
    </xf>
    <xf numFmtId="41" fontId="98" fillId="33" borderId="520" xfId="21178" applyNumberFormat="1" applyFont="1" applyFill="1" applyBorder="1"/>
    <xf numFmtId="167" fontId="27" fillId="33" borderId="374" xfId="0" applyFont="1" applyFill="1" applyBorder="1"/>
    <xf numFmtId="167" fontId="28" fillId="33" borderId="80" xfId="0" applyFont="1" applyFill="1" applyBorder="1" applyAlignment="1">
      <alignment horizontal="left"/>
    </xf>
    <xf numFmtId="167" fontId="28" fillId="33" borderId="374" xfId="0" applyFont="1" applyFill="1" applyBorder="1" applyAlignment="1">
      <alignment horizontal="left"/>
    </xf>
    <xf numFmtId="167" fontId="27" fillId="33" borderId="80" xfId="0" applyFont="1" applyFill="1" applyBorder="1" applyAlignment="1"/>
    <xf numFmtId="167" fontId="27" fillId="33" borderId="374" xfId="0" applyFont="1" applyFill="1" applyBorder="1" applyAlignment="1">
      <alignment horizontal="left"/>
    </xf>
    <xf numFmtId="167" fontId="28" fillId="0" borderId="0" xfId="0" applyFont="1" applyFill="1" applyAlignment="1">
      <alignment horizontal="center"/>
    </xf>
    <xf numFmtId="167" fontId="141" fillId="0" borderId="0" xfId="0" applyFont="1" applyFill="1"/>
    <xf numFmtId="167" fontId="33" fillId="0" borderId="0" xfId="0" quotePrefix="1" applyFont="1" applyFill="1" applyAlignment="1">
      <alignment horizontal="right"/>
    </xf>
    <xf numFmtId="167" fontId="28" fillId="0" borderId="0" xfId="0" quotePrefix="1" applyFont="1" applyFill="1" applyAlignment="1">
      <alignment horizontal="right"/>
    </xf>
    <xf numFmtId="0" fontId="28" fillId="33" borderId="108" xfId="21178" quotePrefix="1" applyFont="1" applyFill="1" applyBorder="1" applyAlignment="1">
      <alignment horizontal="center" vertical="top"/>
    </xf>
    <xf numFmtId="0" fontId="28" fillId="33" borderId="0" xfId="21178" quotePrefix="1" applyFont="1" applyFill="1" applyBorder="1" applyAlignment="1">
      <alignment horizontal="center" vertical="top"/>
    </xf>
    <xf numFmtId="0" fontId="28" fillId="33" borderId="515" xfId="21178" quotePrefix="1" applyFont="1" applyFill="1" applyBorder="1" applyAlignment="1">
      <alignment horizontal="center" vertical="top"/>
    </xf>
    <xf numFmtId="0" fontId="28" fillId="33" borderId="154" xfId="21178" quotePrefix="1" applyFont="1" applyFill="1" applyBorder="1" applyAlignment="1">
      <alignment horizontal="center" vertical="top"/>
    </xf>
    <xf numFmtId="0" fontId="28" fillId="33" borderId="80" xfId="21178" quotePrefix="1" applyFont="1" applyFill="1" applyBorder="1" applyAlignment="1">
      <alignment horizontal="center" vertical="top"/>
    </xf>
    <xf numFmtId="0" fontId="28" fillId="33" borderId="433" xfId="21178" quotePrefix="1" applyFont="1" applyFill="1" applyBorder="1" applyAlignment="1">
      <alignment horizontal="center" vertical="top"/>
    </xf>
    <xf numFmtId="49" fontId="28" fillId="33" borderId="108" xfId="21178" applyNumberFormat="1" applyFont="1" applyFill="1" applyBorder="1" applyAlignment="1">
      <alignment horizontal="center"/>
    </xf>
    <xf numFmtId="41" fontId="28" fillId="34" borderId="264" xfId="21178" applyNumberFormat="1" applyFont="1" applyFill="1" applyBorder="1"/>
    <xf numFmtId="3" fontId="19" fillId="33" borderId="520" xfId="0" applyNumberFormat="1" applyFont="1" applyFill="1" applyBorder="1" applyAlignment="1">
      <alignment horizontal="right"/>
    </xf>
    <xf numFmtId="49" fontId="19" fillId="0" borderId="108" xfId="9" applyNumberFormat="1" applyFont="1" applyBorder="1" applyAlignment="1" applyProtection="1">
      <alignment horizontal="center"/>
      <protection locked="0"/>
    </xf>
    <xf numFmtId="167" fontId="19" fillId="33" borderId="520" xfId="0" applyFont="1" applyFill="1" applyBorder="1" applyAlignment="1">
      <alignment horizontal="right"/>
    </xf>
    <xf numFmtId="43" fontId="19" fillId="33" borderId="520" xfId="202" applyFont="1" applyFill="1" applyBorder="1" applyAlignment="1">
      <alignment horizontal="right"/>
    </xf>
    <xf numFmtId="43" fontId="19" fillId="33" borderId="0" xfId="202" applyFont="1" applyFill="1"/>
    <xf numFmtId="2" fontId="19" fillId="33" borderId="0" xfId="0" applyNumberFormat="1" applyFont="1" applyFill="1"/>
    <xf numFmtId="2" fontId="27" fillId="33" borderId="108" xfId="11" applyNumberFormat="1" applyFont="1" applyFill="1" applyBorder="1" applyAlignment="1" applyProtection="1">
      <alignment horizontal="center"/>
    </xf>
    <xf numFmtId="2" fontId="26" fillId="28" borderId="108" xfId="0" applyNumberFormat="1" applyFont="1" applyFill="1" applyBorder="1" applyAlignment="1" applyProtection="1">
      <alignment horizontal="center" wrapText="1"/>
    </xf>
    <xf numFmtId="2" fontId="28" fillId="33" borderId="159" xfId="7" applyNumberFormat="1" applyFont="1" applyFill="1" applyBorder="1"/>
    <xf numFmtId="2" fontId="28" fillId="33" borderId="0" xfId="0" applyNumberFormat="1" applyFont="1" applyFill="1" applyProtection="1"/>
    <xf numFmtId="2" fontId="19" fillId="0" borderId="0" xfId="0" applyNumberFormat="1" applyFont="1"/>
    <xf numFmtId="167" fontId="93" fillId="33" borderId="7" xfId="9" applyFont="1" applyFill="1" applyBorder="1" applyAlignment="1" applyProtection="1">
      <alignment horizontal="left"/>
    </xf>
    <xf numFmtId="167" fontId="93" fillId="33" borderId="5" xfId="9" applyFont="1" applyFill="1" applyBorder="1" applyAlignment="1" applyProtection="1">
      <alignment horizontal="left"/>
    </xf>
    <xf numFmtId="167" fontId="94" fillId="33" borderId="512" xfId="214" applyFont="1" applyFill="1" applyBorder="1" applyProtection="1"/>
    <xf numFmtId="167" fontId="94" fillId="28" borderId="374" xfId="0" applyFont="1" applyFill="1" applyBorder="1" applyAlignment="1" applyProtection="1">
      <alignment horizontal="center" vertical="center" wrapText="1"/>
    </xf>
    <xf numFmtId="167" fontId="93" fillId="33" borderId="33" xfId="0" applyFont="1" applyFill="1" applyBorder="1" applyAlignment="1" applyProtection="1">
      <alignment horizontal="left"/>
    </xf>
    <xf numFmtId="167" fontId="93" fillId="33" borderId="108" xfId="0" applyFont="1" applyFill="1" applyBorder="1" applyAlignment="1" applyProtection="1">
      <alignment horizontal="left"/>
    </xf>
    <xf numFmtId="167" fontId="93" fillId="33" borderId="32" xfId="0" applyFont="1" applyFill="1" applyBorder="1" applyAlignment="1" applyProtection="1">
      <alignment horizontal="left"/>
    </xf>
    <xf numFmtId="167" fontId="93" fillId="33" borderId="8" xfId="9" applyFont="1" applyFill="1" applyBorder="1" applyProtection="1"/>
    <xf numFmtId="167" fontId="93" fillId="33" borderId="8" xfId="9" applyFont="1" applyFill="1" applyBorder="1" applyAlignment="1" applyProtection="1">
      <alignment wrapText="1"/>
    </xf>
    <xf numFmtId="167" fontId="94" fillId="33" borderId="502" xfId="0" applyFont="1" applyFill="1" applyBorder="1" applyProtection="1"/>
    <xf numFmtId="167" fontId="94" fillId="33" borderId="42" xfId="0" applyFont="1" applyFill="1" applyBorder="1" applyProtection="1"/>
    <xf numFmtId="0" fontId="93" fillId="33" borderId="5" xfId="5" applyFont="1" applyFill="1" applyBorder="1"/>
    <xf numFmtId="0" fontId="93" fillId="33" borderId="8" xfId="5" applyFont="1" applyFill="1" applyBorder="1"/>
    <xf numFmtId="0" fontId="142" fillId="33" borderId="354" xfId="21178" applyFont="1" applyFill="1" applyBorder="1" applyAlignment="1" applyProtection="1">
      <alignment horizontal="center" wrapText="1"/>
    </xf>
    <xf numFmtId="0" fontId="143" fillId="33" borderId="334" xfId="5" applyFont="1" applyFill="1" applyBorder="1" applyProtection="1"/>
    <xf numFmtId="171" fontId="142" fillId="33" borderId="354" xfId="21179" applyNumberFormat="1" applyFont="1" applyFill="1" applyBorder="1" applyAlignment="1" applyProtection="1">
      <alignment horizontal="center" wrapText="1"/>
    </xf>
    <xf numFmtId="0" fontId="94" fillId="33" borderId="472" xfId="5" applyFont="1" applyFill="1" applyBorder="1" applyAlignment="1" applyProtection="1">
      <alignment horizontal="left" vertical="center"/>
    </xf>
    <xf numFmtId="0" fontId="142" fillId="33" borderId="457" xfId="21178" applyFont="1" applyFill="1" applyBorder="1" applyAlignment="1" applyProtection="1">
      <alignment horizontal="center" wrapText="1"/>
    </xf>
    <xf numFmtId="0" fontId="93" fillId="33" borderId="457" xfId="5" applyFont="1" applyFill="1" applyBorder="1" applyProtection="1"/>
    <xf numFmtId="0" fontId="94" fillId="33" borderId="492" xfId="5" applyFont="1" applyFill="1" applyBorder="1" applyAlignment="1" applyProtection="1">
      <alignment horizontal="left" vertical="center" indent="1"/>
    </xf>
    <xf numFmtId="0" fontId="93" fillId="33" borderId="494" xfId="5" applyFont="1" applyFill="1" applyBorder="1" applyProtection="1"/>
    <xf numFmtId="0" fontId="94" fillId="33" borderId="317" xfId="21178" applyFont="1" applyFill="1" applyBorder="1" applyAlignment="1" applyProtection="1">
      <alignment horizontal="center" wrapText="1"/>
    </xf>
    <xf numFmtId="0" fontId="94" fillId="33" borderId="98" xfId="5" applyFont="1" applyFill="1" applyBorder="1" applyAlignment="1" applyProtection="1">
      <alignment horizontal="left" vertical="center"/>
    </xf>
    <xf numFmtId="0" fontId="142" fillId="33" borderId="99" xfId="21178" applyFont="1" applyFill="1" applyBorder="1" applyAlignment="1" applyProtection="1">
      <alignment horizontal="center" wrapText="1"/>
    </xf>
    <xf numFmtId="0" fontId="142" fillId="33" borderId="472" xfId="5" applyFont="1" applyFill="1" applyBorder="1" applyAlignment="1" applyProtection="1">
      <alignment horizontal="left" vertical="center"/>
    </xf>
    <xf numFmtId="0" fontId="142" fillId="33" borderId="492" xfId="5" applyFont="1" applyFill="1" applyBorder="1" applyAlignment="1" applyProtection="1">
      <alignment horizontal="left" vertical="center" indent="1"/>
    </xf>
    <xf numFmtId="0" fontId="94" fillId="33" borderId="311" xfId="21178" applyFont="1" applyFill="1" applyBorder="1" applyAlignment="1" applyProtection="1">
      <alignment horizontal="center" wrapText="1"/>
    </xf>
    <xf numFmtId="0" fontId="93" fillId="33" borderId="99" xfId="5" applyFont="1" applyFill="1" applyBorder="1" applyProtection="1"/>
    <xf numFmtId="0" fontId="93" fillId="33" borderId="0" xfId="5" applyFont="1" applyFill="1" applyBorder="1"/>
    <xf numFmtId="0" fontId="94" fillId="33" borderId="355" xfId="5" applyFont="1" applyFill="1" applyBorder="1" applyAlignment="1" applyProtection="1">
      <alignment horizontal="left" vertical="center"/>
    </xf>
    <xf numFmtId="167" fontId="27" fillId="33" borderId="517" xfId="214" applyFont="1" applyFill="1" applyBorder="1" applyAlignment="1" applyProtection="1">
      <alignment horizontal="center" vertical="center"/>
    </xf>
    <xf numFmtId="167" fontId="27" fillId="33" borderId="517" xfId="214" applyFont="1" applyFill="1" applyBorder="1" applyAlignment="1" applyProtection="1">
      <alignment horizontal="center" vertical="center" wrapText="1"/>
    </xf>
    <xf numFmtId="167" fontId="28" fillId="0" borderId="0" xfId="214" applyFont="1" applyFill="1" applyProtection="1"/>
    <xf numFmtId="0" fontId="18" fillId="0" borderId="0" xfId="237" applyFill="1"/>
    <xf numFmtId="171" fontId="27" fillId="33" borderId="520" xfId="202" quotePrefix="1" applyNumberFormat="1" applyFont="1" applyFill="1" applyBorder="1" applyAlignment="1" applyProtection="1">
      <alignment horizontal="center"/>
    </xf>
    <xf numFmtId="171" fontId="27" fillId="36" borderId="520" xfId="202" applyNumberFormat="1" applyFont="1" applyFill="1" applyBorder="1" applyAlignment="1" applyProtection="1">
      <alignment horizontal="right"/>
    </xf>
    <xf numFmtId="172" fontId="27" fillId="33" borderId="165" xfId="0" applyNumberFormat="1" applyFont="1" applyFill="1" applyBorder="1" applyAlignment="1"/>
    <xf numFmtId="167" fontId="27" fillId="33" borderId="517" xfId="10" applyFont="1" applyFill="1" applyBorder="1" applyAlignment="1" applyProtection="1"/>
    <xf numFmtId="49" fontId="27" fillId="33" borderId="160" xfId="10" applyNumberFormat="1" applyFont="1" applyFill="1" applyBorder="1" applyAlignment="1" applyProtection="1">
      <alignment horizontal="center"/>
    </xf>
    <xf numFmtId="172" fontId="27" fillId="33" borderId="0" xfId="8" applyNumberFormat="1" applyFont="1" applyFill="1" applyBorder="1" applyAlignment="1" applyProtection="1">
      <alignment horizontal="centerContinuous"/>
    </xf>
    <xf numFmtId="167" fontId="28" fillId="33" borderId="520" xfId="0" applyFont="1" applyFill="1" applyBorder="1" applyAlignment="1">
      <alignment horizontal="center"/>
    </xf>
    <xf numFmtId="167" fontId="28" fillId="33" borderId="521" xfId="0" applyFont="1" applyFill="1" applyBorder="1" applyAlignment="1">
      <alignment horizontal="center" wrapText="1"/>
    </xf>
    <xf numFmtId="49" fontId="27" fillId="33" borderId="237" xfId="10" applyNumberFormat="1" applyFont="1" applyFill="1" applyBorder="1" applyAlignment="1" applyProtection="1">
      <alignment horizontal="center"/>
    </xf>
    <xf numFmtId="49" fontId="28" fillId="33" borderId="499" xfId="10" applyNumberFormat="1" applyFont="1" applyFill="1" applyBorder="1" applyAlignment="1" applyProtection="1">
      <alignment horizontal="center"/>
    </xf>
    <xf numFmtId="49" fontId="28" fillId="33" borderId="516" xfId="10" applyNumberFormat="1" applyFont="1" applyFill="1" applyBorder="1" applyAlignment="1" applyProtection="1">
      <alignment horizontal="center"/>
    </xf>
    <xf numFmtId="49" fontId="28" fillId="33" borderId="163" xfId="10" applyNumberFormat="1" applyFont="1" applyFill="1" applyBorder="1" applyAlignment="1" applyProtection="1">
      <alignment horizontal="center"/>
    </xf>
    <xf numFmtId="49" fontId="28" fillId="33" borderId="499" xfId="10" quotePrefix="1" applyNumberFormat="1" applyFont="1" applyFill="1" applyBorder="1" applyAlignment="1" applyProtection="1">
      <alignment horizontal="center"/>
    </xf>
    <xf numFmtId="49" fontId="28" fillId="33" borderId="237" xfId="10" applyNumberFormat="1" applyFont="1" applyFill="1" applyBorder="1" applyAlignment="1" applyProtection="1">
      <alignment horizontal="center"/>
    </xf>
    <xf numFmtId="0" fontId="28" fillId="33" borderId="499" xfId="10" quotePrefix="1" applyNumberFormat="1" applyFont="1" applyFill="1" applyBorder="1" applyAlignment="1" applyProtection="1">
      <alignment horizontal="center"/>
    </xf>
    <xf numFmtId="0" fontId="28" fillId="33" borderId="237" xfId="10" quotePrefix="1" applyNumberFormat="1" applyFont="1" applyFill="1" applyBorder="1" applyAlignment="1" applyProtection="1">
      <alignment horizontal="center"/>
    </xf>
    <xf numFmtId="49" fontId="28" fillId="33" borderId="163" xfId="10" quotePrefix="1" applyNumberFormat="1" applyFont="1" applyFill="1" applyBorder="1" applyAlignment="1" applyProtection="1">
      <alignment horizontal="center"/>
    </xf>
    <xf numFmtId="167" fontId="28" fillId="33" borderId="530" xfId="0" applyFont="1" applyFill="1" applyBorder="1" applyAlignment="1">
      <alignment horizontal="center"/>
    </xf>
    <xf numFmtId="49" fontId="28" fillId="33" borderId="510" xfId="10" applyNumberFormat="1" applyFont="1" applyFill="1" applyBorder="1" applyAlignment="1" applyProtection="1">
      <alignment horizontal="center"/>
    </xf>
    <xf numFmtId="167" fontId="28" fillId="33" borderId="499" xfId="10" applyFont="1" applyFill="1" applyBorder="1" applyProtection="1"/>
    <xf numFmtId="167" fontId="28" fillId="33" borderId="334" xfId="10" applyFont="1" applyFill="1" applyBorder="1" applyProtection="1"/>
    <xf numFmtId="167" fontId="28" fillId="33" borderId="291" xfId="10" applyFont="1" applyFill="1" applyBorder="1" applyProtection="1"/>
    <xf numFmtId="167" fontId="28" fillId="33" borderId="63" xfId="10" applyFont="1" applyFill="1" applyBorder="1" applyProtection="1"/>
    <xf numFmtId="167" fontId="28" fillId="33" borderId="511" xfId="10" applyFont="1" applyFill="1" applyBorder="1" applyProtection="1"/>
    <xf numFmtId="167" fontId="28" fillId="33" borderId="476" xfId="10" applyFont="1" applyFill="1" applyBorder="1" applyProtection="1"/>
    <xf numFmtId="167" fontId="28" fillId="33" borderId="108" xfId="10" applyFont="1" applyFill="1" applyBorder="1" applyProtection="1"/>
    <xf numFmtId="167" fontId="102" fillId="33" borderId="476" xfId="209" quotePrefix="1" applyNumberFormat="1" applyFont="1" applyFill="1" applyBorder="1" applyAlignment="1" applyProtection="1"/>
    <xf numFmtId="167" fontId="28" fillId="33" borderId="63" xfId="10" applyFont="1" applyFill="1" applyBorder="1" applyAlignment="1" applyProtection="1">
      <alignment horizontal="left"/>
    </xf>
    <xf numFmtId="167" fontId="28" fillId="33" borderId="476" xfId="10" applyFont="1" applyFill="1" applyBorder="1" applyAlignment="1" applyProtection="1">
      <alignment horizontal="left"/>
    </xf>
    <xf numFmtId="167" fontId="27" fillId="33" borderId="108" xfId="10" applyFont="1" applyFill="1" applyBorder="1" applyProtection="1"/>
    <xf numFmtId="167" fontId="28" fillId="33" borderId="108" xfId="10" applyFont="1" applyFill="1" applyBorder="1" applyAlignment="1" applyProtection="1">
      <alignment horizontal="left"/>
    </xf>
    <xf numFmtId="167" fontId="102" fillId="33" borderId="476" xfId="209" applyNumberFormat="1" applyFont="1" applyFill="1" applyBorder="1" applyAlignment="1" applyProtection="1"/>
    <xf numFmtId="167" fontId="102" fillId="33" borderId="63" xfId="209" applyNumberFormat="1" applyFont="1" applyFill="1" applyBorder="1" applyAlignment="1" applyProtection="1"/>
    <xf numFmtId="167" fontId="28" fillId="33" borderId="129" xfId="0" applyFont="1" applyFill="1" applyBorder="1" applyProtection="1"/>
    <xf numFmtId="167" fontId="102" fillId="33" borderId="476" xfId="209" applyNumberFormat="1" applyFont="1" applyFill="1" applyBorder="1" applyAlignment="1" applyProtection="1">
      <alignment horizontal="left"/>
    </xf>
    <xf numFmtId="167" fontId="102" fillId="33" borderId="63" xfId="209" applyNumberFormat="1" applyFont="1" applyFill="1" applyBorder="1" applyAlignment="1" applyProtection="1">
      <alignment horizontal="left"/>
    </xf>
    <xf numFmtId="172" fontId="27" fillId="33" borderId="103" xfId="8" applyNumberFormat="1" applyFont="1" applyFill="1" applyBorder="1" applyAlignment="1" applyProtection="1"/>
    <xf numFmtId="167" fontId="28" fillId="33" borderId="80" xfId="0" applyFont="1" applyFill="1" applyBorder="1" applyAlignment="1" applyProtection="1">
      <alignment horizontal="left" wrapText="1"/>
    </xf>
    <xf numFmtId="49" fontId="28" fillId="33" borderId="83" xfId="0" applyNumberFormat="1" applyFont="1" applyFill="1" applyBorder="1" applyAlignment="1" applyProtection="1">
      <alignment horizontal="center"/>
      <protection locked="0"/>
    </xf>
    <xf numFmtId="49" fontId="28" fillId="33" borderId="530" xfId="10" quotePrefix="1" applyNumberFormat="1" applyFont="1" applyFill="1" applyBorder="1" applyAlignment="1" applyProtection="1">
      <alignment horizontal="center"/>
    </xf>
    <xf numFmtId="49" fontId="28" fillId="33" borderId="432" xfId="10" applyNumberFormat="1" applyFont="1" applyFill="1" applyBorder="1" applyAlignment="1" applyProtection="1">
      <alignment horizontal="center"/>
    </xf>
    <xf numFmtId="167" fontId="35" fillId="33" borderId="0" xfId="0" applyFont="1" applyFill="1" applyBorder="1" applyAlignment="1" applyProtection="1">
      <alignment horizontal="center"/>
    </xf>
    <xf numFmtId="167" fontId="27" fillId="33" borderId="271" xfId="0" applyFont="1" applyFill="1" applyBorder="1" applyAlignment="1" applyProtection="1">
      <alignment horizontal="center"/>
    </xf>
    <xf numFmtId="49" fontId="27" fillId="33" borderId="517" xfId="7" applyNumberFormat="1" applyFont="1" applyFill="1" applyBorder="1" applyAlignment="1">
      <alignment horizontal="center" vertical="top" wrapText="1"/>
    </xf>
    <xf numFmtId="49" fontId="28" fillId="33" borderId="546" xfId="7" applyNumberFormat="1" applyFont="1" applyFill="1" applyBorder="1"/>
    <xf numFmtId="167" fontId="19" fillId="33" borderId="469" xfId="0" applyFont="1" applyFill="1" applyBorder="1"/>
    <xf numFmtId="167" fontId="79" fillId="33" borderId="518" xfId="0" applyFont="1" applyFill="1" applyBorder="1" applyProtection="1"/>
    <xf numFmtId="49" fontId="27" fillId="33" borderId="517" xfId="7" applyNumberFormat="1" applyFont="1" applyFill="1" applyBorder="1" applyAlignment="1">
      <alignment vertical="top" wrapText="1"/>
    </xf>
    <xf numFmtId="167" fontId="27" fillId="33" borderId="522" xfId="11" applyFont="1" applyFill="1" applyBorder="1" applyAlignment="1" applyProtection="1">
      <alignment horizontal="center"/>
    </xf>
    <xf numFmtId="49" fontId="28" fillId="33" borderId="527" xfId="7" applyNumberFormat="1" applyFont="1" applyFill="1" applyBorder="1"/>
    <xf numFmtId="49" fontId="28" fillId="33" borderId="524" xfId="7" applyNumberFormat="1" applyFont="1" applyFill="1" applyBorder="1"/>
    <xf numFmtId="0" fontId="27" fillId="33" borderId="522" xfId="21178" applyFont="1" applyFill="1" applyBorder="1" applyAlignment="1">
      <alignment horizontal="center" vertical="center" wrapText="1"/>
    </xf>
    <xf numFmtId="0" fontId="27" fillId="33" borderId="522" xfId="21178" quotePrefix="1" applyFont="1" applyFill="1" applyBorder="1" applyAlignment="1">
      <alignment horizontal="center" vertical="center" wrapText="1"/>
    </xf>
    <xf numFmtId="49" fontId="27" fillId="33" borderId="522" xfId="21178" applyNumberFormat="1" applyFont="1" applyFill="1" applyBorder="1" applyAlignment="1">
      <alignment horizontal="center" vertical="center"/>
    </xf>
    <xf numFmtId="0" fontId="28" fillId="33" borderId="527" xfId="21178" applyFont="1" applyFill="1" applyBorder="1"/>
    <xf numFmtId="0" fontId="28" fillId="33" borderId="546" xfId="21178" applyFont="1" applyFill="1" applyBorder="1"/>
    <xf numFmtId="0" fontId="28" fillId="33" borderId="524" xfId="21178" applyFont="1" applyFill="1" applyBorder="1"/>
    <xf numFmtId="167" fontId="27" fillId="33" borderId="517" xfId="0" applyFont="1" applyFill="1" applyBorder="1"/>
    <xf numFmtId="167" fontId="28" fillId="33" borderId="527" xfId="0" quotePrefix="1" applyFont="1" applyFill="1" applyBorder="1" applyAlignment="1">
      <alignment horizontal="center"/>
    </xf>
    <xf numFmtId="167" fontId="28" fillId="33" borderId="546" xfId="0" quotePrefix="1" applyFont="1" applyFill="1" applyBorder="1" applyAlignment="1">
      <alignment horizontal="center"/>
    </xf>
    <xf numFmtId="167" fontId="28" fillId="33" borderId="524" xfId="0" quotePrefix="1" applyFont="1" applyFill="1" applyBorder="1" applyAlignment="1">
      <alignment horizontal="center"/>
    </xf>
    <xf numFmtId="171" fontId="28" fillId="29" borderId="526" xfId="202" applyNumberFormat="1" applyFont="1" applyFill="1" applyBorder="1" applyAlignment="1" applyProtection="1">
      <alignment horizontal="right"/>
    </xf>
    <xf numFmtId="171" fontId="28" fillId="0" borderId="385" xfId="202" applyNumberFormat="1" applyFont="1" applyBorder="1" applyAlignment="1" applyProtection="1">
      <alignment horizontal="right"/>
      <protection locked="0"/>
    </xf>
    <xf numFmtId="171" fontId="27" fillId="31" borderId="547" xfId="202" applyNumberFormat="1" applyFont="1" applyFill="1" applyBorder="1" applyAlignment="1" applyProtection="1">
      <alignment horizontal="right"/>
    </xf>
    <xf numFmtId="0" fontId="27" fillId="33" borderId="432" xfId="21182" applyFont="1" applyFill="1" applyBorder="1"/>
    <xf numFmtId="187" fontId="27" fillId="34" borderId="432" xfId="21180" quotePrefix="1" applyNumberFormat="1" applyFont="1" applyFill="1" applyBorder="1" applyAlignment="1">
      <alignment horizontal="center" vertical="center" wrapText="1"/>
    </xf>
    <xf numFmtId="41" fontId="137" fillId="34" borderId="432" xfId="21178" applyNumberFormat="1" applyFont="1" applyFill="1" applyBorder="1"/>
    <xf numFmtId="49" fontId="28" fillId="33" borderId="548" xfId="7" applyNumberFormat="1" applyFont="1" applyFill="1" applyBorder="1" applyAlignment="1">
      <alignment horizontal="left" wrapText="1"/>
    </xf>
    <xf numFmtId="0" fontId="94" fillId="33" borderId="548" xfId="21178" applyFont="1" applyFill="1" applyBorder="1"/>
    <xf numFmtId="167" fontId="28" fillId="33" borderId="549" xfId="0" applyFont="1" applyFill="1" applyBorder="1" applyAlignment="1">
      <alignment horizontal="left"/>
    </xf>
    <xf numFmtId="0" fontId="28" fillId="33" borderId="549" xfId="21186" applyFont="1" applyFill="1" applyBorder="1" applyAlignment="1">
      <alignment horizontal="left"/>
    </xf>
    <xf numFmtId="49" fontId="27" fillId="33" borderId="541" xfId="761" applyNumberFormat="1" applyFont="1" applyFill="1" applyBorder="1"/>
    <xf numFmtId="167" fontId="94" fillId="33" borderId="59" xfId="761" applyFont="1" applyFill="1" applyBorder="1" applyAlignment="1">
      <alignment horizontal="left"/>
    </xf>
    <xf numFmtId="49" fontId="28" fillId="33" borderId="524" xfId="761" applyNumberFormat="1" applyFont="1" applyFill="1" applyBorder="1" applyAlignment="1">
      <alignment horizontal="center" vertical="top" wrapText="1"/>
    </xf>
    <xf numFmtId="167" fontId="28" fillId="33" borderId="546" xfId="761" applyFont="1" applyFill="1" applyBorder="1"/>
    <xf numFmtId="171" fontId="27" fillId="31" borderId="432" xfId="18857" applyNumberFormat="1" applyFont="1" applyFill="1" applyBorder="1" applyAlignment="1" applyProtection="1">
      <alignment horizontal="right"/>
    </xf>
    <xf numFmtId="171" fontId="27" fillId="34" borderId="432" xfId="18857" applyNumberFormat="1" applyFont="1" applyFill="1" applyBorder="1" applyAlignment="1" applyProtection="1">
      <alignment horizontal="right"/>
    </xf>
    <xf numFmtId="187" fontId="27" fillId="33" borderId="538" xfId="21180" quotePrefix="1" applyNumberFormat="1" applyFont="1" applyFill="1" applyBorder="1" applyAlignment="1">
      <alignment horizontal="center" vertical="center" wrapText="1"/>
    </xf>
    <xf numFmtId="167" fontId="28" fillId="33" borderId="432" xfId="0" applyFont="1" applyFill="1" applyBorder="1" applyAlignment="1">
      <alignment wrapText="1"/>
    </xf>
    <xf numFmtId="41" fontId="28" fillId="32" borderId="311" xfId="21178" applyNumberFormat="1" applyFont="1" applyFill="1" applyBorder="1"/>
    <xf numFmtId="0" fontId="28" fillId="33" borderId="541" xfId="21178" applyFont="1" applyFill="1" applyBorder="1"/>
    <xf numFmtId="49" fontId="28" fillId="0" borderId="432" xfId="21178" applyNumberFormat="1" applyFont="1" applyFill="1" applyBorder="1" applyAlignment="1" applyProtection="1">
      <alignment horizontal="center"/>
      <protection locked="0"/>
    </xf>
    <xf numFmtId="41" fontId="28" fillId="0" borderId="311" xfId="21178" applyNumberFormat="1" applyFont="1" applyFill="1" applyBorder="1" applyProtection="1">
      <protection locked="0"/>
    </xf>
    <xf numFmtId="41" fontId="28" fillId="0" borderId="432" xfId="21178" applyNumberFormat="1" applyFont="1" applyFill="1" applyBorder="1" applyProtection="1">
      <protection locked="0"/>
    </xf>
    <xf numFmtId="0" fontId="28" fillId="33" borderId="520" xfId="21178" applyFont="1" applyFill="1" applyBorder="1"/>
    <xf numFmtId="0" fontId="27" fillId="33" borderId="432" xfId="21178" applyFont="1" applyFill="1" applyBorder="1"/>
    <xf numFmtId="41" fontId="93" fillId="34" borderId="311" xfId="21178" applyNumberFormat="1" applyFont="1" applyFill="1" applyBorder="1"/>
    <xf numFmtId="167" fontId="27" fillId="33" borderId="549" xfId="0" applyFont="1" applyFill="1" applyBorder="1"/>
    <xf numFmtId="167" fontId="27" fillId="33" borderId="548" xfId="0" applyFont="1" applyFill="1" applyBorder="1"/>
    <xf numFmtId="167" fontId="28" fillId="33" borderId="548" xfId="0" applyFont="1" applyFill="1" applyBorder="1"/>
    <xf numFmtId="167" fontId="27" fillId="33" borderId="541" xfId="0" applyFont="1" applyFill="1" applyBorder="1"/>
    <xf numFmtId="167" fontId="27" fillId="33" borderId="59" xfId="0" applyFont="1" applyFill="1" applyBorder="1"/>
    <xf numFmtId="167" fontId="28" fillId="33" borderId="59" xfId="0" applyFont="1" applyFill="1" applyBorder="1"/>
    <xf numFmtId="167" fontId="28" fillId="33" borderId="524" xfId="0" applyFont="1" applyFill="1" applyBorder="1" applyAlignment="1">
      <alignment horizontal="center" wrapText="1"/>
    </xf>
    <xf numFmtId="167" fontId="28" fillId="33" borderId="546" xfId="0" applyFont="1" applyFill="1" applyBorder="1" applyAlignment="1">
      <alignment horizontal="center" wrapText="1"/>
    </xf>
    <xf numFmtId="49" fontId="27" fillId="33" borderId="522" xfId="0" applyNumberFormat="1" applyFont="1" applyFill="1" applyBorder="1" applyAlignment="1">
      <alignment horizontal="center" wrapText="1"/>
    </xf>
    <xf numFmtId="167" fontId="28" fillId="33" borderId="108" xfId="0" applyFont="1" applyFill="1" applyBorder="1" applyAlignment="1">
      <alignment horizontal="center" wrapText="1"/>
    </xf>
    <xf numFmtId="49" fontId="28" fillId="0" borderId="32" xfId="59" applyNumberFormat="1" applyFont="1" applyFill="1" applyBorder="1" applyAlignment="1" applyProtection="1">
      <alignment horizontal="center"/>
      <protection locked="0"/>
    </xf>
    <xf numFmtId="49" fontId="28" fillId="0" borderId="33" xfId="59" applyNumberFormat="1" applyFont="1" applyFill="1" applyBorder="1" applyAlignment="1" applyProtection="1">
      <alignment horizontal="center"/>
      <protection locked="0"/>
    </xf>
    <xf numFmtId="49" fontId="28" fillId="0" borderId="34" xfId="59" applyNumberFormat="1" applyFont="1" applyFill="1" applyBorder="1" applyAlignment="1" applyProtection="1">
      <alignment horizontal="center"/>
      <protection locked="0"/>
    </xf>
    <xf numFmtId="49" fontId="28" fillId="0" borderId="108" xfId="59" applyNumberFormat="1" applyFont="1" applyFill="1" applyBorder="1" applyAlignment="1" applyProtection="1">
      <alignment horizontal="center"/>
      <protection locked="0"/>
    </xf>
    <xf numFmtId="49" fontId="28" fillId="0" borderId="550" xfId="59" applyNumberFormat="1" applyFont="1" applyFill="1" applyBorder="1" applyAlignment="1" applyProtection="1">
      <alignment horizontal="center"/>
      <protection locked="0"/>
    </xf>
    <xf numFmtId="49" fontId="27" fillId="33" borderId="538" xfId="0" applyNumberFormat="1" applyFont="1" applyFill="1" applyBorder="1" applyAlignment="1">
      <alignment horizontal="center" wrapText="1"/>
    </xf>
    <xf numFmtId="49" fontId="28" fillId="0" borderId="33" xfId="59" applyNumberFormat="1" applyFont="1" applyFill="1" applyBorder="1" applyAlignment="1" applyProtection="1">
      <alignment horizontal="center" wrapText="1"/>
      <protection locked="0"/>
    </xf>
    <xf numFmtId="49" fontId="28" fillId="0" borderId="127" xfId="59" applyNumberFormat="1" applyFont="1" applyFill="1" applyBorder="1" applyAlignment="1" applyProtection="1">
      <alignment horizontal="center"/>
      <protection locked="0"/>
    </xf>
    <xf numFmtId="187" fontId="27" fillId="33" borderId="538" xfId="21181" quotePrefix="1" applyNumberFormat="1" applyFont="1" applyFill="1" applyBorder="1" applyAlignment="1">
      <alignment horizontal="center" vertical="top" wrapText="1"/>
    </xf>
    <xf numFmtId="49" fontId="28" fillId="33" borderId="127" xfId="59" applyNumberFormat="1" applyFont="1" applyFill="1" applyBorder="1" applyAlignment="1">
      <alignment horizontal="center"/>
    </xf>
    <xf numFmtId="167" fontId="27" fillId="28" borderId="432" xfId="0" applyFont="1" applyFill="1" applyBorder="1" applyAlignment="1" applyProtection="1">
      <alignment horizontal="center" wrapText="1"/>
    </xf>
    <xf numFmtId="167" fontId="140" fillId="33" borderId="546" xfId="0" applyFont="1" applyFill="1" applyBorder="1"/>
    <xf numFmtId="49" fontId="27" fillId="33" borderId="517" xfId="0" applyNumberFormat="1" applyFont="1" applyFill="1" applyBorder="1" applyAlignment="1">
      <alignment horizontal="center" vertical="center"/>
    </xf>
    <xf numFmtId="167" fontId="28" fillId="33" borderId="59" xfId="0" applyFont="1" applyFill="1" applyBorder="1" applyAlignment="1">
      <alignment horizontal="left"/>
    </xf>
    <xf numFmtId="49" fontId="28" fillId="0" borderId="127" xfId="0" applyNumberFormat="1" applyFont="1" applyBorder="1" applyAlignment="1" applyProtection="1">
      <alignment horizontal="center"/>
      <protection locked="0"/>
    </xf>
    <xf numFmtId="167" fontId="93" fillId="33" borderId="517" xfId="0" applyFont="1" applyFill="1" applyBorder="1" applyProtection="1"/>
    <xf numFmtId="167" fontId="28" fillId="33" borderId="517" xfId="0" applyFont="1" applyFill="1" applyBorder="1" applyProtection="1"/>
    <xf numFmtId="167" fontId="27" fillId="28" borderId="62" xfId="0" applyFont="1" applyFill="1" applyBorder="1" applyAlignment="1" applyProtection="1">
      <alignment horizontal="center" vertical="center" wrapText="1"/>
    </xf>
    <xf numFmtId="49" fontId="28" fillId="33" borderId="108" xfId="7" applyNumberFormat="1" applyFont="1" applyFill="1" applyBorder="1"/>
    <xf numFmtId="49" fontId="33" fillId="33" borderId="108" xfId="0" applyNumberFormat="1" applyFont="1" applyFill="1" applyBorder="1" applyAlignment="1">
      <alignment horizontal="center"/>
    </xf>
    <xf numFmtId="49" fontId="28" fillId="0" borderId="550" xfId="0" applyNumberFormat="1" applyFont="1" applyFill="1" applyBorder="1" applyAlignment="1" applyProtection="1">
      <alignment horizontal="center"/>
      <protection locked="0"/>
    </xf>
    <xf numFmtId="49" fontId="28" fillId="33" borderId="538" xfId="7" applyNumberFormat="1" applyFont="1" applyFill="1" applyBorder="1"/>
    <xf numFmtId="167" fontId="28" fillId="33" borderId="526" xfId="0" applyFont="1" applyFill="1" applyBorder="1" applyAlignment="1">
      <alignment horizontal="left"/>
    </xf>
    <xf numFmtId="167" fontId="27" fillId="33" borderId="538" xfId="0" applyFont="1" applyFill="1" applyBorder="1" applyAlignment="1">
      <alignment horizontal="left"/>
    </xf>
    <xf numFmtId="167" fontId="27" fillId="33" borderId="159" xfId="0" applyFont="1" applyFill="1" applyBorder="1" applyAlignment="1">
      <alignment horizontal="left"/>
    </xf>
    <xf numFmtId="167" fontId="27" fillId="33" borderId="538" xfId="0" applyFont="1" applyFill="1" applyBorder="1"/>
    <xf numFmtId="167" fontId="28" fillId="33" borderId="159" xfId="0" applyFont="1" applyFill="1" applyBorder="1" applyAlignment="1">
      <alignment horizontal="left"/>
    </xf>
    <xf numFmtId="167" fontId="27" fillId="33" borderId="544" xfId="0" applyFont="1" applyFill="1" applyBorder="1" applyAlignment="1">
      <alignment horizontal="left"/>
    </xf>
    <xf numFmtId="49" fontId="28" fillId="33" borderId="428" xfId="7" applyNumberFormat="1" applyFont="1" applyFill="1" applyBorder="1" applyAlignment="1">
      <alignment horizontal="center"/>
    </xf>
    <xf numFmtId="171" fontId="27" fillId="31" borderId="521" xfId="18857" applyNumberFormat="1" applyFont="1" applyFill="1" applyBorder="1" applyAlignment="1" applyProtection="1">
      <alignment horizontal="right"/>
    </xf>
    <xf numFmtId="164" fontId="27" fillId="34" borderId="538" xfId="21180" applyNumberFormat="1" applyFont="1" applyFill="1" applyBorder="1" applyAlignment="1">
      <alignment horizontal="right"/>
    </xf>
    <xf numFmtId="164" fontId="27" fillId="34" borderId="540" xfId="21180" applyNumberFormat="1" applyFont="1" applyFill="1" applyBorder="1" applyAlignment="1">
      <alignment horizontal="right"/>
    </xf>
    <xf numFmtId="49" fontId="28" fillId="33" borderId="521" xfId="7" applyNumberFormat="1" applyFont="1" applyFill="1" applyBorder="1" applyAlignment="1">
      <alignment horizontal="center"/>
    </xf>
    <xf numFmtId="3" fontId="19" fillId="33" borderId="521" xfId="0" applyNumberFormat="1" applyFont="1" applyFill="1" applyBorder="1" applyAlignment="1">
      <alignment horizontal="right"/>
    </xf>
    <xf numFmtId="164" fontId="27" fillId="34" borderId="428" xfId="21180" applyNumberFormat="1" applyFont="1" applyFill="1" applyBorder="1" applyAlignment="1">
      <alignment horizontal="right"/>
    </xf>
    <xf numFmtId="49" fontId="19" fillId="0" borderId="428" xfId="9" applyNumberFormat="1" applyFont="1" applyBorder="1" applyAlignment="1" applyProtection="1">
      <alignment horizontal="center"/>
      <protection locked="0"/>
    </xf>
    <xf numFmtId="167" fontId="19" fillId="33" borderId="521" xfId="0" applyFont="1" applyFill="1" applyBorder="1" applyAlignment="1">
      <alignment horizontal="right"/>
    </xf>
    <xf numFmtId="2" fontId="28" fillId="33" borderId="34" xfId="0" applyNumberFormat="1" applyFont="1" applyFill="1" applyBorder="1" applyAlignment="1">
      <alignment horizontal="center"/>
    </xf>
    <xf numFmtId="2" fontId="28" fillId="33" borderId="108" xfId="0" applyNumberFormat="1" applyFont="1" applyFill="1" applyBorder="1" applyAlignment="1">
      <alignment horizontal="center"/>
    </xf>
    <xf numFmtId="2" fontId="28" fillId="33" borderId="108" xfId="9" quotePrefix="1" applyNumberFormat="1" applyFont="1" applyFill="1" applyBorder="1" applyAlignment="1">
      <alignment horizontal="center"/>
    </xf>
    <xf numFmtId="2" fontId="28" fillId="33" borderId="34" xfId="9" applyNumberFormat="1" applyFont="1" applyFill="1" applyBorder="1" applyAlignment="1">
      <alignment horizontal="center"/>
    </xf>
    <xf numFmtId="49" fontId="28" fillId="33" borderId="522" xfId="761" applyNumberFormat="1" applyFont="1" applyFill="1" applyBorder="1" applyAlignment="1">
      <alignment horizontal="center"/>
    </xf>
    <xf numFmtId="49" fontId="93" fillId="33" borderId="108" xfId="761" applyNumberFormat="1" applyFont="1" applyFill="1" applyBorder="1" applyAlignment="1">
      <alignment horizontal="center"/>
    </xf>
    <xf numFmtId="49" fontId="28" fillId="33" borderId="522" xfId="7" applyNumberFormat="1" applyFont="1" applyFill="1" applyBorder="1"/>
    <xf numFmtId="167" fontId="26" fillId="28" borderId="529" xfId="0" quotePrefix="1" applyNumberFormat="1" applyFont="1" applyFill="1" applyBorder="1" applyAlignment="1" applyProtection="1">
      <alignment horizontal="center" vertical="center"/>
    </xf>
    <xf numFmtId="49" fontId="94" fillId="33" borderId="108" xfId="761" applyNumberFormat="1" applyFont="1" applyFill="1" applyBorder="1" applyAlignment="1">
      <alignment horizontal="center"/>
    </xf>
    <xf numFmtId="49" fontId="94" fillId="33" borderId="159" xfId="761" applyNumberFormat="1" applyFont="1" applyFill="1" applyBorder="1" applyAlignment="1">
      <alignment horizontal="center"/>
    </xf>
    <xf numFmtId="49" fontId="27" fillId="33" borderId="108" xfId="7" applyNumberFormat="1" applyFont="1" applyFill="1" applyBorder="1" applyAlignment="1">
      <alignment horizontal="center"/>
    </xf>
    <xf numFmtId="0" fontId="128" fillId="33" borderId="518" xfId="12" applyFont="1" applyFill="1" applyBorder="1" applyAlignment="1" applyProtection="1">
      <alignment horizontal="center" vertical="top"/>
    </xf>
    <xf numFmtId="0" fontId="26" fillId="33" borderId="517" xfId="12" applyFont="1" applyFill="1" applyBorder="1" applyAlignment="1" applyProtection="1">
      <alignment horizontal="center"/>
    </xf>
    <xf numFmtId="0" fontId="26" fillId="33" borderId="517" xfId="12" applyFont="1" applyFill="1" applyBorder="1" applyAlignment="1" applyProtection="1">
      <alignment horizontal="center" vertical="top" wrapText="1"/>
    </xf>
    <xf numFmtId="0" fontId="26" fillId="33" borderId="529" xfId="12" applyFont="1" applyFill="1" applyBorder="1" applyAlignment="1" applyProtection="1">
      <alignment horizontal="center" vertical="top" wrapText="1"/>
    </xf>
    <xf numFmtId="167" fontId="27" fillId="28" borderId="432" xfId="0" applyFont="1" applyFill="1" applyBorder="1" applyProtection="1"/>
    <xf numFmtId="167" fontId="26" fillId="28" borderId="432" xfId="0" applyFont="1" applyFill="1" applyBorder="1" applyProtection="1"/>
    <xf numFmtId="0" fontId="27" fillId="33" borderId="522" xfId="21182" applyFont="1" applyFill="1" applyBorder="1" applyAlignment="1">
      <alignment horizontal="center" vertical="center"/>
    </xf>
    <xf numFmtId="0" fontId="27" fillId="33" borderId="80" xfId="21182" applyFont="1" applyFill="1" applyBorder="1" applyAlignment="1">
      <alignment vertical="center"/>
    </xf>
    <xf numFmtId="0" fontId="27" fillId="33" borderId="108" xfId="21182" applyFont="1" applyFill="1" applyBorder="1" applyAlignment="1">
      <alignment vertical="center"/>
    </xf>
    <xf numFmtId="0" fontId="27" fillId="33" borderId="108" xfId="21182" applyFont="1" applyFill="1" applyBorder="1" applyAlignment="1">
      <alignment horizontal="center" vertical="center" wrapText="1"/>
    </xf>
    <xf numFmtId="172" fontId="27" fillId="33" borderId="165" xfId="0" applyNumberFormat="1" applyFont="1" applyFill="1" applyBorder="1"/>
    <xf numFmtId="0" fontId="27" fillId="33" borderId="37" xfId="233" applyFont="1" applyFill="1" applyBorder="1" applyAlignment="1" applyProtection="1">
      <alignment vertical="center" wrapText="1"/>
    </xf>
    <xf numFmtId="0" fontId="27" fillId="33" borderId="308" xfId="233" applyFont="1" applyFill="1" applyBorder="1" applyAlignment="1" applyProtection="1">
      <alignment horizontal="center" vertical="center" wrapText="1"/>
    </xf>
    <xf numFmtId="0" fontId="27" fillId="33" borderId="346" xfId="233" applyFont="1" applyFill="1" applyBorder="1" applyAlignment="1" applyProtection="1">
      <alignment horizontal="center" vertical="center" wrapText="1"/>
    </xf>
    <xf numFmtId="0" fontId="27" fillId="33" borderId="362" xfId="233" applyFont="1" applyFill="1" applyBorder="1" applyAlignment="1" applyProtection="1">
      <alignment horizontal="center" vertical="center" wrapText="1"/>
    </xf>
    <xf numFmtId="167" fontId="27" fillId="33" borderId="0" xfId="0" applyFont="1" applyFill="1" applyBorder="1" applyAlignment="1" applyProtection="1"/>
    <xf numFmtId="0" fontId="27" fillId="33" borderId="0" xfId="6" applyFont="1" applyFill="1" applyBorder="1" applyAlignment="1" applyProtection="1">
      <alignment horizontal="left"/>
    </xf>
    <xf numFmtId="167" fontId="27" fillId="0" borderId="499" xfId="0" applyFont="1" applyFill="1" applyBorder="1" applyAlignment="1" applyProtection="1">
      <alignment horizontal="center" wrapText="1"/>
      <protection locked="0"/>
    </xf>
    <xf numFmtId="167" fontId="27" fillId="0" borderId="520" xfId="0" applyFont="1" applyFill="1" applyBorder="1" applyAlignment="1" applyProtection="1">
      <alignment horizontal="center" wrapText="1"/>
      <protection locked="0"/>
    </xf>
    <xf numFmtId="167" fontId="94" fillId="33" borderId="225" xfId="0" applyFont="1" applyFill="1" applyBorder="1" applyAlignment="1" applyProtection="1">
      <alignment horizontal="center"/>
    </xf>
    <xf numFmtId="171" fontId="27" fillId="0" borderId="432" xfId="0" applyNumberFormat="1" applyFont="1" applyBorder="1" applyProtection="1">
      <protection locked="0"/>
    </xf>
    <xf numFmtId="171" fontId="28" fillId="33" borderId="520" xfId="202" quotePrefix="1" applyNumberFormat="1" applyFont="1" applyFill="1" applyBorder="1" applyProtection="1"/>
    <xf numFmtId="171" fontId="28" fillId="33" borderId="521" xfId="202" quotePrefix="1" applyNumberFormat="1" applyFont="1" applyFill="1" applyBorder="1" applyProtection="1"/>
    <xf numFmtId="3" fontId="27" fillId="33" borderId="264" xfId="0" applyNumberFormat="1" applyFont="1" applyFill="1" applyBorder="1" applyAlignment="1" applyProtection="1">
      <alignment horizontal="left" wrapText="1"/>
    </xf>
    <xf numFmtId="3" fontId="27" fillId="33" borderId="264" xfId="0" applyNumberFormat="1" applyFont="1" applyFill="1" applyBorder="1" applyAlignment="1" applyProtection="1">
      <alignment horizontal="left" vertical="center" wrapText="1"/>
    </xf>
    <xf numFmtId="3" fontId="27" fillId="33" borderId="264" xfId="0" applyNumberFormat="1" applyFont="1" applyFill="1" applyBorder="1" applyAlignment="1" applyProtection="1">
      <alignment vertical="center" wrapText="1"/>
    </xf>
    <xf numFmtId="3" fontId="27" fillId="33" borderId="440" xfId="0" applyNumberFormat="1" applyFont="1" applyFill="1" applyBorder="1" applyAlignment="1" applyProtection="1">
      <alignment horizontal="left" vertical="center" wrapText="1"/>
    </xf>
    <xf numFmtId="3" fontId="27" fillId="28" borderId="440" xfId="0" applyNumberFormat="1" applyFont="1" applyFill="1" applyBorder="1" applyAlignment="1" applyProtection="1">
      <alignment horizontal="left" vertical="center" wrapText="1"/>
    </xf>
    <xf numFmtId="3" fontId="27" fillId="33" borderId="432" xfId="0" applyNumberFormat="1" applyFont="1" applyFill="1" applyBorder="1" applyAlignment="1" applyProtection="1">
      <alignment horizontal="left" vertical="center" wrapText="1"/>
    </xf>
    <xf numFmtId="171" fontId="28" fillId="33" borderId="552" xfId="202" applyNumberFormat="1" applyFont="1" applyFill="1" applyBorder="1" applyProtection="1"/>
    <xf numFmtId="171" fontId="28" fillId="33" borderId="128" xfId="202" applyNumberFormat="1" applyFont="1" applyFill="1" applyBorder="1" applyProtection="1"/>
    <xf numFmtId="167" fontId="28" fillId="33" borderId="0" xfId="0" applyFont="1" applyFill="1" applyAlignment="1" applyProtection="1">
      <alignment horizontal="left"/>
    </xf>
    <xf numFmtId="167" fontId="35" fillId="33" borderId="0" xfId="11" applyFont="1" applyFill="1" applyAlignment="1" applyProtection="1">
      <alignment horizontal="center"/>
    </xf>
    <xf numFmtId="167" fontId="35" fillId="28" borderId="45" xfId="0" applyFont="1" applyFill="1" applyBorder="1" applyAlignment="1" applyProtection="1">
      <alignment horizontal="center" wrapText="1"/>
    </xf>
    <xf numFmtId="167" fontId="27" fillId="28" borderId="379" xfId="0" applyFont="1" applyFill="1" applyBorder="1" applyAlignment="1" applyProtection="1">
      <alignment horizontal="center" wrapText="1"/>
    </xf>
    <xf numFmtId="167" fontId="27" fillId="28" borderId="160" xfId="0" quotePrefix="1" applyNumberFormat="1" applyFont="1" applyFill="1" applyBorder="1" applyAlignment="1" applyProtection="1">
      <alignment horizontal="center"/>
    </xf>
    <xf numFmtId="167" fontId="27" fillId="28" borderId="309" xfId="0" applyFont="1" applyFill="1" applyBorder="1" applyAlignment="1" applyProtection="1">
      <alignment horizontal="center" wrapText="1"/>
    </xf>
    <xf numFmtId="167" fontId="28" fillId="28" borderId="153" xfId="0" quotePrefix="1" applyFont="1" applyFill="1" applyBorder="1" applyAlignment="1" applyProtection="1">
      <alignment wrapText="1"/>
    </xf>
    <xf numFmtId="49" fontId="28" fillId="3" borderId="34" xfId="11" applyNumberFormat="1" applyFont="1" applyFill="1" applyBorder="1" applyAlignment="1" applyProtection="1">
      <alignment horizontal="center"/>
      <protection locked="0"/>
    </xf>
    <xf numFmtId="167" fontId="28" fillId="28" borderId="153" xfId="0" applyFont="1" applyFill="1" applyBorder="1" applyAlignment="1" applyProtection="1">
      <alignment wrapText="1"/>
    </xf>
    <xf numFmtId="49" fontId="28" fillId="3" borderId="83" xfId="11" applyNumberFormat="1" applyFont="1" applyFill="1" applyBorder="1" applyAlignment="1" applyProtection="1">
      <alignment horizontal="center"/>
      <protection locked="0"/>
    </xf>
    <xf numFmtId="167" fontId="28" fillId="3" borderId="46" xfId="11" quotePrefix="1" applyFont="1" applyFill="1" applyBorder="1" applyAlignment="1" applyProtection="1">
      <alignment horizontal="left" wrapText="1"/>
      <protection locked="0"/>
    </xf>
    <xf numFmtId="167" fontId="28" fillId="3" borderId="46" xfId="11" quotePrefix="1" applyFont="1" applyFill="1" applyBorder="1" applyAlignment="1" applyProtection="1">
      <alignment horizontal="left"/>
      <protection locked="0"/>
    </xf>
    <xf numFmtId="167" fontId="28" fillId="3" borderId="30" xfId="11" quotePrefix="1" applyFont="1" applyFill="1" applyBorder="1" applyAlignment="1" applyProtection="1">
      <alignment horizontal="left"/>
      <protection locked="0"/>
    </xf>
    <xf numFmtId="0" fontId="28" fillId="0" borderId="153" xfId="0" applyNumberFormat="1" applyFont="1" applyFill="1" applyBorder="1" applyAlignment="1" applyProtection="1">
      <alignment horizontal="left"/>
      <protection locked="0"/>
    </xf>
    <xf numFmtId="0" fontId="28" fillId="0" borderId="40" xfId="0" applyNumberFormat="1" applyFont="1" applyFill="1" applyBorder="1" applyAlignment="1" applyProtection="1">
      <alignment horizontal="left"/>
      <protection locked="0"/>
    </xf>
    <xf numFmtId="167" fontId="28" fillId="3" borderId="66" xfId="11" applyFont="1" applyFill="1" applyBorder="1" applyAlignment="1" applyProtection="1">
      <alignment horizontal="left"/>
      <protection locked="0"/>
    </xf>
    <xf numFmtId="49" fontId="28" fillId="3" borderId="51" xfId="11" applyNumberFormat="1" applyFont="1" applyFill="1" applyBorder="1" applyAlignment="1" applyProtection="1">
      <alignment horizontal="center"/>
      <protection locked="0"/>
    </xf>
    <xf numFmtId="167" fontId="28" fillId="3" borderId="30" xfId="11" applyFont="1" applyFill="1" applyBorder="1" applyAlignment="1" applyProtection="1">
      <alignment horizontal="left"/>
      <protection locked="0"/>
    </xf>
    <xf numFmtId="167" fontId="27" fillId="33" borderId="0" xfId="11" applyFont="1" applyFill="1" applyAlignment="1" applyProtection="1">
      <alignment horizontal="left"/>
    </xf>
    <xf numFmtId="49" fontId="28" fillId="33" borderId="0" xfId="11" quotePrefix="1" applyNumberFormat="1" applyFont="1" applyFill="1" applyAlignment="1" applyProtection="1">
      <alignment horizontal="center"/>
    </xf>
    <xf numFmtId="168" fontId="28" fillId="33" borderId="0" xfId="11" applyNumberFormat="1" applyFont="1" applyFill="1" applyBorder="1" applyProtection="1"/>
    <xf numFmtId="167" fontId="144" fillId="33" borderId="281" xfId="0" applyFont="1" applyFill="1" applyBorder="1" applyAlignment="1" applyProtection="1">
      <alignment horizontal="center" wrapText="1"/>
    </xf>
    <xf numFmtId="167" fontId="28" fillId="33" borderId="346" xfId="11" applyFont="1" applyFill="1" applyBorder="1" applyProtection="1"/>
    <xf numFmtId="167" fontId="28" fillId="33" borderId="30" xfId="11" applyFont="1" applyFill="1" applyBorder="1" applyProtection="1"/>
    <xf numFmtId="167" fontId="28" fillId="33" borderId="271" xfId="11" applyFont="1" applyFill="1" applyBorder="1" applyProtection="1"/>
    <xf numFmtId="167" fontId="27" fillId="28" borderId="545" xfId="0" applyFont="1" applyFill="1" applyBorder="1" applyAlignment="1" applyProtection="1">
      <alignment horizontal="center"/>
    </xf>
    <xf numFmtId="167" fontId="27" fillId="28" borderId="520" xfId="0" applyFont="1" applyFill="1" applyBorder="1" applyAlignment="1" applyProtection="1">
      <alignment horizontal="center"/>
    </xf>
    <xf numFmtId="49" fontId="28" fillId="3" borderId="33" xfId="11" applyNumberFormat="1" applyFont="1" applyFill="1" applyBorder="1" applyAlignment="1" applyProtection="1">
      <alignment horizontal="center"/>
      <protection locked="0"/>
    </xf>
    <xf numFmtId="49" fontId="28" fillId="3" borderId="32" xfId="11" applyNumberFormat="1" applyFont="1" applyFill="1" applyBorder="1" applyAlignment="1" applyProtection="1">
      <alignment horizontal="center"/>
      <protection locked="0"/>
    </xf>
    <xf numFmtId="167" fontId="28" fillId="3" borderId="67" xfId="11" quotePrefix="1" applyFont="1" applyFill="1" applyBorder="1" applyAlignment="1" applyProtection="1">
      <alignment horizontal="left"/>
      <protection locked="0"/>
    </xf>
    <xf numFmtId="167" fontId="28" fillId="3" borderId="40" xfId="11" quotePrefix="1" applyFont="1" applyFill="1" applyBorder="1" applyAlignment="1" applyProtection="1">
      <alignment horizontal="left"/>
      <protection locked="0"/>
    </xf>
    <xf numFmtId="167" fontId="28" fillId="28" borderId="40" xfId="0" applyFont="1" applyFill="1" applyBorder="1" applyAlignment="1" applyProtection="1">
      <alignment horizontal="left" wrapText="1"/>
    </xf>
    <xf numFmtId="49" fontId="28" fillId="3" borderId="33" xfId="11" applyNumberFormat="1" applyFont="1" applyFill="1" applyBorder="1" applyAlignment="1" applyProtection="1">
      <alignment horizontal="center"/>
    </xf>
    <xf numFmtId="167" fontId="28" fillId="3" borderId="153" xfId="11" applyFont="1" applyFill="1" applyBorder="1" applyAlignment="1" applyProtection="1">
      <alignment horizontal="left"/>
      <protection locked="0"/>
    </xf>
    <xf numFmtId="167" fontId="28" fillId="3" borderId="352" xfId="11" applyFont="1" applyFill="1" applyBorder="1" applyAlignment="1" applyProtection="1">
      <alignment horizontal="left"/>
      <protection locked="0"/>
    </xf>
    <xf numFmtId="171" fontId="31" fillId="29" borderId="343" xfId="202" applyNumberFormat="1" applyFont="1" applyFill="1" applyBorder="1" applyAlignment="1" applyProtection="1">
      <alignment horizontal="right"/>
    </xf>
    <xf numFmtId="171" fontId="31" fillId="29" borderId="313" xfId="202" applyNumberFormat="1" applyFont="1" applyFill="1" applyBorder="1" applyAlignment="1" applyProtection="1">
      <alignment horizontal="right"/>
    </xf>
    <xf numFmtId="49" fontId="28" fillId="33" borderId="0" xfId="11" applyNumberFormat="1" applyFont="1" applyFill="1" applyProtection="1"/>
    <xf numFmtId="49" fontId="28" fillId="33" borderId="0" xfId="11" applyNumberFormat="1" applyFont="1" applyFill="1" applyAlignment="1" applyProtection="1">
      <alignment horizontal="center"/>
    </xf>
    <xf numFmtId="2" fontId="27" fillId="33" borderId="522" xfId="11" applyNumberFormat="1" applyFont="1" applyFill="1" applyBorder="1" applyAlignment="1" applyProtection="1">
      <alignment horizontal="center"/>
    </xf>
    <xf numFmtId="167" fontId="27" fillId="33" borderId="0" xfId="0" applyFont="1" applyFill="1" applyAlignment="1" applyProtection="1">
      <alignment horizontal="left"/>
    </xf>
    <xf numFmtId="167" fontId="28" fillId="33" borderId="0" xfId="0" applyFont="1" applyFill="1" applyAlignment="1" applyProtection="1">
      <alignment horizontal="center"/>
    </xf>
    <xf numFmtId="167" fontId="28" fillId="33" borderId="0" xfId="0" applyFont="1" applyFill="1" applyAlignment="1" applyProtection="1">
      <alignment horizontal="left" vertical="top" wrapText="1"/>
    </xf>
    <xf numFmtId="167" fontId="27" fillId="33" borderId="0" xfId="0" applyFont="1" applyFill="1" applyBorder="1" applyAlignment="1" applyProtection="1">
      <alignment horizontal="left"/>
    </xf>
    <xf numFmtId="167" fontId="27" fillId="33" borderId="0" xfId="0" applyFont="1" applyFill="1" applyAlignment="1" applyProtection="1">
      <alignment horizontal="center"/>
    </xf>
    <xf numFmtId="167" fontId="28" fillId="33" borderId="0" xfId="0" applyFont="1" applyFill="1" applyAlignment="1" applyProtection="1">
      <alignment horizontal="left" vertical="top"/>
    </xf>
    <xf numFmtId="167" fontId="28" fillId="33" borderId="165" xfId="0" applyFont="1" applyFill="1" applyBorder="1" applyAlignment="1" applyProtection="1">
      <alignment horizontal="center"/>
    </xf>
    <xf numFmtId="167" fontId="28" fillId="33" borderId="165" xfId="0" applyFont="1" applyFill="1" applyBorder="1" applyAlignment="1" applyProtection="1"/>
    <xf numFmtId="167" fontId="28" fillId="33" borderId="0" xfId="0" applyFont="1" applyFill="1" applyAlignment="1" applyProtection="1">
      <alignment wrapText="1"/>
    </xf>
    <xf numFmtId="167" fontId="28" fillId="33" borderId="0" xfId="0" applyFont="1" applyFill="1" applyAlignment="1" applyProtection="1"/>
    <xf numFmtId="167" fontId="28" fillId="33" borderId="0" xfId="0" applyFont="1" applyFill="1" applyAlignment="1" applyProtection="1">
      <alignment horizontal="left"/>
    </xf>
    <xf numFmtId="167" fontId="27" fillId="33" borderId="165" xfId="0" applyFont="1" applyFill="1" applyBorder="1" applyAlignment="1" applyProtection="1">
      <alignment horizontal="left"/>
      <protection locked="0"/>
    </xf>
    <xf numFmtId="167" fontId="27" fillId="33" borderId="0" xfId="0" applyFont="1" applyFill="1" applyBorder="1" applyAlignment="1">
      <alignment horizontal="left"/>
    </xf>
    <xf numFmtId="167" fontId="28" fillId="33" borderId="0" xfId="0" applyFont="1" applyFill="1" applyAlignment="1">
      <alignment vertical="top" wrapText="1"/>
    </xf>
    <xf numFmtId="167" fontId="28" fillId="33" borderId="0" xfId="0" applyFont="1" applyFill="1" applyAlignment="1">
      <alignment horizontal="center"/>
    </xf>
    <xf numFmtId="167" fontId="28" fillId="33" borderId="0" xfId="0" applyFont="1" applyFill="1" applyAlignment="1">
      <alignment vertical="top"/>
    </xf>
    <xf numFmtId="167" fontId="27" fillId="33" borderId="165" xfId="0" applyFont="1" applyFill="1" applyBorder="1" applyAlignment="1" applyProtection="1"/>
    <xf numFmtId="0" fontId="27" fillId="33" borderId="0" xfId="8" applyFont="1" applyFill="1" applyBorder="1" applyAlignment="1" applyProtection="1">
      <alignment horizontal="center"/>
    </xf>
    <xf numFmtId="172" fontId="83" fillId="33" borderId="0" xfId="8" applyNumberFormat="1" applyFont="1" applyFill="1" applyBorder="1" applyAlignment="1" applyProtection="1">
      <alignment horizontal="right"/>
    </xf>
    <xf numFmtId="167" fontId="28" fillId="33" borderId="0" xfId="0" applyFont="1" applyFill="1" applyAlignment="1">
      <alignment horizontal="left"/>
    </xf>
    <xf numFmtId="167" fontId="28" fillId="33" borderId="0" xfId="0" applyFont="1" applyFill="1" applyAlignment="1">
      <alignment horizontal="left" vertical="top" wrapText="1"/>
    </xf>
    <xf numFmtId="167" fontId="28" fillId="33" borderId="0" xfId="0" applyFont="1" applyFill="1" applyAlignment="1">
      <alignment horizontal="left" vertical="top"/>
    </xf>
    <xf numFmtId="167" fontId="27" fillId="33" borderId="0" xfId="0" applyFont="1" applyFill="1" applyBorder="1" applyAlignment="1" applyProtection="1">
      <alignment horizontal="center"/>
    </xf>
    <xf numFmtId="167" fontId="28" fillId="33" borderId="0" xfId="0" quotePrefix="1" applyFont="1" applyFill="1" applyAlignment="1">
      <alignment horizontal="center"/>
    </xf>
    <xf numFmtId="167" fontId="28" fillId="33" borderId="225" xfId="0" applyFont="1" applyFill="1" applyBorder="1" applyAlignment="1">
      <alignment horizontal="center"/>
    </xf>
    <xf numFmtId="167" fontId="27" fillId="33" borderId="0" xfId="0" applyFont="1" applyFill="1" applyAlignment="1">
      <alignment horizontal="left"/>
    </xf>
    <xf numFmtId="167" fontId="27" fillId="33" borderId="0" xfId="0" applyFont="1" applyFill="1" applyBorder="1" applyAlignment="1" applyProtection="1">
      <alignment horizontal="right"/>
    </xf>
    <xf numFmtId="167" fontId="27" fillId="33" borderId="271" xfId="0" applyFont="1" applyFill="1" applyBorder="1" applyAlignment="1" applyProtection="1">
      <alignment horizontal="center"/>
    </xf>
    <xf numFmtId="167" fontId="28" fillId="33" borderId="0" xfId="0" applyFont="1" applyFill="1" applyBorder="1" applyAlignment="1" applyProtection="1">
      <alignment horizontal="left"/>
    </xf>
    <xf numFmtId="167" fontId="27" fillId="33" borderId="271" xfId="0" applyFont="1" applyFill="1" applyBorder="1" applyAlignment="1" applyProtection="1">
      <alignment horizontal="center" vertical="center" wrapText="1"/>
    </xf>
    <xf numFmtId="167" fontId="28" fillId="33" borderId="0" xfId="0" applyFont="1" applyFill="1" applyBorder="1" applyAlignment="1" applyProtection="1">
      <alignment vertical="top"/>
    </xf>
    <xf numFmtId="167" fontId="28" fillId="33" borderId="227" xfId="0" quotePrefix="1" applyFont="1" applyFill="1" applyBorder="1" applyAlignment="1" applyProtection="1">
      <alignment horizontal="center" vertical="center" wrapText="1"/>
    </xf>
    <xf numFmtId="167" fontId="27" fillId="33" borderId="0" xfId="0" applyFont="1" applyFill="1" applyBorder="1" applyAlignment="1" applyProtection="1"/>
    <xf numFmtId="167" fontId="27" fillId="33" borderId="0" xfId="0" applyFont="1" applyFill="1" applyAlignment="1" applyProtection="1"/>
    <xf numFmtId="49" fontId="27" fillId="33" borderId="0" xfId="0" applyNumberFormat="1" applyFont="1" applyFill="1" applyAlignment="1" applyProtection="1">
      <alignment horizontal="center"/>
    </xf>
    <xf numFmtId="167" fontId="28" fillId="33" borderId="334" xfId="0" applyFont="1" applyFill="1" applyBorder="1" applyAlignment="1" applyProtection="1">
      <alignment horizontal="left"/>
    </xf>
    <xf numFmtId="167" fontId="28" fillId="33" borderId="287" xfId="0" applyFont="1" applyFill="1" applyBorder="1" applyAlignment="1" applyProtection="1">
      <alignment horizontal="left"/>
    </xf>
    <xf numFmtId="167" fontId="28" fillId="33" borderId="0" xfId="0" applyFont="1" applyFill="1" applyBorder="1" applyAlignment="1" applyProtection="1"/>
    <xf numFmtId="167" fontId="19" fillId="33" borderId="0" xfId="0" applyFont="1" applyFill="1" applyAlignment="1"/>
    <xf numFmtId="167" fontId="27" fillId="33" borderId="271" xfId="0" applyFont="1" applyFill="1" applyBorder="1" applyAlignment="1" applyProtection="1">
      <alignment horizontal="center" wrapText="1"/>
    </xf>
    <xf numFmtId="49" fontId="28" fillId="33" borderId="0" xfId="7" applyNumberFormat="1" applyFont="1" applyFill="1" applyBorder="1" applyAlignment="1">
      <alignment horizontal="center"/>
    </xf>
    <xf numFmtId="167" fontId="27" fillId="33" borderId="159" xfId="0" applyFont="1" applyFill="1" applyBorder="1" applyAlignment="1" applyProtection="1">
      <alignment horizontal="center" wrapText="1"/>
    </xf>
    <xf numFmtId="167" fontId="35" fillId="33" borderId="0" xfId="0" applyFont="1" applyFill="1" applyAlignment="1">
      <alignment horizontal="center"/>
    </xf>
    <xf numFmtId="167" fontId="27" fillId="33" borderId="165" xfId="0" applyFont="1" applyFill="1" applyBorder="1" applyAlignment="1">
      <alignment horizontal="left"/>
    </xf>
    <xf numFmtId="49" fontId="28" fillId="33" borderId="0" xfId="7" applyNumberFormat="1" applyFont="1" applyFill="1" applyBorder="1" applyAlignment="1">
      <alignment horizontal="left" wrapText="1"/>
    </xf>
    <xf numFmtId="49" fontId="28" fillId="33" borderId="108" xfId="7" quotePrefix="1" applyNumberFormat="1" applyFont="1" applyFill="1" applyBorder="1" applyAlignment="1">
      <alignment horizontal="center" vertical="center" wrapText="1"/>
    </xf>
    <xf numFmtId="167" fontId="31" fillId="28" borderId="383" xfId="0" applyFont="1" applyFill="1" applyBorder="1" applyAlignment="1" applyProtection="1">
      <alignment horizontal="center" wrapText="1"/>
    </xf>
    <xf numFmtId="167" fontId="28" fillId="33" borderId="0" xfId="0" applyFont="1" applyFill="1" applyAlignment="1" applyProtection="1">
      <alignment horizontal="center"/>
    </xf>
    <xf numFmtId="167" fontId="28" fillId="33" borderId="0" xfId="0" applyFont="1" applyFill="1" applyBorder="1" applyAlignment="1" applyProtection="1">
      <alignment horizontal="left"/>
    </xf>
    <xf numFmtId="167" fontId="31" fillId="33" borderId="383" xfId="0" applyFont="1" applyFill="1" applyBorder="1" applyAlignment="1" applyProtection="1">
      <alignment horizontal="center" wrapText="1"/>
    </xf>
    <xf numFmtId="167" fontId="27" fillId="33" borderId="383" xfId="0" applyFont="1" applyFill="1" applyBorder="1" applyAlignment="1">
      <alignment horizontal="center"/>
    </xf>
    <xf numFmtId="167" fontId="27" fillId="33" borderId="159" xfId="0" applyFont="1" applyFill="1" applyBorder="1" applyAlignment="1">
      <alignment horizontal="center" wrapText="1"/>
    </xf>
    <xf numFmtId="167" fontId="119" fillId="33" borderId="518" xfId="0" applyFont="1" applyFill="1" applyBorder="1" applyAlignment="1" applyProtection="1">
      <alignment horizontal="center"/>
    </xf>
    <xf numFmtId="2" fontId="28" fillId="0" borderId="32" xfId="21186" applyNumberFormat="1" applyFont="1" applyFill="1" applyBorder="1" applyAlignment="1" applyProtection="1">
      <alignment horizontal="center"/>
      <protection locked="0"/>
    </xf>
    <xf numFmtId="2" fontId="28" fillId="0" borderId="550" xfId="21186" applyNumberFormat="1" applyFont="1" applyFill="1" applyBorder="1" applyAlignment="1" applyProtection="1">
      <alignment horizontal="center"/>
      <protection locked="0"/>
    </xf>
    <xf numFmtId="167" fontId="31" fillId="33" borderId="165" xfId="0" applyFont="1" applyFill="1" applyBorder="1" applyAlignment="1" applyProtection="1">
      <alignment horizontal="center" wrapText="1"/>
    </xf>
    <xf numFmtId="49" fontId="28" fillId="0" borderId="520" xfId="7" applyNumberFormat="1" applyFont="1" applyFill="1" applyBorder="1" applyAlignment="1" applyProtection="1">
      <alignment horizontal="center"/>
      <protection locked="0"/>
    </xf>
    <xf numFmtId="167" fontId="31" fillId="33" borderId="433" xfId="0" applyFont="1" applyFill="1" applyBorder="1" applyAlignment="1" applyProtection="1">
      <alignment horizontal="center" wrapText="1"/>
    </xf>
    <xf numFmtId="167" fontId="31" fillId="33" borderId="515" xfId="0" applyFont="1" applyFill="1" applyBorder="1" applyAlignment="1" applyProtection="1">
      <alignment horizontal="center" wrapText="1"/>
    </xf>
    <xf numFmtId="49" fontId="28" fillId="0" borderId="32" xfId="21186" applyNumberFormat="1" applyFont="1" applyFill="1" applyBorder="1" applyAlignment="1" applyProtection="1">
      <alignment horizontal="center"/>
      <protection locked="0"/>
    </xf>
    <xf numFmtId="49" fontId="28" fillId="0" borderId="127" xfId="21186" applyNumberFormat="1" applyFont="1" applyFill="1" applyBorder="1" applyAlignment="1" applyProtection="1">
      <alignment horizontal="center"/>
      <protection locked="0"/>
    </xf>
    <xf numFmtId="43" fontId="19" fillId="33" borderId="555" xfId="202" applyFont="1" applyFill="1" applyBorder="1" applyAlignment="1">
      <alignment horizontal="right"/>
    </xf>
    <xf numFmtId="167" fontId="31" fillId="28" borderId="165" xfId="0" applyFont="1" applyFill="1" applyBorder="1" applyAlignment="1" applyProtection="1">
      <alignment horizontal="center" wrapText="1"/>
    </xf>
    <xf numFmtId="167" fontId="31" fillId="28" borderId="520" xfId="0" applyFont="1" applyFill="1" applyBorder="1" applyAlignment="1" applyProtection="1">
      <alignment horizontal="center" wrapText="1"/>
    </xf>
    <xf numFmtId="167" fontId="31" fillId="28" borderId="159" xfId="0" applyFont="1" applyFill="1" applyBorder="1" applyAlignment="1" applyProtection="1">
      <alignment horizontal="left" wrapText="1"/>
    </xf>
    <xf numFmtId="167" fontId="31" fillId="28" borderId="159" xfId="0" applyFont="1" applyFill="1" applyBorder="1" applyAlignment="1" applyProtection="1">
      <alignment horizontal="center" wrapText="1"/>
    </xf>
    <xf numFmtId="2" fontId="28" fillId="0" borderId="32" xfId="0" applyNumberFormat="1" applyFont="1" applyFill="1" applyBorder="1" applyAlignment="1" applyProtection="1">
      <alignment horizontal="center"/>
      <protection locked="0"/>
    </xf>
    <xf numFmtId="2" fontId="28" fillId="0" borderId="33" xfId="0" applyNumberFormat="1" applyFont="1" applyFill="1" applyBorder="1" applyAlignment="1" applyProtection="1">
      <alignment horizontal="center"/>
      <protection locked="0"/>
    </xf>
    <xf numFmtId="2" fontId="28" fillId="0" borderId="127" xfId="0" applyNumberFormat="1" applyFont="1" applyFill="1" applyBorder="1" applyAlignment="1" applyProtection="1">
      <alignment horizontal="center"/>
      <protection locked="0"/>
    </xf>
    <xf numFmtId="2" fontId="28" fillId="0" borderId="32" xfId="9" applyNumberFormat="1" applyFont="1" applyFill="1" applyBorder="1" applyAlignment="1" applyProtection="1">
      <alignment horizontal="center"/>
      <protection locked="0"/>
    </xf>
    <xf numFmtId="2" fontId="28" fillId="0" borderId="32" xfId="9" quotePrefix="1" applyNumberFormat="1" applyFont="1" applyFill="1" applyBorder="1" applyAlignment="1" applyProtection="1">
      <alignment horizontal="center"/>
      <protection locked="0"/>
    </xf>
    <xf numFmtId="2" fontId="28" fillId="0" borderId="33" xfId="9" applyNumberFormat="1" applyFont="1" applyFill="1" applyBorder="1" applyAlignment="1" applyProtection="1">
      <alignment horizontal="center"/>
      <protection locked="0"/>
    </xf>
    <xf numFmtId="2" fontId="27" fillId="0" borderId="33" xfId="0" quotePrefix="1" applyNumberFormat="1" applyFont="1" applyFill="1" applyBorder="1" applyAlignment="1" applyProtection="1">
      <alignment wrapText="1"/>
      <protection locked="0"/>
    </xf>
    <xf numFmtId="2" fontId="28" fillId="0" borderId="551" xfId="0" applyNumberFormat="1" applyFont="1" applyFill="1" applyBorder="1" applyAlignment="1" applyProtection="1">
      <alignment horizontal="center"/>
      <protection locked="0"/>
    </xf>
    <xf numFmtId="43" fontId="19" fillId="33" borderId="555" xfId="202" applyFont="1" applyFill="1" applyBorder="1" applyAlignment="1" applyProtection="1">
      <alignment horizontal="right"/>
    </xf>
    <xf numFmtId="171" fontId="27" fillId="31" borderId="555" xfId="18857" applyNumberFormat="1" applyFont="1" applyFill="1" applyBorder="1" applyAlignment="1" applyProtection="1">
      <alignment horizontal="right"/>
    </xf>
    <xf numFmtId="49" fontId="28" fillId="33" borderId="555" xfId="7" applyNumberFormat="1" applyFont="1" applyFill="1" applyBorder="1" applyAlignment="1">
      <alignment horizontal="center"/>
    </xf>
    <xf numFmtId="3" fontId="19" fillId="33" borderId="555" xfId="0" applyNumberFormat="1" applyFont="1" applyFill="1" applyBorder="1" applyAlignment="1">
      <alignment horizontal="right"/>
    </xf>
    <xf numFmtId="167" fontId="19" fillId="33" borderId="555" xfId="0" applyFont="1" applyFill="1" applyBorder="1" applyAlignment="1">
      <alignment horizontal="right"/>
    </xf>
    <xf numFmtId="171" fontId="27" fillId="34" borderId="555" xfId="18857" applyNumberFormat="1" applyFont="1" applyFill="1" applyBorder="1" applyAlignment="1" applyProtection="1">
      <alignment horizontal="right"/>
    </xf>
    <xf numFmtId="171" fontId="27" fillId="32" borderId="520" xfId="18857" applyNumberFormat="1" applyFont="1" applyFill="1" applyBorder="1" applyAlignment="1" applyProtection="1">
      <alignment horizontal="right"/>
    </xf>
    <xf numFmtId="170" fontId="28" fillId="0" borderId="298" xfId="0" applyNumberFormat="1" applyFont="1" applyFill="1" applyBorder="1" applyAlignment="1" applyProtection="1">
      <alignment horizontal="center"/>
      <protection locked="0"/>
    </xf>
    <xf numFmtId="172" fontId="27" fillId="33" borderId="165" xfId="0" applyNumberFormat="1" applyFont="1" applyFill="1" applyBorder="1" applyAlignment="1" applyProtection="1">
      <alignment horizontal="center"/>
      <protection locked="0"/>
    </xf>
    <xf numFmtId="172" fontId="28" fillId="33" borderId="0" xfId="0" applyNumberFormat="1" applyFont="1" applyFill="1" applyAlignment="1"/>
    <xf numFmtId="167" fontId="28" fillId="33" borderId="0" xfId="0" applyFont="1" applyFill="1" applyAlignment="1">
      <alignment horizontal="justify" vertical="center"/>
    </xf>
    <xf numFmtId="167" fontId="92" fillId="33" borderId="0" xfId="0" applyFont="1" applyFill="1" applyBorder="1" applyAlignment="1"/>
    <xf numFmtId="167" fontId="92" fillId="33" borderId="0" xfId="0" applyFont="1" applyFill="1" applyBorder="1" applyAlignment="1">
      <alignment horizontal="center"/>
    </xf>
    <xf numFmtId="167" fontId="27" fillId="33" borderId="36" xfId="0" applyFont="1" applyFill="1" applyBorder="1" applyAlignment="1">
      <alignment horizontal="center" vertical="center"/>
    </xf>
    <xf numFmtId="167" fontId="27" fillId="33" borderId="308" xfId="0" applyFont="1" applyFill="1" applyBorder="1" applyAlignment="1">
      <alignment horizontal="center" vertical="center"/>
    </xf>
    <xf numFmtId="167" fontId="27" fillId="33" borderId="37" xfId="0" applyFont="1" applyFill="1" applyBorder="1" applyAlignment="1">
      <alignment horizontal="center" vertical="center" wrapText="1"/>
    </xf>
    <xf numFmtId="167" fontId="27" fillId="33" borderId="62" xfId="0" applyFont="1" applyFill="1" applyBorder="1" applyAlignment="1">
      <alignment horizontal="center" vertical="center" wrapText="1"/>
    </xf>
    <xf numFmtId="49" fontId="35" fillId="33" borderId="0" xfId="0" applyNumberFormat="1" applyFont="1" applyFill="1" applyAlignment="1">
      <alignment horizontal="left"/>
    </xf>
    <xf numFmtId="167" fontId="35" fillId="33" borderId="0" xfId="0" applyFont="1" applyFill="1" applyAlignment="1">
      <alignment horizontal="left"/>
    </xf>
    <xf numFmtId="171" fontId="28" fillId="33" borderId="0" xfId="202" applyNumberFormat="1" applyFont="1" applyFill="1" applyBorder="1" applyAlignment="1" applyProtection="1">
      <alignment horizontal="left" wrapText="1"/>
      <protection locked="0"/>
    </xf>
    <xf numFmtId="167" fontId="27" fillId="33" borderId="555" xfId="0" applyFont="1" applyFill="1" applyBorder="1" applyAlignment="1" applyProtection="1">
      <alignment horizontal="center"/>
    </xf>
    <xf numFmtId="167" fontId="28" fillId="0" borderId="555" xfId="0" applyFont="1" applyBorder="1" applyAlignment="1" applyProtection="1">
      <alignment horizontal="left" wrapText="1"/>
      <protection locked="0"/>
    </xf>
    <xf numFmtId="171" fontId="28" fillId="0" borderId="555" xfId="202" applyNumberFormat="1" applyFont="1" applyBorder="1" applyAlignment="1" applyProtection="1">
      <alignment horizontal="left" wrapText="1"/>
      <protection locked="0"/>
    </xf>
    <xf numFmtId="0" fontId="28" fillId="33" borderId="310" xfId="109" applyFont="1" applyFill="1" applyBorder="1"/>
    <xf numFmtId="167" fontId="28" fillId="33" borderId="59" xfId="59" applyFont="1" applyFill="1" applyBorder="1" applyProtection="1"/>
    <xf numFmtId="167" fontId="28" fillId="33" borderId="59" xfId="59" applyFont="1" applyFill="1" applyBorder="1" applyAlignment="1" applyProtection="1">
      <alignment horizontal="center"/>
    </xf>
    <xf numFmtId="0" fontId="27" fillId="33" borderId="80" xfId="8" applyFont="1" applyFill="1" applyBorder="1" applyAlignment="1" applyProtection="1">
      <alignment horizontal="left"/>
    </xf>
    <xf numFmtId="0" fontId="28" fillId="33" borderId="0" xfId="8" quotePrefix="1" applyFont="1" applyFill="1" applyBorder="1" applyAlignment="1" applyProtection="1">
      <alignment horizontal="center"/>
    </xf>
    <xf numFmtId="0" fontId="28" fillId="33" borderId="0" xfId="8" applyFont="1" applyFill="1" applyBorder="1" applyAlignment="1" applyProtection="1">
      <alignment horizontal="center"/>
    </xf>
    <xf numFmtId="170" fontId="27" fillId="0" borderId="557" xfId="8" applyNumberFormat="1" applyFont="1" applyFill="1" applyBorder="1" applyAlignment="1" applyProtection="1">
      <alignment horizontal="center" vertical="top"/>
      <protection locked="0"/>
    </xf>
    <xf numFmtId="167" fontId="28" fillId="33" borderId="0" xfId="59" applyFont="1" applyFill="1" applyBorder="1" applyProtection="1"/>
    <xf numFmtId="167" fontId="28" fillId="33" borderId="237" xfId="59" applyFont="1" applyFill="1" applyBorder="1" applyProtection="1"/>
    <xf numFmtId="0" fontId="27" fillId="33" borderId="0" xfId="8" applyFont="1" applyFill="1" applyBorder="1" applyAlignment="1" applyProtection="1">
      <alignment vertical="top"/>
    </xf>
    <xf numFmtId="0" fontId="27" fillId="33" borderId="0" xfId="8" applyFont="1" applyFill="1" applyBorder="1" applyAlignment="1" applyProtection="1">
      <alignment horizontal="center" vertical="top"/>
    </xf>
    <xf numFmtId="0" fontId="27" fillId="33" borderId="80" xfId="8" applyFont="1" applyFill="1" applyBorder="1" applyAlignment="1" applyProtection="1">
      <alignment horizontal="centerContinuous" vertical="top"/>
    </xf>
    <xf numFmtId="0" fontId="28" fillId="33" borderId="0" xfId="8" applyFont="1" applyFill="1" applyBorder="1" applyAlignment="1" applyProtection="1">
      <alignment horizontal="centerContinuous" vertical="top"/>
    </xf>
    <xf numFmtId="0" fontId="28" fillId="33" borderId="558" xfId="8" applyFont="1" applyFill="1" applyBorder="1" applyAlignment="1" applyProtection="1">
      <alignment horizontal="left" vertical="top"/>
    </xf>
    <xf numFmtId="0" fontId="28" fillId="33" borderId="558" xfId="8" applyFont="1" applyFill="1" applyBorder="1" applyAlignment="1" applyProtection="1">
      <alignment vertical="top"/>
    </xf>
    <xf numFmtId="167" fontId="28" fillId="33" borderId="0" xfId="59" applyFont="1" applyFill="1" applyBorder="1" applyAlignment="1" applyProtection="1">
      <alignment horizontal="center" vertical="top"/>
    </xf>
    <xf numFmtId="0" fontId="28" fillId="0" borderId="557" xfId="8" applyFont="1" applyFill="1" applyBorder="1" applyAlignment="1" applyProtection="1">
      <alignment vertical="top"/>
      <protection locked="0"/>
    </xf>
    <xf numFmtId="167" fontId="28" fillId="33" borderId="0" xfId="59" applyFont="1" applyFill="1" applyBorder="1" applyAlignment="1">
      <alignment vertical="top"/>
    </xf>
    <xf numFmtId="0" fontId="28" fillId="33" borderId="80" xfId="8" applyFont="1" applyFill="1" applyBorder="1" applyAlignment="1" applyProtection="1">
      <alignment horizontal="left" vertical="top"/>
    </xf>
    <xf numFmtId="0" fontId="28" fillId="33" borderId="42" xfId="8" applyFont="1" applyFill="1" applyBorder="1" applyAlignment="1" applyProtection="1">
      <alignment vertical="top"/>
    </xf>
    <xf numFmtId="172" fontId="27" fillId="0" borderId="556" xfId="8" applyNumberFormat="1" applyFont="1" applyFill="1" applyBorder="1" applyAlignment="1" applyProtection="1">
      <alignment horizontal="center" vertical="top"/>
      <protection locked="0"/>
    </xf>
    <xf numFmtId="167" fontId="28" fillId="33" borderId="0" xfId="59" applyFont="1" applyFill="1" applyProtection="1"/>
    <xf numFmtId="0" fontId="28" fillId="33" borderId="154" xfId="59" applyNumberFormat="1" applyFont="1" applyFill="1" applyBorder="1" applyAlignment="1" applyProtection="1">
      <alignment vertical="top"/>
    </xf>
    <xf numFmtId="0" fontId="28" fillId="33" borderId="0" xfId="59" applyNumberFormat="1" applyFont="1" applyFill="1" applyBorder="1" applyAlignment="1" applyProtection="1">
      <alignment vertical="top"/>
    </xf>
    <xf numFmtId="167" fontId="27" fillId="33" borderId="517" xfId="59" applyFont="1" applyFill="1" applyBorder="1" applyAlignment="1" applyProtection="1">
      <alignment horizontal="center" vertical="center"/>
    </xf>
    <xf numFmtId="167" fontId="27" fillId="33" borderId="517" xfId="59" applyFont="1" applyFill="1" applyBorder="1" applyAlignment="1" applyProtection="1">
      <alignment horizontal="center" vertical="center" wrapText="1"/>
    </xf>
    <xf numFmtId="167" fontId="93" fillId="33" borderId="63" xfId="59" applyFont="1" applyFill="1" applyBorder="1" applyAlignment="1">
      <alignment vertical="center" wrapText="1"/>
    </xf>
    <xf numFmtId="167" fontId="145" fillId="33" borderId="63" xfId="59" applyFont="1" applyFill="1" applyBorder="1" applyAlignment="1">
      <alignment horizontal="center" vertical="center" wrapText="1"/>
    </xf>
    <xf numFmtId="167" fontId="93" fillId="0" borderId="559" xfId="59" applyFont="1" applyBorder="1" applyAlignment="1" applyProtection="1">
      <alignment vertical="center" wrapText="1"/>
      <protection locked="0"/>
    </xf>
    <xf numFmtId="172" fontId="93" fillId="0" borderId="559" xfId="59" applyNumberFormat="1" applyFont="1" applyBorder="1" applyAlignment="1" applyProtection="1">
      <alignment horizontal="center" vertical="center" wrapText="1"/>
      <protection locked="0"/>
    </xf>
    <xf numFmtId="167" fontId="94" fillId="0" borderId="559" xfId="59" applyFont="1" applyFill="1" applyBorder="1" applyAlignment="1" applyProtection="1">
      <alignment vertical="center" wrapText="1"/>
      <protection locked="0"/>
    </xf>
    <xf numFmtId="172" fontId="94" fillId="0" borderId="559" xfId="59" applyNumberFormat="1" applyFont="1" applyFill="1" applyBorder="1" applyAlignment="1" applyProtection="1">
      <alignment horizontal="center" vertical="center" wrapText="1"/>
      <protection locked="0"/>
    </xf>
    <xf numFmtId="167" fontId="93" fillId="0" borderId="559" xfId="59" applyFont="1" applyFill="1" applyBorder="1" applyAlignment="1" applyProtection="1">
      <alignment vertical="center" wrapText="1"/>
      <protection locked="0"/>
    </xf>
    <xf numFmtId="172" fontId="93" fillId="0" borderId="559" xfId="59" applyNumberFormat="1" applyFont="1" applyFill="1" applyBorder="1" applyAlignment="1" applyProtection="1">
      <alignment horizontal="center" vertical="center" wrapText="1"/>
      <protection locked="0"/>
    </xf>
    <xf numFmtId="167" fontId="93" fillId="0" borderId="560" xfId="59" applyFont="1" applyBorder="1" applyAlignment="1" applyProtection="1">
      <alignment vertical="center" wrapText="1"/>
      <protection locked="0"/>
    </xf>
    <xf numFmtId="172" fontId="93" fillId="0" borderId="560" xfId="59" applyNumberFormat="1" applyFont="1" applyBorder="1" applyAlignment="1" applyProtection="1">
      <alignment horizontal="center" vertical="center" wrapText="1"/>
      <protection locked="0"/>
    </xf>
    <xf numFmtId="167" fontId="27" fillId="33" borderId="80" xfId="59" applyFont="1" applyFill="1" applyBorder="1"/>
    <xf numFmtId="167" fontId="27" fillId="33" borderId="0" xfId="59" applyFont="1" applyFill="1" applyBorder="1"/>
    <xf numFmtId="167" fontId="28" fillId="33" borderId="0" xfId="59" applyFont="1" applyFill="1" applyBorder="1"/>
    <xf numFmtId="167" fontId="28" fillId="0" borderId="42" xfId="59" applyFont="1" applyBorder="1" applyAlignment="1" applyProtection="1">
      <protection locked="0"/>
    </xf>
    <xf numFmtId="167" fontId="28" fillId="33" borderId="0" xfId="59" applyFont="1" applyFill="1" applyBorder="1" applyAlignment="1"/>
    <xf numFmtId="167" fontId="28" fillId="0" borderId="561" xfId="59" applyFont="1" applyBorder="1" applyAlignment="1" applyProtection="1">
      <protection locked="0"/>
    </xf>
    <xf numFmtId="167" fontId="28" fillId="0" borderId="557" xfId="59" applyFont="1" applyFill="1" applyBorder="1" applyProtection="1">
      <protection locked="0"/>
    </xf>
    <xf numFmtId="167" fontId="28" fillId="33" borderId="0" xfId="59" applyFont="1" applyFill="1" applyBorder="1" applyAlignment="1" applyProtection="1">
      <protection locked="0"/>
    </xf>
    <xf numFmtId="167" fontId="27" fillId="33" borderId="80" xfId="59" applyFont="1" applyFill="1" applyBorder="1" applyAlignment="1">
      <alignment horizontal="left" vertical="center"/>
    </xf>
    <xf numFmtId="167" fontId="28" fillId="33" borderId="0" xfId="59" applyFont="1" applyFill="1" applyBorder="1" applyAlignment="1">
      <alignment horizontal="left" vertical="center"/>
    </xf>
    <xf numFmtId="167" fontId="28" fillId="33" borderId="0" xfId="59" applyFont="1" applyFill="1" applyBorder="1" applyProtection="1">
      <protection locked="0"/>
    </xf>
    <xf numFmtId="167" fontId="28" fillId="33" borderId="80" xfId="59" applyFont="1" applyFill="1" applyBorder="1" applyAlignment="1">
      <alignment horizontal="left" vertical="center"/>
    </xf>
    <xf numFmtId="167" fontId="28" fillId="33" borderId="80" xfId="59" applyFont="1" applyFill="1" applyBorder="1"/>
    <xf numFmtId="167" fontId="28" fillId="33" borderId="561" xfId="59" applyFont="1" applyFill="1" applyBorder="1"/>
    <xf numFmtId="183" fontId="28" fillId="0" borderId="42" xfId="59" applyNumberFormat="1" applyFont="1" applyBorder="1" applyAlignment="1" applyProtection="1">
      <protection locked="0"/>
    </xf>
    <xf numFmtId="167" fontId="28" fillId="33" borderId="42" xfId="59" applyFont="1" applyFill="1" applyBorder="1"/>
    <xf numFmtId="167" fontId="28" fillId="33" borderId="0" xfId="59" applyFont="1" applyFill="1" applyBorder="1" applyAlignment="1" applyProtection="1">
      <alignment vertical="top"/>
      <protection locked="0"/>
    </xf>
    <xf numFmtId="0" fontId="28" fillId="0" borderId="42" xfId="8" applyFont="1" applyFill="1" applyBorder="1" applyAlignment="1" applyProtection="1">
      <alignment vertical="top"/>
      <protection locked="0"/>
    </xf>
    <xf numFmtId="0" fontId="28" fillId="33" borderId="561" xfId="8" applyFont="1" applyFill="1" applyBorder="1" applyAlignment="1" applyProtection="1">
      <alignment vertical="top"/>
    </xf>
    <xf numFmtId="183" fontId="28" fillId="0" borderId="42" xfId="8" applyNumberFormat="1" applyFont="1" applyFill="1" applyBorder="1" applyAlignment="1" applyProtection="1">
      <alignment vertical="top"/>
      <protection locked="0"/>
    </xf>
    <xf numFmtId="0" fontId="28" fillId="0" borderId="561" xfId="8" applyFont="1" applyFill="1" applyBorder="1" applyAlignment="1" applyProtection="1">
      <alignment vertical="top"/>
      <protection locked="0"/>
    </xf>
    <xf numFmtId="167" fontId="28" fillId="33" borderId="42" xfId="59" applyFont="1" applyFill="1" applyBorder="1" applyAlignment="1">
      <alignment vertical="top"/>
    </xf>
    <xf numFmtId="167" fontId="27" fillId="33" borderId="0" xfId="59" applyFont="1" applyFill="1" applyBorder="1" applyAlignment="1" applyProtection="1">
      <alignment wrapText="1"/>
    </xf>
    <xf numFmtId="167" fontId="27" fillId="33" borderId="529" xfId="59" applyFont="1" applyFill="1" applyBorder="1" applyAlignment="1" applyProtection="1">
      <alignment horizontal="center" vertical="center" wrapText="1"/>
    </xf>
    <xf numFmtId="167" fontId="28" fillId="33" borderId="0" xfId="59" applyFont="1" applyFill="1" applyBorder="1" applyAlignment="1" applyProtection="1">
      <alignment horizontal="center" wrapText="1"/>
    </xf>
    <xf numFmtId="167" fontId="93" fillId="0" borderId="291" xfId="59" applyFont="1" applyBorder="1" applyAlignment="1" applyProtection="1">
      <alignment horizontal="center" vertical="center" wrapText="1"/>
      <protection locked="0"/>
    </xf>
    <xf numFmtId="167" fontId="93" fillId="0" borderId="345" xfId="59" applyFont="1" applyBorder="1" applyAlignment="1" applyProtection="1">
      <alignment horizontal="center" vertical="center" wrapText="1"/>
      <protection locked="0"/>
    </xf>
    <xf numFmtId="167" fontId="93" fillId="0" borderId="63" xfId="59" applyFont="1" applyBorder="1" applyAlignment="1" applyProtection="1">
      <alignment horizontal="center" vertical="center" wrapText="1"/>
      <protection locked="0"/>
    </xf>
    <xf numFmtId="167" fontId="93" fillId="0" borderId="41" xfId="59" applyFont="1" applyBorder="1" applyAlignment="1" applyProtection="1">
      <alignment horizontal="center" vertical="center" wrapText="1"/>
      <protection locked="0"/>
    </xf>
    <xf numFmtId="167" fontId="93" fillId="0" borderId="559" xfId="59" applyFont="1" applyBorder="1" applyAlignment="1" applyProtection="1">
      <alignment horizontal="center" vertical="center" wrapText="1"/>
      <protection locked="0"/>
    </xf>
    <xf numFmtId="167" fontId="93" fillId="0" borderId="562" xfId="59" applyFont="1" applyBorder="1" applyAlignment="1" applyProtection="1">
      <alignment horizontal="center" vertical="center" wrapText="1"/>
      <protection locked="0"/>
    </xf>
    <xf numFmtId="167" fontId="93" fillId="0" borderId="560" xfId="59" applyFont="1" applyBorder="1" applyAlignment="1" applyProtection="1">
      <alignment horizontal="center" vertical="center" wrapText="1"/>
      <protection locked="0"/>
    </xf>
    <xf numFmtId="167" fontId="93" fillId="0" borderId="563" xfId="59" applyFont="1" applyBorder="1" applyAlignment="1" applyProtection="1">
      <alignment horizontal="center" vertical="center" wrapText="1"/>
      <protection locked="0"/>
    </xf>
    <xf numFmtId="167" fontId="27" fillId="33" borderId="0" xfId="59" applyFont="1" applyFill="1" applyBorder="1" applyAlignment="1" applyProtection="1">
      <alignment horizontal="left" vertical="center" wrapText="1"/>
    </xf>
    <xf numFmtId="167" fontId="28" fillId="33" borderId="0" xfId="59" applyFont="1" applyFill="1" applyBorder="1" applyAlignment="1" applyProtection="1">
      <alignment wrapText="1"/>
    </xf>
    <xf numFmtId="167" fontId="27" fillId="33" borderId="546" xfId="59" applyFont="1" applyFill="1" applyBorder="1" applyAlignment="1" applyProtection="1">
      <alignment vertical="top" wrapText="1"/>
    </xf>
    <xf numFmtId="0" fontId="28" fillId="33" borderId="561" xfId="8" applyFont="1" applyFill="1" applyBorder="1" applyAlignment="1" applyProtection="1">
      <alignment horizontal="center" vertical="top"/>
    </xf>
    <xf numFmtId="0" fontId="28" fillId="33" borderId="565" xfId="8" applyFont="1" applyFill="1" applyBorder="1" applyAlignment="1" applyProtection="1">
      <alignment horizontal="center" vertical="top"/>
    </xf>
    <xf numFmtId="167" fontId="27" fillId="33" borderId="0" xfId="59" applyFont="1" applyFill="1" applyBorder="1" applyAlignment="1" applyProtection="1">
      <alignment horizontal="left" vertical="center"/>
    </xf>
    <xf numFmtId="0" fontId="27" fillId="33" borderId="102" xfId="8" applyFont="1" applyFill="1" applyBorder="1" applyAlignment="1" applyProtection="1">
      <alignment horizontal="center" vertical="top"/>
    </xf>
    <xf numFmtId="167" fontId="27" fillId="33" borderId="529" xfId="59" applyFont="1" applyFill="1" applyBorder="1" applyAlignment="1" applyProtection="1">
      <alignment horizontal="center" vertical="center"/>
    </xf>
    <xf numFmtId="167" fontId="28" fillId="0" borderId="291" xfId="59" applyFont="1" applyFill="1" applyBorder="1" applyAlignment="1" applyProtection="1">
      <alignment horizontal="center" vertical="center" wrapText="1"/>
      <protection locked="0"/>
    </xf>
    <xf numFmtId="167" fontId="28" fillId="0" borderId="345" xfId="59" applyFont="1" applyFill="1" applyBorder="1" applyAlignment="1" applyProtection="1">
      <alignment horizontal="center" vertical="center" wrapText="1"/>
      <protection locked="0"/>
    </xf>
    <xf numFmtId="167" fontId="28" fillId="0" borderId="559" xfId="59" applyFont="1" applyFill="1" applyBorder="1" applyAlignment="1" applyProtection="1">
      <alignment horizontal="center" vertical="center" wrapText="1"/>
      <protection locked="0"/>
    </xf>
    <xf numFmtId="167" fontId="28" fillId="0" borderId="562" xfId="59" applyFont="1" applyFill="1" applyBorder="1" applyAlignment="1" applyProtection="1">
      <alignment horizontal="center" vertical="center" wrapText="1"/>
      <protection locked="0"/>
    </xf>
    <xf numFmtId="167" fontId="28" fillId="0" borderId="559" xfId="59" applyFont="1" applyFill="1" applyBorder="1" applyAlignment="1" applyProtection="1">
      <alignment vertical="center" wrapText="1"/>
      <protection locked="0"/>
    </xf>
    <xf numFmtId="167" fontId="28" fillId="0" borderId="562" xfId="59" applyFont="1" applyFill="1" applyBorder="1" applyAlignment="1" applyProtection="1">
      <alignment vertical="center" wrapText="1"/>
      <protection locked="0"/>
    </xf>
    <xf numFmtId="167" fontId="28" fillId="0" borderId="560" xfId="59" applyFont="1" applyFill="1" applyBorder="1" applyAlignment="1" applyProtection="1">
      <alignment vertical="center" wrapText="1"/>
      <protection locked="0"/>
    </xf>
    <xf numFmtId="167" fontId="28" fillId="0" borderId="563" xfId="59" applyFont="1" applyFill="1" applyBorder="1" applyAlignment="1" applyProtection="1">
      <alignment vertical="center" wrapText="1"/>
      <protection locked="0"/>
    </xf>
    <xf numFmtId="167" fontId="27" fillId="33" borderId="0" xfId="59" applyFont="1" applyFill="1" applyBorder="1" applyAlignment="1" applyProtection="1">
      <alignment vertical="center"/>
    </xf>
    <xf numFmtId="0" fontId="27" fillId="33" borderId="102" xfId="8" applyFont="1" applyFill="1" applyBorder="1" applyAlignment="1" applyProtection="1">
      <alignment horizontal="center"/>
    </xf>
    <xf numFmtId="167" fontId="27" fillId="33" borderId="517" xfId="59" applyFont="1" applyFill="1" applyBorder="1" applyAlignment="1" applyProtection="1">
      <alignment horizontal="center"/>
    </xf>
    <xf numFmtId="167" fontId="27" fillId="33" borderId="529" xfId="59" applyFont="1" applyFill="1" applyBorder="1" applyAlignment="1" applyProtection="1">
      <alignment horizontal="center"/>
    </xf>
    <xf numFmtId="167" fontId="93" fillId="0" borderId="562" xfId="59" applyFont="1" applyBorder="1" applyAlignment="1" applyProtection="1">
      <alignment vertical="center" wrapText="1"/>
      <protection locked="0"/>
    </xf>
    <xf numFmtId="167" fontId="93" fillId="0" borderId="563" xfId="59" applyFont="1" applyBorder="1" applyAlignment="1" applyProtection="1">
      <alignment vertical="center" wrapText="1"/>
      <protection locked="0"/>
    </xf>
    <xf numFmtId="167" fontId="93" fillId="33" borderId="0" xfId="59" applyFont="1" applyFill="1" applyBorder="1" applyAlignment="1" applyProtection="1">
      <alignment vertical="center" wrapText="1"/>
      <protection locked="0"/>
    </xf>
    <xf numFmtId="0" fontId="28" fillId="33" borderId="102" xfId="8" applyFont="1" applyFill="1" applyBorder="1" applyAlignment="1" applyProtection="1">
      <alignment horizontal="center"/>
    </xf>
    <xf numFmtId="0" fontId="28" fillId="33" borderId="561" xfId="8" applyFont="1" applyFill="1" applyBorder="1" applyAlignment="1" applyProtection="1">
      <alignment horizontal="center"/>
    </xf>
    <xf numFmtId="167" fontId="93" fillId="0" borderId="568" xfId="59" applyFont="1" applyBorder="1" applyAlignment="1" applyProtection="1">
      <alignment vertical="center" wrapText="1"/>
      <protection locked="0"/>
    </xf>
    <xf numFmtId="167" fontId="93" fillId="0" borderId="569" xfId="59" applyFont="1" applyBorder="1" applyAlignment="1" applyProtection="1">
      <alignment vertical="center" wrapText="1"/>
      <protection locked="0"/>
    </xf>
    <xf numFmtId="0" fontId="28" fillId="33" borderId="565" xfId="8" applyFont="1" applyFill="1" applyBorder="1" applyAlignment="1" applyProtection="1">
      <alignment horizontal="center"/>
    </xf>
    <xf numFmtId="0" fontId="27" fillId="33" borderId="0" xfId="8" applyFont="1" applyFill="1" applyBorder="1" applyAlignment="1" applyProtection="1">
      <alignment horizontal="left" vertical="center"/>
    </xf>
    <xf numFmtId="0" fontId="28" fillId="33" borderId="570" xfId="8" applyFont="1" applyFill="1" applyBorder="1" applyAlignment="1" applyProtection="1">
      <alignment horizontal="center"/>
    </xf>
    <xf numFmtId="167" fontId="138" fillId="33" borderId="0" xfId="0" applyFont="1" applyFill="1" applyBorder="1" applyAlignment="1" applyProtection="1">
      <alignment vertical="center" wrapText="1"/>
      <protection locked="0"/>
    </xf>
    <xf numFmtId="167" fontId="27" fillId="33" borderId="0" xfId="0" applyFont="1" applyFill="1" applyBorder="1" applyAlignment="1" applyProtection="1">
      <alignment horizontal="center" wrapText="1"/>
    </xf>
    <xf numFmtId="167" fontId="27" fillId="33" borderId="517" xfId="0" applyFont="1" applyFill="1" applyBorder="1" applyAlignment="1" applyProtection="1">
      <alignment horizontal="center" vertical="center"/>
    </xf>
    <xf numFmtId="167" fontId="27" fillId="33" borderId="518" xfId="0" applyFont="1" applyFill="1" applyBorder="1" applyAlignment="1" applyProtection="1">
      <alignment horizontal="center" vertical="center" wrapText="1"/>
    </xf>
    <xf numFmtId="167" fontId="27" fillId="33" borderId="517" xfId="0" applyFont="1" applyFill="1" applyBorder="1" applyAlignment="1" applyProtection="1">
      <alignment horizontal="center" vertical="center" wrapText="1"/>
    </xf>
    <xf numFmtId="167" fontId="28" fillId="43" borderId="108" xfId="0" applyFont="1" applyFill="1" applyBorder="1" applyProtection="1"/>
    <xf numFmtId="167" fontId="28" fillId="43" borderId="80" xfId="0" applyFont="1" applyFill="1" applyBorder="1" applyProtection="1"/>
    <xf numFmtId="171" fontId="28" fillId="36" borderId="108" xfId="202" applyNumberFormat="1" applyFont="1" applyFill="1" applyBorder="1" applyProtection="1"/>
    <xf numFmtId="167" fontId="28" fillId="43" borderId="571" xfId="0" applyFont="1" applyFill="1" applyBorder="1" applyAlignment="1" applyProtection="1">
      <alignment horizontal="center"/>
    </xf>
    <xf numFmtId="167" fontId="28" fillId="33" borderId="546" xfId="0" applyFont="1" applyFill="1" applyBorder="1" applyProtection="1"/>
    <xf numFmtId="167" fontId="28" fillId="33" borderId="539" xfId="0" applyFont="1" applyFill="1" applyBorder="1" applyProtection="1"/>
    <xf numFmtId="167" fontId="28" fillId="33" borderId="518" xfId="0" applyFont="1" applyFill="1" applyBorder="1" applyProtection="1"/>
    <xf numFmtId="167" fontId="28" fillId="33" borderId="468" xfId="0" applyFont="1" applyFill="1" applyBorder="1" applyProtection="1"/>
    <xf numFmtId="167" fontId="28" fillId="33" borderId="525" xfId="0" applyFont="1" applyFill="1" applyBorder="1" applyProtection="1"/>
    <xf numFmtId="167" fontId="28" fillId="33" borderId="80" xfId="0" applyFont="1" applyFill="1" applyBorder="1" applyAlignment="1" applyProtection="1">
      <alignment horizontal="right"/>
    </xf>
    <xf numFmtId="167" fontId="28" fillId="0" borderId="539" xfId="0" quotePrefix="1" applyFont="1" applyBorder="1" applyAlignment="1" applyProtection="1">
      <alignment horizontal="right"/>
      <protection locked="0"/>
    </xf>
    <xf numFmtId="171" fontId="27" fillId="33" borderId="520" xfId="18857" applyNumberFormat="1" applyFont="1" applyFill="1" applyBorder="1" applyAlignment="1" applyProtection="1">
      <alignment horizontal="right"/>
    </xf>
    <xf numFmtId="171" fontId="27" fillId="33" borderId="555" xfId="18857" applyNumberFormat="1" applyFont="1" applyFill="1" applyBorder="1" applyAlignment="1" applyProtection="1">
      <alignment horizontal="right"/>
    </xf>
    <xf numFmtId="49" fontId="28" fillId="33" borderId="555" xfId="7" applyNumberFormat="1" applyFont="1" applyFill="1" applyBorder="1" applyAlignment="1" applyProtection="1">
      <alignment horizontal="center"/>
    </xf>
    <xf numFmtId="49" fontId="28" fillId="33" borderId="379" xfId="7" applyNumberFormat="1" applyFont="1" applyFill="1" applyBorder="1" applyAlignment="1" applyProtection="1">
      <alignment horizontal="center"/>
    </xf>
    <xf numFmtId="49" fontId="19" fillId="33" borderId="555" xfId="0" applyNumberFormat="1" applyFont="1" applyFill="1" applyBorder="1" applyAlignment="1" applyProtection="1">
      <alignment horizontal="center"/>
    </xf>
    <xf numFmtId="164" fontId="27" fillId="33" borderId="538" xfId="21180" applyNumberFormat="1" applyFont="1" applyFill="1" applyBorder="1" applyAlignment="1" applyProtection="1">
      <alignment horizontal="right"/>
    </xf>
    <xf numFmtId="3" fontId="19" fillId="33" borderId="555" xfId="0" applyNumberFormat="1" applyFont="1" applyFill="1" applyBorder="1" applyAlignment="1" applyProtection="1">
      <alignment horizontal="right"/>
    </xf>
    <xf numFmtId="43" fontId="27" fillId="33" borderId="433" xfId="202" applyFont="1" applyFill="1" applyBorder="1" applyAlignment="1" applyProtection="1">
      <alignment horizontal="right"/>
    </xf>
    <xf numFmtId="167" fontId="28" fillId="0" borderId="575" xfId="0" applyFont="1" applyBorder="1" applyProtection="1">
      <protection locked="0"/>
    </xf>
    <xf numFmtId="14" fontId="28" fillId="33" borderId="36" xfId="0" applyNumberFormat="1" applyFont="1" applyFill="1" applyBorder="1" applyAlignment="1" applyProtection="1">
      <alignment horizontal="center"/>
    </xf>
    <xf numFmtId="14" fontId="28" fillId="33" borderId="284" xfId="0" applyNumberFormat="1" applyFont="1" applyFill="1" applyBorder="1" applyAlignment="1" applyProtection="1">
      <alignment horizontal="center"/>
    </xf>
    <xf numFmtId="167" fontId="27" fillId="28" borderId="309" xfId="0" applyFont="1" applyFill="1" applyBorder="1" applyAlignment="1" applyProtection="1">
      <alignment horizontal="center" vertical="center"/>
    </xf>
    <xf numFmtId="167" fontId="27" fillId="28" borderId="306" xfId="0" applyFont="1" applyFill="1" applyBorder="1" applyAlignment="1" applyProtection="1">
      <alignment horizontal="center" vertical="center"/>
    </xf>
    <xf numFmtId="171" fontId="27" fillId="28" borderId="135" xfId="202" applyNumberFormat="1" applyFont="1" applyFill="1" applyBorder="1" applyAlignment="1" applyProtection="1">
      <alignment horizontal="center" vertical="center" wrapText="1"/>
    </xf>
    <xf numFmtId="171" fontId="27" fillId="28" borderId="154" xfId="202" applyNumberFormat="1" applyFont="1" applyFill="1" applyBorder="1" applyAlignment="1" applyProtection="1">
      <alignment horizontal="center" vertical="center" wrapText="1"/>
    </xf>
    <xf numFmtId="167" fontId="27" fillId="28" borderId="306" xfId="0" applyFont="1" applyFill="1" applyBorder="1" applyAlignment="1" applyProtection="1">
      <alignment horizontal="center" vertical="center" wrapText="1"/>
    </xf>
    <xf numFmtId="171" fontId="27" fillId="28" borderId="291" xfId="202" applyNumberFormat="1" applyFont="1" applyFill="1" applyBorder="1" applyAlignment="1" applyProtection="1">
      <alignment horizontal="center" vertical="center" wrapText="1"/>
    </xf>
    <xf numFmtId="171" fontId="27" fillId="28" borderId="345" xfId="202" applyNumberFormat="1" applyFont="1" applyFill="1" applyBorder="1" applyAlignment="1" applyProtection="1">
      <alignment horizontal="center" vertical="center" wrapText="1"/>
    </xf>
    <xf numFmtId="38" fontId="28" fillId="0" borderId="503" xfId="0" applyNumberFormat="1" applyFont="1" applyFill="1" applyBorder="1" applyProtection="1">
      <protection locked="0"/>
    </xf>
    <xf numFmtId="171" fontId="28" fillId="0" borderId="49" xfId="202" applyNumberFormat="1" applyFont="1" applyFill="1" applyBorder="1" applyProtection="1">
      <protection locked="0"/>
    </xf>
    <xf numFmtId="171" fontId="28" fillId="0" borderId="12" xfId="202" applyNumberFormat="1" applyFont="1" applyFill="1" applyBorder="1" applyProtection="1">
      <protection locked="0"/>
    </xf>
    <xf numFmtId="171" fontId="28" fillId="29" borderId="82" xfId="202" applyNumberFormat="1" applyFont="1" applyFill="1" applyBorder="1" applyProtection="1"/>
    <xf numFmtId="171" fontId="28" fillId="0" borderId="76" xfId="202" applyNumberFormat="1" applyFont="1" applyFill="1" applyBorder="1" applyProtection="1">
      <protection locked="0"/>
    </xf>
    <xf numFmtId="38" fontId="28" fillId="0" borderId="65" xfId="0" applyNumberFormat="1" applyFont="1" applyFill="1" applyBorder="1" applyProtection="1">
      <protection locked="0"/>
    </xf>
    <xf numFmtId="171" fontId="28" fillId="34" borderId="504" xfId="202" applyNumberFormat="1" applyFont="1" applyFill="1" applyBorder="1" applyProtection="1"/>
    <xf numFmtId="38" fontId="28" fillId="0" borderId="86" xfId="0" applyNumberFormat="1" applyFont="1" applyFill="1" applyBorder="1" applyProtection="1">
      <protection locked="0"/>
    </xf>
    <xf numFmtId="171" fontId="28" fillId="0" borderId="72" xfId="202" applyNumberFormat="1" applyFont="1" applyFill="1" applyBorder="1" applyProtection="1">
      <protection locked="0"/>
    </xf>
    <xf numFmtId="171" fontId="28" fillId="0" borderId="79" xfId="202" applyNumberFormat="1" applyFont="1" applyFill="1" applyBorder="1" applyProtection="1">
      <protection locked="0"/>
    </xf>
    <xf numFmtId="171" fontId="28" fillId="29" borderId="65" xfId="202" applyNumberFormat="1" applyFont="1" applyFill="1" applyBorder="1" applyProtection="1"/>
    <xf numFmtId="171" fontId="28" fillId="0" borderId="147" xfId="202" applyNumberFormat="1" applyFont="1" applyFill="1" applyBorder="1" applyProtection="1">
      <protection locked="0"/>
    </xf>
    <xf numFmtId="38" fontId="28" fillId="0" borderId="63" xfId="0" applyNumberFormat="1" applyFont="1" applyFill="1" applyBorder="1" applyProtection="1">
      <protection locked="0"/>
    </xf>
    <xf numFmtId="38" fontId="28" fillId="0" borderId="485" xfId="0" applyNumberFormat="1" applyFont="1" applyFill="1" applyBorder="1" applyProtection="1">
      <protection locked="0"/>
    </xf>
    <xf numFmtId="171" fontId="28" fillId="0" borderId="473" xfId="202" applyNumberFormat="1" applyFont="1" applyFill="1" applyBorder="1" applyAlignment="1" applyProtection="1">
      <alignment horizontal="center" vertical="center" wrapText="1"/>
      <protection locked="0"/>
    </xf>
    <xf numFmtId="171" fontId="28" fillId="0" borderId="63" xfId="202" applyNumberFormat="1" applyFont="1" applyFill="1" applyBorder="1" applyAlignment="1" applyProtection="1">
      <alignment horizontal="center" vertical="center" wrapText="1"/>
      <protection locked="0"/>
    </xf>
    <xf numFmtId="171" fontId="28" fillId="0" borderId="473" xfId="202" applyNumberFormat="1" applyFont="1" applyBorder="1" applyProtection="1">
      <protection locked="0"/>
    </xf>
    <xf numFmtId="38" fontId="28" fillId="0" borderId="486" xfId="0" applyNumberFormat="1" applyFont="1" applyFill="1" applyBorder="1" applyProtection="1">
      <protection locked="0"/>
    </xf>
    <xf numFmtId="171" fontId="28" fillId="0" borderId="476" xfId="202" applyNumberFormat="1" applyFont="1" applyFill="1" applyBorder="1" applyAlignment="1" applyProtection="1">
      <alignment horizontal="center" vertical="center" wrapText="1"/>
      <protection locked="0"/>
    </xf>
    <xf numFmtId="171" fontId="28" fillId="29" borderId="473" xfId="202" applyNumberFormat="1" applyFont="1" applyFill="1" applyBorder="1" applyProtection="1"/>
    <xf numFmtId="171" fontId="28" fillId="0" borderId="44" xfId="202" applyNumberFormat="1" applyFont="1" applyFill="1" applyBorder="1" applyProtection="1">
      <protection locked="0"/>
    </xf>
    <xf numFmtId="171" fontId="28" fillId="29" borderId="80" xfId="202" applyNumberFormat="1" applyFont="1" applyFill="1" applyBorder="1" applyProtection="1"/>
    <xf numFmtId="38" fontId="28" fillId="0" borderId="348" xfId="0" applyNumberFormat="1" applyFont="1" applyFill="1" applyBorder="1" applyProtection="1">
      <protection locked="0"/>
    </xf>
    <xf numFmtId="171" fontId="28" fillId="0" borderId="247" xfId="202" applyNumberFormat="1" applyFont="1" applyFill="1" applyBorder="1" applyProtection="1">
      <protection locked="0"/>
    </xf>
    <xf numFmtId="171" fontId="28" fillId="29" borderId="348" xfId="202" applyNumberFormat="1" applyFont="1" applyFill="1" applyBorder="1" applyProtection="1"/>
    <xf numFmtId="171" fontId="28" fillId="0" borderId="349" xfId="202" applyNumberFormat="1" applyFont="1" applyFill="1" applyBorder="1" applyProtection="1">
      <protection locked="0"/>
    </xf>
    <xf numFmtId="171" fontId="28" fillId="33" borderId="43" xfId="202" applyNumberFormat="1" applyFont="1" applyFill="1" applyBorder="1" applyProtection="1"/>
    <xf numFmtId="171" fontId="28" fillId="33" borderId="458" xfId="202" applyNumberFormat="1" applyFont="1" applyFill="1" applyBorder="1" applyProtection="1"/>
    <xf numFmtId="167" fontId="28" fillId="0" borderId="0" xfId="0" applyFont="1" applyProtection="1">
      <protection locked="0"/>
    </xf>
    <xf numFmtId="38" fontId="28" fillId="0" borderId="80" xfId="0" applyNumberFormat="1" applyFont="1" applyFill="1" applyBorder="1" applyProtection="1">
      <protection locked="0"/>
    </xf>
    <xf numFmtId="38" fontId="28" fillId="0" borderId="497" xfId="0" applyNumberFormat="1" applyFont="1" applyFill="1" applyBorder="1" applyProtection="1">
      <protection locked="0"/>
    </xf>
    <xf numFmtId="171" fontId="28" fillId="32" borderId="264" xfId="202" applyNumberFormat="1" applyFont="1" applyFill="1" applyBorder="1" applyProtection="1"/>
    <xf numFmtId="171" fontId="28" fillId="32" borderId="439" xfId="202" applyNumberFormat="1" applyFont="1" applyFill="1" applyBorder="1" applyProtection="1"/>
    <xf numFmtId="171" fontId="28" fillId="33" borderId="0" xfId="202" applyNumberFormat="1" applyFont="1" applyFill="1" applyBorder="1" applyProtection="1">
      <protection locked="0"/>
    </xf>
    <xf numFmtId="171" fontId="28" fillId="33" borderId="44" xfId="202" applyNumberFormat="1" applyFont="1" applyFill="1" applyBorder="1" applyProtection="1">
      <protection locked="0"/>
    </xf>
    <xf numFmtId="171" fontId="28" fillId="29" borderId="485" xfId="202" applyNumberFormat="1" applyFont="1" applyFill="1" applyBorder="1" applyProtection="1"/>
    <xf numFmtId="171" fontId="28" fillId="0" borderId="0" xfId="202" applyNumberFormat="1" applyFont="1" applyFill="1" applyBorder="1" applyProtection="1">
      <protection locked="0"/>
    </xf>
    <xf numFmtId="171" fontId="28" fillId="33" borderId="80" xfId="202" applyNumberFormat="1" applyFont="1" applyFill="1" applyBorder="1" applyProtection="1"/>
    <xf numFmtId="171" fontId="28" fillId="29" borderId="486" xfId="202" applyNumberFormat="1" applyFont="1" applyFill="1" applyBorder="1" applyProtection="1"/>
    <xf numFmtId="171" fontId="28" fillId="0" borderId="476" xfId="202" applyNumberFormat="1" applyFont="1" applyBorder="1" applyProtection="1">
      <protection locked="0"/>
    </xf>
    <xf numFmtId="171" fontId="28" fillId="0" borderId="477" xfId="202" applyNumberFormat="1" applyFont="1" applyBorder="1" applyProtection="1">
      <protection locked="0"/>
    </xf>
    <xf numFmtId="171" fontId="28" fillId="32" borderId="497" xfId="202" applyNumberFormat="1" applyFont="1" applyFill="1" applyBorder="1" applyProtection="1"/>
    <xf numFmtId="171" fontId="146" fillId="28" borderId="291" xfId="202" quotePrefix="1" applyNumberFormat="1" applyFont="1" applyFill="1" applyBorder="1" applyProtection="1"/>
    <xf numFmtId="171" fontId="146" fillId="28" borderId="345" xfId="202" quotePrefix="1" applyNumberFormat="1" applyFont="1" applyFill="1" applyBorder="1" applyProtection="1"/>
    <xf numFmtId="38" fontId="28" fillId="0" borderId="108" xfId="0" applyNumberFormat="1" applyFont="1" applyFill="1" applyBorder="1" applyProtection="1">
      <protection locked="0"/>
    </xf>
    <xf numFmtId="171" fontId="28" fillId="29" borderId="478" xfId="202" applyNumberFormat="1" applyFont="1" applyFill="1" applyBorder="1" applyProtection="1"/>
    <xf numFmtId="38" fontId="28" fillId="0" borderId="264" xfId="0" applyNumberFormat="1" applyFont="1" applyFill="1" applyBorder="1" applyProtection="1">
      <protection locked="0"/>
    </xf>
    <xf numFmtId="171" fontId="28" fillId="29" borderId="476" xfId="202" applyNumberFormat="1" applyFont="1" applyFill="1" applyBorder="1" applyProtection="1"/>
    <xf numFmtId="171" fontId="28" fillId="34" borderId="349" xfId="202" applyNumberFormat="1" applyFont="1" applyFill="1" applyBorder="1" applyProtection="1"/>
    <xf numFmtId="38" fontId="28" fillId="0" borderId="247" xfId="0" applyNumberFormat="1" applyFont="1" applyFill="1" applyBorder="1" applyProtection="1">
      <protection locked="0"/>
    </xf>
    <xf numFmtId="171" fontId="28" fillId="29" borderId="247" xfId="202" applyNumberFormat="1" applyFont="1" applyFill="1" applyBorder="1" applyProtection="1"/>
    <xf numFmtId="171" fontId="28" fillId="29" borderId="349" xfId="202" applyNumberFormat="1" applyFont="1" applyFill="1" applyBorder="1" applyProtection="1"/>
    <xf numFmtId="38" fontId="28" fillId="0" borderId="504" xfId="0" applyNumberFormat="1" applyFont="1" applyFill="1" applyBorder="1" applyProtection="1">
      <protection locked="0"/>
    </xf>
    <xf numFmtId="171" fontId="28" fillId="0" borderId="504" xfId="202" applyNumberFormat="1" applyFont="1" applyBorder="1" applyProtection="1">
      <protection locked="0"/>
    </xf>
    <xf numFmtId="171" fontId="28" fillId="0" borderId="505" xfId="202" applyNumberFormat="1" applyFont="1" applyBorder="1" applyProtection="1">
      <protection locked="0"/>
    </xf>
    <xf numFmtId="171" fontId="28" fillId="33" borderId="63" xfId="202" applyNumberFormat="1" applyFont="1" applyFill="1" applyBorder="1"/>
    <xf numFmtId="171" fontId="28" fillId="33" borderId="41" xfId="202" applyNumberFormat="1" applyFont="1" applyFill="1" applyBorder="1"/>
    <xf numFmtId="171" fontId="28" fillId="33" borderId="72" xfId="202" applyNumberFormat="1" applyFont="1" applyFill="1" applyBorder="1"/>
    <xf numFmtId="171" fontId="28" fillId="33" borderId="74" xfId="202" applyNumberFormat="1" applyFont="1" applyFill="1" applyBorder="1"/>
    <xf numFmtId="38" fontId="28" fillId="0" borderId="82" xfId="0" applyNumberFormat="1" applyFont="1" applyFill="1" applyBorder="1" applyProtection="1">
      <protection locked="0"/>
    </xf>
    <xf numFmtId="171" fontId="28" fillId="33" borderId="473" xfId="202" applyNumberFormat="1" applyFont="1" applyFill="1" applyBorder="1"/>
    <xf numFmtId="171" fontId="28" fillId="33" borderId="479" xfId="202" applyNumberFormat="1" applyFont="1" applyFill="1" applyBorder="1"/>
    <xf numFmtId="171" fontId="28" fillId="34" borderId="473" xfId="202" applyNumberFormat="1" applyFont="1" applyFill="1" applyBorder="1" applyProtection="1"/>
    <xf numFmtId="171" fontId="28" fillId="34" borderId="476" xfId="202" applyNumberFormat="1" applyFont="1" applyFill="1" applyBorder="1" applyProtection="1"/>
    <xf numFmtId="167" fontId="28" fillId="0" borderId="87" xfId="0" applyFont="1" applyBorder="1" applyProtection="1">
      <protection locked="0"/>
    </xf>
    <xf numFmtId="171" fontId="28" fillId="33" borderId="374" xfId="202" applyNumberFormat="1" applyFont="1" applyFill="1" applyBorder="1" applyProtection="1">
      <protection locked="0"/>
    </xf>
    <xf numFmtId="171" fontId="28" fillId="29" borderId="577" xfId="202" applyNumberFormat="1" applyFont="1" applyFill="1" applyBorder="1" applyProtection="1"/>
    <xf numFmtId="171" fontId="27" fillId="28" borderId="108" xfId="202" applyNumberFormat="1" applyFont="1" applyFill="1" applyBorder="1" applyProtection="1"/>
    <xf numFmtId="171" fontId="27" fillId="28" borderId="80" xfId="202" applyNumberFormat="1" applyFont="1" applyFill="1" applyBorder="1" applyProtection="1"/>
    <xf numFmtId="171" fontId="27" fillId="28" borderId="428" xfId="202" applyNumberFormat="1" applyFont="1" applyFill="1" applyBorder="1" applyProtection="1"/>
    <xf numFmtId="167" fontId="28" fillId="0" borderId="49" xfId="0" applyFont="1" applyBorder="1" applyProtection="1">
      <protection locked="0"/>
    </xf>
    <xf numFmtId="171" fontId="28" fillId="0" borderId="575" xfId="202" applyNumberFormat="1" applyFont="1" applyFill="1" applyBorder="1" applyProtection="1">
      <protection locked="0"/>
    </xf>
    <xf numFmtId="171" fontId="28" fillId="0" borderId="576" xfId="202" applyNumberFormat="1" applyFont="1" applyFill="1" applyBorder="1" applyProtection="1">
      <protection locked="0"/>
    </xf>
    <xf numFmtId="171" fontId="27" fillId="28" borderId="81" xfId="202" applyNumberFormat="1" applyFont="1" applyFill="1" applyBorder="1" applyProtection="1"/>
    <xf numFmtId="171" fontId="27" fillId="28" borderId="74" xfId="202" applyNumberFormat="1" applyFont="1" applyFill="1" applyBorder="1" applyProtection="1"/>
    <xf numFmtId="171" fontId="27" fillId="28" borderId="63" xfId="202" applyNumberFormat="1" applyFont="1" applyFill="1" applyBorder="1" applyProtection="1"/>
    <xf numFmtId="171" fontId="27" fillId="28" borderId="41" xfId="202" applyNumberFormat="1" applyFont="1" applyFill="1" applyBorder="1" applyProtection="1"/>
    <xf numFmtId="171" fontId="28" fillId="0" borderId="504" xfId="202" applyNumberFormat="1" applyFont="1" applyFill="1" applyBorder="1" applyProtection="1">
      <protection locked="0"/>
    </xf>
    <xf numFmtId="171" fontId="28" fillId="0" borderId="507" xfId="202" applyNumberFormat="1" applyFont="1" applyFill="1" applyBorder="1" applyProtection="1">
      <protection locked="0"/>
    </xf>
    <xf numFmtId="171" fontId="28" fillId="0" borderId="503" xfId="202" applyNumberFormat="1" applyFont="1" applyFill="1" applyBorder="1" applyProtection="1">
      <protection locked="0"/>
    </xf>
    <xf numFmtId="171" fontId="28" fillId="29" borderId="504" xfId="202" applyNumberFormat="1" applyFont="1" applyFill="1" applyBorder="1" applyProtection="1"/>
    <xf numFmtId="171" fontId="28" fillId="0" borderId="505" xfId="202" applyNumberFormat="1" applyFont="1" applyFill="1" applyBorder="1" applyProtection="1">
      <protection locked="0"/>
    </xf>
    <xf numFmtId="167" fontId="28" fillId="0" borderId="504" xfId="0" applyFont="1" applyBorder="1" applyProtection="1">
      <protection locked="0"/>
    </xf>
    <xf numFmtId="171" fontId="28" fillId="0" borderId="428" xfId="202" applyNumberFormat="1" applyFont="1" applyFill="1" applyBorder="1" applyProtection="1">
      <protection locked="0"/>
    </xf>
    <xf numFmtId="171" fontId="28" fillId="0" borderId="559" xfId="202" applyNumberFormat="1" applyFont="1" applyFill="1" applyBorder="1" applyProtection="1">
      <protection locked="0"/>
    </xf>
    <xf numFmtId="171" fontId="28" fillId="0" borderId="562" xfId="202" applyNumberFormat="1" applyFont="1" applyBorder="1" applyProtection="1">
      <protection locked="0"/>
    </xf>
    <xf numFmtId="167" fontId="28" fillId="33" borderId="0" xfId="0" applyFont="1" applyFill="1" applyAlignment="1" applyProtection="1">
      <alignment horizontal="center"/>
    </xf>
    <xf numFmtId="167" fontId="27" fillId="33" borderId="0" xfId="0" applyFont="1" applyFill="1" applyAlignment="1" applyProtection="1">
      <alignment horizontal="left"/>
    </xf>
    <xf numFmtId="167" fontId="28" fillId="33" borderId="0" xfId="0" applyFont="1" applyFill="1" applyAlignment="1" applyProtection="1">
      <alignment horizontal="left"/>
    </xf>
    <xf numFmtId="167" fontId="27" fillId="33" borderId="0" xfId="0" applyFont="1" applyFill="1" applyBorder="1" applyAlignment="1" applyProtection="1">
      <alignment horizontal="center"/>
    </xf>
    <xf numFmtId="167" fontId="28" fillId="33" borderId="0" xfId="0" applyFont="1" applyFill="1" applyBorder="1" applyAlignment="1" applyProtection="1">
      <alignment horizontal="left"/>
    </xf>
    <xf numFmtId="167" fontId="35" fillId="33" borderId="0" xfId="0" applyFont="1" applyFill="1" applyAlignment="1" applyProtection="1">
      <alignment horizontal="center"/>
    </xf>
    <xf numFmtId="167" fontId="27" fillId="28" borderId="284" xfId="0" applyFont="1" applyFill="1" applyBorder="1" applyAlignment="1" applyProtection="1">
      <alignment horizontal="center" vertical="center" wrapText="1"/>
    </xf>
    <xf numFmtId="167" fontId="27" fillId="33" borderId="0" xfId="0" applyFont="1" applyFill="1" applyAlignment="1" applyProtection="1"/>
    <xf numFmtId="167" fontId="28" fillId="33" borderId="485" xfId="0" applyFont="1" applyFill="1" applyBorder="1" applyAlignment="1" applyProtection="1">
      <alignment horizontal="left"/>
    </xf>
    <xf numFmtId="167" fontId="28" fillId="33" borderId="0" xfId="0" applyFont="1" applyFill="1" applyBorder="1" applyAlignment="1" applyProtection="1"/>
    <xf numFmtId="167" fontId="28" fillId="33" borderId="8" xfId="0" applyFont="1" applyFill="1" applyBorder="1" applyAlignment="1" applyProtection="1">
      <alignment horizontal="left"/>
    </xf>
    <xf numFmtId="167" fontId="22" fillId="33" borderId="0" xfId="0" applyFont="1" applyFill="1" applyAlignment="1" applyProtection="1">
      <alignment horizontal="center"/>
    </xf>
    <xf numFmtId="167" fontId="28" fillId="33" borderId="291" xfId="0" applyFont="1" applyFill="1" applyBorder="1" applyAlignment="1">
      <alignment horizontal="right"/>
    </xf>
    <xf numFmtId="3" fontId="28" fillId="33" borderId="63" xfId="0" applyNumberFormat="1" applyFont="1" applyFill="1" applyBorder="1" applyAlignment="1">
      <alignment horizontal="right"/>
    </xf>
    <xf numFmtId="167" fontId="28" fillId="33" borderId="63" xfId="0" applyFont="1" applyFill="1" applyBorder="1" applyAlignment="1">
      <alignment horizontal="right"/>
    </xf>
    <xf numFmtId="49" fontId="28" fillId="0" borderId="559" xfId="9" applyNumberFormat="1" applyFont="1" applyBorder="1" applyAlignment="1" applyProtection="1">
      <alignment horizontal="center"/>
      <protection locked="0"/>
    </xf>
    <xf numFmtId="49" fontId="28" fillId="0" borderId="51" xfId="9" applyNumberFormat="1" applyFont="1" applyBorder="1" applyAlignment="1" applyProtection="1">
      <alignment horizontal="center"/>
      <protection locked="0"/>
    </xf>
    <xf numFmtId="49" fontId="28" fillId="0" borderId="559" xfId="9" quotePrefix="1" applyNumberFormat="1" applyFont="1" applyBorder="1" applyAlignment="1" applyProtection="1">
      <alignment horizontal="center"/>
      <protection locked="0"/>
    </xf>
    <xf numFmtId="49" fontId="28" fillId="0" borderId="51" xfId="0" applyNumberFormat="1" applyFont="1" applyFill="1" applyBorder="1" applyAlignment="1" applyProtection="1">
      <alignment horizontal="center"/>
      <protection locked="0"/>
    </xf>
    <xf numFmtId="167" fontId="94" fillId="33" borderId="37" xfId="0" applyFont="1" applyFill="1" applyBorder="1" applyAlignment="1" applyProtection="1">
      <alignment horizontal="center" wrapText="1"/>
    </xf>
    <xf numFmtId="167" fontId="94" fillId="28" borderId="62" xfId="0" applyFont="1" applyFill="1" applyBorder="1" applyAlignment="1" applyProtection="1">
      <alignment horizontal="center" wrapText="1"/>
    </xf>
    <xf numFmtId="167" fontId="94" fillId="28" borderId="354" xfId="0" applyFont="1" applyFill="1" applyBorder="1" applyProtection="1"/>
    <xf numFmtId="167" fontId="94" fillId="28" borderId="431" xfId="0" applyFont="1" applyFill="1" applyBorder="1" applyProtection="1"/>
    <xf numFmtId="167" fontId="94" fillId="28" borderId="483" xfId="0" applyFont="1" applyFill="1" applyBorder="1" applyProtection="1"/>
    <xf numFmtId="167" fontId="94" fillId="28" borderId="440" xfId="0" applyFont="1" applyFill="1" applyBorder="1" applyProtection="1"/>
    <xf numFmtId="167" fontId="94" fillId="28" borderId="159" xfId="0" applyFont="1" applyFill="1" applyBorder="1" applyAlignment="1" applyProtection="1">
      <alignment horizontal="center"/>
    </xf>
    <xf numFmtId="167" fontId="94" fillId="28" borderId="166" xfId="0" applyFont="1" applyFill="1" applyBorder="1" applyAlignment="1" applyProtection="1">
      <alignment horizontal="center"/>
    </xf>
    <xf numFmtId="0" fontId="94" fillId="33" borderId="355" xfId="6" applyFont="1" applyFill="1" applyBorder="1" applyAlignment="1" applyProtection="1">
      <alignment horizontal="left"/>
    </xf>
    <xf numFmtId="0" fontId="94" fillId="33" borderId="300" xfId="6" applyFont="1" applyFill="1" applyBorder="1" applyAlignment="1" applyProtection="1">
      <alignment horizontal="left"/>
    </xf>
    <xf numFmtId="49" fontId="93" fillId="33" borderId="291" xfId="6" quotePrefix="1" applyNumberFormat="1" applyFont="1" applyFill="1" applyBorder="1" applyAlignment="1" applyProtection="1">
      <alignment horizontal="center"/>
      <protection locked="0"/>
    </xf>
    <xf numFmtId="171" fontId="93" fillId="33" borderId="108" xfId="202" applyNumberFormat="1" applyFont="1" applyFill="1" applyBorder="1" applyAlignment="1" applyProtection="1"/>
    <xf numFmtId="171" fontId="93" fillId="33" borderId="428" xfId="202" applyNumberFormat="1" applyFont="1" applyFill="1" applyBorder="1" applyAlignment="1" applyProtection="1"/>
    <xf numFmtId="0" fontId="93" fillId="33" borderId="457" xfId="6" applyFont="1" applyFill="1" applyBorder="1" applyAlignment="1" applyProtection="1">
      <alignment horizontal="left" wrapText="1"/>
    </xf>
    <xf numFmtId="49" fontId="94" fillId="0" borderId="32" xfId="6" quotePrefix="1" applyNumberFormat="1" applyFont="1" applyBorder="1" applyAlignment="1" applyProtection="1">
      <alignment horizontal="center"/>
      <protection locked="0"/>
    </xf>
    <xf numFmtId="171" fontId="93" fillId="33" borderId="559" xfId="202" applyNumberFormat="1" applyFont="1" applyFill="1" applyBorder="1" applyProtection="1"/>
    <xf numFmtId="171" fontId="93" fillId="33" borderId="562" xfId="202" applyNumberFormat="1" applyFont="1" applyFill="1" applyBorder="1" applyProtection="1"/>
    <xf numFmtId="0" fontId="93" fillId="33" borderId="472" xfId="6" applyFont="1" applyFill="1" applyBorder="1" applyAlignment="1" applyProtection="1">
      <alignment horizontal="left"/>
    </xf>
    <xf numFmtId="0" fontId="93" fillId="33" borderId="458" xfId="6" applyFont="1" applyFill="1" applyBorder="1" applyAlignment="1" applyProtection="1">
      <alignment horizontal="left"/>
    </xf>
    <xf numFmtId="0" fontId="93" fillId="33" borderId="457" xfId="6" applyFont="1" applyFill="1" applyBorder="1" applyAlignment="1" applyProtection="1">
      <alignment horizontal="left"/>
    </xf>
    <xf numFmtId="49" fontId="93" fillId="33" borderId="51" xfId="6" applyNumberFormat="1" applyFont="1" applyFill="1" applyBorder="1" applyAlignment="1" applyProtection="1">
      <protection locked="0"/>
    </xf>
    <xf numFmtId="0" fontId="145" fillId="33" borderId="472" xfId="6" applyFont="1" applyFill="1" applyBorder="1" applyAlignment="1" applyProtection="1">
      <alignment horizontal="left"/>
    </xf>
    <xf numFmtId="0" fontId="94" fillId="33" borderId="458" xfId="6" applyFont="1" applyFill="1" applyBorder="1" applyAlignment="1" applyProtection="1">
      <alignment horizontal="left"/>
    </xf>
    <xf numFmtId="0" fontId="94" fillId="33" borderId="457" xfId="6" applyFont="1" applyFill="1" applyBorder="1" applyAlignment="1" applyProtection="1">
      <alignment horizontal="left"/>
    </xf>
    <xf numFmtId="0" fontId="94" fillId="33" borderId="473" xfId="6" applyFont="1" applyFill="1" applyBorder="1" applyAlignment="1" applyProtection="1">
      <alignment horizontal="left"/>
      <protection locked="0"/>
    </xf>
    <xf numFmtId="171" fontId="93" fillId="33" borderId="559" xfId="202" applyNumberFormat="1" applyFont="1" applyFill="1" applyBorder="1" applyAlignment="1" applyProtection="1"/>
    <xf numFmtId="171" fontId="93" fillId="33" borderId="562" xfId="202" applyNumberFormat="1" applyFont="1" applyFill="1" applyBorder="1" applyAlignment="1" applyProtection="1"/>
    <xf numFmtId="0" fontId="93" fillId="33" borderId="472" xfId="6" applyFont="1" applyFill="1" applyBorder="1" applyAlignment="1" applyProtection="1"/>
    <xf numFmtId="49" fontId="93" fillId="33" borderId="473" xfId="6" applyNumberFormat="1" applyFont="1" applyFill="1" applyBorder="1" applyAlignment="1" applyProtection="1">
      <alignment horizontal="center"/>
      <protection locked="0"/>
    </xf>
    <xf numFmtId="0" fontId="93" fillId="33" borderId="458" xfId="6" applyFont="1" applyFill="1" applyBorder="1" applyAlignment="1" applyProtection="1"/>
    <xf numFmtId="0" fontId="93" fillId="33" borderId="457" xfId="6" quotePrefix="1" applyFont="1" applyFill="1" applyBorder="1" applyAlignment="1" applyProtection="1">
      <alignment horizontal="left"/>
    </xf>
    <xf numFmtId="49" fontId="93" fillId="0" borderId="473" xfId="6" applyNumberFormat="1" applyFont="1" applyBorder="1" applyAlignment="1" applyProtection="1">
      <alignment horizontal="center" vertical="center"/>
      <protection locked="0"/>
    </xf>
    <xf numFmtId="0" fontId="93" fillId="33" borderId="472" xfId="6" applyFont="1" applyFill="1" applyBorder="1" applyAlignment="1" applyProtection="1">
      <alignment wrapText="1"/>
    </xf>
    <xf numFmtId="0" fontId="93" fillId="33" borderId="457" xfId="6" quotePrefix="1" applyFont="1" applyFill="1" applyBorder="1" applyAlignment="1" applyProtection="1"/>
    <xf numFmtId="49" fontId="93" fillId="0" borderId="473" xfId="6" applyNumberFormat="1" applyFont="1" applyBorder="1" applyAlignment="1" applyProtection="1">
      <alignment horizontal="center"/>
      <protection locked="0"/>
    </xf>
    <xf numFmtId="49" fontId="93" fillId="0" borderId="473" xfId="6" applyNumberFormat="1" applyFont="1" applyFill="1" applyBorder="1" applyAlignment="1" applyProtection="1">
      <alignment horizontal="center" vertical="center"/>
      <protection locked="0"/>
    </xf>
    <xf numFmtId="49" fontId="93" fillId="0" borderId="33" xfId="6" applyNumberFormat="1" applyFont="1" applyFill="1" applyBorder="1" applyAlignment="1" applyProtection="1">
      <alignment horizontal="center"/>
      <protection locked="0"/>
    </xf>
    <xf numFmtId="0" fontId="93" fillId="33" borderId="472" xfId="6" quotePrefix="1" applyFont="1" applyFill="1" applyBorder="1" applyAlignment="1" applyProtection="1">
      <alignment horizontal="left"/>
    </xf>
    <xf numFmtId="49" fontId="93" fillId="0" borderId="108" xfId="6" applyNumberFormat="1" applyFont="1" applyFill="1" applyBorder="1" applyAlignment="1" applyProtection="1">
      <alignment horizontal="center"/>
      <protection locked="0"/>
    </xf>
    <xf numFmtId="49" fontId="93" fillId="0" borderId="476" xfId="6" applyNumberFormat="1" applyFont="1" applyBorder="1" applyAlignment="1" applyProtection="1">
      <alignment horizontal="center" vertical="center"/>
      <protection locked="0"/>
    </xf>
    <xf numFmtId="49" fontId="93" fillId="33" borderId="64" xfId="6" applyNumberFormat="1" applyFont="1" applyFill="1" applyBorder="1" applyAlignment="1" applyProtection="1"/>
    <xf numFmtId="49" fontId="93" fillId="33" borderId="472" xfId="6" applyNumberFormat="1" applyFont="1" applyFill="1" applyBorder="1" applyAlignment="1" applyProtection="1"/>
    <xf numFmtId="49" fontId="93" fillId="33" borderId="492" xfId="6" applyNumberFormat="1" applyFont="1" applyFill="1" applyBorder="1" applyAlignment="1" applyProtection="1"/>
    <xf numFmtId="49" fontId="93" fillId="0" borderId="440" xfId="6" applyNumberFormat="1" applyFont="1" applyFill="1" applyBorder="1" applyAlignment="1" applyProtection="1">
      <alignment horizontal="center"/>
      <protection locked="0"/>
    </xf>
    <xf numFmtId="0" fontId="94" fillId="0" borderId="291" xfId="6" applyFont="1" applyFill="1" applyBorder="1" applyAlignment="1" applyProtection="1">
      <alignment horizontal="left"/>
      <protection locked="0"/>
    </xf>
    <xf numFmtId="0" fontId="94" fillId="33" borderId="472" xfId="6" applyFont="1" applyFill="1" applyBorder="1" applyAlignment="1" applyProtection="1">
      <alignment horizontal="left"/>
    </xf>
    <xf numFmtId="0" fontId="94" fillId="0" borderId="473" xfId="6" applyFont="1" applyFill="1" applyBorder="1" applyAlignment="1" applyProtection="1">
      <alignment horizontal="left"/>
      <protection locked="0"/>
    </xf>
    <xf numFmtId="9" fontId="94" fillId="33" borderId="472" xfId="187" applyFont="1" applyFill="1" applyBorder="1" applyAlignment="1" applyProtection="1">
      <alignment horizontal="left"/>
    </xf>
    <xf numFmtId="0" fontId="93" fillId="33" borderId="466" xfId="6" quotePrefix="1" applyFont="1" applyFill="1" applyBorder="1" applyAlignment="1" applyProtection="1">
      <alignment horizontal="left"/>
    </xf>
    <xf numFmtId="0" fontId="93" fillId="33" borderId="465" xfId="6" applyFont="1" applyFill="1" applyBorder="1" applyAlignment="1" applyProtection="1"/>
    <xf numFmtId="0" fontId="94" fillId="33" borderId="466" xfId="6" quotePrefix="1" applyFont="1" applyFill="1" applyBorder="1" applyAlignment="1" applyProtection="1">
      <alignment horizontal="left"/>
    </xf>
    <xf numFmtId="49" fontId="94" fillId="33" borderId="466" xfId="6" applyNumberFormat="1" applyFont="1" applyFill="1" applyBorder="1" applyAlignment="1" applyProtection="1">
      <alignment horizontal="left"/>
    </xf>
    <xf numFmtId="49" fontId="94" fillId="33" borderId="465" xfId="6" applyNumberFormat="1" applyFont="1" applyFill="1" applyBorder="1" applyAlignment="1" applyProtection="1">
      <alignment horizontal="left"/>
    </xf>
    <xf numFmtId="49" fontId="93" fillId="0" borderId="476" xfId="6" applyNumberFormat="1" applyFont="1" applyFill="1" applyBorder="1" applyAlignment="1" applyProtection="1">
      <alignment horizontal="center" vertical="center"/>
      <protection locked="0"/>
    </xf>
    <xf numFmtId="49" fontId="93" fillId="33" borderId="30" xfId="6" applyNumberFormat="1" applyFont="1" applyFill="1" applyBorder="1" applyAlignment="1" applyProtection="1"/>
    <xf numFmtId="49" fontId="93" fillId="0" borderId="291" xfId="6" applyNumberFormat="1" applyFont="1" applyFill="1" applyBorder="1" applyAlignment="1" applyProtection="1">
      <alignment horizontal="center"/>
      <protection locked="0"/>
    </xf>
    <xf numFmtId="49" fontId="93" fillId="0" borderId="473" xfId="6" applyNumberFormat="1" applyFont="1" applyFill="1" applyBorder="1" applyAlignment="1" applyProtection="1">
      <alignment horizontal="center"/>
      <protection locked="0"/>
    </xf>
    <xf numFmtId="49" fontId="93" fillId="0" borderId="478" xfId="6" applyNumberFormat="1" applyFont="1" applyFill="1" applyBorder="1" applyAlignment="1" applyProtection="1">
      <alignment horizontal="center"/>
      <protection locked="0"/>
    </xf>
    <xf numFmtId="49" fontId="93" fillId="0" borderId="581" xfId="6" applyNumberFormat="1" applyFont="1" applyFill="1" applyBorder="1" applyAlignment="1" applyProtection="1">
      <alignment horizontal="center"/>
      <protection locked="0"/>
    </xf>
    <xf numFmtId="167" fontId="93" fillId="28" borderId="162" xfId="0" applyFont="1" applyFill="1" applyBorder="1" applyAlignment="1" applyProtection="1">
      <alignment horizontal="center" vertical="center" wrapText="1"/>
    </xf>
    <xf numFmtId="167" fontId="93" fillId="28" borderId="165" xfId="0" applyFont="1" applyFill="1" applyBorder="1" applyAlignment="1" applyProtection="1">
      <alignment horizontal="center" vertical="center" wrapText="1"/>
    </xf>
    <xf numFmtId="167" fontId="93" fillId="28" borderId="559" xfId="0" applyFont="1" applyFill="1" applyBorder="1" applyAlignment="1" applyProtection="1">
      <alignment horizontal="center" vertical="center" wrapText="1"/>
      <protection locked="0"/>
    </xf>
    <xf numFmtId="0" fontId="93" fillId="33" borderId="8" xfId="6" applyFont="1" applyFill="1" applyBorder="1" applyAlignment="1" applyProtection="1">
      <alignment horizontal="left"/>
    </xf>
    <xf numFmtId="49" fontId="93" fillId="0" borderId="32" xfId="6" applyNumberFormat="1" applyFont="1" applyFill="1" applyBorder="1" applyAlignment="1" applyProtection="1">
      <alignment horizontal="center"/>
      <protection locked="0"/>
    </xf>
    <xf numFmtId="49" fontId="93" fillId="0" borderId="34" xfId="6" applyNumberFormat="1" applyFont="1" applyFill="1" applyBorder="1" applyAlignment="1" applyProtection="1">
      <alignment horizontal="center"/>
      <protection locked="0"/>
    </xf>
    <xf numFmtId="167" fontId="94" fillId="33" borderId="319" xfId="0" applyFont="1" applyFill="1" applyBorder="1" applyAlignment="1" applyProtection="1"/>
    <xf numFmtId="49" fontId="93" fillId="0" borderId="432" xfId="6" applyNumberFormat="1" applyFont="1" applyFill="1" applyBorder="1" applyAlignment="1" applyProtection="1">
      <alignment horizontal="center"/>
      <protection locked="0"/>
    </xf>
    <xf numFmtId="0" fontId="94" fillId="33" borderId="510" xfId="6" quotePrefix="1" applyFont="1" applyFill="1" applyBorder="1" applyAlignment="1" applyProtection="1">
      <alignment vertical="center"/>
    </xf>
    <xf numFmtId="0" fontId="93" fillId="33" borderId="510" xfId="6" applyFont="1" applyFill="1" applyBorder="1" applyAlignment="1" applyProtection="1">
      <alignment vertical="center"/>
    </xf>
    <xf numFmtId="49" fontId="93" fillId="0" borderId="511" xfId="6" applyNumberFormat="1" applyFont="1" applyFill="1" applyBorder="1" applyAlignment="1" applyProtection="1">
      <alignment horizontal="center" vertical="center"/>
      <protection locked="0"/>
    </xf>
    <xf numFmtId="0" fontId="93" fillId="33" borderId="510" xfId="6" quotePrefix="1" applyFont="1" applyFill="1" applyBorder="1" applyAlignment="1" applyProtection="1">
      <alignment horizontal="left" vertical="center"/>
    </xf>
    <xf numFmtId="0" fontId="93" fillId="33" borderId="319" xfId="6" quotePrefix="1" applyFont="1" applyFill="1" applyBorder="1" applyAlignment="1" applyProtection="1">
      <alignment horizontal="left" vertical="center"/>
    </xf>
    <xf numFmtId="0" fontId="93" fillId="33" borderId="319" xfId="6" applyFont="1" applyFill="1" applyBorder="1" applyAlignment="1" applyProtection="1">
      <alignment vertical="center"/>
    </xf>
    <xf numFmtId="49" fontId="93" fillId="0" borderId="293" xfId="6" applyNumberFormat="1" applyFont="1" applyFill="1" applyBorder="1" applyAlignment="1" applyProtection="1">
      <alignment horizontal="center" vertical="center"/>
      <protection locked="0"/>
    </xf>
    <xf numFmtId="167" fontId="93" fillId="33" borderId="0" xfId="0" applyFont="1" applyFill="1" applyBorder="1" applyAlignment="1" applyProtection="1"/>
    <xf numFmtId="167" fontId="94" fillId="33" borderId="0" xfId="0" applyFont="1" applyFill="1" applyBorder="1" applyProtection="1">
      <protection locked="0"/>
    </xf>
    <xf numFmtId="0" fontId="93" fillId="33" borderId="0" xfId="6" quotePrefix="1" applyFont="1" applyFill="1" applyBorder="1" applyAlignment="1" applyProtection="1">
      <alignment horizontal="left"/>
    </xf>
    <xf numFmtId="0" fontId="93" fillId="33" borderId="0" xfId="6" applyFont="1" applyFill="1" applyBorder="1" applyAlignment="1" applyProtection="1"/>
    <xf numFmtId="49" fontId="93" fillId="33" borderId="0" xfId="6" applyNumberFormat="1" applyFont="1" applyFill="1" applyBorder="1" applyAlignment="1" applyProtection="1">
      <protection locked="0"/>
    </xf>
    <xf numFmtId="167" fontId="94" fillId="28" borderId="29" xfId="0" applyFont="1" applyFill="1" applyBorder="1" applyProtection="1"/>
    <xf numFmtId="167" fontId="94" fillId="28" borderId="308" xfId="0" applyFont="1" applyFill="1" applyBorder="1" applyProtection="1"/>
    <xf numFmtId="167" fontId="94" fillId="28" borderId="37" xfId="0" applyFont="1" applyFill="1" applyBorder="1" applyAlignment="1" applyProtection="1">
      <alignment horizontal="center" wrapText="1"/>
      <protection locked="0"/>
    </xf>
    <xf numFmtId="167" fontId="94" fillId="28" borderId="440" xfId="0" applyFont="1" applyFill="1" applyBorder="1" applyProtection="1">
      <protection locked="0"/>
    </xf>
    <xf numFmtId="167" fontId="94" fillId="28" borderId="163" xfId="0" applyFont="1" applyFill="1" applyBorder="1" applyAlignment="1" applyProtection="1">
      <alignment horizontal="center"/>
    </xf>
    <xf numFmtId="167" fontId="94" fillId="28" borderId="160" xfId="0" applyFont="1" applyFill="1" applyBorder="1" applyAlignment="1" applyProtection="1">
      <alignment horizontal="center"/>
    </xf>
    <xf numFmtId="49" fontId="93" fillId="0" borderId="291" xfId="6" applyNumberFormat="1" applyFont="1" applyFill="1" applyBorder="1" applyAlignment="1" applyProtection="1">
      <protection locked="0"/>
    </xf>
    <xf numFmtId="49" fontId="93" fillId="0" borderId="473" xfId="6" applyNumberFormat="1" applyFont="1" applyFill="1" applyBorder="1" applyAlignment="1" applyProtection="1">
      <protection locked="0"/>
    </xf>
    <xf numFmtId="49" fontId="94" fillId="0" borderId="473" xfId="6" applyNumberFormat="1" applyFont="1" applyFill="1" applyBorder="1" applyAlignment="1" applyProtection="1">
      <alignment horizontal="left"/>
      <protection locked="0"/>
    </xf>
    <xf numFmtId="49" fontId="93" fillId="0" borderId="473" xfId="6" quotePrefix="1" applyNumberFormat="1" applyFont="1" applyFill="1" applyBorder="1" applyAlignment="1" applyProtection="1">
      <alignment horizontal="center"/>
      <protection locked="0"/>
    </xf>
    <xf numFmtId="0" fontId="93" fillId="33" borderId="475" xfId="6" applyFont="1" applyFill="1" applyBorder="1" applyAlignment="1" applyProtection="1"/>
    <xf numFmtId="49" fontId="93" fillId="0" borderId="476" xfId="6" applyNumberFormat="1" applyFont="1" applyFill="1" applyBorder="1" applyAlignment="1" applyProtection="1">
      <alignment horizontal="center"/>
      <protection locked="0"/>
    </xf>
    <xf numFmtId="0" fontId="93" fillId="33" borderId="0" xfId="6" applyFont="1" applyFill="1" applyBorder="1" applyProtection="1"/>
    <xf numFmtId="49" fontId="94" fillId="33" borderId="64" xfId="6" applyNumberFormat="1" applyFont="1" applyFill="1" applyBorder="1" applyAlignment="1" applyProtection="1"/>
    <xf numFmtId="49" fontId="93" fillId="0" borderId="63" xfId="6" applyNumberFormat="1" applyFont="1" applyFill="1" applyBorder="1" applyAlignment="1" applyProtection="1">
      <alignment horizontal="center"/>
      <protection locked="0"/>
    </xf>
    <xf numFmtId="49" fontId="94" fillId="33" borderId="30" xfId="6" applyNumberFormat="1" applyFont="1" applyFill="1" applyBorder="1" applyAlignment="1" applyProtection="1"/>
    <xf numFmtId="49" fontId="94" fillId="33" borderId="492" xfId="6" applyNumberFormat="1" applyFont="1" applyFill="1" applyBorder="1" applyAlignment="1" applyProtection="1"/>
    <xf numFmtId="49" fontId="93" fillId="0" borderId="559" xfId="6" applyNumberFormat="1" applyFont="1" applyFill="1" applyBorder="1" applyAlignment="1" applyProtection="1">
      <alignment horizontal="center"/>
      <protection locked="0"/>
    </xf>
    <xf numFmtId="49" fontId="94" fillId="33" borderId="42" xfId="6" applyNumberFormat="1" applyFont="1" applyFill="1" applyBorder="1" applyAlignment="1" applyProtection="1">
      <alignment horizontal="left"/>
    </xf>
    <xf numFmtId="0" fontId="93" fillId="33" borderId="64" xfId="6" applyFont="1" applyFill="1" applyBorder="1" applyAlignment="1" applyProtection="1"/>
    <xf numFmtId="0" fontId="93" fillId="33" borderId="30" xfId="6" applyFont="1" applyFill="1" applyBorder="1" applyAlignment="1" applyProtection="1"/>
    <xf numFmtId="0" fontId="93" fillId="33" borderId="492" xfId="6" applyFont="1" applyFill="1" applyBorder="1" applyAlignment="1" applyProtection="1"/>
    <xf numFmtId="167" fontId="94" fillId="0" borderId="440" xfId="0" applyFont="1" applyFill="1" applyBorder="1" applyProtection="1">
      <protection locked="0"/>
    </xf>
    <xf numFmtId="167" fontId="94" fillId="28" borderId="317" xfId="0" applyFont="1" applyFill="1" applyBorder="1" applyProtection="1"/>
    <xf numFmtId="0" fontId="94" fillId="33" borderId="0" xfId="6" applyFont="1" applyFill="1" applyBorder="1" applyProtection="1"/>
    <xf numFmtId="0" fontId="94" fillId="33" borderId="510" xfId="6" applyFont="1" applyFill="1" applyBorder="1" applyProtection="1"/>
    <xf numFmtId="0" fontId="93" fillId="33" borderId="510" xfId="6" applyFont="1" applyFill="1" applyBorder="1" applyProtection="1"/>
    <xf numFmtId="167" fontId="93" fillId="33" borderId="583" xfId="0" applyFont="1" applyFill="1" applyBorder="1" applyProtection="1"/>
    <xf numFmtId="0" fontId="94" fillId="33" borderId="319" xfId="6" applyFont="1" applyFill="1" applyBorder="1" applyProtection="1"/>
    <xf numFmtId="0" fontId="93" fillId="33" borderId="319" xfId="6" applyFont="1" applyFill="1" applyBorder="1" applyProtection="1"/>
    <xf numFmtId="167" fontId="93" fillId="33" borderId="584" xfId="0" applyFont="1" applyFill="1" applyBorder="1" applyProtection="1"/>
    <xf numFmtId="49" fontId="93" fillId="0" borderId="127" xfId="6" applyNumberFormat="1" applyFont="1" applyFill="1" applyBorder="1" applyAlignment="1" applyProtection="1">
      <alignment horizontal="center"/>
      <protection locked="0"/>
    </xf>
    <xf numFmtId="0" fontId="143" fillId="33" borderId="0" xfId="6" applyFont="1" applyFill="1" applyAlignment="1" applyProtection="1"/>
    <xf numFmtId="49" fontId="143" fillId="33" borderId="0" xfId="6" applyNumberFormat="1" applyFont="1" applyFill="1" applyAlignment="1" applyProtection="1"/>
    <xf numFmtId="3" fontId="93" fillId="33" borderId="0" xfId="6" applyNumberFormat="1" applyFont="1" applyFill="1" applyAlignment="1" applyProtection="1"/>
    <xf numFmtId="167" fontId="93" fillId="33" borderId="0" xfId="0" quotePrefix="1" applyFont="1" applyFill="1" applyAlignment="1" applyProtection="1">
      <alignment horizontal="right"/>
    </xf>
    <xf numFmtId="3" fontId="93" fillId="33" borderId="0" xfId="6" applyNumberFormat="1" applyFont="1" applyFill="1" applyAlignment="1" applyProtection="1">
      <alignment horizontal="right"/>
    </xf>
    <xf numFmtId="167" fontId="93" fillId="33" borderId="0" xfId="0" applyFont="1" applyFill="1" applyProtection="1"/>
    <xf numFmtId="167" fontId="93" fillId="0" borderId="0" xfId="0" applyFont="1" applyProtection="1"/>
    <xf numFmtId="167" fontId="27" fillId="33" borderId="518" xfId="214" applyFont="1" applyFill="1" applyBorder="1" applyAlignment="1" applyProtection="1">
      <alignment horizontal="center" vertical="center"/>
    </xf>
    <xf numFmtId="167" fontId="27" fillId="33" borderId="525" xfId="214" applyFont="1" applyFill="1" applyBorder="1" applyAlignment="1" applyProtection="1">
      <alignment horizontal="center" vertical="center"/>
    </xf>
    <xf numFmtId="167" fontId="27" fillId="33" borderId="165" xfId="214" applyFont="1" applyFill="1" applyBorder="1" applyProtection="1"/>
    <xf numFmtId="167" fontId="27" fillId="33" borderId="468" xfId="214" applyFont="1" applyFill="1" applyBorder="1" applyAlignment="1" applyProtection="1">
      <alignment horizontal="center" vertical="center"/>
    </xf>
    <xf numFmtId="171" fontId="28" fillId="0" borderId="581" xfId="202" applyNumberFormat="1" applyFont="1" applyFill="1" applyBorder="1" applyProtection="1">
      <protection locked="0"/>
    </xf>
    <xf numFmtId="167" fontId="27" fillId="0" borderId="159" xfId="214" applyFont="1" applyFill="1" applyBorder="1" applyProtection="1">
      <protection locked="0"/>
    </xf>
    <xf numFmtId="171" fontId="27" fillId="0" borderId="159" xfId="202" applyNumberFormat="1" applyFont="1" applyFill="1" applyBorder="1" applyProtection="1">
      <protection locked="0"/>
    </xf>
    <xf numFmtId="167" fontId="27" fillId="0" borderId="291" xfId="214" applyFont="1" applyFill="1" applyBorder="1" applyProtection="1">
      <protection locked="0"/>
    </xf>
    <xf numFmtId="171" fontId="28" fillId="0" borderId="583" xfId="202" applyNumberFormat="1" applyFont="1" applyFill="1" applyBorder="1" applyProtection="1">
      <protection locked="0"/>
    </xf>
    <xf numFmtId="167" fontId="28" fillId="0" borderId="559" xfId="0" applyFont="1" applyFill="1" applyBorder="1" applyProtection="1">
      <protection locked="0"/>
    </xf>
    <xf numFmtId="167" fontId="27" fillId="33" borderId="350" xfId="9" applyFont="1" applyFill="1" applyBorder="1" applyAlignment="1" applyProtection="1">
      <alignment horizontal="center" wrapText="1"/>
    </xf>
    <xf numFmtId="167" fontId="27" fillId="28" borderId="346" xfId="0" applyFont="1" applyFill="1" applyBorder="1" applyAlignment="1" applyProtection="1">
      <alignment horizontal="center"/>
    </xf>
    <xf numFmtId="167" fontId="27" fillId="33" borderId="50" xfId="0" applyFont="1" applyFill="1" applyBorder="1" applyAlignment="1" applyProtection="1">
      <alignment horizontal="center"/>
    </xf>
    <xf numFmtId="167" fontId="27" fillId="33" borderId="0" xfId="0" applyFont="1" applyFill="1" applyAlignment="1" applyProtection="1">
      <alignment horizontal="center"/>
    </xf>
    <xf numFmtId="167" fontId="28" fillId="33" borderId="0" xfId="0" applyFont="1" applyFill="1" applyAlignment="1" applyProtection="1"/>
    <xf numFmtId="167" fontId="27" fillId="28" borderId="237" xfId="0" applyFont="1" applyFill="1" applyBorder="1" applyAlignment="1" applyProtection="1">
      <alignment horizontal="center"/>
    </xf>
    <xf numFmtId="171" fontId="28" fillId="0" borderId="108" xfId="202" quotePrefix="1" applyNumberFormat="1" applyFont="1" applyBorder="1" applyProtection="1">
      <protection locked="0"/>
    </xf>
    <xf numFmtId="171" fontId="28" fillId="0" borderId="581" xfId="202" quotePrefix="1" applyNumberFormat="1" applyFont="1" applyFill="1" applyBorder="1" applyProtection="1">
      <protection locked="0"/>
    </xf>
    <xf numFmtId="171" fontId="28" fillId="32" borderId="159" xfId="202" quotePrefix="1" applyNumberFormat="1" applyFont="1" applyFill="1" applyBorder="1" applyProtection="1"/>
    <xf numFmtId="171" fontId="28" fillId="0" borderId="108" xfId="202" quotePrefix="1" applyNumberFormat="1" applyFont="1" applyFill="1" applyBorder="1" applyProtection="1">
      <protection locked="0"/>
    </xf>
    <xf numFmtId="171" fontId="28" fillId="0" borderId="559" xfId="202" quotePrefix="1" applyNumberFormat="1" applyFont="1" applyBorder="1" applyProtection="1">
      <protection locked="0"/>
    </xf>
    <xf numFmtId="171" fontId="28" fillId="0" borderId="63" xfId="202" quotePrefix="1" applyNumberFormat="1" applyFont="1" applyBorder="1" applyProtection="1">
      <protection locked="0"/>
    </xf>
    <xf numFmtId="171" fontId="28" fillId="0" borderId="63" xfId="202" quotePrefix="1" applyNumberFormat="1" applyFont="1" applyFill="1" applyBorder="1" applyProtection="1">
      <protection locked="0"/>
    </xf>
    <xf numFmtId="171" fontId="28" fillId="0" borderId="559" xfId="202" quotePrefix="1" applyNumberFormat="1" applyFont="1" applyFill="1" applyBorder="1" applyProtection="1">
      <protection locked="0"/>
    </xf>
    <xf numFmtId="171" fontId="28" fillId="0" borderId="159" xfId="202" quotePrefix="1" applyNumberFormat="1" applyFont="1" applyFill="1" applyBorder="1" applyProtection="1">
      <protection locked="0"/>
    </xf>
    <xf numFmtId="171" fontId="28" fillId="29" borderId="160" xfId="202" applyNumberFormat="1" applyFont="1" applyFill="1" applyBorder="1" applyProtection="1"/>
    <xf numFmtId="167" fontId="27" fillId="28" borderId="291" xfId="0" applyFont="1" applyFill="1" applyBorder="1" applyAlignment="1" applyProtection="1">
      <alignment horizontal="center" wrapText="1"/>
    </xf>
    <xf numFmtId="167" fontId="27" fillId="28" borderId="345" xfId="0" applyFont="1" applyFill="1" applyBorder="1" applyAlignment="1" applyProtection="1">
      <alignment horizontal="center" wrapText="1"/>
    </xf>
    <xf numFmtId="171" fontId="28" fillId="0" borderId="63" xfId="202" quotePrefix="1" applyNumberFormat="1" applyFont="1" applyBorder="1" applyAlignment="1" applyProtection="1">
      <protection locked="0"/>
    </xf>
    <xf numFmtId="171" fontId="28" fillId="0" borderId="291" xfId="202" quotePrefix="1" applyNumberFormat="1" applyFont="1" applyFill="1" applyBorder="1" applyAlignment="1" applyProtection="1">
      <protection locked="0"/>
    </xf>
    <xf numFmtId="171" fontId="28" fillId="0" borderId="559" xfId="202" quotePrefix="1" applyNumberFormat="1" applyFont="1" applyBorder="1" applyAlignment="1" applyProtection="1">
      <protection locked="0"/>
    </xf>
    <xf numFmtId="167" fontId="35" fillId="33" borderId="585" xfId="9" quotePrefix="1" applyFont="1" applyFill="1" applyBorder="1" applyAlignment="1" applyProtection="1"/>
    <xf numFmtId="167" fontId="31" fillId="28" borderId="378" xfId="0" quotePrefix="1" applyFont="1" applyFill="1" applyBorder="1" applyProtection="1"/>
    <xf numFmtId="167" fontId="31" fillId="28" borderId="524" xfId="0" applyFont="1" applyFill="1" applyBorder="1" applyAlignment="1" applyProtection="1">
      <alignment horizontal="center" wrapText="1"/>
    </xf>
    <xf numFmtId="167" fontId="31" fillId="28" borderId="585" xfId="0" applyFont="1" applyFill="1" applyBorder="1" applyProtection="1"/>
    <xf numFmtId="167" fontId="28" fillId="33" borderId="327" xfId="9" applyFont="1" applyFill="1" applyBorder="1" applyAlignment="1" applyProtection="1">
      <alignment horizontal="center"/>
    </xf>
    <xf numFmtId="167" fontId="28" fillId="33" borderId="65" xfId="9" applyFont="1" applyFill="1" applyBorder="1" applyAlignment="1" applyProtection="1">
      <alignment horizontal="center"/>
    </xf>
    <xf numFmtId="167" fontId="28" fillId="33" borderId="80" xfId="9" applyFont="1" applyFill="1" applyBorder="1" applyAlignment="1" applyProtection="1">
      <alignment horizontal="center"/>
    </xf>
    <xf numFmtId="167" fontId="28" fillId="33" borderId="586" xfId="9" applyFont="1" applyFill="1" applyBorder="1" applyAlignment="1" applyProtection="1">
      <alignment horizontal="center"/>
    </xf>
    <xf numFmtId="167" fontId="28" fillId="33" borderId="558" xfId="9" quotePrefix="1" applyFont="1" applyFill="1" applyBorder="1" applyAlignment="1" applyProtection="1">
      <alignment horizontal="center"/>
    </xf>
    <xf numFmtId="167" fontId="28" fillId="33" borderId="587" xfId="9" quotePrefix="1" applyFont="1" applyFill="1" applyBorder="1" applyAlignment="1" applyProtection="1">
      <alignment horizontal="center"/>
    </xf>
    <xf numFmtId="167" fontId="31" fillId="28" borderId="522" xfId="0" applyFont="1" applyFill="1" applyBorder="1" applyProtection="1"/>
    <xf numFmtId="167" fontId="31" fillId="28" borderId="555" xfId="0" applyFont="1" applyFill="1" applyBorder="1" applyProtection="1"/>
    <xf numFmtId="49" fontId="28" fillId="33" borderId="568" xfId="9" applyNumberFormat="1" applyFont="1" applyFill="1" applyBorder="1" applyAlignment="1" applyProtection="1">
      <alignment horizontal="center"/>
    </xf>
    <xf numFmtId="49" fontId="28" fillId="33" borderId="555" xfId="9" applyNumberFormat="1" applyFont="1" applyFill="1" applyBorder="1" applyAlignment="1" applyProtection="1">
      <alignment horizontal="center"/>
    </xf>
    <xf numFmtId="49" fontId="28" fillId="0" borderId="291" xfId="9" applyNumberFormat="1" applyFont="1" applyBorder="1" applyAlignment="1" applyProtection="1">
      <alignment horizontal="center"/>
    </xf>
    <xf numFmtId="49" fontId="28" fillId="0" borderId="559" xfId="9" applyNumberFormat="1" applyFont="1" applyBorder="1" applyAlignment="1" applyProtection="1">
      <alignment horizontal="center"/>
    </xf>
    <xf numFmtId="49" fontId="28" fillId="0" borderId="568" xfId="9" applyNumberFormat="1" applyFont="1" applyBorder="1" applyAlignment="1" applyProtection="1">
      <alignment horizontal="center"/>
    </xf>
    <xf numFmtId="167" fontId="31" fillId="28" borderId="524" xfId="0" applyFont="1" applyFill="1" applyBorder="1" applyProtection="1"/>
    <xf numFmtId="167" fontId="27" fillId="33" borderId="327" xfId="9" applyFont="1" applyFill="1" applyBorder="1" applyProtection="1"/>
    <xf numFmtId="167" fontId="27" fillId="33" borderId="587" xfId="9" quotePrefix="1" applyFont="1" applyFill="1" applyBorder="1" applyAlignment="1" applyProtection="1">
      <alignment horizontal="left"/>
    </xf>
    <xf numFmtId="167" fontId="28" fillId="0" borderId="65" xfId="9" quotePrefix="1" applyFont="1" applyBorder="1" applyAlignment="1" applyProtection="1">
      <alignment horizontal="left"/>
      <protection locked="0"/>
    </xf>
    <xf numFmtId="167" fontId="28" fillId="0" borderId="558" xfId="9" quotePrefix="1" applyFont="1" applyBorder="1" applyAlignment="1" applyProtection="1">
      <alignment horizontal="left"/>
      <protection locked="0"/>
    </xf>
    <xf numFmtId="167" fontId="28" fillId="0" borderId="587" xfId="9" quotePrefix="1" applyFont="1" applyBorder="1" applyAlignment="1" applyProtection="1">
      <alignment horizontal="left"/>
      <protection locked="0"/>
    </xf>
    <xf numFmtId="167" fontId="27" fillId="33" borderId="0" xfId="0" applyFont="1" applyFill="1" applyAlignment="1" applyProtection="1">
      <alignment horizontal="left"/>
    </xf>
    <xf numFmtId="167" fontId="28" fillId="0" borderId="0" xfId="0" applyFont="1" applyAlignment="1"/>
    <xf numFmtId="167" fontId="28" fillId="33" borderId="0" xfId="0" applyFont="1" applyFill="1" applyAlignment="1" applyProtection="1"/>
    <xf numFmtId="167" fontId="28" fillId="33" borderId="0" xfId="0" applyFont="1" applyFill="1" applyAlignment="1" applyProtection="1">
      <alignment horizontal="left"/>
    </xf>
    <xf numFmtId="167" fontId="28" fillId="33" borderId="0" xfId="0" applyFont="1" applyFill="1" applyBorder="1" applyAlignment="1" applyProtection="1">
      <alignment horizontal="left"/>
    </xf>
    <xf numFmtId="167" fontId="35" fillId="33" borderId="0" xfId="0" applyFont="1" applyFill="1" applyAlignment="1" applyProtection="1">
      <alignment horizontal="center"/>
    </xf>
    <xf numFmtId="167" fontId="27" fillId="33" borderId="0" xfId="0" applyFont="1" applyFill="1" applyBorder="1" applyAlignment="1" applyProtection="1"/>
    <xf numFmtId="167" fontId="27" fillId="33" borderId="0" xfId="0" applyFont="1" applyFill="1" applyBorder="1" applyAlignment="1" applyProtection="1">
      <alignment horizontal="left"/>
    </xf>
    <xf numFmtId="167" fontId="27" fillId="33" borderId="0" xfId="0" applyFont="1" applyFill="1" applyAlignment="1" applyProtection="1">
      <alignment horizontal="center"/>
    </xf>
    <xf numFmtId="167" fontId="27" fillId="33" borderId="0" xfId="0" applyFont="1" applyFill="1" applyAlignment="1" applyProtection="1">
      <alignment horizontal="left"/>
    </xf>
    <xf numFmtId="167" fontId="28" fillId="33" borderId="0" xfId="0" applyFont="1" applyFill="1" applyAlignment="1" applyProtection="1"/>
    <xf numFmtId="167" fontId="27" fillId="33" borderId="10" xfId="0" applyFont="1" applyFill="1" applyBorder="1" applyAlignment="1">
      <alignment horizontal="left"/>
    </xf>
    <xf numFmtId="167" fontId="27" fillId="33" borderId="0" xfId="0" applyFont="1" applyFill="1" applyBorder="1" applyAlignment="1">
      <alignment horizontal="left"/>
    </xf>
    <xf numFmtId="167" fontId="27" fillId="33" borderId="0" xfId="0" applyFont="1" applyFill="1" applyBorder="1" applyAlignment="1" applyProtection="1">
      <alignment horizontal="center"/>
    </xf>
    <xf numFmtId="167" fontId="28" fillId="0" borderId="271" xfId="0" applyFont="1" applyFill="1" applyBorder="1" applyAlignment="1" applyProtection="1">
      <alignment horizontal="center"/>
      <protection locked="0"/>
    </xf>
    <xf numFmtId="167" fontId="35" fillId="33" borderId="0" xfId="0" applyFont="1" applyFill="1" applyBorder="1" applyAlignment="1" applyProtection="1">
      <alignment horizontal="center"/>
    </xf>
    <xf numFmtId="167" fontId="27" fillId="33" borderId="0" xfId="0" applyFont="1" applyFill="1" applyBorder="1" applyAlignment="1" applyProtection="1"/>
    <xf numFmtId="0" fontId="94" fillId="33" borderId="458" xfId="6" applyFont="1" applyFill="1" applyBorder="1" applyAlignment="1" applyProtection="1">
      <alignment horizontal="left"/>
    </xf>
    <xf numFmtId="0" fontId="94" fillId="33" borderId="0" xfId="6" applyFont="1" applyFill="1" applyBorder="1" applyAlignment="1" applyProtection="1">
      <alignment horizontal="left" wrapText="1"/>
    </xf>
    <xf numFmtId="0" fontId="93" fillId="33" borderId="458" xfId="6" quotePrefix="1" applyFont="1" applyFill="1" applyBorder="1" applyAlignment="1" applyProtection="1">
      <alignment horizontal="left"/>
    </xf>
    <xf numFmtId="167" fontId="28" fillId="33" borderId="0" xfId="0" applyFont="1" applyFill="1" applyBorder="1" applyAlignment="1" applyProtection="1"/>
    <xf numFmtId="0" fontId="35" fillId="33" borderId="0" xfId="5" applyFont="1" applyFill="1" applyAlignment="1" applyProtection="1">
      <alignment horizontal="center"/>
    </xf>
    <xf numFmtId="0" fontId="27" fillId="33" borderId="0" xfId="7" quotePrefix="1" applyFont="1" applyFill="1" applyBorder="1" applyAlignment="1" applyProtection="1">
      <alignment horizontal="center"/>
    </xf>
    <xf numFmtId="0" fontId="27" fillId="33" borderId="0" xfId="21178" applyFont="1" applyFill="1" applyBorder="1" applyAlignment="1">
      <alignment horizontal="center"/>
    </xf>
    <xf numFmtId="167" fontId="28" fillId="33" borderId="7" xfId="0" applyFont="1" applyFill="1" applyBorder="1" applyAlignment="1">
      <alignment horizontal="left" wrapText="1"/>
    </xf>
    <xf numFmtId="167" fontId="28" fillId="33" borderId="8" xfId="0" applyFont="1" applyFill="1" applyBorder="1" applyAlignment="1">
      <alignment horizontal="left" wrapText="1"/>
    </xf>
    <xf numFmtId="167" fontId="27" fillId="33" borderId="7" xfId="0" quotePrefix="1" applyFont="1" applyFill="1" applyBorder="1" applyAlignment="1">
      <alignment horizontal="left" wrapText="1"/>
    </xf>
    <xf numFmtId="0" fontId="28" fillId="33" borderId="0" xfId="237" applyFont="1" applyFill="1"/>
    <xf numFmtId="167" fontId="27" fillId="33" borderId="0" xfId="0" applyFont="1" applyFill="1" applyBorder="1" applyAlignment="1" applyProtection="1">
      <alignment vertical="center"/>
    </xf>
    <xf numFmtId="167" fontId="27" fillId="28" borderId="517" xfId="0" applyFont="1" applyFill="1" applyBorder="1" applyAlignment="1" applyProtection="1">
      <alignment horizontal="center" vertical="center"/>
    </xf>
    <xf numFmtId="167" fontId="27" fillId="28" borderId="546" xfId="0" applyFont="1" applyFill="1" applyBorder="1" applyAlignment="1" applyProtection="1">
      <alignment horizontal="center" vertical="center"/>
    </xf>
    <xf numFmtId="167" fontId="27" fillId="28" borderId="522" xfId="0" applyFont="1" applyFill="1" applyBorder="1" applyAlignment="1" applyProtection="1">
      <alignment horizontal="center" wrapText="1"/>
    </xf>
    <xf numFmtId="167" fontId="27" fillId="40" borderId="522" xfId="0" applyFont="1" applyFill="1" applyBorder="1" applyAlignment="1" applyProtection="1">
      <alignment horizontal="center" wrapText="1"/>
      <protection locked="0"/>
    </xf>
    <xf numFmtId="167" fontId="27" fillId="28" borderId="525" xfId="0" applyFont="1" applyFill="1" applyBorder="1" applyAlignment="1" applyProtection="1">
      <alignment horizontal="center" wrapText="1"/>
    </xf>
    <xf numFmtId="167" fontId="27" fillId="28" borderId="396" xfId="0" applyFont="1" applyFill="1" applyBorder="1" applyAlignment="1" applyProtection="1">
      <alignment horizontal="center" wrapText="1"/>
    </xf>
    <xf numFmtId="167" fontId="27" fillId="28" borderId="588" xfId="0" applyFont="1" applyFill="1" applyBorder="1" applyAlignment="1" applyProtection="1">
      <alignment horizontal="center" vertical="center"/>
    </xf>
    <xf numFmtId="167" fontId="27" fillId="28" borderId="553" xfId="0" applyFont="1" applyFill="1" applyBorder="1" applyAlignment="1" applyProtection="1">
      <alignment horizontal="center" vertical="center"/>
    </xf>
    <xf numFmtId="167" fontId="27" fillId="28" borderId="555" xfId="0" applyFont="1" applyFill="1" applyBorder="1" applyAlignment="1" applyProtection="1">
      <alignment horizontal="center" vertical="center" wrapText="1"/>
    </xf>
    <xf numFmtId="167" fontId="27" fillId="28" borderId="554" xfId="0" applyFont="1" applyFill="1" applyBorder="1" applyAlignment="1" applyProtection="1">
      <alignment horizontal="center" vertical="center" wrapText="1"/>
    </xf>
    <xf numFmtId="167" fontId="27" fillId="28" borderId="521" xfId="0" applyFont="1" applyFill="1" applyBorder="1" applyAlignment="1" applyProtection="1">
      <alignment horizontal="center" vertical="center" wrapText="1"/>
    </xf>
    <xf numFmtId="167" fontId="27" fillId="28" borderId="555" xfId="0" applyFont="1" applyFill="1" applyBorder="1" applyAlignment="1" applyProtection="1">
      <alignment horizontal="center" vertical="center"/>
    </xf>
    <xf numFmtId="167" fontId="27" fillId="28" borderId="63" xfId="0" applyFont="1" applyFill="1" applyBorder="1" applyAlignment="1" applyProtection="1">
      <alignment horizontal="left" vertical="center"/>
    </xf>
    <xf numFmtId="171" fontId="28" fillId="33" borderId="49" xfId="202" applyNumberFormat="1" applyFont="1" applyFill="1" applyBorder="1" applyAlignment="1" applyProtection="1">
      <alignment horizontal="center" vertical="center" wrapText="1"/>
    </xf>
    <xf numFmtId="171" fontId="28" fillId="0" borderId="49" xfId="202" applyNumberFormat="1" applyFont="1" applyFill="1" applyBorder="1" applyAlignment="1" applyProtection="1">
      <alignment horizontal="center" vertical="center" wrapText="1"/>
      <protection locked="0"/>
    </xf>
    <xf numFmtId="171" fontId="27" fillId="36" borderId="12" xfId="202" applyNumberFormat="1" applyFont="1" applyFill="1" applyBorder="1" applyAlignment="1" applyProtection="1">
      <alignment horizontal="center" vertical="center" wrapText="1"/>
    </xf>
    <xf numFmtId="171" fontId="27" fillId="0" borderId="76" xfId="202" applyNumberFormat="1" applyFont="1" applyFill="1" applyBorder="1" applyAlignment="1" applyProtection="1">
      <alignment horizontal="center" vertical="center" wrapText="1"/>
      <protection locked="0"/>
    </xf>
    <xf numFmtId="167" fontId="27" fillId="28" borderId="108" xfId="0" applyFont="1" applyFill="1" applyBorder="1" applyAlignment="1" applyProtection="1">
      <alignment horizontal="left" vertical="center"/>
    </xf>
    <xf numFmtId="167" fontId="27" fillId="28" borderId="65" xfId="0" applyFont="1" applyFill="1" applyBorder="1" applyAlignment="1" applyProtection="1">
      <alignment horizontal="center" vertical="center" wrapText="1"/>
    </xf>
    <xf numFmtId="167" fontId="27" fillId="28" borderId="43" xfId="0" applyFont="1" applyFill="1" applyBorder="1" applyAlignment="1" applyProtection="1">
      <alignment horizontal="center" vertical="center" wrapText="1"/>
    </xf>
    <xf numFmtId="171" fontId="28" fillId="28" borderId="63" xfId="202" applyNumberFormat="1" applyFont="1" applyFill="1" applyBorder="1" applyAlignment="1" applyProtection="1">
      <alignment horizontal="center" vertical="center" wrapText="1"/>
    </xf>
    <xf numFmtId="171" fontId="27" fillId="28" borderId="63" xfId="202" applyNumberFormat="1" applyFont="1" applyFill="1" applyBorder="1" applyAlignment="1" applyProtection="1">
      <alignment horizontal="center" vertical="center" wrapText="1"/>
    </xf>
    <xf numFmtId="171" fontId="27" fillId="28" borderId="43" xfId="202" applyNumberFormat="1" applyFont="1" applyFill="1" applyBorder="1" applyAlignment="1" applyProtection="1">
      <alignment horizontal="center" vertical="center" wrapText="1"/>
    </xf>
    <xf numFmtId="171" fontId="27" fillId="28" borderId="0" xfId="202" applyNumberFormat="1" applyFont="1" applyFill="1" applyBorder="1" applyAlignment="1" applyProtection="1">
      <alignment horizontal="center" vertical="center" wrapText="1"/>
    </xf>
    <xf numFmtId="171" fontId="27" fillId="28" borderId="428" xfId="202" applyNumberFormat="1" applyFont="1" applyFill="1" applyBorder="1" applyAlignment="1" applyProtection="1">
      <alignment horizontal="center" vertical="center" wrapText="1"/>
    </xf>
    <xf numFmtId="171" fontId="28" fillId="28" borderId="559" xfId="202" applyNumberFormat="1" applyFont="1" applyFill="1" applyBorder="1" applyAlignment="1" applyProtection="1">
      <alignment horizontal="center" vertical="center" wrapText="1"/>
    </xf>
    <xf numFmtId="167" fontId="27" fillId="28" borderId="559" xfId="0" applyFont="1" applyFill="1" applyBorder="1" applyAlignment="1" applyProtection="1">
      <alignment horizontal="center" vertical="center" wrapText="1"/>
    </xf>
    <xf numFmtId="167" fontId="27" fillId="28" borderId="558" xfId="0" applyFont="1" applyFill="1" applyBorder="1" applyAlignment="1" applyProtection="1">
      <alignment horizontal="center" vertical="center" wrapText="1"/>
    </xf>
    <xf numFmtId="171" fontId="27" fillId="28" borderId="559" xfId="202" applyNumberFormat="1" applyFont="1" applyFill="1" applyBorder="1" applyAlignment="1" applyProtection="1">
      <alignment horizontal="center" vertical="center" wrapText="1"/>
    </xf>
    <xf numFmtId="171" fontId="27" fillId="28" borderId="562" xfId="202" applyNumberFormat="1" applyFont="1" applyFill="1" applyBorder="1" applyAlignment="1" applyProtection="1">
      <alignment horizontal="center" vertical="center" wrapText="1"/>
    </xf>
    <xf numFmtId="167" fontId="28" fillId="33" borderId="558" xfId="0" quotePrefix="1" applyFont="1" applyFill="1" applyBorder="1" applyProtection="1"/>
    <xf numFmtId="171" fontId="28" fillId="33" borderId="559" xfId="202" applyNumberFormat="1" applyFont="1" applyFill="1" applyBorder="1" applyAlignment="1" applyProtection="1">
      <alignment horizontal="right" vertical="center" wrapText="1"/>
    </xf>
    <xf numFmtId="171" fontId="28" fillId="0" borderId="559" xfId="202" applyNumberFormat="1" applyFont="1" applyFill="1" applyBorder="1" applyAlignment="1" applyProtection="1">
      <alignment horizontal="center" vertical="center" wrapText="1"/>
      <protection locked="0"/>
    </xf>
    <xf numFmtId="171" fontId="27" fillId="36" borderId="559" xfId="202" applyNumberFormat="1" applyFont="1" applyFill="1" applyBorder="1" applyAlignment="1" applyProtection="1">
      <alignment horizontal="center" vertical="center" wrapText="1"/>
    </xf>
    <xf numFmtId="171" fontId="27" fillId="0" borderId="562" xfId="202" applyNumberFormat="1" applyFont="1" applyFill="1" applyBorder="1" applyAlignment="1" applyProtection="1">
      <alignment horizontal="center" vertical="center" wrapText="1"/>
      <protection locked="0"/>
    </xf>
    <xf numFmtId="171" fontId="27" fillId="33" borderId="559" xfId="202" applyNumberFormat="1" applyFont="1" applyFill="1" applyBorder="1" applyAlignment="1" applyProtection="1">
      <alignment horizontal="right" vertical="center" wrapText="1"/>
    </xf>
    <xf numFmtId="171" fontId="27" fillId="33" borderId="558" xfId="202" applyNumberFormat="1" applyFont="1" applyFill="1" applyBorder="1" applyAlignment="1" applyProtection="1">
      <alignment horizontal="right" vertical="center" wrapText="1"/>
    </xf>
    <xf numFmtId="171" fontId="27" fillId="33" borderId="562" xfId="202" applyNumberFormat="1" applyFont="1" applyFill="1" applyBorder="1" applyAlignment="1" applyProtection="1">
      <alignment horizontal="right" vertical="center" wrapText="1"/>
    </xf>
    <xf numFmtId="167" fontId="28" fillId="33" borderId="558" xfId="0" applyFont="1" applyFill="1" applyBorder="1" applyProtection="1"/>
    <xf numFmtId="0" fontId="28" fillId="33" borderId="558" xfId="233" applyFont="1" applyFill="1" applyBorder="1" applyProtection="1"/>
    <xf numFmtId="171" fontId="28" fillId="33" borderId="589" xfId="202" applyNumberFormat="1" applyFont="1" applyFill="1" applyBorder="1" applyAlignment="1" applyProtection="1">
      <alignment horizontal="right" vertical="center" wrapText="1"/>
    </xf>
    <xf numFmtId="167" fontId="92" fillId="33" borderId="558" xfId="0" applyFont="1" applyFill="1" applyBorder="1" applyAlignment="1" applyProtection="1">
      <alignment horizontal="left"/>
    </xf>
    <xf numFmtId="167" fontId="92" fillId="33" borderId="587" xfId="0" applyFont="1" applyFill="1" applyBorder="1" applyAlignment="1" applyProtection="1">
      <alignment horizontal="left"/>
    </xf>
    <xf numFmtId="171" fontId="27" fillId="36" borderId="108" xfId="202" applyNumberFormat="1" applyFont="1" applyFill="1" applyBorder="1" applyAlignment="1" applyProtection="1">
      <alignment horizontal="center" vertical="center" wrapText="1"/>
    </xf>
    <xf numFmtId="171" fontId="27" fillId="0" borderId="428" xfId="202" applyNumberFormat="1" applyFont="1" applyFill="1" applyBorder="1" applyAlignment="1" applyProtection="1">
      <alignment horizontal="center" vertical="center" wrapText="1"/>
      <protection locked="0"/>
    </xf>
    <xf numFmtId="167" fontId="92" fillId="33" borderId="585" xfId="0" applyFont="1" applyFill="1" applyBorder="1" applyAlignment="1" applyProtection="1">
      <alignment horizontal="left"/>
    </xf>
    <xf numFmtId="167" fontId="28" fillId="33" borderId="553" xfId="0" applyFont="1" applyFill="1" applyBorder="1" applyProtection="1"/>
    <xf numFmtId="171" fontId="28" fillId="32" borderId="555" xfId="202" applyNumberFormat="1" applyFont="1" applyFill="1" applyBorder="1" applyAlignment="1" applyProtection="1">
      <alignment horizontal="right" vertical="center" wrapText="1"/>
    </xf>
    <xf numFmtId="171" fontId="28" fillId="32" borderId="585" xfId="202" applyNumberFormat="1" applyFont="1" applyFill="1" applyBorder="1" applyAlignment="1" applyProtection="1">
      <alignment horizontal="right" vertical="center" wrapText="1"/>
    </xf>
    <xf numFmtId="171" fontId="28" fillId="32" borderId="521" xfId="202" applyNumberFormat="1" applyFont="1" applyFill="1" applyBorder="1" applyAlignment="1" applyProtection="1">
      <alignment horizontal="right" vertical="center" wrapText="1"/>
    </xf>
    <xf numFmtId="171" fontId="28" fillId="0" borderId="588" xfId="202" applyNumberFormat="1" applyFont="1" applyBorder="1" applyProtection="1">
      <protection locked="0"/>
    </xf>
    <xf numFmtId="171" fontId="28" fillId="0" borderId="591" xfId="202" applyNumberFormat="1" applyFont="1" applyBorder="1" applyProtection="1">
      <protection locked="0"/>
    </xf>
    <xf numFmtId="171" fontId="27" fillId="36" borderId="589" xfId="202" applyNumberFormat="1" applyFont="1" applyFill="1" applyBorder="1" applyAlignment="1" applyProtection="1">
      <alignment horizontal="center" vertical="center" wrapText="1"/>
    </xf>
    <xf numFmtId="167" fontId="35" fillId="33" borderId="555" xfId="0" applyFont="1" applyFill="1" applyBorder="1" applyAlignment="1" applyProtection="1">
      <alignment horizontal="left"/>
    </xf>
    <xf numFmtId="171" fontId="28" fillId="32" borderId="555" xfId="202" applyNumberFormat="1" applyFont="1" applyFill="1" applyBorder="1" applyProtection="1"/>
    <xf numFmtId="171" fontId="28" fillId="32" borderId="585" xfId="202" applyNumberFormat="1" applyFont="1" applyFill="1" applyBorder="1" applyProtection="1"/>
    <xf numFmtId="171" fontId="28" fillId="32" borderId="521" xfId="202" applyNumberFormat="1" applyFont="1" applyFill="1" applyBorder="1" applyProtection="1"/>
    <xf numFmtId="167" fontId="35" fillId="33" borderId="327" xfId="0" applyFont="1" applyFill="1" applyBorder="1" applyAlignment="1" applyProtection="1">
      <alignment horizontal="left"/>
    </xf>
    <xf numFmtId="167" fontId="27" fillId="28" borderId="589" xfId="0" applyFont="1" applyFill="1" applyBorder="1" applyAlignment="1" applyProtection="1">
      <alignment horizontal="center" vertical="center" wrapText="1"/>
    </xf>
    <xf numFmtId="167" fontId="27" fillId="28" borderId="586" xfId="0" applyFont="1" applyFill="1" applyBorder="1" applyAlignment="1" applyProtection="1">
      <alignment horizontal="center" vertical="center" wrapText="1"/>
    </xf>
    <xf numFmtId="171" fontId="27" fillId="28" borderId="589" xfId="202" applyNumberFormat="1" applyFont="1" applyFill="1" applyBorder="1" applyAlignment="1" applyProtection="1">
      <alignment horizontal="center" vertical="center" wrapText="1"/>
    </xf>
    <xf numFmtId="167" fontId="27" fillId="28" borderId="561" xfId="0" applyFont="1" applyFill="1" applyBorder="1" applyAlignment="1" applyProtection="1">
      <alignment horizontal="center" vertical="center" wrapText="1"/>
    </xf>
    <xf numFmtId="0" fontId="28" fillId="33" borderId="591" xfId="233" applyFont="1" applyFill="1" applyBorder="1" applyProtection="1"/>
    <xf numFmtId="167" fontId="27" fillId="33" borderId="556" xfId="0" applyFont="1" applyFill="1" applyBorder="1" applyProtection="1"/>
    <xf numFmtId="171" fontId="28" fillId="33" borderId="568" xfId="202" applyNumberFormat="1" applyFont="1" applyFill="1" applyBorder="1" applyProtection="1"/>
    <xf numFmtId="171" fontId="93" fillId="0" borderId="555" xfId="202" applyNumberFormat="1" applyFont="1" applyBorder="1" applyProtection="1">
      <protection locked="0"/>
    </xf>
    <xf numFmtId="171" fontId="27" fillId="29" borderId="587" xfId="202" applyNumberFormat="1" applyFont="1" applyFill="1" applyBorder="1" applyProtection="1"/>
    <xf numFmtId="171" fontId="27" fillId="0" borderId="569" xfId="202" applyNumberFormat="1" applyFont="1" applyFill="1" applyBorder="1" applyAlignment="1" applyProtection="1">
      <alignment horizontal="center" vertical="center" wrapText="1"/>
      <protection locked="0"/>
    </xf>
    <xf numFmtId="38" fontId="28" fillId="33" borderId="0" xfId="0" applyNumberFormat="1" applyFont="1" applyFill="1" applyBorder="1" applyProtection="1"/>
    <xf numFmtId="167" fontId="27" fillId="28" borderId="63" xfId="0" applyFont="1" applyFill="1" applyBorder="1" applyAlignment="1" applyProtection="1">
      <alignment horizontal="center" vertical="center" wrapText="1"/>
    </xf>
    <xf numFmtId="167" fontId="27" fillId="28" borderId="0" xfId="0" applyFont="1" applyFill="1" applyBorder="1" applyAlignment="1" applyProtection="1">
      <alignment horizontal="center" vertical="center" wrapText="1"/>
    </xf>
    <xf numFmtId="167" fontId="28" fillId="33" borderId="561" xfId="0" applyFont="1" applyFill="1" applyBorder="1" applyProtection="1"/>
    <xf numFmtId="171" fontId="27" fillId="33" borderId="559" xfId="202" applyNumberFormat="1" applyFont="1" applyFill="1" applyBorder="1" applyProtection="1"/>
    <xf numFmtId="167" fontId="91" fillId="28" borderId="559" xfId="0" applyFont="1" applyFill="1" applyBorder="1" applyAlignment="1" applyProtection="1">
      <alignment wrapText="1"/>
    </xf>
    <xf numFmtId="0" fontId="28" fillId="33" borderId="561" xfId="233" quotePrefix="1" applyFont="1" applyFill="1" applyBorder="1" applyProtection="1"/>
    <xf numFmtId="171" fontId="28" fillId="33" borderId="559" xfId="202" applyNumberFormat="1" applyFont="1" applyFill="1" applyBorder="1" applyProtection="1"/>
    <xf numFmtId="171" fontId="28" fillId="0" borderId="559" xfId="202" applyNumberFormat="1" applyFont="1" applyFill="1" applyBorder="1" applyAlignment="1" applyProtection="1">
      <alignment horizontal="right" vertical="center" wrapText="1"/>
      <protection locked="0"/>
    </xf>
    <xf numFmtId="171" fontId="27" fillId="29" borderId="559" xfId="202" applyNumberFormat="1" applyFont="1" applyFill="1" applyBorder="1" applyProtection="1"/>
    <xf numFmtId="167" fontId="28" fillId="33" borderId="587" xfId="0" applyFont="1" applyFill="1" applyBorder="1" applyProtection="1"/>
    <xf numFmtId="171" fontId="27" fillId="29" borderId="43" xfId="202" applyNumberFormat="1" applyFont="1" applyFill="1" applyBorder="1" applyProtection="1"/>
    <xf numFmtId="167" fontId="91" fillId="28" borderId="589" xfId="0" applyFont="1" applyFill="1" applyBorder="1" applyAlignment="1" applyProtection="1">
      <alignment wrapText="1"/>
    </xf>
    <xf numFmtId="171" fontId="28" fillId="0" borderId="554" xfId="202" applyNumberFormat="1" applyFont="1" applyFill="1" applyBorder="1" applyAlignment="1" applyProtection="1">
      <alignment horizontal="left"/>
      <protection locked="0"/>
    </xf>
    <xf numFmtId="171" fontId="27" fillId="29" borderId="561" xfId="202" applyNumberFormat="1" applyFont="1" applyFill="1" applyBorder="1" applyProtection="1"/>
    <xf numFmtId="171" fontId="27" fillId="0" borderId="428" xfId="202" applyNumberFormat="1" applyFont="1" applyFill="1" applyBorder="1" applyAlignment="1" applyProtection="1">
      <alignment horizontal="left"/>
      <protection locked="0"/>
    </xf>
    <xf numFmtId="167" fontId="91" fillId="28" borderId="108" xfId="0" applyFont="1" applyFill="1" applyBorder="1" applyAlignment="1" applyProtection="1">
      <alignment wrapText="1"/>
    </xf>
    <xf numFmtId="167" fontId="35" fillId="33" borderId="553" xfId="0" applyFont="1" applyFill="1" applyBorder="1" applyAlignment="1" applyProtection="1">
      <alignment horizontal="left"/>
    </xf>
    <xf numFmtId="167" fontId="28" fillId="33" borderId="558" xfId="0" applyFont="1" applyFill="1" applyBorder="1" applyAlignment="1" applyProtection="1">
      <alignment horizontal="left"/>
    </xf>
    <xf numFmtId="167" fontId="28" fillId="33" borderId="561" xfId="0" quotePrefix="1" applyFont="1" applyFill="1" applyBorder="1" applyProtection="1"/>
    <xf numFmtId="171" fontId="28" fillId="33" borderId="291" xfId="202" applyNumberFormat="1" applyFont="1" applyFill="1" applyBorder="1" applyAlignment="1" applyProtection="1">
      <alignment horizontal="left"/>
    </xf>
    <xf numFmtId="171" fontId="28" fillId="0" borderId="291" xfId="202" applyNumberFormat="1" applyFont="1" applyFill="1" applyBorder="1" applyAlignment="1" applyProtection="1">
      <alignment horizontal="left"/>
      <protection locked="0"/>
    </xf>
    <xf numFmtId="171" fontId="28" fillId="0" borderId="327" xfId="202" applyNumberFormat="1" applyFont="1" applyFill="1" applyBorder="1" applyAlignment="1" applyProtection="1">
      <alignment horizontal="left"/>
      <protection locked="0"/>
    </xf>
    <xf numFmtId="171" fontId="28" fillId="0" borderId="345" xfId="202" applyNumberFormat="1" applyFont="1" applyFill="1" applyBorder="1" applyAlignment="1" applyProtection="1">
      <alignment horizontal="left"/>
      <protection locked="0"/>
    </xf>
    <xf numFmtId="167" fontId="28" fillId="33" borderId="587" xfId="0" applyFont="1" applyFill="1" applyBorder="1" applyAlignment="1" applyProtection="1">
      <alignment horizontal="left"/>
    </xf>
    <xf numFmtId="167" fontId="28" fillId="33" borderId="556" xfId="0" quotePrefix="1" applyFont="1" applyFill="1" applyBorder="1" applyProtection="1"/>
    <xf numFmtId="171" fontId="28" fillId="33" borderId="568" xfId="202" applyNumberFormat="1" applyFont="1" applyFill="1" applyBorder="1" applyAlignment="1" applyProtection="1">
      <alignment horizontal="left"/>
    </xf>
    <xf numFmtId="171" fontId="28" fillId="0" borderId="568" xfId="202" applyNumberFormat="1" applyFont="1" applyFill="1" applyBorder="1" applyAlignment="1" applyProtection="1">
      <alignment horizontal="left"/>
      <protection locked="0"/>
    </xf>
    <xf numFmtId="171" fontId="28" fillId="0" borderId="587" xfId="202" applyNumberFormat="1" applyFont="1" applyFill="1" applyBorder="1" applyAlignment="1" applyProtection="1">
      <alignment horizontal="left"/>
      <protection locked="0"/>
    </xf>
    <xf numFmtId="171" fontId="28" fillId="0" borderId="569" xfId="202" applyNumberFormat="1" applyFont="1" applyFill="1" applyBorder="1" applyAlignment="1" applyProtection="1">
      <alignment horizontal="left"/>
      <protection locked="0"/>
    </xf>
    <xf numFmtId="167" fontId="35" fillId="33" borderId="585" xfId="0" applyFont="1" applyFill="1" applyBorder="1" applyAlignment="1" applyProtection="1">
      <alignment horizontal="left"/>
    </xf>
    <xf numFmtId="167" fontId="35" fillId="33" borderId="0" xfId="0" applyFont="1" applyFill="1" applyBorder="1" applyAlignment="1" applyProtection="1">
      <alignment horizontal="left"/>
    </xf>
    <xf numFmtId="167" fontId="91" fillId="28" borderId="555" xfId="0" applyFont="1" applyFill="1" applyBorder="1" applyProtection="1"/>
    <xf numFmtId="167" fontId="27" fillId="33" borderId="247" xfId="0" applyFont="1" applyFill="1" applyBorder="1" applyProtection="1"/>
    <xf numFmtId="171" fontId="28" fillId="32" borderId="247" xfId="202" applyNumberFormat="1" applyFont="1" applyFill="1" applyBorder="1" applyProtection="1"/>
    <xf numFmtId="171" fontId="28" fillId="32" borderId="349" xfId="202" applyNumberFormat="1" applyFont="1" applyFill="1" applyBorder="1" applyProtection="1"/>
    <xf numFmtId="167" fontId="91" fillId="28" borderId="63" xfId="0" applyFont="1" applyFill="1" applyBorder="1" applyProtection="1"/>
    <xf numFmtId="167" fontId="91" fillId="28" borderId="65" xfId="0" applyFont="1" applyFill="1" applyBorder="1" applyProtection="1"/>
    <xf numFmtId="171" fontId="91" fillId="28" borderId="63" xfId="202" applyNumberFormat="1" applyFont="1" applyFill="1" applyBorder="1" applyProtection="1"/>
    <xf numFmtId="167" fontId="101" fillId="28" borderId="63" xfId="0" applyFont="1" applyFill="1" applyBorder="1" applyProtection="1"/>
    <xf numFmtId="171" fontId="101" fillId="28" borderId="41" xfId="202" applyNumberFormat="1" applyFont="1" applyFill="1" applyBorder="1" applyProtection="1"/>
    <xf numFmtId="167" fontId="91" fillId="28" borderId="559" xfId="0" applyFont="1" applyFill="1" applyBorder="1" applyProtection="1"/>
    <xf numFmtId="0" fontId="28" fillId="33" borderId="561" xfId="233" applyFont="1" applyFill="1" applyBorder="1" applyProtection="1"/>
    <xf numFmtId="171" fontId="28" fillId="0" borderId="559" xfId="202" applyNumberFormat="1" applyFont="1" applyBorder="1" applyProtection="1">
      <protection locked="0"/>
    </xf>
    <xf numFmtId="0" fontId="18" fillId="33" borderId="561" xfId="233" applyFont="1" applyFill="1" applyBorder="1" applyProtection="1"/>
    <xf numFmtId="167" fontId="27" fillId="28" borderId="588" xfId="0" applyFont="1" applyFill="1" applyBorder="1" applyProtection="1"/>
    <xf numFmtId="167" fontId="27" fillId="28" borderId="587" xfId="0" applyFont="1" applyFill="1" applyBorder="1" applyProtection="1"/>
    <xf numFmtId="171" fontId="28" fillId="33" borderId="590" xfId="202" applyNumberFormat="1" applyFont="1" applyFill="1" applyBorder="1" applyProtection="1"/>
    <xf numFmtId="171" fontId="28" fillId="33" borderId="556" xfId="202" applyNumberFormat="1" applyFont="1" applyFill="1" applyBorder="1" applyProtection="1"/>
    <xf numFmtId="171" fontId="27" fillId="33" borderId="588" xfId="202" applyNumberFormat="1" applyFont="1" applyFill="1" applyBorder="1" applyProtection="1"/>
    <xf numFmtId="171" fontId="27" fillId="33" borderId="569" xfId="202" applyNumberFormat="1" applyFont="1" applyFill="1" applyBorder="1" applyProtection="1"/>
    <xf numFmtId="167" fontId="27" fillId="28" borderId="343" xfId="0" applyFont="1" applyFill="1" applyBorder="1" applyAlignment="1" applyProtection="1">
      <alignment vertical="center"/>
    </xf>
    <xf numFmtId="171" fontId="28" fillId="29" borderId="311" xfId="202" applyNumberFormat="1" applyFont="1" applyFill="1" applyBorder="1" applyProtection="1"/>
    <xf numFmtId="171" fontId="28" fillId="29" borderId="319" xfId="202" applyNumberFormat="1" applyFont="1" applyFill="1" applyBorder="1" applyProtection="1"/>
    <xf numFmtId="171" fontId="28" fillId="29" borderId="129" xfId="202" applyNumberFormat="1" applyFont="1" applyFill="1" applyBorder="1" applyProtection="1"/>
    <xf numFmtId="167" fontId="28" fillId="28" borderId="0" xfId="0" applyFont="1" applyFill="1" applyProtection="1"/>
    <xf numFmtId="167" fontId="28" fillId="0" borderId="559" xfId="0" applyFont="1" applyBorder="1" applyAlignment="1" applyProtection="1">
      <alignment horizontal="left" vertical="center"/>
    </xf>
    <xf numFmtId="167" fontId="28" fillId="33" borderId="556" xfId="0" applyFont="1" applyFill="1" applyBorder="1" applyProtection="1"/>
    <xf numFmtId="0" fontId="28" fillId="33" borderId="65" xfId="233" applyFont="1" applyFill="1" applyBorder="1" applyProtection="1"/>
    <xf numFmtId="167" fontId="28" fillId="33" borderId="585" xfId="0" applyFont="1" applyFill="1" applyBorder="1" applyProtection="1"/>
    <xf numFmtId="167" fontId="28" fillId="33" borderId="553" xfId="0" quotePrefix="1" applyFont="1" applyFill="1" applyBorder="1" applyProtection="1"/>
    <xf numFmtId="167" fontId="28" fillId="33" borderId="348" xfId="0" quotePrefix="1" applyFont="1" applyFill="1" applyBorder="1" applyProtection="1"/>
    <xf numFmtId="167" fontId="91" fillId="28" borderId="43" xfId="0" applyFont="1" applyFill="1" applyBorder="1" applyProtection="1"/>
    <xf numFmtId="167" fontId="27" fillId="28" borderId="165" xfId="0" applyFont="1" applyFill="1" applyBorder="1" applyProtection="1"/>
    <xf numFmtId="167" fontId="27" fillId="28" borderId="319" xfId="0" applyFont="1" applyFill="1" applyBorder="1" applyAlignment="1" applyProtection="1">
      <alignment vertical="center"/>
    </xf>
    <xf numFmtId="167" fontId="27" fillId="28" borderId="522" xfId="0" applyFont="1" applyFill="1" applyBorder="1" applyAlignment="1" applyProtection="1">
      <alignment horizontal="center" vertical="center"/>
    </xf>
    <xf numFmtId="167" fontId="28" fillId="0" borderId="49" xfId="0" applyFont="1" applyBorder="1" applyAlignment="1" applyProtection="1">
      <alignment horizontal="left" vertical="center"/>
    </xf>
    <xf numFmtId="38" fontId="28" fillId="33" borderId="108" xfId="0" applyNumberFormat="1" applyFont="1" applyFill="1" applyBorder="1" applyProtection="1"/>
    <xf numFmtId="0" fontId="28" fillId="0" borderId="559" xfId="233" applyFont="1" applyFill="1" applyBorder="1" applyProtection="1">
      <protection locked="0"/>
    </xf>
    <xf numFmtId="0" fontId="28" fillId="0" borderId="559" xfId="233" quotePrefix="1" applyFont="1" applyFill="1" applyBorder="1" applyProtection="1">
      <protection locked="0"/>
    </xf>
    <xf numFmtId="0" fontId="28" fillId="0" borderId="589" xfId="233" applyFont="1" applyFill="1" applyBorder="1" applyProtection="1">
      <protection locked="0"/>
    </xf>
    <xf numFmtId="167" fontId="28" fillId="0" borderId="589" xfId="0" applyFont="1" applyFill="1" applyBorder="1" applyProtection="1">
      <protection locked="0"/>
    </xf>
    <xf numFmtId="167" fontId="28" fillId="0" borderId="555" xfId="0" applyFont="1" applyFill="1" applyBorder="1" applyProtection="1">
      <protection locked="0"/>
    </xf>
    <xf numFmtId="167" fontId="27" fillId="0" borderId="568" xfId="0" applyFont="1" applyFill="1" applyBorder="1" applyProtection="1">
      <protection locked="0"/>
    </xf>
    <xf numFmtId="167" fontId="28" fillId="0" borderId="589" xfId="0" quotePrefix="1" applyFont="1" applyFill="1" applyBorder="1" applyProtection="1">
      <protection locked="0"/>
    </xf>
    <xf numFmtId="167" fontId="28" fillId="0" borderId="588" xfId="0" quotePrefix="1" applyFont="1" applyFill="1" applyBorder="1" applyProtection="1">
      <protection locked="0"/>
    </xf>
    <xf numFmtId="167" fontId="28" fillId="0" borderId="63" xfId="0" quotePrefix="1" applyFont="1" applyFill="1" applyBorder="1" applyProtection="1">
      <protection locked="0"/>
    </xf>
    <xf numFmtId="167" fontId="28" fillId="0" borderId="568" xfId="0" quotePrefix="1" applyFont="1" applyFill="1" applyBorder="1" applyProtection="1">
      <protection locked="0"/>
    </xf>
    <xf numFmtId="167" fontId="28" fillId="0" borderId="247" xfId="0" quotePrefix="1" applyFont="1" applyFill="1" applyBorder="1" applyProtection="1">
      <protection locked="0"/>
    </xf>
    <xf numFmtId="0" fontId="18" fillId="0" borderId="559" xfId="233" applyFont="1" applyFill="1" applyBorder="1" applyProtection="1">
      <protection locked="0"/>
    </xf>
    <xf numFmtId="167" fontId="27" fillId="0" borderId="588" xfId="0" applyFont="1" applyFill="1" applyBorder="1" applyProtection="1">
      <protection locked="0"/>
    </xf>
    <xf numFmtId="167" fontId="27" fillId="0" borderId="432" xfId="0" applyFont="1" applyFill="1" applyBorder="1" applyAlignment="1" applyProtection="1">
      <alignment vertical="center"/>
      <protection locked="0"/>
    </xf>
    <xf numFmtId="38" fontId="28" fillId="33" borderId="43" xfId="0" applyNumberFormat="1" applyFont="1" applyFill="1" applyBorder="1" applyProtection="1"/>
    <xf numFmtId="167" fontId="27" fillId="33" borderId="0" xfId="0" applyFont="1" applyFill="1" applyAlignment="1" applyProtection="1">
      <alignment wrapText="1"/>
    </xf>
    <xf numFmtId="0" fontId="27" fillId="33" borderId="0" xfId="5" applyFont="1" applyFill="1" applyBorder="1" applyProtection="1"/>
    <xf numFmtId="167" fontId="27" fillId="28" borderId="517" xfId="0" applyFont="1" applyFill="1" applyBorder="1" applyAlignment="1" applyProtection="1">
      <alignment horizontal="center" wrapText="1"/>
    </xf>
    <xf numFmtId="167" fontId="27" fillId="28" borderId="529" xfId="0" applyFont="1" applyFill="1" applyBorder="1" applyAlignment="1" applyProtection="1">
      <alignment horizontal="center" wrapText="1"/>
    </xf>
    <xf numFmtId="167" fontId="27" fillId="28" borderId="555" xfId="0" applyFont="1" applyFill="1" applyBorder="1" applyAlignment="1" applyProtection="1">
      <alignment horizontal="center" wrapText="1"/>
    </xf>
    <xf numFmtId="167" fontId="28" fillId="33" borderId="555" xfId="0" applyFont="1" applyFill="1" applyBorder="1" applyProtection="1"/>
    <xf numFmtId="167" fontId="28" fillId="33" borderId="521" xfId="0" applyFont="1" applyFill="1" applyBorder="1" applyProtection="1"/>
    <xf numFmtId="167" fontId="28" fillId="0" borderId="157" xfId="0" applyFont="1" applyFill="1" applyBorder="1" applyProtection="1">
      <protection locked="0"/>
    </xf>
    <xf numFmtId="49" fontId="28" fillId="0" borderId="158" xfId="0" applyNumberFormat="1" applyFont="1" applyFill="1" applyBorder="1" applyProtection="1">
      <protection locked="0"/>
    </xf>
    <xf numFmtId="9" fontId="28" fillId="0" borderId="592" xfId="187" applyFont="1" applyFill="1" applyBorder="1" applyProtection="1">
      <protection locked="0"/>
    </xf>
    <xf numFmtId="167" fontId="28" fillId="0" borderId="30" xfId="0" applyFont="1" applyFill="1" applyBorder="1" applyProtection="1">
      <protection locked="0"/>
    </xf>
    <xf numFmtId="171" fontId="28" fillId="0" borderId="108" xfId="202" applyNumberFormat="1" applyFont="1" applyFill="1" applyBorder="1" applyAlignment="1" applyProtection="1">
      <alignment horizontal="right"/>
      <protection locked="0"/>
    </xf>
    <xf numFmtId="9" fontId="28" fillId="0" borderId="374" xfId="187" applyFont="1" applyFill="1" applyBorder="1" applyProtection="1">
      <protection locked="0"/>
    </xf>
    <xf numFmtId="167" fontId="28" fillId="28" borderId="555" xfId="0" applyFont="1" applyFill="1" applyBorder="1" applyAlignment="1" applyProtection="1">
      <alignment horizontal="left" wrapText="1"/>
    </xf>
    <xf numFmtId="171" fontId="27" fillId="31" borderId="555" xfId="202" applyNumberFormat="1" applyFont="1" applyFill="1" applyBorder="1" applyAlignment="1" applyProtection="1">
      <alignment horizontal="right"/>
    </xf>
    <xf numFmtId="167" fontId="27" fillId="33" borderId="157" xfId="0" applyFont="1" applyFill="1" applyBorder="1" applyProtection="1"/>
    <xf numFmtId="49" fontId="28" fillId="33" borderId="158" xfId="0" applyNumberFormat="1" applyFont="1" applyFill="1" applyBorder="1" applyProtection="1">
      <protection locked="0"/>
    </xf>
    <xf numFmtId="171" fontId="28" fillId="33" borderId="158" xfId="202" applyNumberFormat="1" applyFont="1" applyFill="1" applyBorder="1" applyProtection="1">
      <protection locked="0"/>
    </xf>
    <xf numFmtId="49" fontId="28" fillId="33" borderId="592" xfId="0" applyNumberFormat="1" applyFont="1" applyFill="1" applyBorder="1" applyProtection="1">
      <protection locked="0"/>
    </xf>
    <xf numFmtId="171" fontId="28" fillId="33" borderId="588" xfId="202" applyNumberFormat="1" applyFont="1" applyFill="1" applyBorder="1" applyProtection="1">
      <protection locked="0"/>
    </xf>
    <xf numFmtId="171" fontId="28" fillId="33" borderId="160" xfId="202" applyNumberFormat="1" applyFont="1" applyFill="1" applyBorder="1" applyProtection="1">
      <protection locked="0"/>
    </xf>
    <xf numFmtId="167" fontId="28" fillId="28" borderId="594" xfId="0" applyFont="1" applyFill="1" applyBorder="1" applyAlignment="1" applyProtection="1">
      <alignment horizontal="left" wrapText="1"/>
    </xf>
    <xf numFmtId="167" fontId="27" fillId="28" borderId="581" xfId="0" applyFont="1" applyFill="1" applyBorder="1" applyAlignment="1" applyProtection="1">
      <alignment horizontal="center" wrapText="1"/>
    </xf>
    <xf numFmtId="171" fontId="27" fillId="31" borderId="581" xfId="202" applyNumberFormat="1" applyFont="1" applyFill="1" applyBorder="1" applyProtection="1"/>
    <xf numFmtId="171" fontId="27" fillId="31" borderId="582" xfId="202" applyNumberFormat="1" applyFont="1" applyFill="1" applyBorder="1" applyProtection="1"/>
    <xf numFmtId="167" fontId="27" fillId="28" borderId="347" xfId="0" applyFont="1" applyFill="1" applyBorder="1" applyAlignment="1" applyProtection="1">
      <alignment horizontal="left" wrapText="1"/>
    </xf>
    <xf numFmtId="167" fontId="27" fillId="33" borderId="595" xfId="0" applyFont="1" applyFill="1" applyBorder="1" applyAlignment="1" applyProtection="1"/>
    <xf numFmtId="167" fontId="27" fillId="33" borderId="84" xfId="0" applyFont="1" applyFill="1" applyBorder="1" applyAlignment="1" applyProtection="1"/>
    <xf numFmtId="167" fontId="27" fillId="33" borderId="596" xfId="0" applyFont="1" applyFill="1" applyBorder="1" applyAlignment="1" applyProtection="1"/>
    <xf numFmtId="167" fontId="27" fillId="33" borderId="593" xfId="0" applyFont="1" applyFill="1" applyBorder="1" applyAlignment="1" applyProtection="1"/>
    <xf numFmtId="171" fontId="28" fillId="0" borderId="582" xfId="202" applyNumberFormat="1" applyFont="1" applyFill="1" applyBorder="1" applyProtection="1">
      <protection locked="0"/>
    </xf>
    <xf numFmtId="171" fontId="27" fillId="31" borderId="555" xfId="202" applyNumberFormat="1" applyFont="1" applyFill="1" applyBorder="1" applyProtection="1"/>
    <xf numFmtId="167" fontId="27" fillId="28" borderId="38" xfId="0" quotePrefix="1" applyFont="1" applyFill="1" applyBorder="1" applyAlignment="1" applyProtection="1">
      <alignment horizontal="left" wrapText="1"/>
    </xf>
    <xf numFmtId="171" fontId="31" fillId="29" borderId="428" xfId="202" applyNumberFormat="1" applyFont="1" applyFill="1" applyBorder="1" applyProtection="1"/>
    <xf numFmtId="167" fontId="27" fillId="28" borderId="598" xfId="0" applyFont="1" applyFill="1" applyBorder="1" applyAlignment="1" applyProtection="1">
      <alignment horizontal="center" wrapText="1"/>
    </xf>
    <xf numFmtId="167" fontId="27" fillId="28" borderId="161" xfId="0" applyFont="1" applyFill="1" applyBorder="1" applyAlignment="1" applyProtection="1">
      <alignment horizontal="center" wrapText="1"/>
    </xf>
    <xf numFmtId="167" fontId="27" fillId="33" borderId="599" xfId="0" applyFont="1" applyFill="1" applyBorder="1" applyAlignment="1" applyProtection="1">
      <alignment horizontal="center" wrapText="1"/>
    </xf>
    <xf numFmtId="167" fontId="27" fillId="28" borderId="70" xfId="0" applyFont="1" applyFill="1" applyBorder="1" applyAlignment="1" applyProtection="1">
      <alignment horizontal="left" wrapText="1"/>
    </xf>
    <xf numFmtId="167" fontId="27" fillId="28" borderId="127" xfId="0" applyFont="1" applyFill="1" applyBorder="1" applyAlignment="1" applyProtection="1">
      <alignment horizontal="center" wrapText="1"/>
    </xf>
    <xf numFmtId="171" fontId="31" fillId="29" borderId="127" xfId="202" applyNumberFormat="1" applyFont="1" applyFill="1" applyBorder="1" applyProtection="1"/>
    <xf numFmtId="171" fontId="28" fillId="0" borderId="428" xfId="202" applyNumberFormat="1" applyFont="1" applyFill="1" applyBorder="1" applyAlignment="1" applyProtection="1">
      <alignment horizontal="right"/>
      <protection locked="0"/>
    </xf>
    <xf numFmtId="171" fontId="28" fillId="0" borderId="588" xfId="202" applyNumberFormat="1" applyFont="1" applyFill="1" applyBorder="1" applyProtection="1">
      <protection locked="0"/>
    </xf>
    <xf numFmtId="167" fontId="28" fillId="0" borderId="64" xfId="0" applyFont="1" applyFill="1" applyBorder="1" applyProtection="1">
      <protection locked="0"/>
    </xf>
    <xf numFmtId="49" fontId="28" fillId="0" borderId="63" xfId="0" applyNumberFormat="1" applyFont="1" applyFill="1" applyBorder="1" applyProtection="1">
      <protection locked="0"/>
    </xf>
    <xf numFmtId="168" fontId="28" fillId="0" borderId="108" xfId="0" applyNumberFormat="1" applyFont="1" applyFill="1" applyBorder="1" applyAlignment="1" applyProtection="1">
      <alignment horizontal="right"/>
      <protection locked="0"/>
    </xf>
    <xf numFmtId="167" fontId="28" fillId="0" borderId="428" xfId="0" applyFont="1" applyFill="1" applyBorder="1" applyAlignment="1" applyProtection="1">
      <alignment horizontal="right"/>
      <protection locked="0"/>
    </xf>
    <xf numFmtId="167" fontId="27" fillId="0" borderId="30" xfId="0" applyFont="1" applyFill="1" applyBorder="1" applyProtection="1">
      <protection locked="0"/>
    </xf>
    <xf numFmtId="167" fontId="28" fillId="0" borderId="600" xfId="0" applyFont="1" applyFill="1" applyBorder="1" applyProtection="1">
      <protection locked="0"/>
    </xf>
    <xf numFmtId="49" fontId="28" fillId="0" borderId="559" xfId="0" applyNumberFormat="1" applyFont="1" applyFill="1" applyBorder="1" applyProtection="1">
      <protection locked="0"/>
    </xf>
    <xf numFmtId="171" fontId="28" fillId="0" borderId="559" xfId="202" applyNumberFormat="1" applyFont="1" applyFill="1" applyBorder="1" applyAlignment="1" applyProtection="1">
      <alignment horizontal="right"/>
      <protection locked="0"/>
    </xf>
    <xf numFmtId="9" fontId="28" fillId="0" borderId="583" xfId="187" applyFont="1" applyFill="1" applyBorder="1" applyProtection="1">
      <protection locked="0"/>
    </xf>
    <xf numFmtId="171" fontId="28" fillId="0" borderId="562" xfId="202" applyNumberFormat="1" applyFont="1" applyFill="1" applyBorder="1" applyAlignment="1" applyProtection="1">
      <alignment horizontal="right"/>
      <protection locked="0"/>
    </xf>
    <xf numFmtId="167" fontId="27" fillId="0" borderId="600" xfId="0" applyFont="1" applyFill="1" applyBorder="1" applyProtection="1">
      <protection locked="0"/>
    </xf>
    <xf numFmtId="171" fontId="28" fillId="0" borderId="562" xfId="202" applyNumberFormat="1" applyFont="1" applyFill="1" applyBorder="1" applyProtection="1">
      <protection locked="0"/>
    </xf>
    <xf numFmtId="49" fontId="28" fillId="0" borderId="559" xfId="0" applyNumberFormat="1" applyFont="1" applyFill="1" applyBorder="1" applyAlignment="1" applyProtection="1">
      <alignment horizontal="center"/>
      <protection locked="0"/>
    </xf>
    <xf numFmtId="171" fontId="28" fillId="0" borderId="559" xfId="202" applyNumberFormat="1" applyFont="1" applyFill="1" applyBorder="1" applyAlignment="1" applyProtection="1">
      <alignment horizontal="center"/>
      <protection locked="0"/>
    </xf>
    <xf numFmtId="171" fontId="28" fillId="0" borderId="539" xfId="202" applyNumberFormat="1" applyFont="1" applyFill="1" applyBorder="1" applyProtection="1">
      <protection locked="0"/>
    </xf>
    <xf numFmtId="171" fontId="28" fillId="0" borderId="539" xfId="202" applyNumberFormat="1" applyFont="1" applyBorder="1" applyProtection="1">
      <protection locked="0"/>
    </xf>
    <xf numFmtId="171" fontId="28" fillId="0" borderId="371" xfId="202" applyNumberFormat="1" applyFont="1" applyFill="1" applyBorder="1" applyProtection="1">
      <protection locked="0"/>
    </xf>
    <xf numFmtId="171" fontId="28" fillId="0" borderId="104" xfId="202" applyNumberFormat="1" applyFont="1" applyFill="1" applyBorder="1" applyProtection="1">
      <protection locked="0"/>
    </xf>
    <xf numFmtId="171" fontId="28" fillId="0" borderId="31" xfId="202" applyNumberFormat="1" applyFont="1" applyFill="1" applyBorder="1" applyProtection="1">
      <protection locked="0"/>
    </xf>
    <xf numFmtId="171" fontId="28" fillId="0" borderId="371" xfId="202" applyNumberFormat="1" applyFont="1" applyFill="1" applyBorder="1" applyAlignment="1" applyProtection="1">
      <alignment wrapText="1"/>
      <protection locked="0"/>
    </xf>
    <xf numFmtId="171" fontId="28" fillId="0" borderId="538" xfId="202" applyNumberFormat="1" applyFont="1" applyBorder="1" applyProtection="1">
      <protection locked="0"/>
    </xf>
    <xf numFmtId="171" fontId="28" fillId="0" borderId="156" xfId="202" applyNumberFormat="1" applyFont="1" applyBorder="1" applyProtection="1">
      <protection locked="0"/>
    </xf>
    <xf numFmtId="171" fontId="28" fillId="0" borderId="601" xfId="202" applyNumberFormat="1" applyFont="1" applyFill="1" applyBorder="1" applyProtection="1">
      <protection locked="0"/>
    </xf>
    <xf numFmtId="171" fontId="28" fillId="0" borderId="602" xfId="202" applyNumberFormat="1" applyFont="1" applyFill="1" applyBorder="1" applyProtection="1">
      <protection locked="0"/>
    </xf>
    <xf numFmtId="171" fontId="28" fillId="33" borderId="601" xfId="202" applyNumberFormat="1" applyFont="1" applyFill="1" applyBorder="1" applyProtection="1"/>
    <xf numFmtId="171" fontId="28" fillId="33" borderId="561" xfId="202" applyNumberFormat="1" applyFont="1" applyFill="1" applyBorder="1" applyProtection="1"/>
    <xf numFmtId="171" fontId="28" fillId="33" borderId="562" xfId="202" applyNumberFormat="1" applyFont="1" applyFill="1" applyBorder="1" applyProtection="1"/>
    <xf numFmtId="171" fontId="28" fillId="0" borderId="583" xfId="202" applyNumberFormat="1" applyFont="1" applyBorder="1" applyProtection="1">
      <protection locked="0"/>
    </xf>
    <xf numFmtId="171" fontId="28" fillId="0" borderId="603" xfId="202" applyNumberFormat="1" applyFont="1" applyBorder="1" applyProtection="1">
      <protection locked="0"/>
    </xf>
    <xf numFmtId="171" fontId="28" fillId="0" borderId="604" xfId="202" applyNumberFormat="1" applyFont="1" applyFill="1" applyBorder="1" applyProtection="1">
      <protection locked="0"/>
    </xf>
    <xf numFmtId="167" fontId="140" fillId="33" borderId="154" xfId="0" applyFont="1" applyFill="1" applyBorder="1"/>
    <xf numFmtId="2" fontId="28" fillId="0" borderId="32" xfId="0" applyNumberFormat="1" applyFont="1" applyBorder="1" applyAlignment="1" applyProtection="1">
      <alignment horizontal="center"/>
      <protection locked="0"/>
    </xf>
    <xf numFmtId="2" fontId="28" fillId="0" borderId="32" xfId="9" quotePrefix="1" applyNumberFormat="1" applyFont="1" applyBorder="1" applyAlignment="1" applyProtection="1">
      <alignment horizontal="center"/>
      <protection locked="0"/>
    </xf>
    <xf numFmtId="2" fontId="28" fillId="0" borderId="33" xfId="9" applyNumberFormat="1" applyFont="1" applyBorder="1" applyAlignment="1" applyProtection="1">
      <alignment horizontal="center"/>
      <protection locked="0"/>
    </xf>
    <xf numFmtId="2" fontId="28" fillId="0" borderId="34" xfId="0" applyNumberFormat="1" applyFont="1" applyFill="1" applyBorder="1" applyAlignment="1" applyProtection="1">
      <alignment horizontal="center"/>
      <protection locked="0"/>
    </xf>
    <xf numFmtId="2" fontId="28" fillId="33" borderId="559" xfId="0" applyNumberFormat="1" applyFont="1" applyFill="1" applyBorder="1" applyAlignment="1">
      <alignment horizontal="right"/>
    </xf>
    <xf numFmtId="2" fontId="28" fillId="0" borderId="51" xfId="0" applyNumberFormat="1" applyFont="1" applyFill="1" applyBorder="1" applyAlignment="1" applyProtection="1">
      <alignment horizontal="center"/>
      <protection locked="0"/>
    </xf>
    <xf numFmtId="2" fontId="28" fillId="0" borderId="559" xfId="9" quotePrefix="1" applyNumberFormat="1" applyFont="1" applyBorder="1" applyAlignment="1" applyProtection="1">
      <alignment horizontal="center"/>
      <protection locked="0"/>
    </xf>
    <xf numFmtId="2" fontId="28" fillId="0" borderId="51" xfId="9" applyNumberFormat="1" applyFont="1" applyBorder="1" applyAlignment="1" applyProtection="1">
      <alignment horizontal="center"/>
      <protection locked="0"/>
    </xf>
    <xf numFmtId="2" fontId="28" fillId="33" borderId="63" xfId="0" applyNumberFormat="1" applyFont="1" applyFill="1" applyBorder="1" applyAlignment="1">
      <alignment horizontal="right"/>
    </xf>
    <xf numFmtId="2" fontId="28" fillId="0" borderId="559" xfId="9" applyNumberFormat="1" applyFont="1" applyBorder="1" applyAlignment="1" applyProtection="1">
      <alignment horizontal="center"/>
      <protection locked="0"/>
    </xf>
    <xf numFmtId="2" fontId="28" fillId="0" borderId="559" xfId="0" applyNumberFormat="1" applyFont="1" applyBorder="1" applyAlignment="1" applyProtection="1">
      <alignment horizontal="center"/>
      <protection locked="0"/>
    </xf>
    <xf numFmtId="3" fontId="94" fillId="28" borderId="304" xfId="0" applyNumberFormat="1" applyFont="1" applyFill="1" applyBorder="1" applyAlignment="1" applyProtection="1">
      <alignment horizontal="center" vertical="top" wrapText="1"/>
    </xf>
    <xf numFmtId="3" fontId="94" fillId="33" borderId="304" xfId="0" applyNumberFormat="1" applyFont="1" applyFill="1" applyBorder="1" applyAlignment="1" applyProtection="1">
      <alignment horizontal="center" vertical="top" wrapText="1"/>
    </xf>
    <xf numFmtId="0" fontId="93" fillId="33" borderId="485" xfId="6" applyFont="1" applyFill="1" applyBorder="1" applyAlignment="1" applyProtection="1"/>
    <xf numFmtId="0" fontId="94" fillId="33" borderId="458" xfId="6" applyFont="1" applyFill="1" applyBorder="1" applyAlignment="1" applyProtection="1"/>
    <xf numFmtId="49" fontId="93" fillId="33" borderId="457" xfId="6" applyNumberFormat="1" applyFont="1" applyFill="1" applyBorder="1" applyAlignment="1" applyProtection="1">
      <alignment horizontal="center"/>
    </xf>
    <xf numFmtId="49" fontId="93" fillId="33" borderId="457" xfId="6" quotePrefix="1" applyNumberFormat="1" applyFont="1" applyFill="1" applyBorder="1" applyAlignment="1" applyProtection="1">
      <alignment horizontal="left"/>
    </xf>
    <xf numFmtId="0" fontId="93" fillId="33" borderId="485" xfId="6" applyFont="1" applyFill="1" applyBorder="1" applyAlignment="1" applyProtection="1">
      <alignment wrapText="1"/>
    </xf>
    <xf numFmtId="0" fontId="93" fillId="33" borderId="458" xfId="6" applyFont="1" applyFill="1" applyBorder="1" applyAlignment="1" applyProtection="1">
      <alignment wrapText="1"/>
    </xf>
    <xf numFmtId="0" fontId="93" fillId="33" borderId="458" xfId="6" applyFont="1" applyFill="1" applyBorder="1" applyAlignment="1" applyProtection="1">
      <alignment horizontal="left" vertical="center"/>
    </xf>
    <xf numFmtId="49" fontId="93" fillId="33" borderId="457" xfId="6" applyNumberFormat="1" applyFont="1" applyFill="1" applyBorder="1" applyAlignment="1" applyProtection="1">
      <alignment horizontal="left"/>
    </xf>
    <xf numFmtId="0" fontId="93" fillId="33" borderId="486" xfId="6" applyFont="1" applyFill="1" applyBorder="1" applyAlignment="1" applyProtection="1"/>
    <xf numFmtId="0" fontId="93" fillId="33" borderId="497" xfId="6" applyFont="1" applyFill="1" applyBorder="1" applyAlignment="1" applyProtection="1"/>
    <xf numFmtId="0" fontId="94" fillId="33" borderId="304" xfId="6" quotePrefix="1" applyFont="1" applyFill="1" applyBorder="1" applyAlignment="1" applyProtection="1">
      <alignment horizontal="left"/>
    </xf>
    <xf numFmtId="0" fontId="93" fillId="33" borderId="65" xfId="6" applyFont="1" applyFill="1" applyBorder="1" applyAlignment="1" applyProtection="1">
      <protection locked="0"/>
    </xf>
    <xf numFmtId="0" fontId="93" fillId="33" borderId="485" xfId="6" applyFont="1" applyFill="1" applyBorder="1" applyAlignment="1" applyProtection="1">
      <protection locked="0"/>
    </xf>
    <xf numFmtId="0" fontId="93" fillId="33" borderId="489" xfId="6" applyFont="1" applyFill="1" applyBorder="1" applyAlignment="1" applyProtection="1">
      <protection locked="0"/>
    </xf>
    <xf numFmtId="9" fontId="93" fillId="33" borderId="4" xfId="187" applyFont="1" applyFill="1" applyBorder="1" applyAlignment="1" applyProtection="1"/>
    <xf numFmtId="0" fontId="93" fillId="33" borderId="7" xfId="6" applyFont="1" applyFill="1" applyBorder="1" applyAlignment="1" applyProtection="1"/>
    <xf numFmtId="0" fontId="93" fillId="33" borderId="4" xfId="6" applyFont="1" applyFill="1" applyBorder="1" applyAlignment="1" applyProtection="1"/>
    <xf numFmtId="49" fontId="94" fillId="33" borderId="8" xfId="6" applyNumberFormat="1" applyFont="1" applyFill="1" applyBorder="1" applyAlignment="1" applyProtection="1">
      <alignment horizontal="left"/>
    </xf>
    <xf numFmtId="167" fontId="93" fillId="33" borderId="8" xfId="0" applyFont="1" applyFill="1" applyBorder="1" applyAlignment="1" applyProtection="1">
      <alignment horizontal="left"/>
    </xf>
    <xf numFmtId="0" fontId="93" fillId="33" borderId="80" xfId="6" applyFont="1" applyFill="1" applyBorder="1" applyAlignment="1" applyProtection="1"/>
    <xf numFmtId="0" fontId="94" fillId="33" borderId="10" xfId="6" applyFont="1" applyFill="1" applyBorder="1" applyAlignment="1" applyProtection="1">
      <alignment horizontal="left"/>
    </xf>
    <xf numFmtId="49" fontId="93" fillId="33" borderId="304" xfId="6" applyNumberFormat="1" applyFont="1" applyFill="1" applyBorder="1" applyAlignment="1" applyProtection="1">
      <alignment horizontal="center"/>
    </xf>
    <xf numFmtId="0" fontId="93" fillId="33" borderId="65" xfId="6" applyFont="1" applyFill="1" applyBorder="1" applyAlignment="1" applyProtection="1"/>
    <xf numFmtId="0" fontId="93" fillId="33" borderId="164" xfId="6" applyFont="1" applyFill="1" applyBorder="1" applyAlignment="1" applyProtection="1">
      <alignment horizontal="left"/>
    </xf>
    <xf numFmtId="167" fontId="93" fillId="33" borderId="165" xfId="0" applyFont="1" applyFill="1" applyBorder="1" applyAlignment="1" applyProtection="1"/>
    <xf numFmtId="0" fontId="93" fillId="33" borderId="306" xfId="6" applyFont="1" applyFill="1" applyBorder="1" applyAlignment="1" applyProtection="1">
      <alignment horizontal="left"/>
    </xf>
    <xf numFmtId="167" fontId="93" fillId="33" borderId="154" xfId="0" applyFont="1" applyFill="1" applyBorder="1" applyAlignment="1" applyProtection="1"/>
    <xf numFmtId="0" fontId="94" fillId="33" borderId="348" xfId="6" applyFont="1" applyFill="1" applyBorder="1" applyAlignment="1" applyProtection="1">
      <alignment horizontal="left"/>
    </xf>
    <xf numFmtId="167" fontId="93" fillId="33" borderId="365" xfId="0" applyFont="1" applyFill="1" applyBorder="1" applyAlignment="1" applyProtection="1"/>
    <xf numFmtId="0" fontId="94" fillId="33" borderId="47" xfId="6" applyFont="1" applyFill="1" applyBorder="1" applyAlignment="1" applyProtection="1">
      <alignment vertical="center"/>
    </xf>
    <xf numFmtId="0" fontId="93" fillId="33" borderId="8" xfId="6" applyFont="1" applyFill="1" applyBorder="1" applyAlignment="1" applyProtection="1">
      <alignment vertical="center"/>
    </xf>
    <xf numFmtId="0" fontId="93" fillId="33" borderId="9" xfId="6" applyFont="1" applyFill="1" applyBorder="1" applyAlignment="1" applyProtection="1">
      <alignment vertical="center"/>
    </xf>
    <xf numFmtId="0" fontId="94" fillId="33" borderId="30" xfId="6" quotePrefix="1" applyFont="1" applyFill="1" applyBorder="1" applyAlignment="1" applyProtection="1">
      <alignment vertical="center"/>
    </xf>
    <xf numFmtId="0" fontId="93" fillId="33" borderId="0" xfId="6" applyFont="1" applyFill="1" applyBorder="1" applyAlignment="1" applyProtection="1">
      <alignment vertical="center"/>
    </xf>
    <xf numFmtId="0" fontId="93" fillId="33" borderId="237" xfId="6" applyFont="1" applyFill="1" applyBorder="1" applyAlignment="1" applyProtection="1">
      <alignment vertical="center"/>
    </xf>
    <xf numFmtId="0" fontId="94" fillId="33" borderId="0" xfId="6" applyFont="1" applyFill="1" applyBorder="1" applyAlignment="1" applyProtection="1">
      <alignment vertical="center"/>
    </xf>
    <xf numFmtId="3" fontId="94" fillId="28" borderId="497" xfId="0" applyNumberFormat="1" applyFont="1" applyFill="1" applyBorder="1" applyAlignment="1" applyProtection="1">
      <alignment horizontal="center" vertical="top" wrapText="1"/>
    </xf>
    <xf numFmtId="3" fontId="94" fillId="28" borderId="499" xfId="0" applyNumberFormat="1" applyFont="1" applyFill="1" applyBorder="1" applyAlignment="1" applyProtection="1">
      <alignment horizontal="center" vertical="top" wrapText="1"/>
    </xf>
    <xf numFmtId="3" fontId="94" fillId="28" borderId="306" xfId="0" applyNumberFormat="1" applyFont="1" applyFill="1" applyBorder="1" applyAlignment="1" applyProtection="1">
      <alignment horizontal="center" vertical="top" wrapText="1"/>
    </xf>
    <xf numFmtId="3" fontId="94" fillId="28" borderId="154" xfId="0" applyNumberFormat="1" applyFont="1" applyFill="1" applyBorder="1" applyAlignment="1" applyProtection="1">
      <alignment horizontal="center" vertical="top" wrapText="1"/>
    </xf>
    <xf numFmtId="3" fontId="94" fillId="28" borderId="307" xfId="0" applyNumberFormat="1" applyFont="1" applyFill="1" applyBorder="1" applyAlignment="1" applyProtection="1">
      <alignment horizontal="center" vertical="top" wrapText="1"/>
    </xf>
    <xf numFmtId="49" fontId="93" fillId="33" borderId="457" xfId="6" quotePrefix="1" applyNumberFormat="1" applyFont="1" applyFill="1" applyBorder="1" applyAlignment="1" applyProtection="1">
      <alignment horizontal="center"/>
    </xf>
    <xf numFmtId="49" fontId="93" fillId="33" borderId="499" xfId="6" applyNumberFormat="1" applyFont="1" applyFill="1" applyBorder="1" applyAlignment="1" applyProtection="1">
      <alignment horizontal="center"/>
    </xf>
    <xf numFmtId="0" fontId="93" fillId="33" borderId="486" xfId="6" applyFont="1" applyFill="1" applyBorder="1" applyAlignment="1" applyProtection="1">
      <protection locked="0"/>
    </xf>
    <xf numFmtId="0" fontId="94" fillId="33" borderId="65" xfId="6" applyFont="1" applyFill="1" applyBorder="1" applyAlignment="1" applyProtection="1"/>
    <xf numFmtId="0" fontId="93" fillId="33" borderId="43" xfId="6" applyFont="1" applyFill="1" applyBorder="1" applyAlignment="1" applyProtection="1"/>
    <xf numFmtId="0" fontId="94" fillId="33" borderId="35" xfId="6" applyFont="1" applyFill="1" applyBorder="1" applyAlignment="1" applyProtection="1">
      <alignment horizontal="left"/>
    </xf>
    <xf numFmtId="171" fontId="28" fillId="0" borderId="83" xfId="202" applyNumberFormat="1" applyFont="1" applyFill="1" applyBorder="1" applyAlignment="1" applyProtection="1">
      <alignment horizontal="center"/>
      <protection locked="0"/>
    </xf>
    <xf numFmtId="171" fontId="28" fillId="0" borderId="588" xfId="202" applyNumberFormat="1" applyFont="1" applyFill="1" applyBorder="1" applyAlignment="1" applyProtection="1">
      <alignment horizontal="center"/>
      <protection locked="0"/>
    </xf>
    <xf numFmtId="171" fontId="28" fillId="0" borderId="589" xfId="202" applyNumberFormat="1" applyFont="1" applyFill="1" applyBorder="1" applyAlignment="1" applyProtection="1">
      <alignment horizontal="center"/>
      <protection locked="0"/>
    </xf>
    <xf numFmtId="171" fontId="28" fillId="0" borderId="588" xfId="202" quotePrefix="1" applyNumberFormat="1" applyFont="1" applyFill="1" applyBorder="1" applyAlignment="1" applyProtection="1">
      <alignment horizontal="center"/>
      <protection locked="0"/>
    </xf>
    <xf numFmtId="3" fontId="28" fillId="33" borderId="559" xfId="6" applyNumberFormat="1" applyFont="1" applyFill="1" applyBorder="1" applyAlignment="1" applyProtection="1"/>
    <xf numFmtId="3" fontId="28" fillId="33" borderId="559" xfId="6" applyNumberFormat="1" applyFont="1" applyFill="1" applyBorder="1" applyAlignment="1" applyProtection="1">
      <alignment horizontal="center"/>
    </xf>
    <xf numFmtId="171" fontId="28" fillId="29" borderId="605" xfId="202" applyNumberFormat="1" applyFont="1" applyFill="1" applyBorder="1" applyProtection="1"/>
    <xf numFmtId="171" fontId="27" fillId="31" borderId="605" xfId="202" applyNumberFormat="1" applyFont="1" applyFill="1" applyBorder="1" applyProtection="1"/>
    <xf numFmtId="171" fontId="101" fillId="28" borderId="605" xfId="202" applyNumberFormat="1" applyFont="1" applyFill="1" applyBorder="1" applyAlignment="1" applyProtection="1">
      <alignment horizontal="center" vertical="top" wrapText="1"/>
    </xf>
    <xf numFmtId="171" fontId="28" fillId="33" borderId="605" xfId="202" applyNumberFormat="1" applyFont="1" applyFill="1" applyBorder="1" applyProtection="1"/>
    <xf numFmtId="171" fontId="28" fillId="33" borderId="345" xfId="202" applyNumberFormat="1" applyFont="1" applyFill="1" applyBorder="1" applyAlignment="1" applyProtection="1"/>
    <xf numFmtId="3" fontId="28" fillId="33" borderId="562" xfId="6" applyNumberFormat="1" applyFont="1" applyFill="1" applyBorder="1" applyAlignment="1" applyProtection="1"/>
    <xf numFmtId="3" fontId="28" fillId="33" borderId="562" xfId="6" applyNumberFormat="1" applyFont="1" applyFill="1" applyBorder="1" applyAlignment="1" applyProtection="1">
      <alignment horizontal="center"/>
    </xf>
    <xf numFmtId="171" fontId="28" fillId="0" borderId="540" xfId="202" applyNumberFormat="1" applyFont="1" applyFill="1" applyBorder="1" applyAlignment="1" applyProtection="1">
      <alignment horizontal="center"/>
      <protection locked="0"/>
    </xf>
    <xf numFmtId="171" fontId="28" fillId="0" borderId="562" xfId="202" applyNumberFormat="1" applyFont="1" applyFill="1" applyBorder="1" applyAlignment="1" applyProtection="1">
      <alignment horizontal="center"/>
      <protection locked="0"/>
    </xf>
    <xf numFmtId="171" fontId="28" fillId="0" borderId="44" xfId="202" applyNumberFormat="1" applyFont="1" applyFill="1" applyBorder="1" applyAlignment="1" applyProtection="1">
      <alignment horizontal="center"/>
      <protection locked="0"/>
    </xf>
    <xf numFmtId="171" fontId="28" fillId="0" borderId="610" xfId="202" applyNumberFormat="1" applyFont="1" applyFill="1" applyBorder="1" applyAlignment="1" applyProtection="1">
      <alignment horizontal="center"/>
      <protection locked="0"/>
    </xf>
    <xf numFmtId="171" fontId="28" fillId="0" borderId="160" xfId="202" applyNumberFormat="1" applyFont="1" applyFill="1" applyBorder="1" applyAlignment="1" applyProtection="1">
      <alignment horizontal="center"/>
      <protection locked="0"/>
    </xf>
    <xf numFmtId="171" fontId="27" fillId="31" borderId="609" xfId="202" applyNumberFormat="1" applyFont="1" applyFill="1" applyBorder="1" applyProtection="1"/>
    <xf numFmtId="171" fontId="28" fillId="33" borderId="562" xfId="202" applyNumberFormat="1" applyFont="1" applyFill="1" applyBorder="1" applyAlignment="1" applyProtection="1"/>
    <xf numFmtId="171" fontId="28" fillId="0" borderId="160" xfId="202" applyNumberFormat="1" applyFont="1" applyFill="1" applyBorder="1" applyAlignment="1" applyProtection="1">
      <protection locked="0"/>
    </xf>
    <xf numFmtId="171" fontId="101" fillId="28" borderId="609" xfId="202" applyNumberFormat="1" applyFont="1" applyFill="1" applyBorder="1" applyAlignment="1" applyProtection="1">
      <alignment horizontal="center" vertical="top" wrapText="1"/>
    </xf>
    <xf numFmtId="171" fontId="31" fillId="0" borderId="562" xfId="235" applyNumberFormat="1" applyFont="1" applyFill="1" applyBorder="1" applyAlignment="1" applyProtection="1">
      <alignment horizontal="left" wrapText="1"/>
      <protection locked="0"/>
    </xf>
    <xf numFmtId="0" fontId="94" fillId="33" borderId="0" xfId="6" applyFont="1" applyFill="1" applyBorder="1" applyAlignment="1" applyProtection="1"/>
    <xf numFmtId="49" fontId="93" fillId="33" borderId="0" xfId="6" applyNumberFormat="1" applyFont="1" applyFill="1" applyBorder="1" applyAlignment="1" applyProtection="1"/>
    <xf numFmtId="3" fontId="28" fillId="33" borderId="0" xfId="6" applyNumberFormat="1" applyFont="1" applyFill="1" applyBorder="1" applyAlignment="1" applyProtection="1"/>
    <xf numFmtId="3" fontId="94" fillId="28" borderId="518" xfId="0" applyNumberFormat="1" applyFont="1" applyFill="1" applyBorder="1" applyAlignment="1" applyProtection="1">
      <alignment horizontal="center" vertical="top" wrapText="1"/>
    </xf>
    <xf numFmtId="3" fontId="94" fillId="28" borderId="468" xfId="0" applyNumberFormat="1" applyFont="1" applyFill="1" applyBorder="1" applyAlignment="1" applyProtection="1">
      <alignment horizontal="center" vertical="top" wrapText="1"/>
    </xf>
    <xf numFmtId="3" fontId="94" fillId="28" borderId="525" xfId="0" applyNumberFormat="1" applyFont="1" applyFill="1" applyBorder="1" applyAlignment="1" applyProtection="1">
      <alignment horizontal="center" vertical="top" wrapText="1"/>
    </xf>
    <xf numFmtId="167" fontId="27" fillId="28" borderId="517" xfId="0" applyFont="1" applyFill="1" applyBorder="1" applyProtection="1"/>
    <xf numFmtId="3" fontId="27" fillId="28" borderId="525" xfId="0" applyNumberFormat="1" applyFont="1" applyFill="1" applyBorder="1" applyAlignment="1" applyProtection="1">
      <alignment horizontal="center" vertical="top" wrapText="1"/>
    </xf>
    <xf numFmtId="171" fontId="31" fillId="0" borderId="584" xfId="235" applyNumberFormat="1" applyFont="1" applyFill="1" applyBorder="1" applyAlignment="1" applyProtection="1">
      <alignment horizontal="left" wrapText="1"/>
      <protection locked="0"/>
    </xf>
    <xf numFmtId="171" fontId="31" fillId="0" borderId="563" xfId="235" applyNumberFormat="1" applyFont="1" applyFill="1" applyBorder="1" applyAlignment="1" applyProtection="1">
      <alignment horizontal="left" wrapText="1"/>
      <protection locked="0"/>
    </xf>
    <xf numFmtId="49" fontId="32" fillId="0" borderId="560" xfId="6" applyNumberFormat="1" applyFont="1" applyFill="1" applyBorder="1" applyAlignment="1" applyProtection="1">
      <alignment horizontal="center" vertical="center"/>
      <protection locked="0"/>
    </xf>
    <xf numFmtId="49" fontId="32" fillId="0" borderId="559" xfId="6" applyNumberFormat="1" applyFont="1" applyFill="1" applyBorder="1" applyAlignment="1" applyProtection="1">
      <alignment horizontal="center"/>
      <protection locked="0"/>
    </xf>
    <xf numFmtId="49" fontId="32" fillId="0" borderId="559" xfId="6" applyNumberFormat="1" applyFont="1" applyFill="1" applyBorder="1" applyAlignment="1" applyProtection="1">
      <alignment horizontal="center" vertical="center"/>
      <protection locked="0"/>
    </xf>
    <xf numFmtId="49" fontId="32" fillId="0" borderId="559" xfId="6" applyNumberFormat="1" applyFont="1" applyBorder="1" applyAlignment="1" applyProtection="1">
      <alignment horizontal="center" vertical="center"/>
      <protection locked="0"/>
    </xf>
    <xf numFmtId="49" fontId="28" fillId="0" borderId="291" xfId="6" applyNumberFormat="1" applyFont="1" applyFill="1" applyBorder="1" applyAlignment="1" applyProtection="1">
      <alignment horizontal="center"/>
      <protection locked="0"/>
    </xf>
    <xf numFmtId="49" fontId="28" fillId="0" borderId="559" xfId="6" applyNumberFormat="1" applyFont="1" applyFill="1" applyBorder="1" applyAlignment="1" applyProtection="1">
      <alignment horizontal="center"/>
      <protection locked="0"/>
    </xf>
    <xf numFmtId="0" fontId="27" fillId="0" borderId="291" xfId="6" applyFont="1" applyFill="1" applyBorder="1" applyAlignment="1" applyProtection="1">
      <alignment horizontal="left"/>
      <protection locked="0"/>
    </xf>
    <xf numFmtId="49" fontId="32" fillId="0" borderId="291" xfId="6" applyNumberFormat="1" applyFont="1" applyFill="1" applyBorder="1" applyAlignment="1" applyProtection="1">
      <alignment horizontal="center"/>
      <protection locked="0"/>
    </xf>
    <xf numFmtId="49" fontId="32" fillId="0" borderId="127" xfId="6" applyNumberFormat="1" applyFont="1" applyFill="1" applyBorder="1" applyAlignment="1" applyProtection="1">
      <alignment horizontal="center"/>
      <protection locked="0"/>
    </xf>
    <xf numFmtId="167" fontId="28" fillId="0" borderId="59" xfId="0" applyFont="1" applyBorder="1" applyProtection="1"/>
    <xf numFmtId="171" fontId="27" fillId="36" borderId="160" xfId="235" applyNumberFormat="1" applyFont="1" applyFill="1" applyBorder="1" applyProtection="1"/>
    <xf numFmtId="171" fontId="27" fillId="0" borderId="588" xfId="202" applyNumberFormat="1" applyFont="1" applyFill="1" applyBorder="1" applyProtection="1">
      <protection locked="0"/>
    </xf>
    <xf numFmtId="171" fontId="27" fillId="36" borderId="540" xfId="235" applyNumberFormat="1" applyFont="1" applyFill="1" applyBorder="1" applyProtection="1"/>
    <xf numFmtId="167" fontId="0" fillId="0" borderId="42" xfId="0" applyBorder="1"/>
    <xf numFmtId="171" fontId="27" fillId="33" borderId="562" xfId="235" applyNumberFormat="1" applyFont="1" applyFill="1" applyBorder="1" applyProtection="1"/>
    <xf numFmtId="0" fontId="28" fillId="33" borderId="0" xfId="163" applyFont="1" applyFill="1"/>
    <xf numFmtId="171" fontId="27" fillId="33" borderId="473" xfId="235" applyNumberFormat="1" applyFont="1" applyFill="1" applyBorder="1" applyAlignment="1" applyProtection="1">
      <alignment horizontal="right"/>
    </xf>
    <xf numFmtId="171" fontId="27" fillId="36" borderId="264" xfId="235" applyNumberFormat="1" applyFont="1" applyFill="1" applyBorder="1" applyAlignment="1" applyProtection="1">
      <alignment horizontal="right"/>
    </xf>
    <xf numFmtId="171" fontId="28" fillId="0" borderId="154" xfId="202" applyNumberFormat="1" applyFont="1" applyFill="1" applyBorder="1" applyProtection="1">
      <protection locked="0"/>
    </xf>
    <xf numFmtId="171" fontId="28" fillId="0" borderId="559" xfId="235" applyNumberFormat="1" applyFont="1" applyFill="1" applyBorder="1" applyProtection="1">
      <protection locked="0"/>
    </xf>
    <xf numFmtId="171" fontId="28" fillId="0" borderId="561" xfId="235" applyNumberFormat="1" applyFont="1" applyFill="1" applyBorder="1" applyProtection="1">
      <protection locked="0"/>
    </xf>
    <xf numFmtId="171" fontId="28" fillId="0" borderId="83" xfId="235" applyNumberFormat="1" applyFont="1" applyFill="1" applyBorder="1" applyProtection="1">
      <protection locked="0"/>
    </xf>
    <xf numFmtId="171" fontId="28" fillId="0" borderId="0" xfId="235" applyNumberFormat="1" applyFont="1" applyFill="1" applyBorder="1" applyProtection="1">
      <protection locked="0"/>
    </xf>
    <xf numFmtId="171" fontId="27" fillId="36" borderId="538" xfId="235" applyNumberFormat="1" applyFont="1" applyFill="1" applyBorder="1" applyAlignment="1" applyProtection="1">
      <alignment horizontal="right"/>
    </xf>
    <xf numFmtId="171" fontId="27" fillId="33" borderId="559" xfId="235" applyNumberFormat="1" applyFont="1" applyFill="1" applyBorder="1" applyAlignment="1" applyProtection="1">
      <alignment horizontal="right"/>
    </xf>
    <xf numFmtId="0" fontId="28" fillId="0" borderId="108" xfId="163" applyFont="1" applyBorder="1" applyProtection="1">
      <protection locked="0"/>
    </xf>
    <xf numFmtId="171" fontId="27" fillId="36" borderId="588" xfId="235" applyNumberFormat="1" applyFont="1" applyFill="1" applyBorder="1" applyAlignment="1" applyProtection="1">
      <alignment horizontal="right"/>
    </xf>
    <xf numFmtId="171" fontId="28" fillId="0" borderId="588" xfId="235" applyNumberFormat="1" applyFont="1" applyFill="1" applyBorder="1" applyProtection="1">
      <protection locked="0"/>
    </xf>
    <xf numFmtId="171" fontId="28" fillId="0" borderId="78" xfId="235" applyNumberFormat="1" applyFont="1" applyFill="1" applyBorder="1" applyProtection="1">
      <protection locked="0"/>
    </xf>
    <xf numFmtId="171" fontId="28" fillId="32" borderId="264" xfId="235" applyNumberFormat="1" applyFont="1" applyFill="1" applyBorder="1" applyProtection="1"/>
    <xf numFmtId="171" fontId="28" fillId="0" borderId="538" xfId="235" applyNumberFormat="1" applyFont="1" applyFill="1" applyBorder="1" applyProtection="1">
      <protection locked="0"/>
    </xf>
    <xf numFmtId="171" fontId="28" fillId="0" borderId="612" xfId="235" applyNumberFormat="1" applyFont="1" applyFill="1" applyBorder="1" applyProtection="1">
      <protection locked="0"/>
    </xf>
    <xf numFmtId="171" fontId="27" fillId="36" borderId="559" xfId="235" applyNumberFormat="1" applyFont="1" applyFill="1" applyBorder="1" applyAlignment="1" applyProtection="1">
      <alignment horizontal="right"/>
    </xf>
    <xf numFmtId="171" fontId="28" fillId="0" borderId="63" xfId="235" applyNumberFormat="1" applyFont="1" applyFill="1" applyBorder="1" applyProtection="1">
      <protection locked="0"/>
    </xf>
    <xf numFmtId="0" fontId="28" fillId="28" borderId="432" xfId="163" applyFont="1" applyFill="1" applyBorder="1" applyAlignment="1" applyProtection="1">
      <alignment horizontal="center" vertical="center" wrapText="1"/>
    </xf>
    <xf numFmtId="171" fontId="27" fillId="29" borderId="127" xfId="235" applyNumberFormat="1" applyFont="1" applyFill="1" applyBorder="1" applyProtection="1"/>
    <xf numFmtId="171" fontId="27" fillId="29" borderId="432" xfId="235" applyNumberFormat="1" applyFont="1" applyFill="1" applyBorder="1" applyProtection="1"/>
    <xf numFmtId="171" fontId="27" fillId="0" borderId="589" xfId="235" applyNumberFormat="1" applyFont="1" applyFill="1" applyBorder="1" applyAlignment="1" applyProtection="1">
      <alignment horizontal="right"/>
      <protection locked="0"/>
    </xf>
    <xf numFmtId="171" fontId="27" fillId="0" borderId="83" xfId="235" applyNumberFormat="1" applyFont="1" applyFill="1" applyBorder="1" applyAlignment="1" applyProtection="1">
      <alignment horizontal="right"/>
      <protection locked="0"/>
    </xf>
    <xf numFmtId="171" fontId="27" fillId="0" borderId="606" xfId="235" applyNumberFormat="1" applyFont="1" applyFill="1" applyBorder="1" applyAlignment="1" applyProtection="1">
      <alignment horizontal="right"/>
      <protection locked="0"/>
    </xf>
    <xf numFmtId="171" fontId="27" fillId="0" borderId="589" xfId="235" applyNumberFormat="1" applyFont="1" applyFill="1" applyBorder="1" applyProtection="1">
      <protection locked="0"/>
    </xf>
    <xf numFmtId="171" fontId="27" fillId="0" borderId="80" xfId="235" applyNumberFormat="1" applyFont="1" applyFill="1" applyBorder="1" applyProtection="1">
      <protection locked="0"/>
    </xf>
    <xf numFmtId="171" fontId="28" fillId="0" borderId="558" xfId="235" applyNumberFormat="1" applyFont="1" applyFill="1" applyBorder="1" applyProtection="1">
      <protection locked="0"/>
    </xf>
    <xf numFmtId="171" fontId="28" fillId="0" borderId="80" xfId="235" applyNumberFormat="1" applyFont="1" applyFill="1" applyBorder="1" applyProtection="1">
      <protection locked="0"/>
    </xf>
    <xf numFmtId="171" fontId="27" fillId="33" borderId="264" xfId="235" applyNumberFormat="1" applyFont="1" applyFill="1" applyBorder="1" applyAlignment="1" applyProtection="1">
      <alignment horizontal="right"/>
    </xf>
    <xf numFmtId="171" fontId="28" fillId="0" borderId="591" xfId="235" applyNumberFormat="1" applyFont="1" applyFill="1" applyBorder="1" applyProtection="1">
      <protection locked="0"/>
    </xf>
    <xf numFmtId="0" fontId="28" fillId="0" borderId="264" xfId="163" applyFont="1" applyBorder="1" applyProtection="1">
      <protection locked="0"/>
    </xf>
    <xf numFmtId="0" fontId="28" fillId="0" borderId="108" xfId="163" applyFont="1" applyFill="1" applyBorder="1" applyProtection="1">
      <protection locked="0"/>
    </xf>
    <xf numFmtId="167" fontId="69" fillId="33" borderId="513" xfId="214" applyFont="1" applyFill="1" applyBorder="1" applyProtection="1"/>
    <xf numFmtId="0" fontId="28" fillId="33" borderId="0" xfId="163" applyFont="1" applyFill="1" applyAlignment="1" applyProtection="1">
      <alignment horizontal="center"/>
    </xf>
    <xf numFmtId="0" fontId="27" fillId="28" borderId="467" xfId="163" applyFont="1" applyFill="1" applyBorder="1" applyAlignment="1" applyProtection="1">
      <alignment horizontal="center" vertical="center" wrapText="1"/>
    </xf>
    <xf numFmtId="0" fontId="27" fillId="28" borderId="468" xfId="163" applyFont="1" applyFill="1" applyBorder="1" applyAlignment="1" applyProtection="1">
      <alignment horizontal="center" vertical="center" wrapText="1"/>
    </xf>
    <xf numFmtId="0" fontId="27" fillId="28" borderId="37" xfId="163" applyFont="1" applyFill="1" applyBorder="1" applyProtection="1"/>
    <xf numFmtId="0" fontId="27" fillId="28" borderId="162" xfId="163" applyFont="1" applyFill="1" applyBorder="1" applyAlignment="1" applyProtection="1">
      <alignment horizontal="center" vertical="center" wrapText="1"/>
    </xf>
    <xf numFmtId="0" fontId="27" fillId="28" borderId="499" xfId="163" applyFont="1" applyFill="1" applyBorder="1" applyAlignment="1" applyProtection="1">
      <alignment horizontal="center" vertical="center" wrapText="1"/>
    </xf>
    <xf numFmtId="0" fontId="27" fillId="28" borderId="605" xfId="163" applyFont="1" applyFill="1" applyBorder="1" applyAlignment="1" applyProtection="1">
      <alignment horizontal="center" vertical="center" wrapText="1"/>
    </xf>
    <xf numFmtId="0" fontId="27" fillId="28" borderId="537" xfId="163" applyFont="1" applyFill="1" applyBorder="1" applyAlignment="1" applyProtection="1">
      <alignment horizontal="center" vertical="center" wrapText="1"/>
    </xf>
    <xf numFmtId="171" fontId="28" fillId="0" borderId="63" xfId="235" applyNumberFormat="1" applyFont="1" applyBorder="1" applyProtection="1">
      <protection locked="0"/>
    </xf>
    <xf numFmtId="171" fontId="28" fillId="0" borderId="35" xfId="235" applyNumberFormat="1" applyFont="1" applyBorder="1" applyProtection="1">
      <protection locked="0"/>
    </xf>
    <xf numFmtId="171" fontId="28" fillId="0" borderId="83" xfId="235" applyNumberFormat="1" applyFont="1" applyBorder="1" applyProtection="1">
      <protection locked="0"/>
    </xf>
    <xf numFmtId="171" fontId="28" fillId="0" borderId="237" xfId="235" applyNumberFormat="1" applyFont="1" applyBorder="1" applyProtection="1">
      <protection locked="0"/>
    </xf>
    <xf numFmtId="171" fontId="28" fillId="0" borderId="559" xfId="235" applyNumberFormat="1" applyFont="1" applyBorder="1" applyProtection="1">
      <protection locked="0"/>
    </xf>
    <xf numFmtId="171" fontId="28" fillId="0" borderId="583" xfId="235" applyNumberFormat="1" applyFont="1" applyBorder="1" applyProtection="1">
      <protection locked="0"/>
    </xf>
    <xf numFmtId="171" fontId="28" fillId="0" borderId="588" xfId="235" applyNumberFormat="1" applyFont="1" applyBorder="1" applyProtection="1">
      <protection locked="0"/>
    </xf>
    <xf numFmtId="171" fontId="28" fillId="0" borderId="163" xfId="235" applyNumberFormat="1" applyFont="1" applyBorder="1" applyProtection="1">
      <protection locked="0"/>
    </xf>
    <xf numFmtId="171" fontId="27" fillId="36" borderId="432" xfId="235" applyNumberFormat="1" applyFont="1" applyFill="1" applyBorder="1"/>
    <xf numFmtId="171" fontId="27" fillId="36" borderId="313" xfId="235" applyNumberFormat="1" applyFont="1" applyFill="1" applyBorder="1"/>
    <xf numFmtId="171" fontId="28" fillId="0" borderId="83" xfId="202" applyNumberFormat="1" applyFont="1" applyBorder="1" applyAlignment="1" applyProtection="1">
      <alignment horizontal="center"/>
      <protection locked="0"/>
    </xf>
    <xf numFmtId="171" fontId="28" fillId="0" borderId="538" xfId="202" applyNumberFormat="1" applyFont="1" applyBorder="1" applyAlignment="1" applyProtection="1">
      <alignment horizontal="right"/>
      <protection locked="0"/>
    </xf>
    <xf numFmtId="171" fontId="28" fillId="0" borderId="588" xfId="202" applyNumberFormat="1" applyFont="1" applyBorder="1" applyAlignment="1" applyProtection="1">
      <alignment horizontal="center"/>
      <protection locked="0"/>
    </xf>
    <xf numFmtId="171" fontId="28" fillId="0" borderId="588" xfId="202" applyNumberFormat="1" applyFont="1" applyBorder="1" applyAlignment="1" applyProtection="1">
      <alignment horizontal="right"/>
      <protection locked="0"/>
    </xf>
    <xf numFmtId="171" fontId="28" fillId="0" borderId="559" xfId="202" applyNumberFormat="1" applyFont="1" applyBorder="1" applyAlignment="1" applyProtection="1">
      <alignment horizontal="center"/>
      <protection locked="0"/>
    </xf>
    <xf numFmtId="171" fontId="28" fillId="0" borderId="559" xfId="202" applyNumberFormat="1" applyFont="1" applyBorder="1" applyAlignment="1" applyProtection="1">
      <alignment horizontal="right"/>
      <protection locked="0"/>
    </xf>
    <xf numFmtId="171" fontId="27" fillId="0" borderId="291" xfId="202" applyNumberFormat="1" applyFont="1" applyBorder="1" applyAlignment="1" applyProtection="1">
      <alignment horizontal="center"/>
      <protection locked="0"/>
    </xf>
    <xf numFmtId="171" fontId="27" fillId="0" borderId="291" xfId="202" applyNumberFormat="1" applyFont="1" applyBorder="1" applyAlignment="1" applyProtection="1">
      <alignment horizontal="right"/>
      <protection locked="0"/>
    </xf>
    <xf numFmtId="171" fontId="27" fillId="0" borderId="613" xfId="202" applyNumberFormat="1" applyFont="1" applyBorder="1" applyProtection="1">
      <protection locked="0"/>
    </xf>
    <xf numFmtId="38" fontId="28" fillId="28" borderId="523" xfId="0" applyNumberFormat="1" applyFont="1" applyFill="1" applyBorder="1" applyProtection="1"/>
    <xf numFmtId="38" fontId="28" fillId="28" borderId="166" xfId="0" applyNumberFormat="1" applyFont="1" applyFill="1" applyBorder="1" applyProtection="1"/>
    <xf numFmtId="167" fontId="94" fillId="28" borderId="227" xfId="0" applyFont="1" applyFill="1" applyBorder="1" applyProtection="1"/>
    <xf numFmtId="167" fontId="145" fillId="28" borderId="271" xfId="0" applyFont="1" applyFill="1" applyBorder="1" applyProtection="1"/>
    <xf numFmtId="38" fontId="94" fillId="28" borderId="271" xfId="0" applyNumberFormat="1" applyFont="1" applyFill="1" applyBorder="1" applyAlignment="1" applyProtection="1">
      <alignment horizontal="center"/>
    </xf>
    <xf numFmtId="38" fontId="94" fillId="28" borderId="609" xfId="0" applyNumberFormat="1" applyFont="1" applyFill="1" applyBorder="1" applyAlignment="1" applyProtection="1">
      <alignment horizontal="center"/>
    </xf>
    <xf numFmtId="0" fontId="149" fillId="33" borderId="0" xfId="237" applyFont="1" applyFill="1"/>
    <xf numFmtId="167" fontId="94" fillId="28" borderId="64" xfId="0" applyFont="1" applyFill="1" applyBorder="1" applyAlignment="1" applyProtection="1">
      <alignment wrapText="1"/>
    </xf>
    <xf numFmtId="0" fontId="150" fillId="0" borderId="65" xfId="55" applyFont="1" applyFill="1" applyBorder="1" applyAlignment="1" applyProtection="1">
      <protection locked="0"/>
    </xf>
    <xf numFmtId="38" fontId="93" fillId="28" borderId="63" xfId="0" applyNumberFormat="1" applyFont="1" applyFill="1" applyBorder="1" applyProtection="1"/>
    <xf numFmtId="38" fontId="93" fillId="28" borderId="41" xfId="0" applyNumberFormat="1" applyFont="1" applyFill="1" applyBorder="1" applyProtection="1"/>
    <xf numFmtId="167" fontId="148" fillId="33" borderId="0" xfId="0" applyFont="1" applyFill="1"/>
    <xf numFmtId="167" fontId="93" fillId="28" borderId="52" xfId="0" quotePrefix="1" applyFont="1" applyFill="1" applyBorder="1" applyAlignment="1" applyProtection="1">
      <alignment horizontal="left" wrapText="1" indent="1"/>
    </xf>
    <xf numFmtId="0" fontId="150" fillId="0" borderId="60" xfId="55" applyFont="1" applyFill="1" applyBorder="1" applyAlignment="1" applyProtection="1">
      <protection locked="0"/>
    </xf>
    <xf numFmtId="171" fontId="93" fillId="0" borderId="61" xfId="202" applyNumberFormat="1" applyFont="1" applyFill="1" applyBorder="1" applyProtection="1">
      <protection locked="0"/>
    </xf>
    <xf numFmtId="171" fontId="93" fillId="0" borderId="562" xfId="202" applyNumberFormat="1" applyFont="1" applyFill="1" applyBorder="1" applyProtection="1">
      <protection locked="0"/>
    </xf>
    <xf numFmtId="171" fontId="93" fillId="33" borderId="61" xfId="202" applyNumberFormat="1" applyFont="1" applyFill="1" applyBorder="1" applyProtection="1"/>
    <xf numFmtId="167" fontId="93" fillId="28" borderId="289" xfId="0" quotePrefix="1" applyFont="1" applyFill="1" applyBorder="1" applyAlignment="1" applyProtection="1">
      <alignment horizontal="left" wrapText="1" indent="1"/>
    </xf>
    <xf numFmtId="0" fontId="150" fillId="0" borderId="367" xfId="55" applyFont="1" applyFill="1" applyBorder="1" applyAlignment="1" applyProtection="1">
      <protection locked="0"/>
    </xf>
    <xf numFmtId="171" fontId="93" fillId="33" borderId="356" xfId="202" applyNumberFormat="1" applyFont="1" applyFill="1" applyBorder="1" applyProtection="1"/>
    <xf numFmtId="167" fontId="94" fillId="28" borderId="227" xfId="0" applyFont="1" applyFill="1" applyBorder="1" applyAlignment="1" applyProtection="1">
      <alignment wrapText="1"/>
    </xf>
    <xf numFmtId="0" fontId="150" fillId="0" borderId="271" xfId="55" applyFont="1" applyFill="1" applyBorder="1" applyAlignment="1" applyProtection="1">
      <protection locked="0"/>
    </xf>
    <xf numFmtId="171" fontId="94" fillId="29" borderId="271" xfId="202" applyNumberFormat="1" applyFont="1" applyFill="1" applyBorder="1" applyProtection="1"/>
    <xf numFmtId="171" fontId="94" fillId="29" borderId="609" xfId="202" applyNumberFormat="1" applyFont="1" applyFill="1" applyBorder="1" applyProtection="1"/>
    <xf numFmtId="0" fontId="150" fillId="0" borderId="291" xfId="55" applyFont="1" applyFill="1" applyBorder="1" applyAlignment="1" applyProtection="1">
      <protection locked="0"/>
    </xf>
    <xf numFmtId="171" fontId="94" fillId="33" borderId="291" xfId="202" applyNumberFormat="1" applyFont="1" applyFill="1" applyBorder="1" applyProtection="1"/>
    <xf numFmtId="171" fontId="94" fillId="33" borderId="345" xfId="202" applyNumberFormat="1" applyFont="1" applyFill="1" applyBorder="1" applyProtection="1"/>
    <xf numFmtId="167" fontId="94" fillId="33" borderId="52" xfId="0" applyFont="1" applyFill="1" applyBorder="1" applyAlignment="1" applyProtection="1">
      <alignment wrapText="1"/>
    </xf>
    <xf numFmtId="0" fontId="150" fillId="0" borderId="61" xfId="55" applyFont="1" applyFill="1" applyBorder="1" applyAlignment="1" applyProtection="1">
      <protection locked="0"/>
    </xf>
    <xf numFmtId="171" fontId="94" fillId="33" borderId="61" xfId="202" applyNumberFormat="1" applyFont="1" applyFill="1" applyBorder="1" applyProtection="1"/>
    <xf numFmtId="171" fontId="94" fillId="33" borderId="562" xfId="202" applyNumberFormat="1" applyFont="1" applyFill="1" applyBorder="1" applyProtection="1"/>
    <xf numFmtId="171" fontId="94" fillId="0" borderId="61" xfId="202" applyNumberFormat="1" applyFont="1" applyFill="1" applyBorder="1" applyProtection="1">
      <protection locked="0"/>
    </xf>
    <xf numFmtId="171" fontId="94" fillId="0" borderId="562" xfId="202" applyNumberFormat="1" applyFont="1" applyFill="1" applyBorder="1" applyProtection="1">
      <protection locked="0"/>
    </xf>
    <xf numFmtId="0" fontId="150" fillId="0" borderId="356" xfId="55" applyFont="1" applyFill="1" applyBorder="1" applyAlignment="1" applyProtection="1">
      <protection locked="0"/>
    </xf>
    <xf numFmtId="171" fontId="94" fillId="0" borderId="356" xfId="202" applyNumberFormat="1" applyFont="1" applyFill="1" applyBorder="1" applyProtection="1">
      <protection locked="0"/>
    </xf>
    <xf numFmtId="171" fontId="94" fillId="0" borderId="610" xfId="202" applyNumberFormat="1" applyFont="1" applyFill="1" applyBorder="1" applyProtection="1">
      <protection locked="0"/>
    </xf>
    <xf numFmtId="171" fontId="94" fillId="32" borderId="271" xfId="202" applyNumberFormat="1" applyFont="1" applyFill="1" applyBorder="1" applyProtection="1"/>
    <xf numFmtId="171" fontId="94" fillId="32" borderId="609" xfId="202" applyNumberFormat="1" applyFont="1" applyFill="1" applyBorder="1" applyProtection="1"/>
    <xf numFmtId="167" fontId="94" fillId="28" borderId="30" xfId="0" applyFont="1" applyFill="1" applyBorder="1" applyAlignment="1" applyProtection="1">
      <alignment wrapText="1"/>
    </xf>
    <xf numFmtId="0" fontId="150" fillId="0" borderId="108" xfId="55" applyFont="1" applyFill="1" applyBorder="1" applyAlignment="1" applyProtection="1">
      <protection locked="0"/>
    </xf>
    <xf numFmtId="171" fontId="94" fillId="33" borderId="141" xfId="202" applyNumberFormat="1" applyFont="1" applyFill="1" applyBorder="1" applyProtection="1"/>
    <xf numFmtId="171" fontId="94" fillId="33" borderId="31" xfId="202" applyNumberFormat="1" applyFont="1" applyFill="1" applyBorder="1" applyProtection="1"/>
    <xf numFmtId="167" fontId="94" fillId="28" borderId="348" xfId="0" applyFont="1" applyFill="1" applyBorder="1" applyAlignment="1" applyProtection="1">
      <alignment wrapText="1"/>
    </xf>
    <xf numFmtId="0" fontId="150" fillId="0" borderId="247" xfId="55" applyFont="1" applyFill="1" applyBorder="1" applyAlignment="1" applyProtection="1">
      <protection locked="0"/>
    </xf>
    <xf numFmtId="171" fontId="94" fillId="34" borderId="247" xfId="202" applyNumberFormat="1" applyFont="1" applyFill="1" applyBorder="1" applyProtection="1"/>
    <xf numFmtId="171" fontId="94" fillId="34" borderId="611" xfId="202" applyNumberFormat="1" applyFont="1" applyFill="1" applyBorder="1" applyProtection="1"/>
    <xf numFmtId="167" fontId="145" fillId="28" borderId="30" xfId="0" applyFont="1" applyFill="1" applyBorder="1" applyProtection="1"/>
    <xf numFmtId="0" fontId="150" fillId="0" borderId="63" xfId="55" applyFont="1" applyFill="1" applyBorder="1" applyAlignment="1" applyProtection="1">
      <protection locked="0"/>
    </xf>
    <xf numFmtId="171" fontId="94" fillId="33" borderId="63" xfId="202" applyNumberFormat="1" applyFont="1" applyFill="1" applyBorder="1" applyProtection="1"/>
    <xf numFmtId="171" fontId="94" fillId="33" borderId="58" xfId="202" applyNumberFormat="1" applyFont="1" applyFill="1" applyBorder="1" applyProtection="1"/>
    <xf numFmtId="167" fontId="94" fillId="28" borderId="153" xfId="0" applyFont="1" applyFill="1" applyBorder="1" applyProtection="1"/>
    <xf numFmtId="171" fontId="93" fillId="33" borderId="108" xfId="202" applyNumberFormat="1" applyFont="1" applyFill="1" applyBorder="1" applyProtection="1"/>
    <xf numFmtId="171" fontId="93" fillId="33" borderId="31" xfId="202" applyNumberFormat="1" applyFont="1" applyFill="1" applyBorder="1" applyProtection="1"/>
    <xf numFmtId="167" fontId="94" fillId="28" borderId="52" xfId="0" applyFont="1" applyFill="1" applyBorder="1" applyProtection="1"/>
    <xf numFmtId="171" fontId="93" fillId="33" borderId="614" xfId="202" applyNumberFormat="1" applyFont="1" applyFill="1" applyBorder="1" applyProtection="1"/>
    <xf numFmtId="167" fontId="93" fillId="28" borderId="52" xfId="0" quotePrefix="1" applyFont="1" applyFill="1" applyBorder="1" applyProtection="1"/>
    <xf numFmtId="171" fontId="94" fillId="29" borderId="312" xfId="202" applyNumberFormat="1" applyFont="1" applyFill="1" applyBorder="1" applyProtection="1"/>
    <xf numFmtId="171" fontId="94" fillId="29" borderId="313" xfId="202" applyNumberFormat="1" applyFont="1" applyFill="1" applyBorder="1" applyProtection="1"/>
    <xf numFmtId="171" fontId="94" fillId="33" borderId="346" xfId="202" applyNumberFormat="1" applyFont="1" applyFill="1" applyBorder="1" applyProtection="1"/>
    <xf numFmtId="171" fontId="94" fillId="33" borderId="396" xfId="202" applyNumberFormat="1" applyFont="1" applyFill="1" applyBorder="1" applyProtection="1"/>
    <xf numFmtId="171" fontId="94" fillId="34" borderId="312" xfId="202" applyNumberFormat="1" applyFont="1" applyFill="1" applyBorder="1" applyProtection="1"/>
    <xf numFmtId="171" fontId="94" fillId="34" borderId="313" xfId="202" applyNumberFormat="1" applyFont="1" applyFill="1" applyBorder="1" applyProtection="1"/>
    <xf numFmtId="167" fontId="145" fillId="28" borderId="376" xfId="0" applyFont="1" applyFill="1" applyBorder="1" applyProtection="1"/>
    <xf numFmtId="0" fontId="150" fillId="0" borderId="275" xfId="55" applyFont="1" applyFill="1" applyBorder="1" applyAlignment="1" applyProtection="1">
      <protection locked="0"/>
    </xf>
    <xf numFmtId="171" fontId="93" fillId="28" borderId="377" xfId="202" applyNumberFormat="1" applyFont="1" applyFill="1" applyBorder="1" applyProtection="1"/>
    <xf numFmtId="171" fontId="93" fillId="28" borderId="576" xfId="202" applyNumberFormat="1" applyFont="1" applyFill="1" applyBorder="1" applyProtection="1"/>
    <xf numFmtId="0" fontId="151" fillId="0" borderId="61" xfId="55" applyFont="1" applyFill="1" applyBorder="1" applyAlignment="1" applyProtection="1">
      <alignment horizontal="center"/>
      <protection locked="0"/>
    </xf>
    <xf numFmtId="167" fontId="93" fillId="28" borderId="108" xfId="0" applyFont="1" applyFill="1" applyBorder="1" applyProtection="1"/>
    <xf numFmtId="167" fontId="93" fillId="28" borderId="44" xfId="0" applyFont="1" applyFill="1" applyBorder="1" applyProtection="1"/>
    <xf numFmtId="167" fontId="93" fillId="28" borderId="153" xfId="0" quotePrefix="1" applyFont="1" applyFill="1" applyBorder="1" applyAlignment="1" applyProtection="1">
      <alignment horizontal="left" indent="1"/>
    </xf>
    <xf numFmtId="171" fontId="93" fillId="33" borderId="473" xfId="202" applyNumberFormat="1" applyFont="1" applyFill="1" applyBorder="1" applyProtection="1"/>
    <xf numFmtId="171" fontId="93" fillId="0" borderId="562" xfId="235" applyNumberFormat="1" applyFont="1" applyFill="1" applyBorder="1" applyProtection="1">
      <protection locked="0"/>
    </xf>
    <xf numFmtId="167" fontId="93" fillId="0" borderId="562" xfId="0" applyFont="1" applyFill="1" applyBorder="1" applyProtection="1">
      <protection locked="0"/>
    </xf>
    <xf numFmtId="179" fontId="93" fillId="0" borderId="562" xfId="202" applyNumberFormat="1" applyFont="1" applyFill="1" applyBorder="1" applyProtection="1">
      <protection locked="0"/>
    </xf>
    <xf numFmtId="167" fontId="94" fillId="28" borderId="153" xfId="0" quotePrefix="1" applyFont="1" applyFill="1" applyBorder="1" applyAlignment="1" applyProtection="1">
      <alignment horizontal="left" indent="1"/>
    </xf>
    <xf numFmtId="0" fontId="151" fillId="0" borderId="341" xfId="55" applyFont="1" applyFill="1" applyBorder="1" applyAlignment="1" applyProtection="1">
      <alignment horizontal="center"/>
      <protection locked="0"/>
    </xf>
    <xf numFmtId="179" fontId="93" fillId="0" borderId="478" xfId="202" applyNumberFormat="1" applyFont="1" applyFill="1" applyBorder="1" applyProtection="1">
      <protection locked="0"/>
    </xf>
    <xf numFmtId="179" fontId="93" fillId="0" borderId="564" xfId="202" applyNumberFormat="1" applyFont="1" applyFill="1" applyBorder="1" applyProtection="1">
      <protection locked="0"/>
    </xf>
    <xf numFmtId="167" fontId="94" fillId="28" borderId="271" xfId="0" applyFont="1" applyFill="1" applyBorder="1" applyProtection="1"/>
    <xf numFmtId="0" fontId="151" fillId="0" borderId="271" xfId="55" applyFont="1" applyFill="1" applyBorder="1" applyAlignment="1" applyProtection="1">
      <alignment horizontal="center"/>
      <protection locked="0"/>
    </xf>
    <xf numFmtId="171" fontId="94" fillId="36" borderId="271" xfId="235" applyNumberFormat="1" applyFont="1" applyFill="1" applyBorder="1" applyProtection="1"/>
    <xf numFmtId="167" fontId="93" fillId="28" borderId="429" xfId="0" applyFont="1" applyFill="1" applyBorder="1" applyProtection="1"/>
    <xf numFmtId="171" fontId="93" fillId="28" borderId="356" xfId="202" applyNumberFormat="1" applyFont="1" applyFill="1" applyBorder="1" applyProtection="1"/>
    <xf numFmtId="171" fontId="93" fillId="28" borderId="610" xfId="202" applyNumberFormat="1" applyFont="1" applyFill="1" applyBorder="1" applyProtection="1"/>
    <xf numFmtId="167" fontId="94" fillId="28" borderId="351" xfId="0" applyFont="1" applyFill="1" applyBorder="1" applyProtection="1"/>
    <xf numFmtId="0" fontId="151" fillId="0" borderId="108" xfId="55" applyFont="1" applyFill="1" applyBorder="1" applyAlignment="1" applyProtection="1">
      <alignment horizontal="center"/>
      <protection locked="0"/>
    </xf>
    <xf numFmtId="167" fontId="93" fillId="28" borderId="61" xfId="0" applyFont="1" applyFill="1" applyBorder="1" applyProtection="1"/>
    <xf numFmtId="167" fontId="93" fillId="28" borderId="562" xfId="0" applyFont="1" applyFill="1" applyBorder="1" applyProtection="1"/>
    <xf numFmtId="167" fontId="94" fillId="28" borderId="30" xfId="0" applyFont="1" applyFill="1" applyBorder="1" applyProtection="1"/>
    <xf numFmtId="0" fontId="94" fillId="0" borderId="60" xfId="55" quotePrefix="1" applyFont="1" applyFill="1" applyBorder="1" applyAlignment="1" applyProtection="1">
      <alignment horizontal="center"/>
      <protection locked="0"/>
    </xf>
    <xf numFmtId="171" fontId="93" fillId="28" borderId="61" xfId="0" applyNumberFormat="1" applyFont="1" applyFill="1" applyBorder="1" applyProtection="1"/>
    <xf numFmtId="167" fontId="94" fillId="28" borderId="471" xfId="0" applyFont="1" applyFill="1" applyBorder="1" applyProtection="1"/>
    <xf numFmtId="171" fontId="93" fillId="0" borderId="356" xfId="235" applyNumberFormat="1" applyFont="1" applyFill="1" applyBorder="1" applyProtection="1">
      <protection locked="0"/>
    </xf>
    <xf numFmtId="167" fontId="94" fillId="28" borderId="471" xfId="0" quotePrefix="1" applyFont="1" applyFill="1" applyBorder="1" applyProtection="1"/>
    <xf numFmtId="43" fontId="93" fillId="28" borderId="562" xfId="202" applyFont="1" applyFill="1" applyBorder="1" applyProtection="1"/>
    <xf numFmtId="171" fontId="93" fillId="0" borderId="610" xfId="235" applyNumberFormat="1" applyFont="1" applyFill="1" applyBorder="1" applyProtection="1">
      <protection locked="0"/>
    </xf>
    <xf numFmtId="167" fontId="94" fillId="28" borderId="30" xfId="0" quotePrefix="1" applyFont="1" applyFill="1" applyBorder="1" applyProtection="1"/>
    <xf numFmtId="171" fontId="93" fillId="0" borderId="61" xfId="235" applyNumberFormat="1" applyFont="1" applyFill="1" applyBorder="1" applyProtection="1">
      <protection locked="0"/>
    </xf>
    <xf numFmtId="171" fontId="93" fillId="29" borderId="271" xfId="204" applyNumberFormat="1" applyFont="1" applyFill="1" applyBorder="1" applyProtection="1"/>
    <xf numFmtId="171" fontId="93" fillId="29" borderId="609" xfId="204" applyNumberFormat="1" applyFont="1" applyFill="1" applyBorder="1" applyProtection="1"/>
    <xf numFmtId="0" fontId="151" fillId="0" borderId="291" xfId="55" applyFont="1" applyFill="1" applyBorder="1" applyAlignment="1" applyProtection="1">
      <alignment horizontal="center"/>
      <protection locked="0"/>
    </xf>
    <xf numFmtId="171" fontId="93" fillId="33" borderId="334" xfId="204" applyNumberFormat="1" applyFont="1" applyFill="1" applyBorder="1" applyProtection="1"/>
    <xf numFmtId="171" fontId="93" fillId="33" borderId="345" xfId="204" applyNumberFormat="1" applyFont="1" applyFill="1" applyBorder="1" applyProtection="1"/>
    <xf numFmtId="171" fontId="93" fillId="28" borderId="237" xfId="202" applyNumberFormat="1" applyFont="1" applyFill="1" applyBorder="1" applyProtection="1"/>
    <xf numFmtId="171" fontId="93" fillId="28" borderId="44" xfId="202" applyNumberFormat="1" applyFont="1" applyFill="1" applyBorder="1" applyProtection="1"/>
    <xf numFmtId="167" fontId="93" fillId="28" borderId="52" xfId="0" applyFont="1" applyFill="1" applyBorder="1" applyProtection="1"/>
    <xf numFmtId="167" fontId="93" fillId="28" borderId="472" xfId="0" applyFont="1" applyFill="1" applyBorder="1" applyProtection="1"/>
    <xf numFmtId="0" fontId="150" fillId="0" borderId="473" xfId="55" applyFont="1" applyFill="1" applyBorder="1" applyAlignment="1" applyProtection="1">
      <protection locked="0"/>
    </xf>
    <xf numFmtId="171" fontId="93" fillId="33" borderId="457" xfId="202" applyNumberFormat="1" applyFont="1" applyFill="1" applyBorder="1" applyProtection="1"/>
    <xf numFmtId="171" fontId="93" fillId="33" borderId="564" xfId="202" applyNumberFormat="1" applyFont="1" applyFill="1" applyBorder="1" applyProtection="1"/>
    <xf numFmtId="171" fontId="93" fillId="0" borderId="287" xfId="202" applyNumberFormat="1" applyFont="1" applyFill="1" applyBorder="1" applyProtection="1">
      <protection locked="0"/>
    </xf>
    <xf numFmtId="171" fontId="93" fillId="0" borderId="564" xfId="202" applyNumberFormat="1" applyFont="1" applyFill="1" applyBorder="1" applyProtection="1">
      <protection locked="0"/>
    </xf>
    <xf numFmtId="167" fontId="94" fillId="28" borderId="289" xfId="0" applyFont="1" applyFill="1" applyBorder="1" applyProtection="1"/>
    <xf numFmtId="0" fontId="150" fillId="0" borderId="341" xfId="55" applyFont="1" applyFill="1" applyBorder="1" applyAlignment="1" applyProtection="1">
      <protection locked="0"/>
    </xf>
    <xf numFmtId="171" fontId="93" fillId="28" borderId="290" xfId="202" applyNumberFormat="1" applyFont="1" applyFill="1" applyBorder="1" applyProtection="1"/>
    <xf numFmtId="0" fontId="150" fillId="0" borderId="227" xfId="55" applyFont="1" applyFill="1" applyBorder="1" applyAlignment="1" applyProtection="1">
      <protection locked="0"/>
    </xf>
    <xf numFmtId="171" fontId="93" fillId="29" borderId="271" xfId="235" applyNumberFormat="1" applyFont="1" applyFill="1" applyBorder="1" applyProtection="1"/>
    <xf numFmtId="171" fontId="93" fillId="29" borderId="609" xfId="235" applyNumberFormat="1" applyFont="1" applyFill="1" applyBorder="1" applyProtection="1"/>
    <xf numFmtId="167" fontId="145" fillId="28" borderId="378" xfId="0" applyFont="1" applyFill="1" applyBorder="1" applyProtection="1"/>
    <xf numFmtId="171" fontId="93" fillId="28" borderId="366" xfId="202" applyNumberFormat="1" applyFont="1" applyFill="1" applyBorder="1" applyProtection="1"/>
    <xf numFmtId="171" fontId="93" fillId="28" borderId="611" xfId="202" applyNumberFormat="1" applyFont="1" applyFill="1" applyBorder="1" applyProtection="1"/>
    <xf numFmtId="167" fontId="94" fillId="33" borderId="153" xfId="0" applyFont="1" applyFill="1" applyBorder="1" applyProtection="1"/>
    <xf numFmtId="167" fontId="94" fillId="33" borderId="289" xfId="0" applyFont="1" applyFill="1" applyBorder="1" applyProtection="1"/>
    <xf numFmtId="171" fontId="93" fillId="28" borderId="61" xfId="202" applyNumberFormat="1" applyFont="1" applyFill="1" applyBorder="1" applyProtection="1"/>
    <xf numFmtId="171" fontId="93" fillId="28" borderId="562" xfId="202" applyNumberFormat="1" applyFont="1" applyFill="1" applyBorder="1" applyProtection="1"/>
    <xf numFmtId="167" fontId="94" fillId="33" borderId="289" xfId="0" quotePrefix="1" applyFont="1" applyFill="1" applyBorder="1" applyProtection="1"/>
    <xf numFmtId="171" fontId="93" fillId="28" borderId="392" xfId="202" applyNumberFormat="1" applyFont="1" applyFill="1" applyBorder="1" applyProtection="1"/>
    <xf numFmtId="171" fontId="93" fillId="28" borderId="564" xfId="202" applyNumberFormat="1" applyFont="1" applyFill="1" applyBorder="1" applyProtection="1"/>
    <xf numFmtId="171" fontId="93" fillId="28" borderId="280" xfId="202" applyNumberFormat="1" applyFont="1" applyFill="1" applyBorder="1" applyProtection="1"/>
    <xf numFmtId="167" fontId="94" fillId="33" borderId="475" xfId="0" quotePrefix="1" applyFont="1" applyFill="1" applyBorder="1" applyProtection="1"/>
    <xf numFmtId="0" fontId="150" fillId="0" borderId="476" xfId="55" applyFont="1" applyFill="1" applyBorder="1" applyAlignment="1" applyProtection="1">
      <protection locked="0"/>
    </xf>
    <xf numFmtId="167" fontId="145" fillId="28" borderId="289" xfId="0" applyFont="1" applyFill="1" applyBorder="1" applyProtection="1"/>
    <xf numFmtId="171" fontId="93" fillId="28" borderId="159" xfId="202" applyNumberFormat="1" applyFont="1" applyFill="1" applyBorder="1" applyProtection="1"/>
    <xf numFmtId="171" fontId="93" fillId="28" borderId="569" xfId="202" applyNumberFormat="1" applyFont="1" applyFill="1" applyBorder="1" applyProtection="1"/>
    <xf numFmtId="0" fontId="150" fillId="0" borderId="343" xfId="55" applyFont="1" applyFill="1" applyBorder="1" applyAlignment="1" applyProtection="1">
      <protection locked="0"/>
    </xf>
    <xf numFmtId="171" fontId="93" fillId="29" borderId="312" xfId="235" applyNumberFormat="1" applyFont="1" applyFill="1" applyBorder="1" applyProtection="1"/>
    <xf numFmtId="171" fontId="93" fillId="29" borderId="313" xfId="235" applyNumberFormat="1" applyFont="1" applyFill="1" applyBorder="1" applyProtection="1"/>
    <xf numFmtId="0" fontId="151" fillId="0" borderId="101" xfId="55" applyFont="1" applyFill="1" applyBorder="1" applyAlignment="1" applyProtection="1">
      <alignment horizontal="center"/>
      <protection locked="0"/>
    </xf>
    <xf numFmtId="171" fontId="93" fillId="33" borderId="108" xfId="204" applyNumberFormat="1" applyFont="1" applyFill="1" applyBorder="1" applyProtection="1"/>
    <xf numFmtId="171" fontId="93" fillId="33" borderId="31" xfId="204" applyNumberFormat="1" applyFont="1" applyFill="1" applyBorder="1" applyProtection="1"/>
    <xf numFmtId="171" fontId="93" fillId="33" borderId="61" xfId="204" applyNumberFormat="1" applyFont="1" applyFill="1" applyBorder="1" applyProtection="1"/>
    <xf numFmtId="171" fontId="93" fillId="33" borderId="564" xfId="204" applyNumberFormat="1" applyFont="1" applyFill="1" applyBorder="1" applyProtection="1"/>
    <xf numFmtId="167" fontId="93" fillId="33" borderId="153" xfId="0" applyFont="1" applyFill="1" applyBorder="1" applyProtection="1"/>
    <xf numFmtId="171" fontId="93" fillId="0" borderId="61" xfId="204" applyNumberFormat="1" applyFont="1" applyFill="1" applyBorder="1" applyProtection="1">
      <protection locked="0"/>
    </xf>
    <xf numFmtId="171" fontId="93" fillId="0" borderId="564" xfId="204" applyNumberFormat="1" applyFont="1" applyFill="1" applyBorder="1" applyProtection="1">
      <protection locked="0"/>
    </xf>
    <xf numFmtId="167" fontId="93" fillId="0" borderId="61" xfId="0" applyFont="1" applyBorder="1" applyProtection="1"/>
    <xf numFmtId="167" fontId="93" fillId="33" borderId="108" xfId="0" applyFont="1" applyFill="1" applyBorder="1" applyProtection="1"/>
    <xf numFmtId="167" fontId="93" fillId="33" borderId="31" xfId="0" applyFont="1" applyFill="1" applyBorder="1" applyProtection="1"/>
    <xf numFmtId="167" fontId="93" fillId="0" borderId="61" xfId="0" applyFont="1" applyBorder="1" applyProtection="1">
      <protection locked="0"/>
    </xf>
    <xf numFmtId="181" fontId="93" fillId="33" borderId="61" xfId="0" applyNumberFormat="1" applyFont="1" applyFill="1" applyBorder="1" applyProtection="1"/>
    <xf numFmtId="181" fontId="93" fillId="33" borderId="562" xfId="0" applyNumberFormat="1" applyFont="1" applyFill="1" applyBorder="1" applyProtection="1"/>
    <xf numFmtId="167" fontId="93" fillId="33" borderId="352" xfId="0" applyFont="1" applyFill="1" applyBorder="1" applyProtection="1"/>
    <xf numFmtId="167" fontId="93" fillId="28" borderId="31" xfId="0" applyFont="1" applyFill="1" applyBorder="1" applyProtection="1"/>
    <xf numFmtId="0" fontId="151" fillId="0" borderId="312" xfId="55" applyFont="1" applyFill="1" applyBorder="1" applyAlignment="1" applyProtection="1">
      <alignment horizontal="center"/>
      <protection locked="0"/>
    </xf>
    <xf numFmtId="167" fontId="152" fillId="33" borderId="0" xfId="0" applyFont="1" applyFill="1"/>
    <xf numFmtId="167" fontId="149" fillId="33" borderId="0" xfId="0" applyFont="1" applyFill="1"/>
    <xf numFmtId="167" fontId="93" fillId="33" borderId="0" xfId="9" quotePrefix="1" applyFont="1" applyFill="1" applyAlignment="1" applyProtection="1">
      <alignment horizontal="left"/>
    </xf>
    <xf numFmtId="38" fontId="28" fillId="0" borderId="291" xfId="0" applyNumberFormat="1" applyFont="1" applyFill="1" applyBorder="1" applyProtection="1">
      <protection locked="0"/>
    </xf>
    <xf numFmtId="38" fontId="28" fillId="0" borderId="559" xfId="0" applyNumberFormat="1" applyFont="1" applyFill="1" applyBorder="1" applyProtection="1">
      <protection locked="0"/>
    </xf>
    <xf numFmtId="167" fontId="28" fillId="0" borderId="72" xfId="0" applyFont="1" applyBorder="1" applyProtection="1">
      <protection locked="0"/>
    </xf>
    <xf numFmtId="167" fontId="28" fillId="0" borderId="127" xfId="0" applyFont="1" applyBorder="1" applyProtection="1">
      <protection locked="0"/>
    </xf>
    <xf numFmtId="38" fontId="28" fillId="0" borderId="72" xfId="0" applyNumberFormat="1" applyFont="1" applyFill="1" applyBorder="1" applyProtection="1">
      <protection locked="0"/>
    </xf>
    <xf numFmtId="167" fontId="27" fillId="28" borderId="36" xfId="0" applyFont="1" applyFill="1" applyBorder="1" applyAlignment="1" applyProtection="1">
      <alignment horizontal="center" vertical="center"/>
    </xf>
    <xf numFmtId="167" fontId="27" fillId="28" borderId="37" xfId="0" applyFont="1" applyFill="1" applyBorder="1" applyAlignment="1" applyProtection="1">
      <alignment horizontal="center" vertical="center"/>
    </xf>
    <xf numFmtId="167" fontId="28" fillId="28" borderId="264" xfId="0" applyFont="1" applyFill="1" applyBorder="1" applyAlignment="1" applyProtection="1">
      <alignment horizontal="center"/>
    </xf>
    <xf numFmtId="167" fontId="27" fillId="0" borderId="503" xfId="0" applyFont="1" applyFill="1" applyBorder="1" applyAlignment="1" applyProtection="1">
      <alignment horizontal="center" vertical="center"/>
      <protection locked="0"/>
    </xf>
    <xf numFmtId="167" fontId="27" fillId="28" borderId="40" xfId="0" applyFont="1" applyFill="1" applyBorder="1" applyAlignment="1">
      <alignment horizontal="center" vertical="center"/>
    </xf>
    <xf numFmtId="167" fontId="27" fillId="0" borderId="80" xfId="0" applyFont="1" applyFill="1" applyBorder="1" applyAlignment="1" applyProtection="1">
      <alignment horizontal="center" vertical="center"/>
      <protection locked="0"/>
    </xf>
    <xf numFmtId="167" fontId="27" fillId="0" borderId="65" xfId="0" applyFont="1" applyFill="1" applyBorder="1" applyAlignment="1" applyProtection="1">
      <alignment horizontal="center" vertical="center"/>
      <protection locked="0"/>
    </xf>
    <xf numFmtId="167" fontId="27" fillId="0" borderId="485" xfId="0" applyFont="1" applyFill="1" applyBorder="1" applyAlignment="1" applyProtection="1">
      <alignment horizontal="center" vertical="center"/>
      <protection locked="0"/>
    </xf>
    <xf numFmtId="167" fontId="27" fillId="0" borderId="486" xfId="0" applyFont="1" applyFill="1" applyBorder="1" applyAlignment="1" applyProtection="1">
      <alignment horizontal="center" vertical="center"/>
      <protection locked="0"/>
    </xf>
    <xf numFmtId="167" fontId="27" fillId="0" borderId="348" xfId="0" applyFont="1" applyFill="1" applyBorder="1" applyAlignment="1" applyProtection="1">
      <alignment horizontal="center" vertical="center"/>
      <protection locked="0"/>
    </xf>
    <xf numFmtId="167" fontId="27" fillId="0" borderId="80" xfId="0" applyFont="1" applyFill="1" applyBorder="1" applyAlignment="1" applyProtection="1">
      <alignment horizontal="center" vertical="center"/>
    </xf>
    <xf numFmtId="167" fontId="27" fillId="0" borderId="486" xfId="0" applyFont="1" applyFill="1" applyBorder="1" applyAlignment="1" applyProtection="1">
      <alignment horizontal="center" vertical="center" wrapText="1"/>
    </xf>
    <xf numFmtId="167" fontId="28" fillId="0" borderId="164" xfId="0" applyFont="1" applyFill="1" applyBorder="1" applyProtection="1">
      <protection locked="0"/>
    </xf>
    <xf numFmtId="167" fontId="27" fillId="0" borderId="65" xfId="0" applyFont="1" applyFill="1" applyBorder="1" applyAlignment="1" applyProtection="1">
      <alignment horizontal="center" vertical="center" wrapText="1"/>
      <protection locked="0"/>
    </xf>
    <xf numFmtId="167" fontId="27" fillId="0" borderId="80" xfId="0" applyFont="1" applyFill="1" applyBorder="1" applyAlignment="1" applyProtection="1">
      <alignment horizontal="center" vertical="center" wrapText="1"/>
      <protection locked="0"/>
    </xf>
    <xf numFmtId="38" fontId="28" fillId="0" borderId="135" xfId="0" applyNumberFormat="1" applyFont="1" applyFill="1" applyBorder="1" applyProtection="1"/>
    <xf numFmtId="167" fontId="146" fillId="0" borderId="473" xfId="0" quotePrefix="1" applyFont="1" applyFill="1" applyBorder="1" applyProtection="1">
      <protection locked="0"/>
    </xf>
    <xf numFmtId="38" fontId="28" fillId="0" borderId="489" xfId="0" applyNumberFormat="1" applyFont="1" applyFill="1" applyBorder="1" applyProtection="1">
      <protection locked="0"/>
    </xf>
    <xf numFmtId="167" fontId="146" fillId="0" borderId="264" xfId="0" quotePrefix="1" applyFont="1" applyFill="1" applyBorder="1" applyProtection="1">
      <protection locked="0"/>
    </xf>
    <xf numFmtId="38" fontId="28" fillId="0" borderId="473" xfId="0" applyNumberFormat="1" applyFont="1" applyFill="1" applyBorder="1" applyProtection="1">
      <protection locked="0"/>
    </xf>
    <xf numFmtId="167" fontId="101" fillId="28" borderId="247" xfId="0" applyFont="1" applyFill="1" applyBorder="1" applyProtection="1">
      <protection locked="0"/>
    </xf>
    <xf numFmtId="167" fontId="27" fillId="33" borderId="63" xfId="0" applyFont="1" applyFill="1" applyBorder="1" applyProtection="1">
      <protection locked="0"/>
    </xf>
    <xf numFmtId="167" fontId="27" fillId="0" borderId="503" xfId="0" applyFont="1" applyFill="1" applyBorder="1" applyProtection="1">
      <protection locked="0"/>
    </xf>
    <xf numFmtId="167" fontId="27" fillId="28" borderId="65" xfId="0" applyFont="1" applyFill="1" applyBorder="1" applyProtection="1">
      <protection locked="0"/>
    </xf>
    <xf numFmtId="38" fontId="28" fillId="0" borderId="80" xfId="0" applyNumberFormat="1" applyFont="1" applyFill="1" applyBorder="1" applyProtection="1"/>
    <xf numFmtId="38" fontId="28" fillId="0" borderId="577" xfId="0" applyNumberFormat="1" applyFont="1" applyFill="1" applyBorder="1" applyProtection="1">
      <protection locked="0"/>
    </xf>
    <xf numFmtId="49" fontId="28" fillId="0" borderId="83" xfId="5" applyNumberFormat="1" applyFont="1" applyFill="1" applyBorder="1" applyAlignment="1" applyProtection="1">
      <alignment horizontal="center"/>
      <protection locked="0"/>
    </xf>
    <xf numFmtId="0" fontId="27" fillId="0" borderId="65" xfId="21178" applyFont="1" applyFill="1" applyBorder="1" applyAlignment="1" applyProtection="1">
      <alignment horizontal="center" wrapText="1"/>
      <protection locked="0"/>
    </xf>
    <xf numFmtId="0" fontId="93" fillId="33" borderId="334" xfId="21178" applyFont="1" applyFill="1" applyBorder="1" applyAlignment="1">
      <alignment vertical="center"/>
    </xf>
    <xf numFmtId="0" fontId="94" fillId="33" borderId="355" xfId="5" applyFont="1" applyFill="1" applyBorder="1" applyProtection="1"/>
    <xf numFmtId="171" fontId="28" fillId="0" borderId="135" xfId="21179" applyNumberFormat="1" applyFont="1" applyFill="1" applyBorder="1" applyAlignment="1" applyProtection="1">
      <alignment horizontal="center"/>
      <protection locked="0"/>
    </xf>
    <xf numFmtId="171" fontId="28" fillId="0" borderId="264" xfId="21179" applyNumberFormat="1" applyFont="1" applyFill="1" applyBorder="1" applyAlignment="1" applyProtection="1">
      <alignment horizontal="center"/>
      <protection locked="0"/>
    </xf>
    <xf numFmtId="171" fontId="28" fillId="0" borderId="108" xfId="21179" applyNumberFormat="1" applyFont="1" applyFill="1" applyBorder="1" applyAlignment="1" applyProtection="1">
      <alignment horizontal="center"/>
      <protection locked="0"/>
    </xf>
    <xf numFmtId="0" fontId="94" fillId="33" borderId="600" xfId="5" applyFont="1" applyFill="1" applyBorder="1" applyAlignment="1" applyProtection="1">
      <alignment horizontal="left" vertical="center"/>
    </xf>
    <xf numFmtId="0" fontId="94" fillId="33" borderId="583" xfId="5" applyFont="1" applyFill="1" applyBorder="1" applyProtection="1"/>
    <xf numFmtId="171" fontId="142" fillId="33" borderId="334" xfId="21179" quotePrefix="1" applyNumberFormat="1" applyFont="1" applyFill="1" applyBorder="1" applyAlignment="1" applyProtection="1">
      <alignment horizontal="left"/>
    </xf>
    <xf numFmtId="171" fontId="94" fillId="33" borderId="355" xfId="21179" applyNumberFormat="1" applyFont="1" applyFill="1" applyBorder="1" applyAlignment="1" applyProtection="1">
      <alignment horizontal="left" vertical="center"/>
    </xf>
    <xf numFmtId="0" fontId="28" fillId="33" borderId="165" xfId="5" applyFont="1" applyFill="1" applyBorder="1" applyProtection="1"/>
    <xf numFmtId="0" fontId="28" fillId="33" borderId="0" xfId="5" applyFont="1" applyFill="1" applyBorder="1" applyProtection="1"/>
    <xf numFmtId="0" fontId="143" fillId="33" borderId="281" xfId="5" applyFont="1" applyFill="1" applyBorder="1" applyProtection="1"/>
    <xf numFmtId="0" fontId="143" fillId="33" borderId="99" xfId="5" applyFont="1" applyFill="1" applyBorder="1" applyProtection="1"/>
    <xf numFmtId="0" fontId="143" fillId="33" borderId="35" xfId="5" applyFont="1" applyFill="1" applyBorder="1" applyProtection="1"/>
    <xf numFmtId="0" fontId="94" fillId="33" borderId="64" xfId="5" applyFont="1" applyFill="1" applyBorder="1" applyAlignment="1" applyProtection="1">
      <alignment horizontal="left" vertical="center"/>
    </xf>
    <xf numFmtId="171" fontId="28" fillId="0" borderId="83" xfId="202" applyNumberFormat="1" applyFont="1" applyFill="1" applyBorder="1" applyProtection="1">
      <protection locked="0"/>
    </xf>
    <xf numFmtId="49" fontId="28" fillId="33" borderId="588" xfId="0" applyNumberFormat="1" applyFont="1" applyFill="1" applyBorder="1" applyAlignment="1">
      <alignment horizontal="center" wrapText="1"/>
    </xf>
    <xf numFmtId="49" fontId="28" fillId="33" borderId="63" xfId="0" applyNumberFormat="1" applyFont="1" applyFill="1" applyBorder="1" applyAlignment="1">
      <alignment horizontal="center" wrapText="1"/>
    </xf>
    <xf numFmtId="187" fontId="27" fillId="33" borderId="291" xfId="21181" quotePrefix="1" applyNumberFormat="1" applyFont="1" applyFill="1" applyBorder="1" applyAlignment="1">
      <alignment horizontal="center" vertical="top" wrapText="1"/>
    </xf>
    <xf numFmtId="187" fontId="27" fillId="33" borderId="291" xfId="21181" quotePrefix="1" applyNumberFormat="1" applyFont="1" applyFill="1" applyBorder="1" applyAlignment="1">
      <alignment horizontal="center" vertical="center" wrapText="1"/>
    </xf>
    <xf numFmtId="49" fontId="28" fillId="0" borderId="51" xfId="59" applyNumberFormat="1" applyFont="1" applyFill="1" applyBorder="1" applyAlignment="1" applyProtection="1">
      <alignment horizontal="center"/>
      <protection locked="0"/>
    </xf>
    <xf numFmtId="164" fontId="28" fillId="0" borderId="559" xfId="21180" applyNumberFormat="1" applyFont="1" applyFill="1" applyBorder="1" applyProtection="1">
      <protection locked="0"/>
    </xf>
    <xf numFmtId="0" fontId="28" fillId="33" borderId="78" xfId="7" quotePrefix="1" applyFont="1" applyFill="1" applyBorder="1" applyAlignment="1" applyProtection="1"/>
    <xf numFmtId="171" fontId="28" fillId="33" borderId="0" xfId="7" quotePrefix="1" applyNumberFormat="1" applyFont="1" applyFill="1" applyBorder="1" applyAlignment="1" applyProtection="1"/>
    <xf numFmtId="3" fontId="94" fillId="28" borderId="50" xfId="0" applyNumberFormat="1" applyFont="1" applyFill="1" applyBorder="1" applyAlignment="1" applyProtection="1">
      <alignment horizontal="left" vertical="top" wrapText="1"/>
    </xf>
    <xf numFmtId="3" fontId="94" fillId="32" borderId="309" xfId="0" applyNumberFormat="1" applyFont="1" applyFill="1" applyBorder="1" applyAlignment="1" applyProtection="1">
      <alignment horizontal="left" vertical="top" wrapText="1"/>
    </xf>
    <xf numFmtId="3" fontId="94" fillId="34" borderId="309" xfId="0" applyNumberFormat="1" applyFont="1" applyFill="1" applyBorder="1" applyAlignment="1" applyProtection="1">
      <alignment horizontal="left" vertical="top" wrapText="1"/>
    </xf>
    <xf numFmtId="167" fontId="94" fillId="41" borderId="70" xfId="0" applyFont="1" applyFill="1" applyBorder="1" applyAlignment="1" applyProtection="1">
      <alignment wrapText="1"/>
    </xf>
    <xf numFmtId="171" fontId="80" fillId="29" borderId="607" xfId="202" applyNumberFormat="1" applyFont="1" applyFill="1" applyBorder="1" applyProtection="1"/>
    <xf numFmtId="172" fontId="82" fillId="33" borderId="0" xfId="203" applyNumberFormat="1" applyFont="1" applyFill="1" applyBorder="1" applyProtection="1"/>
    <xf numFmtId="172" fontId="27" fillId="33" borderId="78" xfId="203" applyNumberFormat="1" applyFont="1" applyFill="1" applyBorder="1" applyProtection="1"/>
    <xf numFmtId="3" fontId="94" fillId="33" borderId="354" xfId="0" applyNumberFormat="1" applyFont="1" applyFill="1" applyBorder="1" applyAlignment="1" applyProtection="1">
      <alignment horizontal="left" vertical="top" wrapText="1"/>
    </xf>
    <xf numFmtId="3" fontId="94" fillId="34" borderId="354" xfId="0" applyNumberFormat="1" applyFont="1" applyFill="1" applyBorder="1" applyAlignment="1" applyProtection="1">
      <alignment horizontal="left" vertical="top" wrapText="1"/>
    </xf>
    <xf numFmtId="167" fontId="94" fillId="41" borderId="347" xfId="0" applyFont="1" applyFill="1" applyBorder="1" applyAlignment="1" applyProtection="1">
      <alignment wrapText="1"/>
    </xf>
    <xf numFmtId="167" fontId="94" fillId="41" borderId="310" xfId="0" applyFont="1" applyFill="1" applyBorder="1" applyAlignment="1" applyProtection="1">
      <alignment wrapText="1"/>
    </xf>
    <xf numFmtId="171" fontId="27" fillId="31" borderId="605" xfId="18857" applyNumberFormat="1" applyFont="1" applyFill="1" applyBorder="1" applyAlignment="1" applyProtection="1">
      <alignment horizontal="right"/>
    </xf>
    <xf numFmtId="171" fontId="27" fillId="34" borderId="605" xfId="18857" applyNumberFormat="1" applyFont="1" applyFill="1" applyBorder="1" applyAlignment="1" applyProtection="1">
      <alignment horizontal="right"/>
    </xf>
    <xf numFmtId="167" fontId="19" fillId="0" borderId="0" xfId="0" applyFont="1" applyBorder="1"/>
    <xf numFmtId="164" fontId="28" fillId="0" borderId="560" xfId="21180" applyNumberFormat="1" applyFont="1" applyFill="1" applyBorder="1" applyProtection="1">
      <protection locked="0"/>
    </xf>
    <xf numFmtId="167" fontId="19" fillId="0" borderId="59" xfId="0" applyFont="1" applyBorder="1"/>
    <xf numFmtId="167" fontId="144" fillId="28" borderId="350" xfId="0" applyFont="1" applyFill="1" applyBorder="1" applyAlignment="1" applyProtection="1">
      <alignment horizontal="center" wrapText="1"/>
    </xf>
    <xf numFmtId="167" fontId="27" fillId="28" borderId="529" xfId="0" quotePrefix="1" applyNumberFormat="1" applyFont="1" applyFill="1" applyBorder="1" applyAlignment="1" applyProtection="1">
      <alignment horizontal="center"/>
    </xf>
    <xf numFmtId="167" fontId="27" fillId="28" borderId="0" xfId="0" quotePrefix="1" applyNumberFormat="1" applyFont="1" applyFill="1" applyBorder="1" applyAlignment="1" applyProtection="1">
      <alignment horizontal="center"/>
    </xf>
    <xf numFmtId="167" fontId="27" fillId="28" borderId="386" xfId="0" applyFont="1" applyFill="1" applyBorder="1" applyAlignment="1" applyProtection="1">
      <alignment horizontal="center"/>
    </xf>
    <xf numFmtId="167" fontId="27" fillId="28" borderId="609" xfId="0" applyFont="1" applyFill="1" applyBorder="1" applyAlignment="1" applyProtection="1">
      <alignment horizontal="center"/>
    </xf>
    <xf numFmtId="167" fontId="28" fillId="33" borderId="351" xfId="11" applyFont="1" applyFill="1" applyBorder="1" applyAlignment="1" applyProtection="1">
      <alignment horizontal="left"/>
    </xf>
    <xf numFmtId="167" fontId="28" fillId="33" borderId="153" xfId="11" applyFont="1" applyFill="1" applyBorder="1" applyProtection="1"/>
    <xf numFmtId="167" fontId="28" fillId="33" borderId="352" xfId="11" applyFont="1" applyFill="1" applyBorder="1" applyAlignment="1" applyProtection="1">
      <alignment horizontal="left" wrapText="1"/>
    </xf>
    <xf numFmtId="171" fontId="28" fillId="32" borderId="609" xfId="202" applyNumberFormat="1" applyFont="1" applyFill="1" applyBorder="1" applyProtection="1"/>
    <xf numFmtId="167" fontId="28" fillId="28" borderId="40" xfId="0" applyFont="1" applyFill="1" applyBorder="1" applyProtection="1"/>
    <xf numFmtId="167" fontId="27" fillId="0" borderId="83" xfId="0" applyFont="1" applyFill="1" applyBorder="1" applyAlignment="1" applyProtection="1">
      <alignment horizontal="center" wrapText="1"/>
      <protection locked="0"/>
    </xf>
    <xf numFmtId="167" fontId="28" fillId="0" borderId="420" xfId="0" applyFont="1" applyFill="1" applyBorder="1" applyProtection="1">
      <protection locked="0"/>
    </xf>
    <xf numFmtId="167" fontId="28" fillId="0" borderId="153" xfId="11" quotePrefix="1" applyFont="1" applyBorder="1" applyAlignment="1" applyProtection="1">
      <alignment horizontal="left"/>
      <protection locked="0"/>
    </xf>
    <xf numFmtId="167" fontId="28" fillId="0" borderId="46" xfId="11" quotePrefix="1" applyFont="1" applyBorder="1" applyAlignment="1" applyProtection="1">
      <alignment horizontal="left"/>
      <protection locked="0"/>
    </xf>
    <xf numFmtId="167" fontId="27" fillId="28" borderId="36" xfId="0" applyFont="1" applyFill="1" applyBorder="1" applyAlignment="1" applyProtection="1">
      <alignment horizontal="center"/>
    </xf>
    <xf numFmtId="167" fontId="27" fillId="28" borderId="517" xfId="0" applyFont="1" applyFill="1" applyBorder="1" applyAlignment="1" applyProtection="1">
      <alignment horizontal="center"/>
    </xf>
    <xf numFmtId="167" fontId="144" fillId="28" borderId="38" xfId="0" applyFont="1" applyFill="1" applyBorder="1" applyAlignment="1" applyProtection="1">
      <alignment horizontal="center" wrapText="1"/>
    </xf>
    <xf numFmtId="167" fontId="27" fillId="28" borderId="108" xfId="0" applyFont="1" applyFill="1" applyBorder="1" applyAlignment="1" applyProtection="1">
      <alignment horizontal="center"/>
    </xf>
    <xf numFmtId="167" fontId="27" fillId="28" borderId="160" xfId="0" applyFont="1" applyFill="1" applyBorder="1" applyAlignment="1" applyProtection="1">
      <alignment horizontal="center" vertical="center" wrapText="1"/>
    </xf>
    <xf numFmtId="167" fontId="28" fillId="28" borderId="309" xfId="0" applyFont="1" applyFill="1" applyBorder="1" applyProtection="1"/>
    <xf numFmtId="167" fontId="27" fillId="0" borderId="271" xfId="0" quotePrefix="1" applyFont="1" applyFill="1" applyBorder="1" applyAlignment="1" applyProtection="1">
      <alignment horizontal="center"/>
    </xf>
    <xf numFmtId="167" fontId="27" fillId="0" borderId="228" xfId="0" quotePrefix="1" applyFont="1" applyFill="1" applyBorder="1" applyAlignment="1" applyProtection="1">
      <alignment horizontal="center"/>
    </xf>
    <xf numFmtId="167" fontId="27" fillId="0" borderId="286" xfId="0" quotePrefix="1" applyFont="1" applyFill="1" applyBorder="1" applyAlignment="1" applyProtection="1">
      <alignment horizontal="center"/>
    </xf>
    <xf numFmtId="167" fontId="28" fillId="28" borderId="38" xfId="0" applyFont="1" applyFill="1" applyBorder="1" applyProtection="1"/>
    <xf numFmtId="171" fontId="28" fillId="29" borderId="271" xfId="202" applyNumberFormat="1" applyFont="1" applyFill="1" applyBorder="1" applyProtection="1"/>
    <xf numFmtId="167" fontId="83" fillId="28" borderId="38" xfId="0" applyFont="1" applyFill="1" applyBorder="1" applyProtection="1"/>
    <xf numFmtId="171" fontId="28" fillId="28" borderId="291" xfId="202" applyNumberFormat="1" applyFont="1" applyFill="1" applyBorder="1" applyProtection="1"/>
    <xf numFmtId="171" fontId="28" fillId="28" borderId="379" xfId="202" applyNumberFormat="1" applyFont="1" applyFill="1" applyBorder="1" applyProtection="1"/>
    <xf numFmtId="171" fontId="28" fillId="28" borderId="160" xfId="202" applyNumberFormat="1" applyFont="1" applyFill="1" applyBorder="1" applyProtection="1"/>
    <xf numFmtId="167" fontId="27" fillId="28" borderId="38" xfId="0" applyFont="1" applyFill="1" applyBorder="1" applyProtection="1"/>
    <xf numFmtId="171" fontId="28" fillId="28" borderId="341" xfId="202" applyNumberFormat="1" applyFont="1" applyFill="1" applyBorder="1" applyProtection="1"/>
    <xf numFmtId="167" fontId="28" fillId="0" borderId="108" xfId="0" applyFont="1" applyFill="1" applyBorder="1" applyAlignment="1" applyProtection="1">
      <alignment horizontal="center"/>
      <protection locked="0"/>
    </xf>
    <xf numFmtId="171" fontId="28" fillId="29" borderId="61" xfId="202" applyNumberFormat="1" applyFont="1" applyFill="1" applyBorder="1" applyProtection="1"/>
    <xf numFmtId="167" fontId="28" fillId="3" borderId="38" xfId="11" applyFont="1" applyFill="1" applyBorder="1" applyAlignment="1" applyProtection="1">
      <alignment horizontal="left"/>
      <protection locked="0"/>
    </xf>
    <xf numFmtId="167" fontId="28" fillId="0" borderId="153" xfId="0" applyFont="1" applyFill="1" applyBorder="1" applyProtection="1">
      <protection locked="0"/>
    </xf>
    <xf numFmtId="167" fontId="28" fillId="0" borderId="40" xfId="0" applyFont="1" applyFill="1" applyBorder="1" applyProtection="1">
      <protection locked="0"/>
    </xf>
    <xf numFmtId="167" fontId="27" fillId="28" borderId="384" xfId="0" applyFont="1" applyFill="1" applyBorder="1" applyProtection="1"/>
    <xf numFmtId="171" fontId="28" fillId="28" borderId="63" xfId="235" applyNumberFormat="1" applyFont="1" applyFill="1" applyBorder="1" applyProtection="1"/>
    <xf numFmtId="171" fontId="28" fillId="28" borderId="291" xfId="235" applyNumberFormat="1" applyFont="1" applyFill="1" applyBorder="1" applyProtection="1"/>
    <xf numFmtId="171" fontId="28" fillId="28" borderId="345" xfId="235" applyNumberFormat="1" applyFont="1" applyFill="1" applyBorder="1" applyProtection="1"/>
    <xf numFmtId="171" fontId="28" fillId="33" borderId="63" xfId="235" applyNumberFormat="1" applyFont="1" applyFill="1" applyBorder="1" applyProtection="1"/>
    <xf numFmtId="171" fontId="28" fillId="33" borderId="41" xfId="235" applyNumberFormat="1" applyFont="1" applyFill="1" applyBorder="1" applyProtection="1"/>
    <xf numFmtId="171" fontId="28" fillId="49" borderId="63" xfId="235" applyNumberFormat="1" applyFont="1" applyFill="1" applyBorder="1" applyProtection="1">
      <protection locked="0"/>
    </xf>
    <xf numFmtId="171" fontId="28" fillId="29" borderId="63" xfId="235" applyNumberFormat="1" applyFont="1" applyFill="1" applyBorder="1" applyProtection="1"/>
    <xf numFmtId="171" fontId="28" fillId="49" borderId="41" xfId="235" applyNumberFormat="1" applyFont="1" applyFill="1" applyBorder="1" applyProtection="1">
      <protection locked="0"/>
    </xf>
    <xf numFmtId="171" fontId="28" fillId="29" borderId="511" xfId="235" applyNumberFormat="1" applyFont="1" applyFill="1" applyBorder="1" applyProtection="1"/>
    <xf numFmtId="171" fontId="28" fillId="0" borderId="511" xfId="235" applyNumberFormat="1" applyFont="1" applyFill="1" applyBorder="1" applyProtection="1">
      <protection locked="0"/>
    </xf>
    <xf numFmtId="171" fontId="28" fillId="36" borderId="63" xfId="235" quotePrefix="1" applyNumberFormat="1" applyFont="1" applyFill="1" applyBorder="1" applyAlignment="1" applyProtection="1"/>
    <xf numFmtId="171" fontId="28" fillId="29" borderId="520" xfId="235" applyNumberFormat="1" applyFont="1" applyFill="1" applyBorder="1" applyProtection="1"/>
    <xf numFmtId="171" fontId="28" fillId="28" borderId="511" xfId="235" applyNumberFormat="1" applyFont="1" applyFill="1" applyBorder="1" applyProtection="1"/>
    <xf numFmtId="171" fontId="28" fillId="34" borderId="291" xfId="202" applyNumberFormat="1" applyFont="1" applyFill="1" applyBorder="1" applyProtection="1"/>
    <xf numFmtId="167" fontId="28" fillId="0" borderId="38" xfId="0" applyFont="1" applyFill="1" applyBorder="1" applyProtection="1">
      <protection locked="0"/>
    </xf>
    <xf numFmtId="167" fontId="27" fillId="28" borderId="310" xfId="0" applyFont="1" applyFill="1" applyBorder="1" applyProtection="1"/>
    <xf numFmtId="171" fontId="28" fillId="29" borderId="312" xfId="202" applyNumberFormat="1" applyFont="1" applyFill="1" applyBorder="1" applyProtection="1"/>
    <xf numFmtId="167" fontId="27" fillId="28" borderId="0" xfId="0" applyFont="1" applyFill="1" applyAlignment="1" applyProtection="1">
      <alignment horizontal="left"/>
    </xf>
    <xf numFmtId="0" fontId="101" fillId="28" borderId="165" xfId="208" quotePrefix="1" applyFont="1" applyFill="1" applyBorder="1" applyAlignment="1" applyProtection="1">
      <alignment horizontal="center"/>
    </xf>
    <xf numFmtId="38" fontId="28" fillId="28" borderId="0" xfId="210" applyNumberFormat="1" applyFont="1" applyFill="1" applyBorder="1" applyProtection="1"/>
    <xf numFmtId="0" fontId="28" fillId="28" borderId="0" xfId="208" applyFont="1" applyFill="1" applyBorder="1" applyProtection="1"/>
    <xf numFmtId="3" fontId="101" fillId="28" borderId="0" xfId="208" quotePrefix="1" applyNumberFormat="1" applyFont="1" applyFill="1" applyBorder="1" applyAlignment="1" applyProtection="1">
      <alignment horizontal="center"/>
    </xf>
    <xf numFmtId="38" fontId="28" fillId="28" borderId="0" xfId="208" applyNumberFormat="1" applyFont="1" applyFill="1" applyBorder="1" applyProtection="1"/>
    <xf numFmtId="38" fontId="28" fillId="28" borderId="165" xfId="208" applyNumberFormat="1" applyFont="1" applyFill="1" applyBorder="1" applyProtection="1"/>
    <xf numFmtId="167" fontId="27" fillId="28" borderId="0" xfId="0" quotePrefix="1" applyFont="1" applyFill="1" applyAlignment="1" applyProtection="1">
      <alignment horizontal="left"/>
    </xf>
    <xf numFmtId="167" fontId="101" fillId="28" borderId="271" xfId="0" applyFont="1" applyFill="1" applyBorder="1" applyProtection="1"/>
    <xf numFmtId="0" fontId="101" fillId="28" borderId="271" xfId="208" quotePrefix="1" applyFont="1" applyFill="1" applyBorder="1" applyAlignment="1" applyProtection="1">
      <alignment horizontal="center"/>
    </xf>
    <xf numFmtId="171" fontId="28" fillId="28" borderId="271" xfId="202" applyNumberFormat="1" applyFont="1" applyFill="1" applyBorder="1" applyProtection="1"/>
    <xf numFmtId="179" fontId="28" fillId="28" borderId="271" xfId="202" applyNumberFormat="1" applyFont="1" applyFill="1" applyBorder="1" applyProtection="1"/>
    <xf numFmtId="179" fontId="101" fillId="28" borderId="271" xfId="202" quotePrefix="1" applyNumberFormat="1" applyFont="1" applyFill="1" applyBorder="1" applyAlignment="1" applyProtection="1">
      <alignment horizontal="center"/>
    </xf>
    <xf numFmtId="179" fontId="28" fillId="29" borderId="271" xfId="202" applyNumberFormat="1" applyFont="1" applyFill="1" applyBorder="1" applyProtection="1"/>
    <xf numFmtId="167" fontId="153" fillId="33" borderId="271" xfId="9" applyFont="1" applyFill="1" applyBorder="1" applyAlignment="1" applyProtection="1">
      <alignment horizontal="left"/>
    </xf>
    <xf numFmtId="167" fontId="101" fillId="28" borderId="0" xfId="0" applyFont="1" applyFill="1" applyBorder="1" applyProtection="1"/>
    <xf numFmtId="0" fontId="101" fillId="28" borderId="0" xfId="208" quotePrefix="1" applyFont="1" applyFill="1" applyBorder="1" applyAlignment="1" applyProtection="1">
      <alignment horizontal="center"/>
    </xf>
    <xf numFmtId="171" fontId="28" fillId="28" borderId="0" xfId="202" applyNumberFormat="1" applyFont="1" applyFill="1" applyBorder="1" applyProtection="1"/>
    <xf numFmtId="179" fontId="28" fillId="28" borderId="0" xfId="202" applyNumberFormat="1" applyFont="1" applyFill="1" applyBorder="1" applyProtection="1"/>
    <xf numFmtId="179" fontId="101" fillId="28" borderId="0" xfId="202" quotePrefix="1" applyNumberFormat="1" applyFont="1" applyFill="1" applyBorder="1" applyAlignment="1" applyProtection="1">
      <alignment horizontal="center"/>
    </xf>
    <xf numFmtId="171" fontId="28" fillId="28" borderId="165" xfId="202" applyNumberFormat="1" applyFont="1" applyFill="1" applyBorder="1" applyProtection="1"/>
    <xf numFmtId="179" fontId="28" fillId="28" borderId="165" xfId="202" applyNumberFormat="1" applyFont="1" applyFill="1" applyBorder="1" applyProtection="1"/>
    <xf numFmtId="179" fontId="101" fillId="28" borderId="165" xfId="202" quotePrefix="1" applyNumberFormat="1" applyFont="1" applyFill="1" applyBorder="1" applyAlignment="1" applyProtection="1">
      <alignment horizontal="center"/>
    </xf>
    <xf numFmtId="167" fontId="153" fillId="33" borderId="0" xfId="9" applyFont="1" applyFill="1" applyBorder="1" applyAlignment="1" applyProtection="1">
      <alignment horizontal="left"/>
    </xf>
    <xf numFmtId="167" fontId="27" fillId="28" borderId="0" xfId="0" applyFont="1" applyFill="1" applyAlignment="1" applyProtection="1">
      <alignment wrapText="1"/>
    </xf>
    <xf numFmtId="0" fontId="101" fillId="28" borderId="0" xfId="208" quotePrefix="1" applyFont="1" applyFill="1" applyAlignment="1" applyProtection="1">
      <alignment horizontal="center"/>
    </xf>
    <xf numFmtId="171" fontId="28" fillId="28" borderId="0" xfId="202" quotePrefix="1" applyNumberFormat="1" applyFont="1" applyFill="1" applyProtection="1"/>
    <xf numFmtId="179" fontId="28" fillId="28" borderId="0" xfId="202" applyNumberFormat="1" applyFont="1" applyFill="1" applyProtection="1"/>
    <xf numFmtId="179" fontId="101" fillId="28" borderId="0" xfId="202" quotePrefix="1" applyNumberFormat="1" applyFont="1" applyFill="1" applyAlignment="1" applyProtection="1">
      <alignment horizontal="center"/>
    </xf>
    <xf numFmtId="167" fontId="101" fillId="28" borderId="0" xfId="0" applyFont="1" applyFill="1" applyBorder="1" applyAlignment="1" applyProtection="1">
      <alignment wrapText="1"/>
    </xf>
    <xf numFmtId="179" fontId="28" fillId="33" borderId="0" xfId="202" applyNumberFormat="1" applyFont="1" applyFill="1" applyBorder="1" applyProtection="1"/>
    <xf numFmtId="167" fontId="27" fillId="28" borderId="0" xfId="0" applyFont="1" applyFill="1" applyBorder="1" applyAlignment="1" applyProtection="1">
      <alignment wrapText="1"/>
    </xf>
    <xf numFmtId="167" fontId="101" fillId="28" borderId="271" xfId="0" applyFont="1" applyFill="1" applyBorder="1" applyAlignment="1" applyProtection="1">
      <alignment wrapText="1"/>
    </xf>
    <xf numFmtId="171" fontId="28" fillId="28" borderId="271" xfId="202" quotePrefix="1" applyNumberFormat="1" applyFont="1" applyFill="1" applyBorder="1" applyAlignment="1" applyProtection="1"/>
    <xf numFmtId="179" fontId="28" fillId="28" borderId="271" xfId="202" applyNumberFormat="1" applyFont="1" applyFill="1" applyBorder="1" applyAlignment="1" applyProtection="1"/>
    <xf numFmtId="179" fontId="28" fillId="29" borderId="271" xfId="202" applyNumberFormat="1" applyFont="1" applyFill="1" applyBorder="1" applyAlignment="1" applyProtection="1"/>
    <xf numFmtId="171" fontId="28" fillId="28" borderId="0" xfId="202" applyNumberFormat="1" applyFont="1" applyFill="1" applyProtection="1"/>
    <xf numFmtId="167" fontId="101" fillId="28" borderId="373" xfId="0" applyFont="1" applyFill="1" applyBorder="1" applyProtection="1"/>
    <xf numFmtId="0" fontId="101" fillId="28" borderId="373" xfId="208" quotePrefix="1" applyFont="1" applyFill="1" applyBorder="1" applyAlignment="1" applyProtection="1">
      <alignment horizontal="center"/>
    </xf>
    <xf numFmtId="171" fontId="28" fillId="28" borderId="373" xfId="202" applyNumberFormat="1" applyFont="1" applyFill="1" applyBorder="1" applyProtection="1"/>
    <xf numFmtId="179" fontId="28" fillId="28" borderId="373" xfId="202" applyNumberFormat="1" applyFont="1" applyFill="1" applyBorder="1" applyProtection="1"/>
    <xf numFmtId="179" fontId="101" fillId="28" borderId="373" xfId="202" quotePrefix="1" applyNumberFormat="1" applyFont="1" applyFill="1" applyBorder="1" applyAlignment="1" applyProtection="1">
      <alignment horizontal="center"/>
    </xf>
    <xf numFmtId="167" fontId="27" fillId="28" borderId="165" xfId="0" applyFont="1" applyFill="1" applyBorder="1" applyAlignment="1" applyProtection="1">
      <alignment wrapText="1"/>
    </xf>
    <xf numFmtId="167" fontId="153" fillId="28" borderId="271" xfId="0" applyFont="1" applyFill="1" applyBorder="1" applyAlignment="1" applyProtection="1">
      <alignment wrapText="1"/>
    </xf>
    <xf numFmtId="179" fontId="153" fillId="28" borderId="271" xfId="202" quotePrefix="1" applyNumberFormat="1" applyFont="1" applyFill="1" applyBorder="1" applyAlignment="1" applyProtection="1">
      <alignment horizontal="center"/>
    </xf>
    <xf numFmtId="171" fontId="28" fillId="28" borderId="555" xfId="202" applyNumberFormat="1" applyFont="1" applyFill="1" applyBorder="1" applyProtection="1"/>
    <xf numFmtId="171" fontId="28" fillId="28" borderId="0" xfId="202" quotePrefix="1" applyNumberFormat="1" applyFont="1" applyFill="1" applyBorder="1" applyProtection="1"/>
    <xf numFmtId="0" fontId="27" fillId="28" borderId="0" xfId="55" applyFont="1" applyFill="1" applyAlignment="1" applyProtection="1">
      <alignment wrapText="1"/>
    </xf>
    <xf numFmtId="171" fontId="28" fillId="28" borderId="0" xfId="202" quotePrefix="1" applyNumberFormat="1" applyFont="1" applyFill="1" applyAlignment="1" applyProtection="1"/>
    <xf numFmtId="179" fontId="28" fillId="28" borderId="0" xfId="202" applyNumberFormat="1" applyFont="1" applyFill="1" applyAlignment="1" applyProtection="1"/>
    <xf numFmtId="179" fontId="91" fillId="28" borderId="271" xfId="202" applyNumberFormat="1" applyFont="1" applyFill="1" applyBorder="1" applyAlignment="1" applyProtection="1"/>
    <xf numFmtId="171" fontId="28" fillId="28" borderId="555" xfId="202" quotePrefix="1" applyNumberFormat="1" applyFont="1" applyFill="1" applyBorder="1" applyAlignment="1" applyProtection="1"/>
    <xf numFmtId="0" fontId="27" fillId="28" borderId="0" xfId="55" applyFont="1" applyFill="1" applyAlignment="1" applyProtection="1"/>
    <xf numFmtId="0" fontId="27" fillId="28" borderId="0" xfId="55" quotePrefix="1" applyFont="1" applyFill="1" applyAlignment="1" applyProtection="1"/>
    <xf numFmtId="171" fontId="28" fillId="28" borderId="0" xfId="202" quotePrefix="1" applyNumberFormat="1" applyFont="1" applyFill="1" applyBorder="1" applyAlignment="1" applyProtection="1"/>
    <xf numFmtId="179" fontId="91" fillId="28" borderId="0" xfId="202" applyNumberFormat="1" applyFont="1" applyFill="1" applyBorder="1" applyAlignment="1" applyProtection="1"/>
    <xf numFmtId="167" fontId="27" fillId="28" borderId="0" xfId="0" applyFont="1" applyFill="1" applyBorder="1" applyProtection="1"/>
    <xf numFmtId="179" fontId="28" fillId="28" borderId="0" xfId="202" quotePrefix="1" applyNumberFormat="1" applyFont="1" applyFill="1" applyBorder="1" applyAlignment="1" applyProtection="1"/>
    <xf numFmtId="171" fontId="28" fillId="33" borderId="0" xfId="0" applyNumberFormat="1" applyFont="1" applyFill="1"/>
    <xf numFmtId="0" fontId="101" fillId="28" borderId="0" xfId="208" applyFont="1" applyFill="1" applyAlignment="1" applyProtection="1">
      <alignment horizontal="center"/>
    </xf>
    <xf numFmtId="0" fontId="101" fillId="28" borderId="271" xfId="208" applyFont="1" applyFill="1" applyBorder="1" applyAlignment="1" applyProtection="1">
      <alignment wrapText="1"/>
    </xf>
    <xf numFmtId="3" fontId="101" fillId="33" borderId="440" xfId="208" quotePrefix="1" applyNumberFormat="1" applyFont="1" applyFill="1" applyBorder="1" applyAlignment="1">
      <alignment horizontal="center" wrapText="1"/>
    </xf>
    <xf numFmtId="167" fontId="27" fillId="28" borderId="0" xfId="0" quotePrefix="1" applyFont="1" applyFill="1" applyAlignment="1" applyProtection="1">
      <alignment horizontal="left" wrapText="1"/>
    </xf>
    <xf numFmtId="0" fontId="101" fillId="28" borderId="0" xfId="208" applyFont="1" applyFill="1" applyBorder="1" applyAlignment="1" applyProtection="1"/>
    <xf numFmtId="0" fontId="27" fillId="33" borderId="0" xfId="208" applyFont="1" applyFill="1" applyBorder="1" applyAlignment="1" applyProtection="1"/>
    <xf numFmtId="0" fontId="27" fillId="33" borderId="0" xfId="208" applyFont="1" applyFill="1" applyBorder="1" applyAlignment="1" applyProtection="1">
      <alignment horizontal="centerContinuous"/>
    </xf>
    <xf numFmtId="0" fontId="28" fillId="28" borderId="165" xfId="208" applyFont="1" applyFill="1" applyBorder="1" applyProtection="1"/>
    <xf numFmtId="0" fontId="28" fillId="28" borderId="271" xfId="208" applyFont="1" applyFill="1" applyBorder="1" applyProtection="1"/>
    <xf numFmtId="0" fontId="28" fillId="28" borderId="0" xfId="208" applyFont="1" applyFill="1" applyProtection="1"/>
    <xf numFmtId="0" fontId="28" fillId="28" borderId="271" xfId="208" applyFont="1" applyFill="1" applyBorder="1" applyAlignment="1" applyProtection="1"/>
    <xf numFmtId="0" fontId="28" fillId="28" borderId="373" xfId="208" applyFont="1" applyFill="1" applyBorder="1" applyProtection="1"/>
    <xf numFmtId="0" fontId="28" fillId="28" borderId="0" xfId="208" applyFont="1" applyFill="1" applyAlignment="1" applyProtection="1"/>
    <xf numFmtId="0" fontId="91" fillId="28" borderId="271" xfId="208" applyFont="1" applyFill="1" applyBorder="1" applyAlignment="1" applyProtection="1"/>
    <xf numFmtId="0" fontId="91" fillId="28" borderId="0" xfId="208" applyFont="1" applyFill="1" applyBorder="1" applyAlignment="1" applyProtection="1"/>
    <xf numFmtId="0" fontId="28" fillId="28" borderId="0" xfId="208" applyFont="1" applyFill="1" applyBorder="1" applyAlignment="1" applyProtection="1"/>
    <xf numFmtId="179" fontId="28" fillId="28" borderId="0" xfId="202" applyNumberFormat="1" applyFont="1" applyFill="1" applyBorder="1" applyAlignment="1" applyProtection="1"/>
    <xf numFmtId="179" fontId="28" fillId="33" borderId="0" xfId="202" quotePrefix="1" applyNumberFormat="1" applyFont="1" applyFill="1" applyBorder="1" applyAlignment="1" applyProtection="1"/>
    <xf numFmtId="179" fontId="28" fillId="33" borderId="0" xfId="202" applyNumberFormat="1" applyFont="1" applyFill="1" applyBorder="1" applyAlignment="1" applyProtection="1"/>
    <xf numFmtId="167" fontId="94" fillId="33" borderId="617" xfId="0" applyFont="1" applyFill="1" applyBorder="1" applyProtection="1"/>
    <xf numFmtId="167" fontId="94" fillId="33" borderId="73" xfId="0" applyFont="1" applyFill="1" applyBorder="1" applyProtection="1"/>
    <xf numFmtId="167" fontId="28" fillId="0" borderId="81" xfId="0" applyFont="1" applyBorder="1" applyProtection="1">
      <protection locked="0"/>
    </xf>
    <xf numFmtId="171" fontId="27" fillId="33" borderId="72" xfId="202" applyNumberFormat="1" applyFont="1" applyFill="1" applyBorder="1" applyProtection="1"/>
    <xf numFmtId="171" fontId="27" fillId="33" borderId="74" xfId="202" applyNumberFormat="1" applyFont="1" applyFill="1" applyBorder="1" applyProtection="1"/>
    <xf numFmtId="171" fontId="28" fillId="0" borderId="49" xfId="202" applyNumberFormat="1" applyFont="1" applyBorder="1" applyProtection="1">
      <protection locked="0"/>
    </xf>
    <xf numFmtId="171" fontId="28" fillId="34" borderId="49" xfId="202" applyNumberFormat="1" applyFont="1" applyFill="1" applyBorder="1" applyProtection="1"/>
    <xf numFmtId="171" fontId="28" fillId="0" borderId="76" xfId="202" applyNumberFormat="1" applyFont="1" applyBorder="1" applyProtection="1">
      <protection locked="0"/>
    </xf>
    <xf numFmtId="167" fontId="94" fillId="33" borderId="475" xfId="0" applyFont="1" applyFill="1" applyBorder="1" applyProtection="1"/>
    <xf numFmtId="167" fontId="93" fillId="33" borderId="64" xfId="0" applyFont="1" applyFill="1" applyBorder="1" applyProtection="1"/>
    <xf numFmtId="167" fontId="93" fillId="33" borderId="472" xfId="0" applyFont="1" applyFill="1" applyBorder="1" applyProtection="1"/>
    <xf numFmtId="167" fontId="93" fillId="33" borderId="475" xfId="0" applyFont="1" applyFill="1" applyBorder="1" applyProtection="1"/>
    <xf numFmtId="167" fontId="93" fillId="33" borderId="378" xfId="0" applyFont="1" applyFill="1" applyBorder="1" applyAlignment="1">
      <alignment horizontal="left"/>
    </xf>
    <xf numFmtId="167" fontId="93" fillId="33" borderId="64" xfId="0" applyFont="1" applyFill="1" applyBorder="1" applyAlignment="1">
      <alignment horizontal="left"/>
    </xf>
    <xf numFmtId="167" fontId="151" fillId="33" borderId="472" xfId="0" applyFont="1" applyFill="1" applyBorder="1" applyAlignment="1" applyProtection="1">
      <alignment horizontal="left" vertical="center"/>
    </xf>
    <xf numFmtId="167" fontId="145" fillId="33" borderId="472" xfId="0" applyFont="1" applyFill="1" applyBorder="1" applyProtection="1"/>
    <xf numFmtId="167" fontId="93" fillId="33" borderId="30" xfId="0" applyFont="1" applyFill="1" applyBorder="1" applyProtection="1"/>
    <xf numFmtId="167" fontId="154" fillId="33" borderId="30" xfId="0" quotePrefix="1" applyFont="1" applyFill="1" applyBorder="1" applyProtection="1"/>
    <xf numFmtId="167" fontId="154" fillId="33" borderId="30" xfId="0" quotePrefix="1" applyFont="1" applyFill="1" applyBorder="1" applyAlignment="1" applyProtection="1">
      <alignment horizontal="left" vertical="center"/>
    </xf>
    <xf numFmtId="167" fontId="93" fillId="33" borderId="472" xfId="0" applyFont="1" applyFill="1" applyBorder="1" applyAlignment="1" applyProtection="1">
      <alignment wrapText="1"/>
    </xf>
    <xf numFmtId="167" fontId="154" fillId="33" borderId="472" xfId="0" applyFont="1" applyFill="1" applyBorder="1" applyAlignment="1" applyProtection="1">
      <alignment wrapText="1"/>
    </xf>
    <xf numFmtId="167" fontId="93" fillId="33" borderId="64" xfId="0" applyFont="1" applyFill="1" applyBorder="1" applyAlignment="1" applyProtection="1">
      <alignment wrapText="1"/>
    </xf>
    <xf numFmtId="167" fontId="93" fillId="33" borderId="64" xfId="0" applyFont="1" applyFill="1" applyBorder="1" applyAlignment="1" applyProtection="1">
      <alignment horizontal="left"/>
    </xf>
    <xf numFmtId="167" fontId="94" fillId="33" borderId="378" xfId="0" applyFont="1" applyFill="1" applyBorder="1" applyProtection="1"/>
    <xf numFmtId="167" fontId="94" fillId="33" borderId="30" xfId="0" applyFont="1" applyFill="1" applyBorder="1" applyProtection="1"/>
    <xf numFmtId="167" fontId="93" fillId="33" borderId="492" xfId="0" applyFont="1" applyFill="1" applyBorder="1" applyAlignment="1" applyProtection="1">
      <alignment horizontal="left" wrapText="1"/>
    </xf>
    <xf numFmtId="167" fontId="94" fillId="33" borderId="347" xfId="0" applyFont="1" applyFill="1" applyBorder="1" applyProtection="1"/>
    <xf numFmtId="167" fontId="94" fillId="33" borderId="38" xfId="0" applyFont="1" applyFill="1" applyBorder="1" applyAlignment="1" applyProtection="1">
      <alignment horizontal="center" vertical="center"/>
    </xf>
    <xf numFmtId="167" fontId="94" fillId="33" borderId="506" xfId="0" applyFont="1" applyFill="1" applyBorder="1" applyProtection="1"/>
    <xf numFmtId="167" fontId="94" fillId="33" borderId="378" xfId="0" applyFont="1" applyFill="1" applyBorder="1" applyAlignment="1" applyProtection="1">
      <alignment horizontal="left"/>
    </xf>
    <xf numFmtId="167" fontId="94" fillId="33" borderId="472" xfId="0" applyFont="1" applyFill="1" applyBorder="1" applyProtection="1"/>
    <xf numFmtId="167" fontId="93" fillId="33" borderId="492" xfId="0" applyFont="1" applyFill="1" applyBorder="1" applyProtection="1"/>
    <xf numFmtId="167" fontId="94" fillId="33" borderId="578" xfId="0" applyFont="1" applyFill="1" applyBorder="1" applyProtection="1"/>
    <xf numFmtId="167" fontId="93" fillId="33" borderId="0" xfId="0" applyFont="1" applyFill="1" applyBorder="1" applyAlignment="1" applyProtection="1">
      <alignment horizontal="left"/>
    </xf>
    <xf numFmtId="167" fontId="94" fillId="33" borderId="317" xfId="0" applyFont="1" applyFill="1" applyBorder="1" applyAlignment="1" applyProtection="1">
      <alignment horizontal="center" vertical="center"/>
    </xf>
    <xf numFmtId="171" fontId="28" fillId="34" borderId="127" xfId="202" applyNumberFormat="1" applyFont="1" applyFill="1" applyBorder="1" applyProtection="1"/>
    <xf numFmtId="171" fontId="27" fillId="0" borderId="575" xfId="202" applyNumberFormat="1" applyFont="1" applyFill="1" applyBorder="1" applyProtection="1">
      <protection locked="0"/>
    </xf>
    <xf numFmtId="38" fontId="28" fillId="0" borderId="97" xfId="0" applyNumberFormat="1" applyFont="1" applyFill="1" applyBorder="1" applyProtection="1">
      <protection locked="0"/>
    </xf>
    <xf numFmtId="167" fontId="27" fillId="0" borderId="82" xfId="0" applyFont="1" applyFill="1" applyBorder="1" applyProtection="1">
      <protection locked="0"/>
    </xf>
    <xf numFmtId="167" fontId="27" fillId="0" borderId="81" xfId="0" applyFont="1" applyFill="1" applyBorder="1" applyProtection="1">
      <protection locked="0"/>
    </xf>
    <xf numFmtId="167" fontId="27" fillId="0" borderId="72" xfId="0" applyFont="1" applyFill="1" applyBorder="1" applyProtection="1">
      <protection locked="0"/>
    </xf>
    <xf numFmtId="167" fontId="94" fillId="33" borderId="618" xfId="0" applyFont="1" applyFill="1" applyBorder="1" applyProtection="1"/>
    <xf numFmtId="167" fontId="93" fillId="33" borderId="73" xfId="0" applyFont="1" applyFill="1" applyBorder="1" applyProtection="1"/>
    <xf numFmtId="167" fontId="151" fillId="28" borderId="40" xfId="0" applyFont="1" applyFill="1" applyBorder="1" applyAlignment="1">
      <alignment horizontal="left" vertical="center"/>
    </xf>
    <xf numFmtId="167" fontId="154" fillId="33" borderId="64" xfId="0" applyFont="1" applyFill="1" applyBorder="1" applyAlignment="1" applyProtection="1">
      <alignment wrapText="1"/>
    </xf>
    <xf numFmtId="167" fontId="94" fillId="28" borderId="347" xfId="0" applyFont="1" applyFill="1" applyBorder="1"/>
    <xf numFmtId="167" fontId="93" fillId="28" borderId="471" xfId="0" applyFont="1" applyFill="1" applyBorder="1" applyAlignment="1">
      <alignment wrapText="1"/>
    </xf>
    <xf numFmtId="167" fontId="93" fillId="28" borderId="508" xfId="0" applyFont="1" applyFill="1" applyBorder="1" applyAlignment="1">
      <alignment horizontal="left" wrapText="1"/>
    </xf>
    <xf numFmtId="167" fontId="94" fillId="28" borderId="378" xfId="0" applyFont="1" applyFill="1" applyBorder="1"/>
    <xf numFmtId="167" fontId="94" fillId="28" borderId="64" xfId="0" applyFont="1" applyFill="1" applyBorder="1"/>
    <xf numFmtId="167" fontId="151" fillId="28" borderId="355" xfId="0" applyFont="1" applyFill="1" applyBorder="1" applyAlignment="1">
      <alignment horizontal="left" vertical="center"/>
    </xf>
    <xf numFmtId="167" fontId="93" fillId="28" borderId="64" xfId="0" applyFont="1" applyFill="1" applyBorder="1"/>
    <xf numFmtId="167" fontId="93" fillId="28" borderId="472" xfId="0" applyFont="1" applyFill="1" applyBorder="1"/>
    <xf numFmtId="167" fontId="94" fillId="28" borderId="378" xfId="0" applyFont="1" applyFill="1" applyBorder="1" applyAlignment="1">
      <alignment horizontal="left"/>
    </xf>
    <xf numFmtId="167" fontId="94" fillId="28" borderId="30" xfId="0" applyFont="1" applyFill="1" applyBorder="1" applyAlignment="1" applyProtection="1">
      <alignment horizontal="left"/>
    </xf>
    <xf numFmtId="167" fontId="93" fillId="33" borderId="30" xfId="0" applyFont="1" applyFill="1" applyBorder="1"/>
    <xf numFmtId="167" fontId="94" fillId="33" borderId="579" xfId="0" applyFont="1" applyFill="1" applyBorder="1"/>
    <xf numFmtId="167" fontId="28" fillId="33" borderId="64" xfId="0" quotePrefix="1" applyFont="1" applyFill="1" applyBorder="1"/>
    <xf numFmtId="167" fontId="27" fillId="33" borderId="617" xfId="0" applyFont="1" applyFill="1" applyBorder="1" applyProtection="1"/>
    <xf numFmtId="38" fontId="28" fillId="0" borderId="49" xfId="0" applyNumberFormat="1" applyFont="1" applyFill="1" applyBorder="1" applyProtection="1">
      <protection locked="0"/>
    </xf>
    <xf numFmtId="167" fontId="27" fillId="33" borderId="0" xfId="0" applyFont="1" applyFill="1" applyAlignment="1" applyProtection="1">
      <alignment horizontal="left"/>
    </xf>
    <xf numFmtId="167" fontId="28" fillId="33" borderId="0" xfId="0" applyFont="1" applyFill="1" applyAlignment="1" applyProtection="1">
      <alignment horizontal="center"/>
    </xf>
    <xf numFmtId="0" fontId="94" fillId="33" borderId="165" xfId="6" applyFont="1" applyFill="1" applyBorder="1" applyProtection="1"/>
    <xf numFmtId="0" fontId="93" fillId="33" borderId="35" xfId="6" applyFont="1" applyFill="1" applyBorder="1" applyProtection="1"/>
    <xf numFmtId="167" fontId="94" fillId="28" borderId="623" xfId="0" applyFont="1" applyFill="1" applyBorder="1" applyProtection="1"/>
    <xf numFmtId="167" fontId="94" fillId="28" borderId="607" xfId="0" applyFont="1" applyFill="1" applyBorder="1" applyProtection="1"/>
    <xf numFmtId="0" fontId="93" fillId="0" borderId="608" xfId="6" applyFont="1" applyFill="1" applyBorder="1" applyAlignment="1" applyProtection="1">
      <alignment horizontal="left"/>
      <protection locked="0"/>
    </xf>
    <xf numFmtId="167" fontId="94" fillId="33" borderId="440" xfId="0" applyFont="1" applyFill="1" applyBorder="1" applyAlignment="1" applyProtection="1">
      <alignment horizontal="center"/>
    </xf>
    <xf numFmtId="167" fontId="94" fillId="28" borderId="247" xfId="0" applyFont="1" applyFill="1" applyBorder="1" applyAlignment="1" applyProtection="1">
      <alignment horizontal="left" wrapText="1"/>
    </xf>
    <xf numFmtId="167" fontId="94" fillId="33" borderId="84" xfId="0" applyFont="1" applyFill="1" applyBorder="1" applyAlignment="1" applyProtection="1">
      <alignment horizontal="center"/>
    </xf>
    <xf numFmtId="167" fontId="94" fillId="28" borderId="432" xfId="0" applyFont="1" applyFill="1" applyBorder="1" applyAlignment="1" applyProtection="1">
      <alignment horizontal="left" wrapText="1"/>
    </xf>
    <xf numFmtId="167" fontId="28" fillId="33" borderId="624" xfId="0" applyFont="1" applyFill="1" applyBorder="1" applyAlignment="1">
      <alignment horizontal="left"/>
    </xf>
    <xf numFmtId="2" fontId="28" fillId="0" borderId="127" xfId="0" applyNumberFormat="1" applyFont="1" applyBorder="1" applyAlignment="1" applyProtection="1">
      <alignment horizontal="center"/>
      <protection locked="0"/>
    </xf>
    <xf numFmtId="0" fontId="93" fillId="33" borderId="548" xfId="5" applyFont="1" applyFill="1" applyBorder="1"/>
    <xf numFmtId="167" fontId="27" fillId="28" borderId="350" xfId="0" applyFont="1" applyFill="1" applyBorder="1" applyAlignment="1" applyProtection="1">
      <alignment horizontal="center" wrapText="1"/>
    </xf>
    <xf numFmtId="41" fontId="93" fillId="33" borderId="291" xfId="21178" applyNumberFormat="1" applyFont="1" applyFill="1" applyBorder="1"/>
    <xf numFmtId="41" fontId="93" fillId="33" borderId="334" xfId="21178" applyNumberFormat="1" applyFont="1" applyFill="1" applyBorder="1"/>
    <xf numFmtId="41" fontId="93" fillId="34" borderId="163" xfId="21178" applyNumberFormat="1" applyFont="1" applyFill="1" applyBorder="1"/>
    <xf numFmtId="41" fontId="93" fillId="33" borderId="621" xfId="21178" applyNumberFormat="1" applyFont="1" applyFill="1" applyBorder="1"/>
    <xf numFmtId="41" fontId="93" fillId="33" borderId="583" xfId="21178" applyNumberFormat="1" applyFont="1" applyFill="1" applyBorder="1"/>
    <xf numFmtId="0" fontId="142" fillId="33" borderId="574" xfId="21178" applyFont="1" applyFill="1" applyBorder="1" applyAlignment="1" applyProtection="1">
      <alignment horizontal="center" wrapText="1"/>
    </xf>
    <xf numFmtId="0" fontId="93" fillId="33" borderId="10" xfId="5" applyFont="1" applyFill="1" applyBorder="1"/>
    <xf numFmtId="0" fontId="27" fillId="28" borderId="622" xfId="21178" applyFont="1" applyFill="1" applyBorder="1" applyAlignment="1" applyProtection="1">
      <alignment horizontal="center"/>
    </xf>
    <xf numFmtId="0" fontId="93" fillId="33" borderId="620" xfId="6" applyFont="1" applyFill="1" applyBorder="1" applyAlignment="1" applyProtection="1"/>
    <xf numFmtId="0" fontId="94" fillId="33" borderId="561" xfId="6" applyFont="1" applyFill="1" applyBorder="1" applyAlignment="1" applyProtection="1">
      <alignment horizontal="left" wrapText="1"/>
    </xf>
    <xf numFmtId="0" fontId="93" fillId="33" borderId="561" xfId="6" applyFont="1" applyFill="1" applyBorder="1" applyProtection="1"/>
    <xf numFmtId="167" fontId="94" fillId="28" borderId="43" xfId="0" applyFont="1" applyFill="1" applyBorder="1" applyProtection="1"/>
    <xf numFmtId="167" fontId="94" fillId="28" borderId="625" xfId="0" applyFont="1" applyFill="1" applyBorder="1" applyProtection="1"/>
    <xf numFmtId="0" fontId="27" fillId="28" borderId="588" xfId="202" applyNumberFormat="1" applyFont="1" applyFill="1" applyBorder="1" applyAlignment="1" applyProtection="1">
      <alignment horizontal="center" wrapText="1"/>
    </xf>
    <xf numFmtId="0" fontId="27" fillId="28" borderId="160" xfId="202" applyNumberFormat="1" applyFont="1" applyFill="1" applyBorder="1" applyAlignment="1" applyProtection="1">
      <alignment horizontal="center" wrapText="1"/>
    </xf>
    <xf numFmtId="0" fontId="28" fillId="33" borderId="0" xfId="0" applyNumberFormat="1" applyFont="1" applyFill="1"/>
    <xf numFmtId="0" fontId="2" fillId="0" borderId="0" xfId="21187" applyProtection="1"/>
    <xf numFmtId="0" fontId="2" fillId="0" borderId="0" xfId="21187" applyFill="1" applyProtection="1"/>
    <xf numFmtId="0" fontId="28" fillId="33" borderId="0" xfId="21187" quotePrefix="1" applyFont="1" applyFill="1" applyAlignment="1" applyProtection="1">
      <alignment horizontal="right"/>
    </xf>
    <xf numFmtId="0" fontId="2" fillId="33" borderId="0" xfId="21187" applyFill="1" applyProtection="1"/>
    <xf numFmtId="0" fontId="18" fillId="33" borderId="0" xfId="237" applyFont="1" applyFill="1"/>
    <xf numFmtId="38" fontId="155" fillId="33" borderId="605" xfId="21188" applyNumberFormat="1" applyFont="1" applyFill="1" applyBorder="1" applyAlignment="1" applyProtection="1">
      <alignment horizontal="right" wrapText="1"/>
    </xf>
    <xf numFmtId="38" fontId="157" fillId="33" borderId="605" xfId="21188" applyNumberFormat="1" applyFont="1" applyFill="1" applyBorder="1" applyAlignment="1" applyProtection="1">
      <alignment horizontal="right" wrapText="1"/>
    </xf>
    <xf numFmtId="38" fontId="157" fillId="33" borderId="585" xfId="21188" applyNumberFormat="1" applyFont="1" applyFill="1" applyBorder="1" applyAlignment="1" applyProtection="1">
      <alignment horizontal="right" wrapText="1"/>
    </xf>
    <xf numFmtId="38" fontId="155" fillId="33" borderId="585" xfId="21188" applyNumberFormat="1" applyFont="1" applyFill="1" applyBorder="1" applyAlignment="1" applyProtection="1">
      <alignment horizontal="right" wrapText="1"/>
    </xf>
    <xf numFmtId="0" fontId="155" fillId="33" borderId="605" xfId="21187" applyFont="1" applyFill="1" applyBorder="1" applyAlignment="1" applyProtection="1">
      <alignment horizontal="center" vertical="center" wrapText="1"/>
    </xf>
    <xf numFmtId="0" fontId="156" fillId="33" borderId="0" xfId="21187" applyFont="1" applyFill="1" applyBorder="1" applyAlignment="1">
      <alignment vertical="center"/>
    </xf>
    <xf numFmtId="0" fontId="158" fillId="33" borderId="0" xfId="21187" applyFont="1" applyFill="1"/>
    <xf numFmtId="0" fontId="159" fillId="33" borderId="0" xfId="19662" applyFont="1" applyFill="1" applyAlignment="1">
      <alignment horizontal="center"/>
    </xf>
    <xf numFmtId="0" fontId="160" fillId="33" borderId="0" xfId="21187" applyFont="1" applyFill="1"/>
    <xf numFmtId="172" fontId="27" fillId="33" borderId="0" xfId="203" applyNumberFormat="1" applyFont="1" applyFill="1" applyBorder="1" applyProtection="1"/>
    <xf numFmtId="0" fontId="28" fillId="33" borderId="0" xfId="21187" applyFont="1" applyFill="1" applyProtection="1"/>
    <xf numFmtId="0" fontId="27" fillId="33" borderId="0" xfId="21187" quotePrefix="1" applyFont="1" applyFill="1" applyBorder="1" applyAlignment="1" applyProtection="1">
      <alignment horizontal="left"/>
    </xf>
    <xf numFmtId="0" fontId="28" fillId="33" borderId="0" xfId="21187" applyFont="1" applyFill="1" applyBorder="1" applyProtection="1"/>
    <xf numFmtId="0" fontId="27" fillId="33" borderId="0" xfId="21187" applyFont="1" applyFill="1" applyProtection="1"/>
    <xf numFmtId="0" fontId="83" fillId="33" borderId="0" xfId="21187" applyFont="1" applyFill="1" applyBorder="1" applyProtection="1"/>
    <xf numFmtId="49" fontId="95" fillId="33" borderId="0" xfId="21187" quotePrefix="1" applyNumberFormat="1" applyFont="1" applyFill="1" applyAlignment="1" applyProtection="1">
      <alignment horizontal="center"/>
    </xf>
    <xf numFmtId="49" fontId="95" fillId="33" borderId="0" xfId="21187" quotePrefix="1" applyNumberFormat="1" applyFont="1" applyFill="1" applyBorder="1" applyAlignment="1" applyProtection="1">
      <alignment horizontal="center"/>
    </xf>
    <xf numFmtId="49" fontId="27" fillId="33" borderId="0" xfId="21187" quotePrefix="1" applyNumberFormat="1" applyFont="1" applyFill="1" applyAlignment="1" applyProtection="1">
      <alignment horizontal="center"/>
    </xf>
    <xf numFmtId="0" fontId="93" fillId="33" borderId="0" xfId="21187" applyFont="1" applyFill="1"/>
    <xf numFmtId="0" fontId="94" fillId="33" borderId="0" xfId="21187" applyFont="1" applyFill="1" applyBorder="1" applyAlignment="1">
      <alignment vertical="center"/>
    </xf>
    <xf numFmtId="0" fontId="28" fillId="33" borderId="83" xfId="21187" applyFont="1" applyFill="1" applyBorder="1" applyAlignment="1" applyProtection="1">
      <alignment horizontal="left" wrapText="1"/>
    </xf>
    <xf numFmtId="0" fontId="27" fillId="33" borderId="605" xfId="21187" applyFont="1" applyFill="1" applyBorder="1" applyAlignment="1" applyProtection="1">
      <alignment horizontal="center" vertical="center" wrapText="1"/>
    </xf>
    <xf numFmtId="0" fontId="27" fillId="33" borderId="581" xfId="21187" applyFont="1" applyFill="1" applyBorder="1" applyAlignment="1" applyProtection="1">
      <alignment horizontal="center" vertical="center" wrapText="1"/>
    </xf>
    <xf numFmtId="0" fontId="27" fillId="33" borderId="605" xfId="21187" applyFont="1" applyFill="1" applyBorder="1" applyAlignment="1" applyProtection="1">
      <alignment horizontal="left" wrapText="1"/>
    </xf>
    <xf numFmtId="0" fontId="27" fillId="0" borderId="605" xfId="21187" applyFont="1" applyFill="1" applyBorder="1" applyAlignment="1" applyProtection="1">
      <alignment horizontal="left" wrapText="1"/>
      <protection locked="0"/>
    </xf>
    <xf numFmtId="38" fontId="94" fillId="33" borderId="605" xfId="21188" applyNumberFormat="1" applyFont="1" applyFill="1" applyBorder="1" applyAlignment="1" applyProtection="1">
      <alignment horizontal="right" wrapText="1"/>
    </xf>
    <xf numFmtId="38" fontId="94" fillId="33" borderId="554" xfId="21188" applyNumberFormat="1" applyFont="1" applyFill="1" applyBorder="1" applyAlignment="1" applyProtection="1">
      <alignment horizontal="right" wrapText="1"/>
    </xf>
    <xf numFmtId="38" fontId="27" fillId="33" borderId="605" xfId="21188" applyNumberFormat="1" applyFont="1" applyFill="1" applyBorder="1" applyAlignment="1" applyProtection="1">
      <alignment horizontal="right" wrapText="1"/>
    </xf>
    <xf numFmtId="38" fontId="27" fillId="33" borderId="585" xfId="21188" applyNumberFormat="1" applyFont="1" applyFill="1" applyBorder="1" applyAlignment="1" applyProtection="1">
      <alignment horizontal="right" wrapText="1"/>
    </xf>
    <xf numFmtId="0" fontId="28" fillId="33" borderId="605" xfId="21187" applyFont="1" applyFill="1" applyBorder="1" applyAlignment="1" applyProtection="1">
      <alignment horizontal="left" wrapText="1"/>
    </xf>
    <xf numFmtId="38" fontId="93" fillId="33" borderId="605" xfId="21188" applyNumberFormat="1" applyFont="1" applyFill="1" applyBorder="1" applyAlignment="1" applyProtection="1">
      <alignment horizontal="right" wrapText="1"/>
    </xf>
    <xf numFmtId="38" fontId="93" fillId="33" borderId="554" xfId="21188" applyNumberFormat="1" applyFont="1" applyFill="1" applyBorder="1" applyAlignment="1" applyProtection="1">
      <alignment horizontal="right" wrapText="1"/>
    </xf>
    <xf numFmtId="38" fontId="28" fillId="33" borderId="605" xfId="21188" applyNumberFormat="1" applyFont="1" applyFill="1" applyBorder="1" applyAlignment="1" applyProtection="1">
      <alignment horizontal="right" wrapText="1"/>
    </xf>
    <xf numFmtId="38" fontId="28" fillId="33" borderId="585" xfId="21188" applyNumberFormat="1" applyFont="1" applyFill="1" applyBorder="1" applyAlignment="1" applyProtection="1">
      <alignment horizontal="right" wrapText="1"/>
    </xf>
    <xf numFmtId="0" fontId="28" fillId="0" borderId="605" xfId="21187" applyFont="1" applyFill="1" applyBorder="1" applyAlignment="1" applyProtection="1">
      <alignment horizontal="left" wrapText="1"/>
      <protection locked="0"/>
    </xf>
    <xf numFmtId="0" fontId="27" fillId="33" borderId="605" xfId="21187" applyFont="1" applyFill="1" applyBorder="1" applyAlignment="1" applyProtection="1">
      <alignment horizontal="left" wrapText="1" indent="1"/>
    </xf>
    <xf numFmtId="0" fontId="27" fillId="0" borderId="605" xfId="21187" applyFont="1" applyFill="1" applyBorder="1" applyAlignment="1" applyProtection="1">
      <alignment horizontal="left" wrapText="1" indent="1"/>
      <protection locked="0"/>
    </xf>
    <xf numFmtId="0" fontId="28" fillId="33" borderId="605" xfId="21187" applyFont="1" applyFill="1" applyBorder="1" applyAlignment="1" applyProtection="1">
      <alignment horizontal="left" wrapText="1" indent="2"/>
    </xf>
    <xf numFmtId="0" fontId="28" fillId="0" borderId="605" xfId="21187" applyFont="1" applyFill="1" applyBorder="1" applyAlignment="1" applyProtection="1">
      <alignment horizontal="left" wrapText="1" indent="2"/>
      <protection locked="0"/>
    </xf>
    <xf numFmtId="0" fontId="28" fillId="33" borderId="605" xfId="21187" applyFont="1" applyFill="1" applyBorder="1" applyAlignment="1" applyProtection="1">
      <alignment horizontal="left" wrapText="1" indent="4"/>
    </xf>
    <xf numFmtId="0" fontId="28" fillId="0" borderId="605" xfId="21187" applyFont="1" applyFill="1" applyBorder="1" applyAlignment="1" applyProtection="1">
      <alignment horizontal="left" wrapText="1" indent="4"/>
      <protection locked="0"/>
    </xf>
    <xf numFmtId="0" fontId="28" fillId="49" borderId="605" xfId="21187" applyFont="1" applyFill="1" applyBorder="1" applyAlignment="1" applyProtection="1">
      <alignment horizontal="left" wrapText="1" indent="4"/>
      <protection locked="0"/>
    </xf>
    <xf numFmtId="0" fontId="28" fillId="49" borderId="605" xfId="21187" applyFont="1" applyFill="1" applyBorder="1" applyAlignment="1" applyProtection="1">
      <alignment horizontal="left" wrapText="1" indent="3"/>
      <protection locked="0"/>
    </xf>
    <xf numFmtId="0" fontId="28" fillId="0" borderId="605" xfId="21187" applyFont="1" applyFill="1" applyBorder="1" applyAlignment="1" applyProtection="1">
      <alignment horizontal="left" wrapText="1" indent="3"/>
      <protection locked="0"/>
    </xf>
    <xf numFmtId="0" fontId="27" fillId="33" borderId="588" xfId="21187" applyFont="1" applyFill="1" applyBorder="1" applyAlignment="1" applyProtection="1">
      <alignment horizontal="left" wrapText="1"/>
    </xf>
    <xf numFmtId="0" fontId="27" fillId="0" borderId="588" xfId="21187" applyFont="1" applyFill="1" applyBorder="1" applyAlignment="1" applyProtection="1">
      <alignment horizontal="left" wrapText="1"/>
      <protection locked="0"/>
    </xf>
    <xf numFmtId="0" fontId="94" fillId="33" borderId="605" xfId="21187" applyFont="1" applyFill="1" applyBorder="1" applyAlignment="1">
      <alignment wrapText="1"/>
    </xf>
    <xf numFmtId="0" fontId="94" fillId="0" borderId="605" xfId="21187" applyFont="1" applyFill="1" applyBorder="1" applyAlignment="1" applyProtection="1">
      <alignment wrapText="1"/>
      <protection locked="0"/>
    </xf>
    <xf numFmtId="0" fontId="94" fillId="33" borderId="432" xfId="21187" applyFont="1" applyFill="1" applyBorder="1" applyAlignment="1">
      <alignment wrapText="1"/>
    </xf>
    <xf numFmtId="0" fontId="94" fillId="0" borderId="432" xfId="21187" applyFont="1" applyFill="1" applyBorder="1" applyAlignment="1" applyProtection="1">
      <alignment wrapText="1"/>
      <protection locked="0"/>
    </xf>
    <xf numFmtId="0" fontId="93" fillId="33" borderId="0" xfId="21187" applyFont="1" applyFill="1" applyProtection="1"/>
    <xf numFmtId="0" fontId="93" fillId="0" borderId="0" xfId="21187" applyFont="1" applyFill="1" applyProtection="1"/>
    <xf numFmtId="0" fontId="93" fillId="0" borderId="0" xfId="21187" applyFont="1" applyProtection="1"/>
    <xf numFmtId="0" fontId="35" fillId="33" borderId="0" xfId="21187" applyFont="1" applyFill="1" applyBorder="1"/>
    <xf numFmtId="167" fontId="105" fillId="33" borderId="0" xfId="19662" quotePrefix="1" applyNumberFormat="1" applyFont="1" applyFill="1" applyAlignment="1" applyProtection="1">
      <alignment horizontal="left"/>
    </xf>
    <xf numFmtId="0" fontId="161" fillId="33" borderId="0" xfId="19662" applyFont="1" applyFill="1" applyAlignment="1">
      <alignment horizontal="center"/>
    </xf>
    <xf numFmtId="0" fontId="151" fillId="33" borderId="0" xfId="21187" applyFont="1" applyFill="1" applyBorder="1" applyAlignment="1">
      <alignment horizontal="left"/>
    </xf>
    <xf numFmtId="167" fontId="28" fillId="33" borderId="621" xfId="10" applyFont="1" applyFill="1" applyBorder="1" applyProtection="1"/>
    <xf numFmtId="49" fontId="28" fillId="33" borderId="571" xfId="10" applyNumberFormat="1" applyFont="1" applyFill="1" applyBorder="1" applyAlignment="1" applyProtection="1">
      <alignment horizontal="center"/>
    </xf>
    <xf numFmtId="49" fontId="28" fillId="33" borderId="605" xfId="10" applyNumberFormat="1" applyFont="1" applyFill="1" applyBorder="1" applyAlignment="1" applyProtection="1">
      <alignment horizontal="center"/>
    </xf>
    <xf numFmtId="0" fontId="27" fillId="28" borderId="523" xfId="163" applyFont="1" applyFill="1" applyBorder="1" applyAlignment="1" applyProtection="1">
      <alignment horizontal="center" vertical="center" wrapText="1"/>
    </xf>
    <xf numFmtId="0" fontId="27" fillId="28" borderId="498" xfId="163" applyFont="1" applyFill="1" applyBorder="1" applyAlignment="1" applyProtection="1">
      <alignment horizontal="center" vertical="center" wrapText="1"/>
    </xf>
    <xf numFmtId="171" fontId="28" fillId="33" borderId="498" xfId="235" quotePrefix="1" applyNumberFormat="1" applyFont="1" applyFill="1" applyBorder="1" applyAlignment="1" applyProtection="1">
      <alignment horizontal="center"/>
    </xf>
    <xf numFmtId="171" fontId="28" fillId="0" borderId="498" xfId="235" quotePrefix="1" applyNumberFormat="1" applyFont="1" applyFill="1" applyBorder="1" applyAlignment="1" applyProtection="1">
      <alignment horizontal="center"/>
      <protection locked="0"/>
    </xf>
    <xf numFmtId="0" fontId="27" fillId="28" borderId="522" xfId="163" applyFont="1" applyFill="1" applyBorder="1" applyAlignment="1" applyProtection="1">
      <alignment horizontal="center" vertical="center" wrapText="1"/>
    </xf>
    <xf numFmtId="171" fontId="28" fillId="36" borderId="605" xfId="235" quotePrefix="1" applyNumberFormat="1" applyFont="1" applyFill="1" applyBorder="1" applyAlignment="1" applyProtection="1">
      <alignment horizontal="center"/>
    </xf>
    <xf numFmtId="0" fontId="28" fillId="33" borderId="522" xfId="21187" applyFont="1" applyFill="1" applyBorder="1" applyAlignment="1" applyProtection="1">
      <alignment horizontal="left" wrapText="1"/>
    </xf>
    <xf numFmtId="0" fontId="28" fillId="33" borderId="588" xfId="21187" applyFont="1" applyFill="1" applyBorder="1" applyAlignment="1" applyProtection="1">
      <alignment horizontal="left" wrapText="1"/>
    </xf>
    <xf numFmtId="167" fontId="27" fillId="33" borderId="0" xfId="0" applyFont="1" applyFill="1" applyAlignment="1" applyProtection="1">
      <alignment horizontal="center"/>
    </xf>
    <xf numFmtId="167" fontId="28" fillId="33" borderId="0" xfId="0" applyFont="1" applyFill="1" applyAlignment="1" applyProtection="1"/>
    <xf numFmtId="167" fontId="100" fillId="33" borderId="451" xfId="0" quotePrefix="1" applyFont="1" applyFill="1" applyBorder="1" applyProtection="1"/>
    <xf numFmtId="49" fontId="95" fillId="33" borderId="0" xfId="0" quotePrefix="1" applyNumberFormat="1" applyFont="1" applyFill="1" applyBorder="1" applyAlignment="1" applyProtection="1">
      <alignment horizontal="right"/>
    </xf>
    <xf numFmtId="167" fontId="27" fillId="33" borderId="518" xfId="0" applyFont="1" applyFill="1" applyBorder="1" applyAlignment="1" applyProtection="1">
      <alignment horizontal="center" wrapText="1"/>
    </xf>
    <xf numFmtId="167" fontId="28" fillId="28" borderId="77" xfId="0" applyFont="1" applyFill="1" applyBorder="1" applyAlignment="1" applyProtection="1">
      <alignment horizontal="center"/>
    </xf>
    <xf numFmtId="0" fontId="18" fillId="0" borderId="30" xfId="237" applyBorder="1"/>
    <xf numFmtId="167" fontId="27" fillId="33" borderId="518" xfId="10" applyFont="1" applyFill="1" applyBorder="1" applyAlignment="1" applyProtection="1"/>
    <xf numFmtId="167" fontId="28" fillId="33" borderId="585" xfId="10" applyFont="1" applyFill="1" applyBorder="1" applyProtection="1"/>
    <xf numFmtId="167" fontId="27" fillId="33" borderId="626" xfId="10" applyFont="1" applyFill="1" applyBorder="1" applyProtection="1"/>
    <xf numFmtId="167" fontId="28" fillId="33" borderId="620" xfId="10" applyFont="1" applyFill="1" applyBorder="1" applyProtection="1"/>
    <xf numFmtId="167" fontId="27" fillId="33" borderId="620" xfId="0" applyFont="1" applyFill="1" applyBorder="1"/>
    <xf numFmtId="167" fontId="28" fillId="33" borderId="65" xfId="10" applyFont="1" applyFill="1" applyBorder="1" applyProtection="1"/>
    <xf numFmtId="167" fontId="27" fillId="33" borderId="80" xfId="10" applyFont="1" applyFill="1" applyBorder="1" applyAlignment="1" applyProtection="1">
      <alignment horizontal="left"/>
    </xf>
    <xf numFmtId="167" fontId="27" fillId="33" borderId="620" xfId="10" applyFont="1" applyFill="1" applyBorder="1" applyAlignment="1" applyProtection="1">
      <alignment horizontal="left"/>
    </xf>
    <xf numFmtId="167" fontId="27" fillId="33" borderId="620" xfId="0" applyFont="1" applyFill="1" applyBorder="1" applyProtection="1"/>
    <xf numFmtId="167" fontId="28" fillId="33" borderId="80" xfId="10" applyFont="1" applyFill="1" applyBorder="1" applyProtection="1"/>
    <xf numFmtId="167" fontId="35" fillId="33" borderId="80" xfId="10" applyFont="1" applyFill="1" applyBorder="1" applyProtection="1"/>
    <xf numFmtId="167" fontId="27" fillId="33" borderId="80" xfId="10" applyFont="1" applyFill="1" applyBorder="1" applyProtection="1"/>
    <xf numFmtId="167" fontId="28" fillId="52" borderId="620" xfId="10" applyFont="1" applyFill="1" applyBorder="1" applyProtection="1"/>
    <xf numFmtId="167" fontId="27" fillId="33" borderId="620" xfId="10" applyFont="1" applyFill="1" applyBorder="1" applyProtection="1"/>
    <xf numFmtId="167" fontId="28" fillId="33" borderId="541" xfId="10" applyFont="1" applyFill="1" applyBorder="1" applyProtection="1"/>
    <xf numFmtId="167" fontId="102" fillId="33" borderId="35" xfId="209" applyNumberFormat="1" applyFont="1" applyFill="1" applyBorder="1" applyAlignment="1" applyProtection="1"/>
    <xf numFmtId="167" fontId="102" fillId="33" borderId="511" xfId="209" applyNumberFormat="1" applyFont="1" applyFill="1" applyBorder="1" applyAlignment="1" applyProtection="1"/>
    <xf numFmtId="167" fontId="102" fillId="33" borderId="457" xfId="209" applyNumberFormat="1" applyFont="1" applyFill="1" applyBorder="1" applyAlignment="1" applyProtection="1"/>
    <xf numFmtId="167" fontId="102" fillId="33" borderId="237" xfId="209" applyNumberFormat="1" applyFont="1" applyFill="1" applyBorder="1" applyAlignment="1" applyProtection="1"/>
    <xf numFmtId="167" fontId="28" fillId="33" borderId="237" xfId="10" applyFont="1" applyFill="1" applyBorder="1" applyProtection="1"/>
    <xf numFmtId="167" fontId="28" fillId="33" borderId="516" xfId="10" applyFont="1" applyFill="1" applyBorder="1" applyProtection="1"/>
    <xf numFmtId="167" fontId="28" fillId="33" borderId="31" xfId="10" applyFont="1" applyFill="1" applyBorder="1" applyProtection="1"/>
    <xf numFmtId="167" fontId="28" fillId="45" borderId="80" xfId="0" applyFont="1" applyFill="1" applyBorder="1"/>
    <xf numFmtId="167" fontId="102" fillId="33" borderId="457" xfId="209" applyNumberFormat="1" applyFont="1" applyFill="1" applyBorder="1" applyAlignment="1" applyProtection="1">
      <alignment horizontal="left"/>
    </xf>
    <xf numFmtId="167" fontId="102" fillId="33" borderId="511" xfId="209" applyNumberFormat="1" applyFont="1" applyFill="1" applyBorder="1" applyAlignment="1" applyProtection="1">
      <alignment horizontal="left"/>
    </xf>
    <xf numFmtId="167" fontId="162" fillId="33" borderId="457" xfId="209" applyNumberFormat="1" applyFont="1" applyFill="1" applyBorder="1" applyAlignment="1" applyProtection="1">
      <alignment horizontal="left"/>
    </xf>
    <xf numFmtId="167" fontId="28" fillId="48" borderId="80" xfId="0" applyFont="1" applyFill="1" applyBorder="1"/>
    <xf numFmtId="167" fontId="162" fillId="33" borderId="457" xfId="209" applyNumberFormat="1" applyFont="1" applyFill="1" applyBorder="1" applyAlignment="1" applyProtection="1"/>
    <xf numFmtId="167" fontId="162" fillId="33" borderId="237" xfId="209" applyNumberFormat="1" applyFont="1" applyFill="1" applyBorder="1" applyAlignment="1" applyProtection="1"/>
    <xf numFmtId="167" fontId="28" fillId="33" borderId="491" xfId="10" applyFont="1" applyFill="1" applyBorder="1" applyProtection="1"/>
    <xf numFmtId="167" fontId="162" fillId="33" borderId="511" xfId="209" applyNumberFormat="1" applyFont="1" applyFill="1" applyBorder="1" applyAlignment="1" applyProtection="1"/>
    <xf numFmtId="167" fontId="162" fillId="33" borderId="511" xfId="209" applyNumberFormat="1" applyFont="1" applyFill="1" applyBorder="1" applyAlignment="1" applyProtection="1">
      <alignment horizontal="left"/>
    </xf>
    <xf numFmtId="167" fontId="102" fillId="33" borderId="457" xfId="209" quotePrefix="1" applyNumberFormat="1" applyFont="1" applyFill="1" applyBorder="1" applyAlignment="1" applyProtection="1">
      <alignment horizontal="left"/>
    </xf>
    <xf numFmtId="167" fontId="102" fillId="33" borderId="511" xfId="209" quotePrefix="1" applyNumberFormat="1" applyFont="1" applyFill="1" applyBorder="1" applyAlignment="1" applyProtection="1">
      <alignment horizontal="left"/>
    </xf>
    <xf numFmtId="167" fontId="102" fillId="33" borderId="457" xfId="209" quotePrefix="1" applyNumberFormat="1" applyFont="1" applyFill="1" applyBorder="1" applyAlignment="1" applyProtection="1"/>
    <xf numFmtId="167" fontId="102" fillId="33" borderId="511" xfId="209" quotePrefix="1" applyNumberFormat="1" applyFont="1" applyFill="1" applyBorder="1" applyAlignment="1" applyProtection="1"/>
    <xf numFmtId="167" fontId="162" fillId="33" borderId="457" xfId="209" quotePrefix="1" applyNumberFormat="1" applyFont="1" applyFill="1" applyBorder="1" applyAlignment="1" applyProtection="1"/>
    <xf numFmtId="167" fontId="102" fillId="33" borderId="237" xfId="209" quotePrefix="1" applyNumberFormat="1" applyFont="1" applyFill="1" applyBorder="1" applyAlignment="1" applyProtection="1"/>
    <xf numFmtId="167" fontId="28" fillId="33" borderId="35" xfId="10" applyFont="1" applyFill="1" applyBorder="1" applyAlignment="1" applyProtection="1">
      <alignment horizontal="left"/>
    </xf>
    <xf numFmtId="167" fontId="102" fillId="33" borderId="237" xfId="209" applyNumberFormat="1" applyFont="1" applyFill="1" applyBorder="1" applyAlignment="1" applyProtection="1">
      <alignment horizontal="left"/>
    </xf>
    <xf numFmtId="167" fontId="28" fillId="45" borderId="620" xfId="0" applyFont="1" applyFill="1" applyBorder="1"/>
    <xf numFmtId="167" fontId="28" fillId="33" borderId="237" xfId="10" applyFont="1" applyFill="1" applyBorder="1" applyAlignment="1" applyProtection="1">
      <alignment horizontal="left"/>
    </xf>
    <xf numFmtId="167" fontId="27" fillId="33" borderId="237" xfId="10" applyFont="1" applyFill="1" applyBorder="1" applyProtection="1"/>
    <xf numFmtId="167" fontId="28" fillId="45" borderId="586" xfId="0" applyFont="1" applyFill="1" applyBorder="1"/>
    <xf numFmtId="167" fontId="102" fillId="33" borderId="457" xfId="209" applyNumberFormat="1" applyFont="1" applyFill="1" applyBorder="1" applyAlignment="1" applyProtection="1">
      <alignment horizontal="left" wrapText="1"/>
    </xf>
    <xf numFmtId="167" fontId="102" fillId="33" borderId="511" xfId="209" applyNumberFormat="1" applyFont="1" applyFill="1" applyBorder="1" applyAlignment="1" applyProtection="1">
      <alignment horizontal="left" wrapText="1"/>
    </xf>
    <xf numFmtId="167" fontId="162" fillId="33" borderId="491" xfId="209" applyNumberFormat="1" applyFont="1" applyFill="1" applyBorder="1" applyAlignment="1" applyProtection="1"/>
    <xf numFmtId="167" fontId="28" fillId="33" borderId="35" xfId="10" applyFont="1" applyFill="1" applyBorder="1" applyProtection="1"/>
    <xf numFmtId="167" fontId="102" fillId="33" borderId="583" xfId="209" quotePrefix="1" applyNumberFormat="1" applyFont="1" applyFill="1" applyBorder="1" applyAlignment="1" applyProtection="1"/>
    <xf numFmtId="167" fontId="28" fillId="33" borderId="583" xfId="10" applyFont="1" applyFill="1" applyBorder="1" applyProtection="1"/>
    <xf numFmtId="167" fontId="102" fillId="33" borderId="292" xfId="209" applyNumberFormat="1" applyFont="1" applyFill="1" applyBorder="1" applyAlignment="1" applyProtection="1"/>
    <xf numFmtId="167" fontId="102" fillId="33" borderId="293" xfId="209" applyNumberFormat="1" applyFont="1" applyFill="1" applyBorder="1" applyAlignment="1" applyProtection="1"/>
    <xf numFmtId="0" fontId="94" fillId="33" borderId="355" xfId="5" applyFont="1" applyFill="1" applyBorder="1" applyAlignment="1" applyProtection="1">
      <alignment horizontal="left" vertical="center"/>
    </xf>
    <xf numFmtId="171" fontId="93" fillId="32" borderId="520" xfId="202" applyNumberFormat="1" applyFont="1" applyFill="1" applyBorder="1"/>
    <xf numFmtId="171" fontId="93" fillId="34" borderId="432" xfId="202" applyNumberFormat="1" applyFont="1" applyFill="1" applyBorder="1"/>
    <xf numFmtId="164" fontId="27" fillId="31" borderId="520" xfId="202" applyNumberFormat="1" applyFont="1" applyFill="1" applyBorder="1" applyAlignment="1" applyProtection="1">
      <alignment horizontal="right"/>
    </xf>
    <xf numFmtId="164" fontId="27" fillId="34" borderId="433" xfId="202" applyNumberFormat="1" applyFont="1" applyFill="1" applyBorder="1" applyAlignment="1">
      <alignment horizontal="right"/>
    </xf>
    <xf numFmtId="164" fontId="27" fillId="34" borderId="555" xfId="202" applyNumberFormat="1" applyFont="1" applyFill="1" applyBorder="1" applyAlignment="1" applyProtection="1">
      <alignment horizontal="right"/>
    </xf>
    <xf numFmtId="164" fontId="28" fillId="32" borderId="379" xfId="202" applyNumberFormat="1" applyFont="1" applyFill="1" applyBorder="1" applyAlignment="1" applyProtection="1">
      <alignment horizontal="center"/>
    </xf>
    <xf numFmtId="164" fontId="27" fillId="34" borderId="538" xfId="202" applyNumberFormat="1" applyFont="1" applyFill="1" applyBorder="1" applyAlignment="1" applyProtection="1">
      <alignment horizontal="right"/>
    </xf>
    <xf numFmtId="164" fontId="27" fillId="31" borderId="379" xfId="202" applyNumberFormat="1" applyFont="1" applyFill="1" applyBorder="1" applyAlignment="1" applyProtection="1">
      <alignment horizontal="right"/>
    </xf>
    <xf numFmtId="164" fontId="19" fillId="33" borderId="159" xfId="202" applyNumberFormat="1" applyFont="1" applyFill="1" applyBorder="1" applyAlignment="1" applyProtection="1">
      <alignment horizontal="center"/>
    </xf>
    <xf numFmtId="164" fontId="28" fillId="33" borderId="159" xfId="202" applyNumberFormat="1" applyFont="1" applyFill="1" applyBorder="1" applyAlignment="1" applyProtection="1">
      <alignment horizontal="center"/>
    </xf>
    <xf numFmtId="164" fontId="27" fillId="34" borderId="108" xfId="202" applyNumberFormat="1" applyFont="1" applyFill="1" applyBorder="1" applyAlignment="1">
      <alignment horizontal="right"/>
    </xf>
    <xf numFmtId="41" fontId="93" fillId="49" borderId="499" xfId="21178" applyNumberFormat="1" applyFont="1" applyFill="1" applyBorder="1" applyProtection="1">
      <protection locked="0"/>
    </xf>
    <xf numFmtId="41" fontId="137" fillId="49" borderId="499" xfId="21178" applyNumberFormat="1" applyFont="1" applyFill="1" applyBorder="1" applyProtection="1">
      <protection locked="0"/>
    </xf>
    <xf numFmtId="167" fontId="163" fillId="28" borderId="350" xfId="0" applyFont="1" applyFill="1" applyBorder="1" applyAlignment="1" applyProtection="1">
      <alignment horizontal="center" vertical="center" wrapText="1"/>
    </xf>
    <xf numFmtId="167" fontId="145" fillId="28" borderId="346" xfId="0" applyFont="1" applyFill="1" applyBorder="1" applyAlignment="1" applyProtection="1">
      <alignment horizontal="center" vertical="center" wrapText="1"/>
    </xf>
    <xf numFmtId="167" fontId="145" fillId="28" borderId="50" xfId="0" applyFont="1" applyFill="1" applyBorder="1" applyAlignment="1" applyProtection="1">
      <alignment horizontal="center" vertical="center" wrapText="1"/>
    </xf>
    <xf numFmtId="167" fontId="145" fillId="28" borderId="227" xfId="0" applyFont="1" applyFill="1" applyBorder="1" applyAlignment="1" applyProtection="1">
      <alignment horizontal="center" vertical="center" wrapText="1"/>
    </xf>
    <xf numFmtId="3" fontId="94" fillId="28" borderId="271" xfId="0" applyNumberFormat="1" applyFont="1" applyFill="1" applyBorder="1" applyAlignment="1" applyProtection="1">
      <alignment horizontal="center" vertical="top" wrapText="1"/>
    </xf>
    <xf numFmtId="167" fontId="94" fillId="28" borderId="383" xfId="0" applyFont="1" applyFill="1" applyBorder="1" applyAlignment="1" applyProtection="1">
      <alignment horizontal="center" wrapText="1"/>
    </xf>
    <xf numFmtId="167" fontId="94" fillId="33" borderId="379" xfId="0" applyFont="1" applyFill="1" applyBorder="1" applyAlignment="1" applyProtection="1">
      <alignment horizontal="center" wrapText="1"/>
    </xf>
    <xf numFmtId="167" fontId="94" fillId="28" borderId="271" xfId="0" applyFont="1" applyFill="1" applyBorder="1" applyAlignment="1" applyProtection="1">
      <alignment horizontal="center" wrapText="1"/>
    </xf>
    <xf numFmtId="167" fontId="94" fillId="28" borderId="379" xfId="0" applyFont="1" applyFill="1" applyBorder="1" applyAlignment="1" applyProtection="1">
      <alignment horizontal="center" wrapText="1"/>
    </xf>
    <xf numFmtId="167" fontId="94" fillId="28" borderId="141" xfId="0" applyFont="1" applyFill="1" applyBorder="1" applyProtection="1"/>
    <xf numFmtId="167" fontId="94" fillId="28" borderId="271" xfId="0" applyFont="1" applyFill="1" applyBorder="1" applyAlignment="1" applyProtection="1">
      <alignment horizontal="center"/>
    </xf>
    <xf numFmtId="167" fontId="94" fillId="28" borderId="588" xfId="0" applyFont="1" applyFill="1" applyBorder="1" applyAlignment="1" applyProtection="1">
      <alignment horizontal="center"/>
    </xf>
    <xf numFmtId="167" fontId="93" fillId="30" borderId="271" xfId="0" applyFont="1" applyFill="1" applyBorder="1" applyAlignment="1" applyProtection="1">
      <alignment wrapText="1"/>
    </xf>
    <xf numFmtId="167" fontId="93" fillId="30" borderId="605" xfId="0" applyFont="1" applyFill="1" applyBorder="1" applyAlignment="1" applyProtection="1">
      <alignment wrapText="1"/>
    </xf>
    <xf numFmtId="167" fontId="93" fillId="30" borderId="498" xfId="0" applyFont="1" applyFill="1" applyBorder="1" applyAlignment="1" applyProtection="1">
      <alignment wrapText="1"/>
    </xf>
    <xf numFmtId="0" fontId="93" fillId="33" borderId="351" xfId="2" quotePrefix="1" applyFont="1" applyFill="1" applyBorder="1" applyAlignment="1" applyProtection="1">
      <alignment horizontal="left"/>
    </xf>
    <xf numFmtId="49" fontId="93" fillId="0" borderId="291" xfId="2" applyNumberFormat="1" applyFont="1" applyBorder="1" applyAlignment="1" applyProtection="1">
      <alignment horizontal="center"/>
      <protection locked="0"/>
    </xf>
    <xf numFmtId="0" fontId="93" fillId="33" borderId="153" xfId="2" quotePrefix="1" applyFont="1" applyFill="1" applyBorder="1" applyAlignment="1" applyProtection="1">
      <alignment horizontal="left"/>
    </xf>
    <xf numFmtId="49" fontId="93" fillId="0" borderId="61" xfId="2" applyNumberFormat="1" applyFont="1" applyBorder="1" applyAlignment="1" applyProtection="1">
      <alignment horizontal="center"/>
      <protection locked="0"/>
    </xf>
    <xf numFmtId="0" fontId="93" fillId="33" borderId="352" xfId="2" quotePrefix="1" applyFont="1" applyFill="1" applyBorder="1" applyAlignment="1" applyProtection="1">
      <alignment horizontal="left"/>
    </xf>
    <xf numFmtId="49" fontId="93" fillId="0" borderId="360" xfId="2" applyNumberFormat="1" applyFont="1" applyBorder="1" applyAlignment="1" applyProtection="1">
      <alignment horizontal="center"/>
      <protection locked="0"/>
    </xf>
    <xf numFmtId="167" fontId="93" fillId="42" borderId="271" xfId="0" applyFont="1" applyFill="1" applyBorder="1" applyAlignment="1" applyProtection="1">
      <alignment wrapText="1"/>
      <protection locked="0"/>
    </xf>
    <xf numFmtId="167" fontId="93" fillId="30" borderId="271" xfId="0" applyFont="1" applyFill="1" applyBorder="1" applyAlignment="1" applyProtection="1">
      <alignment wrapText="1"/>
      <protection locked="0"/>
    </xf>
    <xf numFmtId="0" fontId="93" fillId="33" borderId="355" xfId="2" quotePrefix="1" applyFont="1" applyFill="1" applyBorder="1" applyAlignment="1" applyProtection="1">
      <alignment horizontal="left"/>
    </xf>
    <xf numFmtId="0" fontId="93" fillId="33" borderId="52" xfId="2" quotePrefix="1" applyFont="1" applyFill="1" applyBorder="1" applyAlignment="1" applyProtection="1">
      <alignment horizontal="left"/>
    </xf>
    <xf numFmtId="167" fontId="93" fillId="33" borderId="153" xfId="0" applyFont="1" applyFill="1" applyBorder="1" applyAlignment="1" applyProtection="1">
      <alignment horizontal="left" wrapText="1"/>
    </xf>
    <xf numFmtId="167" fontId="93" fillId="33" borderId="352" xfId="0" applyFont="1" applyFill="1" applyBorder="1" applyAlignment="1" applyProtection="1">
      <alignment wrapText="1"/>
    </xf>
    <xf numFmtId="167" fontId="94" fillId="41" borderId="354" xfId="0" applyFont="1" applyFill="1" applyBorder="1" applyAlignment="1" applyProtection="1">
      <alignment wrapText="1"/>
    </xf>
    <xf numFmtId="167" fontId="93" fillId="41" borderId="271" xfId="0" applyFont="1" applyFill="1" applyBorder="1" applyAlignment="1" applyProtection="1">
      <alignment wrapText="1"/>
      <protection locked="0"/>
    </xf>
    <xf numFmtId="0" fontId="93" fillId="33" borderId="357" xfId="2" quotePrefix="1" applyFont="1" applyFill="1" applyBorder="1" applyAlignment="1" applyProtection="1">
      <alignment horizontal="left"/>
    </xf>
    <xf numFmtId="167" fontId="94" fillId="42" borderId="354" xfId="0" applyFont="1" applyFill="1" applyBorder="1" applyAlignment="1" applyProtection="1">
      <alignment wrapText="1"/>
    </xf>
    <xf numFmtId="167" fontId="93" fillId="33" borderId="352" xfId="0" applyFont="1" applyFill="1" applyBorder="1" applyAlignment="1" applyProtection="1">
      <alignment horizontal="left" wrapText="1"/>
    </xf>
    <xf numFmtId="167" fontId="93" fillId="35" borderId="309" xfId="0" applyFont="1" applyFill="1" applyBorder="1" applyAlignment="1" applyProtection="1">
      <alignment wrapText="1"/>
    </xf>
    <xf numFmtId="167" fontId="93" fillId="41" borderId="247" xfId="0" applyFont="1" applyFill="1" applyBorder="1" applyAlignment="1" applyProtection="1">
      <alignment wrapText="1"/>
      <protection locked="0"/>
    </xf>
    <xf numFmtId="167" fontId="93" fillId="35" borderId="50" xfId="0" applyFont="1" applyFill="1" applyBorder="1" applyAlignment="1" applyProtection="1">
      <alignment wrapText="1"/>
    </xf>
    <xf numFmtId="167" fontId="93" fillId="30" borderId="379" xfId="0" applyFont="1" applyFill="1" applyBorder="1" applyAlignment="1" applyProtection="1">
      <alignment wrapText="1"/>
      <protection locked="0"/>
    </xf>
    <xf numFmtId="167" fontId="94" fillId="33" borderId="50" xfId="0" applyFont="1" applyFill="1" applyBorder="1" applyProtection="1"/>
    <xf numFmtId="49" fontId="93" fillId="0" borderId="291" xfId="7" applyNumberFormat="1" applyFont="1" applyBorder="1" applyProtection="1">
      <protection locked="0"/>
    </xf>
    <xf numFmtId="49" fontId="93" fillId="0" borderId="61" xfId="7" applyNumberFormat="1" applyFont="1" applyBorder="1" applyProtection="1">
      <protection locked="0"/>
    </xf>
    <xf numFmtId="49" fontId="93" fillId="2" borderId="360" xfId="7" applyNumberFormat="1" applyFont="1" applyFill="1" applyBorder="1" applyProtection="1">
      <protection locked="0"/>
    </xf>
    <xf numFmtId="167" fontId="94" fillId="41" borderId="309" xfId="0" applyFont="1" applyFill="1" applyBorder="1" applyAlignment="1" applyProtection="1">
      <alignment wrapText="1"/>
    </xf>
    <xf numFmtId="167" fontId="94" fillId="35" borderId="50" xfId="0" applyFont="1" applyFill="1" applyBorder="1" applyAlignment="1" applyProtection="1">
      <alignment wrapText="1"/>
    </xf>
    <xf numFmtId="167" fontId="93" fillId="35" borderId="83" xfId="0" applyFont="1" applyFill="1" applyBorder="1" applyAlignment="1" applyProtection="1">
      <alignment wrapText="1"/>
      <protection locked="0"/>
    </xf>
    <xf numFmtId="0" fontId="93" fillId="33" borderId="355" xfId="7" applyFont="1" applyFill="1" applyBorder="1" applyAlignment="1" applyProtection="1">
      <alignment horizontal="left" wrapText="1"/>
    </xf>
    <xf numFmtId="0" fontId="93" fillId="33" borderId="357" xfId="7" applyFont="1" applyFill="1" applyBorder="1" applyAlignment="1" applyProtection="1">
      <alignment horizontal="left" wrapText="1"/>
    </xf>
    <xf numFmtId="167" fontId="93" fillId="41" borderId="312" xfId="0" applyFont="1" applyFill="1" applyBorder="1" applyAlignment="1" applyProtection="1">
      <alignment wrapText="1"/>
    </xf>
    <xf numFmtId="167" fontId="145" fillId="28" borderId="36" xfId="0" applyFont="1" applyFill="1" applyBorder="1" applyAlignment="1" applyProtection="1">
      <alignment horizontal="left" vertical="center" wrapText="1"/>
    </xf>
    <xf numFmtId="167" fontId="93" fillId="28" borderId="518" xfId="0" applyFont="1" applyFill="1" applyBorder="1" applyAlignment="1" applyProtection="1"/>
    <xf numFmtId="167" fontId="93" fillId="28" borderId="469" xfId="0" applyFont="1" applyFill="1" applyBorder="1" applyAlignment="1" applyProtection="1"/>
    <xf numFmtId="167" fontId="148" fillId="33" borderId="0" xfId="0" applyFont="1" applyFill="1" applyBorder="1"/>
    <xf numFmtId="0" fontId="149" fillId="0" borderId="0" xfId="237" applyFont="1" applyBorder="1"/>
    <xf numFmtId="3" fontId="94" fillId="28" borderId="50" xfId="0" applyNumberFormat="1" applyFont="1" applyFill="1" applyBorder="1" applyAlignment="1" applyProtection="1">
      <alignment horizontal="center" wrapText="1"/>
    </xf>
    <xf numFmtId="167" fontId="94" fillId="28" borderId="383" xfId="0" applyFont="1" applyFill="1" applyBorder="1" applyProtection="1"/>
    <xf numFmtId="167" fontId="94" fillId="28" borderId="591" xfId="0" applyFont="1" applyFill="1" applyBorder="1" applyAlignment="1" applyProtection="1">
      <alignment horizontal="center" wrapText="1"/>
    </xf>
    <xf numFmtId="167" fontId="94" fillId="33" borderId="160" xfId="0" quotePrefix="1" applyNumberFormat="1" applyFont="1" applyFill="1" applyBorder="1" applyAlignment="1" applyProtection="1">
      <alignment horizontal="center"/>
    </xf>
    <xf numFmtId="167" fontId="94" fillId="28" borderId="379" xfId="0" applyFont="1" applyFill="1" applyBorder="1" applyAlignment="1" applyProtection="1">
      <alignment horizontal="center"/>
    </xf>
    <xf numFmtId="167" fontId="94" fillId="28" borderId="591" xfId="0" applyFont="1" applyFill="1" applyBorder="1" applyAlignment="1" applyProtection="1">
      <alignment horizontal="center"/>
    </xf>
    <xf numFmtId="167" fontId="94" fillId="28" borderId="78" xfId="0" applyFont="1" applyFill="1" applyBorder="1" applyProtection="1"/>
    <xf numFmtId="167" fontId="94" fillId="28" borderId="497" xfId="0" applyFont="1" applyFill="1" applyBorder="1" applyProtection="1"/>
    <xf numFmtId="167" fontId="94" fillId="28" borderId="609" xfId="0" applyFont="1" applyFill="1" applyBorder="1" applyProtection="1"/>
    <xf numFmtId="0" fontId="93" fillId="33" borderId="67" xfId="2" quotePrefix="1" applyFont="1" applyFill="1" applyBorder="1" applyAlignment="1" applyProtection="1">
      <alignment horizontal="left"/>
    </xf>
    <xf numFmtId="49" fontId="93" fillId="0" borderId="5" xfId="2" applyNumberFormat="1" applyFont="1" applyBorder="1" applyAlignment="1" applyProtection="1">
      <alignment horizontal="center"/>
      <protection locked="0"/>
    </xf>
    <xf numFmtId="0" fontId="93" fillId="33" borderId="68" xfId="2" quotePrefix="1" applyFont="1" applyFill="1" applyBorder="1" applyAlignment="1" applyProtection="1">
      <alignment horizontal="left"/>
    </xf>
    <xf numFmtId="49" fontId="93" fillId="0" borderId="8" xfId="2" applyNumberFormat="1" applyFont="1" applyBorder="1" applyAlignment="1" applyProtection="1">
      <alignment horizontal="center"/>
      <protection locked="0"/>
    </xf>
    <xf numFmtId="0" fontId="93" fillId="33" borderId="69" xfId="2" quotePrefix="1" applyFont="1" applyFill="1" applyBorder="1" applyAlignment="1" applyProtection="1">
      <alignment horizontal="left"/>
    </xf>
    <xf numFmtId="49" fontId="93" fillId="0" borderId="10" xfId="2" applyNumberFormat="1" applyFont="1" applyBorder="1" applyAlignment="1" applyProtection="1">
      <alignment horizontal="center"/>
      <protection locked="0"/>
    </xf>
    <xf numFmtId="3" fontId="94" fillId="32" borderId="225" xfId="0" applyNumberFormat="1" applyFont="1" applyFill="1" applyBorder="1" applyAlignment="1" applyProtection="1">
      <alignment horizontal="center" vertical="top" wrapText="1"/>
      <protection locked="0"/>
    </xf>
    <xf numFmtId="3" fontId="94" fillId="28" borderId="225" xfId="0" applyNumberFormat="1" applyFont="1" applyFill="1" applyBorder="1" applyAlignment="1" applyProtection="1">
      <alignment horizontal="center" vertical="top" wrapText="1"/>
      <protection locked="0"/>
    </xf>
    <xf numFmtId="167" fontId="93" fillId="33" borderId="153" xfId="0" applyFont="1" applyFill="1" applyBorder="1" applyAlignment="1" applyProtection="1">
      <alignment horizontal="left" wrapText="1" indent="1"/>
    </xf>
    <xf numFmtId="167" fontId="93" fillId="33" borderId="153" xfId="0" applyFont="1" applyFill="1" applyBorder="1" applyAlignment="1" applyProtection="1">
      <alignment wrapText="1"/>
    </xf>
    <xf numFmtId="49" fontId="93" fillId="0" borderId="0" xfId="2" applyNumberFormat="1" applyFont="1" applyBorder="1" applyAlignment="1" applyProtection="1">
      <alignment horizontal="center"/>
      <protection locked="0"/>
    </xf>
    <xf numFmtId="3" fontId="94" fillId="33" borderId="50" xfId="0" applyNumberFormat="1" applyFont="1" applyFill="1" applyBorder="1" applyAlignment="1" applyProtection="1">
      <alignment horizontal="center" vertical="top" wrapText="1"/>
    </xf>
    <xf numFmtId="3" fontId="94" fillId="28" borderId="78" xfId="0" applyNumberFormat="1" applyFont="1" applyFill="1" applyBorder="1" applyAlignment="1" applyProtection="1">
      <alignment horizontal="center" vertical="top" wrapText="1"/>
      <protection locked="0"/>
    </xf>
    <xf numFmtId="3" fontId="94" fillId="34" borderId="225" xfId="0" applyNumberFormat="1" applyFont="1" applyFill="1" applyBorder="1" applyAlignment="1" applyProtection="1">
      <alignment horizontal="center" vertical="top" wrapText="1"/>
      <protection locked="0"/>
    </xf>
    <xf numFmtId="167" fontId="94" fillId="42" borderId="309" xfId="0" applyFont="1" applyFill="1" applyBorder="1" applyAlignment="1" applyProtection="1">
      <alignment wrapText="1"/>
    </xf>
    <xf numFmtId="49" fontId="93" fillId="32" borderId="271" xfId="2" applyNumberFormat="1" applyFont="1" applyFill="1" applyBorder="1" applyAlignment="1" applyProtection="1">
      <alignment horizontal="center"/>
      <protection locked="0"/>
    </xf>
    <xf numFmtId="167" fontId="93" fillId="33" borderId="353" xfId="0" applyFont="1" applyFill="1" applyBorder="1" applyAlignment="1" applyProtection="1">
      <alignment horizontal="left" wrapText="1"/>
    </xf>
    <xf numFmtId="49" fontId="93" fillId="34" borderId="225" xfId="2" applyNumberFormat="1" applyFont="1" applyFill="1" applyBorder="1" applyAlignment="1" applyProtection="1">
      <alignment horizontal="center"/>
      <protection locked="0"/>
    </xf>
    <xf numFmtId="167" fontId="93" fillId="35" borderId="133" xfId="0" applyFont="1" applyFill="1" applyBorder="1" applyAlignment="1" applyProtection="1">
      <alignment wrapText="1"/>
    </xf>
    <xf numFmtId="167" fontId="93" fillId="30" borderId="225" xfId="0" applyFont="1" applyFill="1" applyBorder="1" applyAlignment="1" applyProtection="1">
      <alignment wrapText="1"/>
      <protection locked="0"/>
    </xf>
    <xf numFmtId="0" fontId="94" fillId="34" borderId="347" xfId="2" applyFont="1" applyFill="1" applyBorder="1" applyAlignment="1" applyProtection="1">
      <alignment horizontal="left"/>
    </xf>
    <xf numFmtId="49" fontId="93" fillId="34" borderId="365" xfId="2" applyNumberFormat="1" applyFont="1" applyFill="1" applyBorder="1" applyAlignment="1" applyProtection="1">
      <alignment horizontal="center"/>
      <protection locked="0"/>
    </xf>
    <xf numFmtId="171" fontId="94" fillId="29" borderId="607" xfId="202" applyNumberFormat="1" applyFont="1" applyFill="1" applyBorder="1" applyProtection="1"/>
    <xf numFmtId="167" fontId="94" fillId="28" borderId="78" xfId="0" applyFont="1" applyFill="1" applyBorder="1" applyProtection="1">
      <protection locked="0"/>
    </xf>
    <xf numFmtId="49" fontId="93" fillId="0" borderId="5" xfId="7" applyNumberFormat="1" applyFont="1" applyBorder="1" applyProtection="1">
      <protection locked="0"/>
    </xf>
    <xf numFmtId="49" fontId="93" fillId="0" borderId="8" xfId="7" applyNumberFormat="1" applyFont="1" applyBorder="1" applyProtection="1">
      <protection locked="0"/>
    </xf>
    <xf numFmtId="49" fontId="93" fillId="2" borderId="10" xfId="7" applyNumberFormat="1" applyFont="1" applyFill="1" applyBorder="1" applyProtection="1">
      <protection locked="0"/>
    </xf>
    <xf numFmtId="167" fontId="94" fillId="34" borderId="309" xfId="0" applyFont="1" applyFill="1" applyBorder="1" applyProtection="1"/>
    <xf numFmtId="167" fontId="94" fillId="34" borderId="228" xfId="0" applyFont="1" applyFill="1" applyBorder="1" applyProtection="1">
      <protection locked="0"/>
    </xf>
    <xf numFmtId="171" fontId="94" fillId="34" borderId="537" xfId="202" applyNumberFormat="1" applyFont="1" applyFill="1" applyBorder="1" applyProtection="1"/>
    <xf numFmtId="167" fontId="94" fillId="33" borderId="78" xfId="0" applyFont="1" applyFill="1" applyBorder="1" applyProtection="1">
      <protection locked="0"/>
    </xf>
    <xf numFmtId="0" fontId="93" fillId="33" borderId="67" xfId="7" applyFont="1" applyFill="1" applyBorder="1" applyAlignment="1" applyProtection="1">
      <alignment horizontal="left" wrapText="1"/>
    </xf>
    <xf numFmtId="0" fontId="93" fillId="33" borderId="70" xfId="7" applyFont="1" applyFill="1" applyBorder="1" applyAlignment="1" applyProtection="1">
      <alignment horizontal="left" wrapText="1"/>
    </xf>
    <xf numFmtId="49" fontId="93" fillId="2" borderId="59" xfId="7" applyNumberFormat="1" applyFont="1" applyFill="1" applyBorder="1" applyProtection="1">
      <protection locked="0"/>
    </xf>
    <xf numFmtId="167" fontId="94" fillId="34" borderId="71" xfId="0" applyFont="1" applyFill="1" applyBorder="1" applyProtection="1"/>
    <xf numFmtId="0" fontId="93" fillId="33" borderId="0" xfId="5" applyFont="1" applyFill="1" applyBorder="1" applyProtection="1"/>
    <xf numFmtId="49" fontId="93" fillId="33" borderId="0" xfId="5" applyNumberFormat="1" applyFont="1" applyFill="1" applyBorder="1" applyAlignment="1" applyProtection="1">
      <alignment horizontal="center"/>
    </xf>
    <xf numFmtId="0" fontId="93" fillId="33" borderId="0" xfId="5" applyFont="1" applyFill="1" applyProtection="1"/>
    <xf numFmtId="0" fontId="94" fillId="28" borderId="281" xfId="21178" applyFont="1" applyFill="1" applyBorder="1" applyAlignment="1" applyProtection="1">
      <alignment horizontal="center" wrapText="1"/>
    </xf>
    <xf numFmtId="0" fontId="94" fillId="28" borderId="370" xfId="21178" applyFont="1" applyFill="1" applyBorder="1" applyAlignment="1" applyProtection="1">
      <alignment horizontal="center" wrapText="1"/>
    </xf>
    <xf numFmtId="0" fontId="94" fillId="28" borderId="517" xfId="21178" applyFont="1" applyFill="1" applyBorder="1" applyAlignment="1" applyProtection="1">
      <alignment horizontal="center" wrapText="1"/>
    </xf>
    <xf numFmtId="0" fontId="94" fillId="28" borderId="284" xfId="21178" applyFont="1" applyFill="1" applyBorder="1" applyAlignment="1" applyProtection="1">
      <alignment horizontal="center" wrapText="1"/>
    </xf>
    <xf numFmtId="0" fontId="94" fillId="33" borderId="37" xfId="21178" applyFont="1" applyFill="1" applyBorder="1" applyAlignment="1" applyProtection="1">
      <alignment horizontal="center" wrapText="1"/>
    </xf>
    <xf numFmtId="0" fontId="94" fillId="28" borderId="37" xfId="21178" applyFont="1" applyFill="1" applyBorder="1" applyAlignment="1" applyProtection="1">
      <alignment horizontal="center" wrapText="1"/>
    </xf>
    <xf numFmtId="0" fontId="94" fillId="28" borderId="62" xfId="21178" applyFont="1" applyFill="1" applyBorder="1" applyAlignment="1" applyProtection="1">
      <alignment horizontal="center" wrapText="1"/>
    </xf>
    <xf numFmtId="0" fontId="94" fillId="28" borderId="159" xfId="21178" applyFont="1" applyFill="1" applyBorder="1" applyAlignment="1" applyProtection="1">
      <alignment horizontal="center" wrapText="1"/>
    </xf>
    <xf numFmtId="0" fontId="94" fillId="28" borderId="264" xfId="21178" applyFont="1" applyFill="1" applyBorder="1" applyAlignment="1" applyProtection="1">
      <alignment horizontal="center"/>
    </xf>
    <xf numFmtId="0" fontId="94" fillId="28" borderId="439" xfId="21178" applyFont="1" applyFill="1" applyBorder="1" applyAlignment="1" applyProtection="1">
      <alignment horizontal="center"/>
    </xf>
    <xf numFmtId="49" fontId="93" fillId="0" borderId="108" xfId="5" applyNumberFormat="1" applyFont="1" applyBorder="1" applyAlignment="1" applyProtection="1">
      <alignment horizontal="center"/>
      <protection locked="0"/>
    </xf>
    <xf numFmtId="171" fontId="93" fillId="33" borderId="63" xfId="21179" applyNumberFormat="1" applyFont="1" applyFill="1" applyBorder="1" applyProtection="1"/>
    <xf numFmtId="171" fontId="93" fillId="33" borderId="58" xfId="21179" applyNumberFormat="1" applyFont="1" applyFill="1" applyBorder="1" applyProtection="1"/>
    <xf numFmtId="171" fontId="93" fillId="0" borderId="473" xfId="21179" applyNumberFormat="1" applyFont="1" applyFill="1" applyBorder="1" applyAlignment="1" applyProtection="1">
      <alignment horizontal="center" wrapText="1"/>
      <protection locked="0"/>
    </xf>
    <xf numFmtId="171" fontId="93" fillId="34" borderId="457" xfId="21179" applyNumberFormat="1" applyFont="1" applyFill="1" applyBorder="1" applyAlignment="1" applyProtection="1">
      <alignment horizontal="center" wrapText="1"/>
    </xf>
    <xf numFmtId="171" fontId="93" fillId="0" borderId="439" xfId="21179" applyNumberFormat="1" applyFont="1" applyBorder="1" applyProtection="1">
      <protection locked="0"/>
    </xf>
    <xf numFmtId="171" fontId="93" fillId="0" borderId="108" xfId="21179" applyNumberFormat="1" applyFont="1" applyFill="1" applyBorder="1" applyAlignment="1" applyProtection="1">
      <alignment horizontal="center" wrapText="1"/>
      <protection locked="0"/>
    </xf>
    <xf numFmtId="171" fontId="93" fillId="33" borderId="63" xfId="21179" applyNumberFormat="1" applyFont="1" applyFill="1" applyBorder="1" applyAlignment="1" applyProtection="1">
      <alignment horizontal="center" wrapText="1"/>
      <protection locked="0"/>
    </xf>
    <xf numFmtId="171" fontId="93" fillId="33" borderId="35" xfId="21179" applyNumberFormat="1" applyFont="1" applyFill="1" applyBorder="1" applyAlignment="1" applyProtection="1">
      <alignment horizontal="center" wrapText="1"/>
    </xf>
    <xf numFmtId="171" fontId="93" fillId="33" borderId="80" xfId="21179" applyNumberFormat="1" applyFont="1" applyFill="1" applyBorder="1" applyProtection="1">
      <protection locked="0"/>
    </xf>
    <xf numFmtId="171" fontId="93" fillId="0" borderId="473" xfId="21179" applyNumberFormat="1" applyFont="1" applyBorder="1" applyAlignment="1" applyProtection="1">
      <alignment horizontal="center"/>
      <protection locked="0"/>
    </xf>
    <xf numFmtId="171" fontId="93" fillId="0" borderId="479" xfId="21179" applyNumberFormat="1" applyFont="1" applyFill="1" applyBorder="1" applyAlignment="1" applyProtection="1">
      <alignment horizontal="center" wrapText="1"/>
      <protection locked="0"/>
    </xf>
    <xf numFmtId="171" fontId="93" fillId="0" borderId="108" xfId="21179" applyNumberFormat="1" applyFont="1" applyBorder="1" applyAlignment="1" applyProtection="1">
      <alignment horizontal="center"/>
      <protection locked="0"/>
    </xf>
    <xf numFmtId="171" fontId="93" fillId="33" borderId="58" xfId="21179" applyNumberFormat="1" applyFont="1" applyFill="1" applyBorder="1" applyAlignment="1" applyProtection="1">
      <alignment horizontal="center" wrapText="1"/>
      <protection locked="0"/>
    </xf>
    <xf numFmtId="171" fontId="93" fillId="33" borderId="291" xfId="21179" applyNumberFormat="1" applyFont="1" applyFill="1" applyBorder="1" applyProtection="1"/>
    <xf numFmtId="171" fontId="93" fillId="33" borderId="334" xfId="21179" applyNumberFormat="1" applyFont="1" applyFill="1" applyBorder="1" applyProtection="1"/>
    <xf numFmtId="171" fontId="93" fillId="33" borderId="335" xfId="21179" applyNumberFormat="1" applyFont="1" applyFill="1" applyBorder="1" applyProtection="1"/>
    <xf numFmtId="171" fontId="93" fillId="49" borderId="135" xfId="21179" applyNumberFormat="1" applyFont="1" applyFill="1" applyBorder="1" applyProtection="1">
      <protection locked="0"/>
    </xf>
    <xf numFmtId="171" fontId="93" fillId="33" borderId="473" xfId="21179" applyNumberFormat="1" applyFont="1" applyFill="1" applyBorder="1" applyProtection="1"/>
    <xf numFmtId="171" fontId="93" fillId="34" borderId="457" xfId="21179" applyNumberFormat="1" applyFont="1" applyFill="1" applyBorder="1" applyProtection="1"/>
    <xf numFmtId="171" fontId="93" fillId="33" borderId="474" xfId="21179" applyNumberFormat="1" applyFont="1" applyFill="1" applyBorder="1" applyProtection="1"/>
    <xf numFmtId="0" fontId="93" fillId="33" borderId="346" xfId="5" applyFont="1" applyFill="1" applyBorder="1" applyProtection="1"/>
    <xf numFmtId="0" fontId="93" fillId="33" borderId="396" xfId="5" applyFont="1" applyFill="1" applyBorder="1" applyProtection="1"/>
    <xf numFmtId="171" fontId="94" fillId="0" borderId="476" xfId="21179" applyNumberFormat="1" applyFont="1" applyFill="1" applyBorder="1" applyAlignment="1" applyProtection="1">
      <alignment horizontal="center" wrapText="1"/>
      <protection locked="0"/>
    </xf>
    <xf numFmtId="171" fontId="94" fillId="28" borderId="473" xfId="21179" applyNumberFormat="1" applyFont="1" applyFill="1" applyBorder="1" applyAlignment="1" applyProtection="1">
      <alignment horizontal="center" wrapText="1"/>
    </xf>
    <xf numFmtId="171" fontId="94" fillId="28" borderId="479" xfId="21179" applyNumberFormat="1" applyFont="1" applyFill="1" applyBorder="1" applyAlignment="1" applyProtection="1">
      <alignment horizontal="center" wrapText="1"/>
    </xf>
    <xf numFmtId="171" fontId="93" fillId="34" borderId="473" xfId="21179" applyNumberFormat="1" applyFont="1" applyFill="1" applyBorder="1" applyProtection="1"/>
    <xf numFmtId="171" fontId="94" fillId="0" borderId="560" xfId="21179" applyNumberFormat="1" applyFont="1" applyFill="1" applyBorder="1" applyAlignment="1" applyProtection="1">
      <alignment horizontal="center" wrapText="1"/>
      <protection locked="0"/>
    </xf>
    <xf numFmtId="171" fontId="93" fillId="33" borderId="560" xfId="21179" applyNumberFormat="1" applyFont="1" applyFill="1" applyBorder="1" applyProtection="1"/>
    <xf numFmtId="171" fontId="93" fillId="34" borderId="560" xfId="21179" applyNumberFormat="1" applyFont="1" applyFill="1" applyBorder="1" applyProtection="1"/>
    <xf numFmtId="0" fontId="94" fillId="33" borderId="0" xfId="21178" applyFont="1" applyFill="1" applyBorder="1" applyAlignment="1" applyProtection="1">
      <alignment horizontal="center" wrapText="1"/>
    </xf>
    <xf numFmtId="171" fontId="32" fillId="33" borderId="0" xfId="21179" applyNumberFormat="1" applyFont="1" applyFill="1" applyBorder="1" applyProtection="1"/>
    <xf numFmtId="167" fontId="28" fillId="0" borderId="0" xfId="0" quotePrefix="1" applyFont="1" applyFill="1" applyAlignment="1" applyProtection="1">
      <alignment horizontal="right"/>
    </xf>
    <xf numFmtId="167" fontId="28" fillId="0" borderId="0" xfId="9" quotePrefix="1" applyFont="1" applyFill="1" applyAlignment="1" applyProtection="1">
      <alignment horizontal="left"/>
    </xf>
    <xf numFmtId="171" fontId="27" fillId="0" borderId="576" xfId="202" applyNumberFormat="1" applyFont="1" applyFill="1" applyBorder="1" applyProtection="1">
      <protection locked="0"/>
    </xf>
    <xf numFmtId="167" fontId="28" fillId="0" borderId="559" xfId="0" applyFont="1" applyFill="1" applyBorder="1" applyAlignment="1" applyProtection="1">
      <alignment horizontal="center" wrapText="1"/>
      <protection locked="0"/>
    </xf>
    <xf numFmtId="171" fontId="28" fillId="0" borderId="538" xfId="202" applyNumberFormat="1" applyFont="1" applyBorder="1" applyAlignment="1" applyProtection="1">
      <alignment horizontal="center"/>
      <protection locked="0"/>
    </xf>
    <xf numFmtId="171" fontId="27" fillId="31" borderId="520" xfId="202" applyNumberFormat="1" applyFont="1" applyFill="1" applyBorder="1" applyAlignment="1" applyProtection="1">
      <alignment horizontal="right"/>
    </xf>
    <xf numFmtId="171" fontId="28" fillId="0" borderId="83" xfId="202" quotePrefix="1" applyNumberFormat="1" applyFont="1" applyBorder="1" applyAlignment="1" applyProtection="1">
      <alignment horizontal="right"/>
      <protection locked="0"/>
    </xf>
    <xf numFmtId="171" fontId="28" fillId="0" borderId="559" xfId="202" quotePrefix="1" applyNumberFormat="1" applyFont="1" applyBorder="1" applyAlignment="1" applyProtection="1">
      <alignment horizontal="right"/>
      <protection locked="0"/>
    </xf>
    <xf numFmtId="171" fontId="28" fillId="0" borderId="588" xfId="202" quotePrefix="1" applyNumberFormat="1" applyFont="1" applyBorder="1" applyAlignment="1" applyProtection="1">
      <alignment horizontal="right"/>
      <protection locked="0"/>
    </xf>
    <xf numFmtId="171" fontId="28" fillId="0" borderId="588" xfId="202" applyNumberFormat="1" applyFont="1" applyFill="1" applyBorder="1" applyAlignment="1" applyProtection="1">
      <alignment horizontal="right"/>
      <protection locked="0"/>
    </xf>
    <xf numFmtId="171" fontId="27" fillId="34" borderId="135" xfId="202" applyNumberFormat="1" applyFont="1" applyFill="1" applyBorder="1" applyAlignment="1">
      <alignment horizontal="right"/>
    </xf>
    <xf numFmtId="171" fontId="27" fillId="34" borderId="520" xfId="202" applyNumberFormat="1" applyFont="1" applyFill="1" applyBorder="1" applyAlignment="1">
      <alignment horizontal="right"/>
    </xf>
    <xf numFmtId="171" fontId="28" fillId="33" borderId="538" xfId="202" applyNumberFormat="1" applyFont="1" applyFill="1" applyBorder="1" applyAlignment="1">
      <alignment horizontal="right"/>
    </xf>
    <xf numFmtId="171" fontId="28" fillId="33" borderId="291" xfId="202" applyNumberFormat="1" applyFont="1" applyFill="1" applyBorder="1" applyAlignment="1">
      <alignment horizontal="right"/>
    </xf>
    <xf numFmtId="171" fontId="27" fillId="31" borderId="159" xfId="202" applyNumberFormat="1" applyFont="1" applyFill="1" applyBorder="1" applyAlignment="1" applyProtection="1">
      <alignment horizontal="right"/>
    </xf>
    <xf numFmtId="171" fontId="28" fillId="0" borderId="83" xfId="202" applyNumberFormat="1" applyFont="1" applyFill="1" applyBorder="1" applyAlignment="1" applyProtection="1">
      <alignment horizontal="right"/>
      <protection locked="0"/>
    </xf>
    <xf numFmtId="171" fontId="28" fillId="0" borderId="538" xfId="202" applyNumberFormat="1" applyFont="1" applyFill="1" applyBorder="1" applyAlignment="1" applyProtection="1">
      <alignment horizontal="center"/>
      <protection locked="0"/>
    </xf>
    <xf numFmtId="171" fontId="28" fillId="0" borderId="538" xfId="202" applyNumberFormat="1" applyFont="1" applyFill="1" applyBorder="1" applyAlignment="1" applyProtection="1">
      <alignment horizontal="right"/>
      <protection locked="0"/>
    </xf>
    <xf numFmtId="171" fontId="28" fillId="33" borderId="520" xfId="202" applyNumberFormat="1" applyFont="1" applyFill="1" applyBorder="1" applyAlignment="1">
      <alignment horizontal="right"/>
    </xf>
    <xf numFmtId="171" fontId="27" fillId="34" borderId="108" xfId="202" applyNumberFormat="1" applyFont="1" applyFill="1" applyBorder="1" applyAlignment="1">
      <alignment horizontal="right"/>
    </xf>
    <xf numFmtId="171" fontId="27" fillId="34" borderId="159" xfId="202" applyNumberFormat="1" applyFont="1" applyFill="1" applyBorder="1" applyAlignment="1">
      <alignment horizontal="right"/>
    </xf>
    <xf numFmtId="171" fontId="28" fillId="33" borderId="307" xfId="202" applyNumberFormat="1" applyFont="1" applyFill="1" applyBorder="1" applyAlignment="1">
      <alignment horizontal="right"/>
    </xf>
    <xf numFmtId="171" fontId="28" fillId="0" borderId="63" xfId="202" applyNumberFormat="1" applyFont="1" applyBorder="1" applyAlignment="1" applyProtection="1">
      <alignment horizontal="center"/>
      <protection locked="0"/>
    </xf>
    <xf numFmtId="171" fontId="27" fillId="31" borderId="108" xfId="202" applyNumberFormat="1" applyFont="1" applyFill="1" applyBorder="1" applyAlignment="1" applyProtection="1">
      <alignment horizontal="right"/>
    </xf>
    <xf numFmtId="171" fontId="28" fillId="0" borderId="63" xfId="202" applyNumberFormat="1" applyFont="1" applyBorder="1" applyAlignment="1" applyProtection="1">
      <alignment horizontal="right"/>
      <protection locked="0"/>
    </xf>
    <xf numFmtId="171" fontId="28" fillId="33" borderId="588" xfId="202" applyNumberFormat="1" applyFont="1" applyFill="1" applyBorder="1" applyAlignment="1">
      <alignment horizontal="right"/>
    </xf>
    <xf numFmtId="171" fontId="28" fillId="33" borderId="237" xfId="202" applyNumberFormat="1" applyFont="1" applyFill="1" applyBorder="1" applyAlignment="1">
      <alignment horizontal="right"/>
    </xf>
    <xf numFmtId="171" fontId="28" fillId="33" borderId="63" xfId="202" applyNumberFormat="1" applyFont="1" applyFill="1" applyBorder="1" applyAlignment="1">
      <alignment horizontal="right"/>
    </xf>
    <xf numFmtId="171" fontId="28" fillId="0" borderId="127" xfId="202" applyNumberFormat="1" applyFont="1" applyBorder="1" applyAlignment="1" applyProtection="1">
      <alignment horizontal="center"/>
      <protection locked="0"/>
    </xf>
    <xf numFmtId="171" fontId="27" fillId="31" borderId="432" xfId="202" applyNumberFormat="1" applyFont="1" applyFill="1" applyBorder="1" applyAlignment="1" applyProtection="1">
      <alignment horizontal="right"/>
    </xf>
    <xf numFmtId="171" fontId="28" fillId="0" borderId="127" xfId="202" applyNumberFormat="1" applyFont="1" applyBorder="1" applyAlignment="1" applyProtection="1">
      <alignment horizontal="right"/>
      <protection locked="0"/>
    </xf>
    <xf numFmtId="0" fontId="27" fillId="28" borderId="518" xfId="21178" applyFont="1" applyFill="1" applyBorder="1" applyAlignment="1" applyProtection="1">
      <alignment horizontal="center" wrapText="1"/>
    </xf>
    <xf numFmtId="0" fontId="27" fillId="28" borderId="591" xfId="21178" applyFont="1" applyFill="1" applyBorder="1" applyAlignment="1" applyProtection="1">
      <alignment horizontal="center" wrapText="1"/>
    </xf>
    <xf numFmtId="0" fontId="27" fillId="28" borderId="78" xfId="21178" applyFont="1" applyFill="1" applyBorder="1" applyAlignment="1" applyProtection="1">
      <alignment horizontal="center"/>
    </xf>
    <xf numFmtId="0" fontId="27" fillId="28" borderId="0" xfId="21178" applyFont="1" applyFill="1" applyBorder="1" applyAlignment="1" applyProtection="1">
      <alignment horizontal="center"/>
    </xf>
    <xf numFmtId="0" fontId="28" fillId="33" borderId="300" xfId="5" quotePrefix="1" applyFont="1" applyFill="1" applyBorder="1" applyAlignment="1" applyProtection="1">
      <alignment horizontal="center"/>
    </xf>
    <xf numFmtId="38" fontId="28" fillId="0" borderId="612" xfId="0" applyNumberFormat="1" applyFont="1" applyFill="1" applyBorder="1" applyProtection="1">
      <protection locked="0"/>
    </xf>
    <xf numFmtId="167" fontId="27" fillId="33" borderId="600" xfId="0" applyFont="1" applyFill="1" applyBorder="1" applyProtection="1"/>
    <xf numFmtId="167" fontId="28" fillId="33" borderId="600" xfId="0" quotePrefix="1" applyFont="1" applyFill="1" applyBorder="1"/>
    <xf numFmtId="167" fontId="145" fillId="28" borderId="309" xfId="0" applyFont="1" applyFill="1" applyBorder="1" applyAlignment="1">
      <alignment horizontal="left"/>
    </xf>
    <xf numFmtId="167" fontId="145" fillId="33" borderId="354" xfId="0" applyFont="1" applyFill="1" applyBorder="1" applyAlignment="1" applyProtection="1">
      <alignment horizontal="left"/>
    </xf>
    <xf numFmtId="167" fontId="93" fillId="33" borderId="600" xfId="0" applyFont="1" applyFill="1" applyBorder="1" applyProtection="1"/>
    <xf numFmtId="38" fontId="28" fillId="0" borderId="620" xfId="0" applyNumberFormat="1" applyFont="1" applyFill="1" applyBorder="1" applyProtection="1">
      <protection locked="0"/>
    </xf>
    <xf numFmtId="167" fontId="27" fillId="28" borderId="80" xfId="0" applyFont="1" applyFill="1" applyBorder="1" applyAlignment="1" applyProtection="1">
      <alignment horizontal="center" vertical="center"/>
    </xf>
    <xf numFmtId="167" fontId="28" fillId="28" borderId="108" xfId="0" applyFont="1" applyFill="1" applyBorder="1" applyAlignment="1" applyProtection="1">
      <alignment horizontal="center"/>
    </xf>
    <xf numFmtId="167" fontId="28" fillId="28" borderId="80" xfId="0" applyFont="1" applyFill="1" applyBorder="1" applyAlignment="1" applyProtection="1">
      <alignment horizontal="center"/>
    </xf>
    <xf numFmtId="167" fontId="93" fillId="33" borderId="630" xfId="0" applyFont="1" applyFill="1" applyBorder="1" applyProtection="1"/>
    <xf numFmtId="167" fontId="94" fillId="28" borderId="578" xfId="0" applyFont="1" applyFill="1" applyBorder="1" applyAlignment="1">
      <alignment horizontal="left"/>
    </xf>
    <xf numFmtId="38" fontId="28" fillId="0" borderId="541" xfId="0" applyNumberFormat="1" applyFont="1" applyFill="1" applyBorder="1" applyProtection="1">
      <protection locked="0"/>
    </xf>
    <xf numFmtId="171" fontId="28" fillId="29" borderId="621" xfId="202" applyNumberFormat="1" applyFont="1" applyFill="1" applyBorder="1" applyProtection="1"/>
    <xf numFmtId="171" fontId="28" fillId="32" borderId="629" xfId="202" applyNumberFormat="1" applyFont="1" applyFill="1" applyBorder="1" applyProtection="1"/>
    <xf numFmtId="167" fontId="93" fillId="33" borderId="628" xfId="0" applyFont="1" applyFill="1" applyBorder="1" applyAlignment="1" applyProtection="1">
      <alignment horizontal="left"/>
    </xf>
    <xf numFmtId="167" fontId="94" fillId="33" borderId="628" xfId="0" applyFont="1" applyFill="1" applyBorder="1" applyAlignment="1" applyProtection="1">
      <alignment horizontal="left"/>
    </xf>
    <xf numFmtId="171" fontId="27" fillId="33" borderId="428" xfId="202" applyNumberFormat="1" applyFont="1" applyFill="1" applyBorder="1" applyProtection="1"/>
    <xf numFmtId="167" fontId="93" fillId="33" borderId="632" xfId="0" applyFont="1" applyFill="1" applyBorder="1" applyProtection="1"/>
    <xf numFmtId="167" fontId="27" fillId="0" borderId="587" xfId="0" applyFont="1" applyFill="1" applyBorder="1" applyAlignment="1" applyProtection="1">
      <alignment horizontal="center" vertical="center"/>
      <protection locked="0"/>
    </xf>
    <xf numFmtId="38" fontId="28" fillId="0" borderId="587" xfId="0" applyNumberFormat="1" applyFont="1" applyFill="1" applyBorder="1" applyProtection="1">
      <protection locked="0"/>
    </xf>
    <xf numFmtId="171" fontId="28" fillId="0" borderId="568" xfId="202" applyNumberFormat="1" applyFont="1" applyFill="1" applyBorder="1" applyAlignment="1" applyProtection="1">
      <alignment horizontal="center" vertical="center" wrapText="1"/>
      <protection locked="0"/>
    </xf>
    <xf numFmtId="171" fontId="28" fillId="0" borderId="568" xfId="202" applyNumberFormat="1" applyFont="1" applyFill="1" applyBorder="1" applyProtection="1">
      <protection locked="0"/>
    </xf>
    <xf numFmtId="171" fontId="28" fillId="0" borderId="569" xfId="202" applyNumberFormat="1" applyFont="1" applyFill="1" applyBorder="1" applyProtection="1">
      <protection locked="0"/>
    </xf>
    <xf numFmtId="167" fontId="31" fillId="33" borderId="37" xfId="0" applyFont="1" applyFill="1" applyBorder="1" applyAlignment="1" applyProtection="1">
      <alignment horizontal="center"/>
    </xf>
    <xf numFmtId="10" fontId="28" fillId="0" borderId="559" xfId="187" applyNumberFormat="1" applyFont="1" applyFill="1" applyBorder="1" applyProtection="1">
      <protection locked="0"/>
    </xf>
    <xf numFmtId="10" fontId="28" fillId="0" borderId="541" xfId="187" applyNumberFormat="1" applyFont="1" applyFill="1" applyBorder="1" applyAlignment="1" applyProtection="1">
      <alignment horizontal="center"/>
      <protection locked="0"/>
    </xf>
    <xf numFmtId="10" fontId="28" fillId="0" borderId="432" xfId="187" applyNumberFormat="1" applyFont="1" applyFill="1" applyBorder="1" applyAlignment="1" applyProtection="1">
      <alignment horizontal="center"/>
      <protection locked="0"/>
    </xf>
    <xf numFmtId="10" fontId="28" fillId="0" borderId="432" xfId="187" applyNumberFormat="1" applyFont="1" applyFill="1" applyBorder="1" applyAlignment="1" applyProtection="1">
      <protection locked="0"/>
    </xf>
    <xf numFmtId="10" fontId="28" fillId="0" borderId="127" xfId="187" applyNumberFormat="1" applyFont="1" applyFill="1" applyBorder="1" applyAlignment="1" applyProtection="1">
      <alignment horizontal="center"/>
      <protection locked="0"/>
    </xf>
    <xf numFmtId="171" fontId="28" fillId="0" borderId="63" xfId="202" quotePrefix="1" applyNumberFormat="1" applyFont="1" applyBorder="1" applyAlignment="1" applyProtection="1">
      <alignment horizontal="center"/>
      <protection locked="0"/>
    </xf>
    <xf numFmtId="171" fontId="28" fillId="0" borderId="291" xfId="202" applyNumberFormat="1" applyFont="1" applyFill="1" applyBorder="1" applyAlignment="1" applyProtection="1">
      <alignment horizontal="center"/>
      <protection locked="0"/>
    </xf>
    <xf numFmtId="171" fontId="28" fillId="0" borderId="291" xfId="202" quotePrefix="1" applyNumberFormat="1" applyFont="1" applyFill="1" applyBorder="1" applyAlignment="1" applyProtection="1">
      <alignment horizontal="right"/>
      <protection locked="0"/>
    </xf>
    <xf numFmtId="167" fontId="27" fillId="33" borderId="10" xfId="0" applyFont="1" applyFill="1" applyBorder="1" applyAlignment="1">
      <alignment horizontal="left"/>
    </xf>
    <xf numFmtId="167" fontId="27" fillId="33" borderId="0" xfId="0" applyFont="1" applyFill="1" applyBorder="1" applyAlignment="1">
      <alignment horizontal="left"/>
    </xf>
    <xf numFmtId="187" fontId="27" fillId="33" borderId="108" xfId="21180" applyNumberFormat="1" applyFont="1" applyFill="1" applyBorder="1" applyAlignment="1">
      <alignment horizontal="center" vertical="top" wrapText="1"/>
    </xf>
    <xf numFmtId="167" fontId="28" fillId="28" borderId="633" xfId="0" quotePrefix="1" applyFont="1" applyFill="1" applyBorder="1" applyProtection="1"/>
    <xf numFmtId="167" fontId="28" fillId="28" borderId="634" xfId="0" applyFont="1" applyFill="1" applyBorder="1" applyProtection="1"/>
    <xf numFmtId="167" fontId="27" fillId="0" borderId="609" xfId="0" quotePrefix="1" applyFont="1" applyFill="1" applyBorder="1" applyAlignment="1" applyProtection="1">
      <alignment horizontal="center"/>
    </xf>
    <xf numFmtId="171" fontId="28" fillId="29" borderId="609" xfId="202" applyNumberFormat="1" applyFont="1" applyFill="1" applyBorder="1" applyProtection="1"/>
    <xf numFmtId="171" fontId="28" fillId="28" borderId="610" xfId="202" applyNumberFormat="1" applyFont="1" applyFill="1" applyBorder="1" applyProtection="1"/>
    <xf numFmtId="171" fontId="28" fillId="29" borderId="562" xfId="202" applyNumberFormat="1" applyFont="1" applyFill="1" applyBorder="1" applyProtection="1"/>
    <xf numFmtId="171" fontId="28" fillId="29" borderId="562" xfId="235" applyNumberFormat="1" applyFont="1" applyFill="1" applyBorder="1" applyProtection="1"/>
    <xf numFmtId="171" fontId="28" fillId="0" borderId="562" xfId="235" applyNumberFormat="1" applyFont="1" applyFill="1" applyBorder="1" applyProtection="1">
      <protection locked="0"/>
    </xf>
    <xf numFmtId="171" fontId="28" fillId="29" borderId="609" xfId="235" applyNumberFormat="1" applyFont="1" applyFill="1" applyBorder="1" applyProtection="1"/>
    <xf numFmtId="171" fontId="28" fillId="28" borderId="562" xfId="235" applyNumberFormat="1" applyFont="1" applyFill="1" applyBorder="1" applyProtection="1"/>
    <xf numFmtId="171" fontId="28" fillId="28" borderId="562" xfId="202" applyNumberFormat="1" applyFont="1" applyFill="1" applyBorder="1" applyProtection="1"/>
    <xf numFmtId="171" fontId="27" fillId="28" borderId="635" xfId="202" applyNumberFormat="1" applyFont="1" applyFill="1" applyBorder="1" applyProtection="1"/>
    <xf numFmtId="171" fontId="27" fillId="28" borderId="622" xfId="202" applyNumberFormat="1" applyFont="1" applyFill="1" applyBorder="1" applyProtection="1"/>
    <xf numFmtId="167" fontId="28" fillId="0" borderId="593" xfId="0" applyFont="1" applyFill="1" applyBorder="1" applyProtection="1">
      <protection locked="0"/>
    </xf>
    <xf numFmtId="167" fontId="27" fillId="28" borderId="633" xfId="0" applyFont="1" applyFill="1" applyBorder="1" applyProtection="1"/>
    <xf numFmtId="167" fontId="28" fillId="0" borderId="621" xfId="0" applyFont="1" applyFill="1" applyBorder="1" applyProtection="1">
      <protection locked="0"/>
    </xf>
    <xf numFmtId="171" fontId="28" fillId="0" borderId="621" xfId="202" applyNumberFormat="1" applyFont="1" applyFill="1" applyBorder="1" applyProtection="1">
      <protection locked="0"/>
    </xf>
    <xf numFmtId="171" fontId="28" fillId="0" borderId="35" xfId="202" applyNumberFormat="1" applyFont="1" applyFill="1" applyBorder="1" applyProtection="1">
      <protection locked="0"/>
    </xf>
    <xf numFmtId="167" fontId="27" fillId="33" borderId="351" xfId="0" applyFont="1" applyFill="1" applyBorder="1" applyProtection="1"/>
    <xf numFmtId="167" fontId="28" fillId="33" borderId="636" xfId="0" applyFont="1" applyFill="1" applyBorder="1" applyProtection="1"/>
    <xf numFmtId="171" fontId="28" fillId="33" borderId="334" xfId="202" applyNumberFormat="1" applyFont="1" applyFill="1" applyBorder="1" applyProtection="1"/>
    <xf numFmtId="171" fontId="28" fillId="33" borderId="636" xfId="202" applyNumberFormat="1" applyFont="1" applyFill="1" applyBorder="1" applyProtection="1"/>
    <xf numFmtId="167" fontId="28" fillId="33" borderId="568" xfId="0" applyFont="1" applyFill="1" applyBorder="1" applyProtection="1">
      <protection locked="0"/>
    </xf>
    <xf numFmtId="0" fontId="19" fillId="0" borderId="0" xfId="21187" applyFont="1" applyFill="1" applyProtection="1"/>
    <xf numFmtId="0" fontId="18" fillId="0" borderId="0" xfId="237" applyFont="1" applyFill="1"/>
    <xf numFmtId="0" fontId="93" fillId="0" borderId="0" xfId="21187" applyFont="1" applyFill="1" applyBorder="1" applyAlignment="1"/>
    <xf numFmtId="0" fontId="1" fillId="0" borderId="0" xfId="21187" applyFont="1"/>
    <xf numFmtId="0" fontId="1" fillId="0" borderId="0" xfId="21187" applyFont="1" applyFill="1"/>
    <xf numFmtId="173" fontId="91" fillId="0" borderId="0" xfId="209" quotePrefix="1" applyNumberFormat="1" applyFont="1" applyFill="1" applyAlignment="1" applyProtection="1"/>
    <xf numFmtId="167" fontId="28" fillId="45" borderId="65" xfId="0" applyFont="1" applyFill="1" applyBorder="1"/>
    <xf numFmtId="167" fontId="28" fillId="48" borderId="620" xfId="0" applyFont="1" applyFill="1" applyBorder="1"/>
    <xf numFmtId="49" fontId="28" fillId="0" borderId="551" xfId="0" applyNumberFormat="1" applyFont="1" applyFill="1" applyBorder="1" applyAlignment="1" applyProtection="1">
      <alignment horizontal="center"/>
      <protection locked="0"/>
    </xf>
    <xf numFmtId="49" fontId="28" fillId="33" borderId="34" xfId="0" applyNumberFormat="1" applyFont="1" applyFill="1" applyBorder="1" applyAlignment="1" applyProtection="1">
      <alignment horizontal="center"/>
      <protection locked="0"/>
    </xf>
    <xf numFmtId="167" fontId="27" fillId="0" borderId="33" xfId="0" quotePrefix="1" applyFont="1" applyFill="1" applyBorder="1" applyAlignment="1" applyProtection="1">
      <alignment wrapText="1"/>
      <protection locked="0"/>
    </xf>
    <xf numFmtId="49" fontId="28" fillId="33" borderId="108" xfId="0" applyNumberFormat="1" applyFont="1" applyFill="1" applyBorder="1" applyAlignment="1" applyProtection="1">
      <alignment horizontal="center"/>
      <protection locked="0"/>
    </xf>
    <xf numFmtId="49" fontId="28" fillId="33" borderId="108" xfId="9" quotePrefix="1" applyNumberFormat="1" applyFont="1" applyFill="1" applyBorder="1" applyAlignment="1" applyProtection="1">
      <alignment horizontal="center"/>
      <protection locked="0"/>
    </xf>
    <xf numFmtId="49" fontId="28" fillId="0" borderId="33" xfId="9" applyNumberFormat="1" applyFont="1" applyFill="1" applyBorder="1" applyAlignment="1" applyProtection="1">
      <alignment horizontal="center"/>
      <protection locked="0"/>
    </xf>
    <xf numFmtId="49" fontId="28" fillId="33" borderId="34" xfId="9" applyNumberFormat="1" applyFont="1" applyFill="1" applyBorder="1" applyAlignment="1" applyProtection="1">
      <alignment horizontal="center"/>
      <protection locked="0"/>
    </xf>
    <xf numFmtId="49" fontId="28" fillId="0" borderId="32" xfId="9" applyNumberFormat="1" applyFont="1" applyFill="1" applyBorder="1" applyAlignment="1" applyProtection="1">
      <alignment horizontal="center"/>
      <protection locked="0"/>
    </xf>
    <xf numFmtId="49" fontId="28" fillId="0" borderId="127" xfId="0" applyNumberFormat="1" applyFont="1" applyFill="1" applyBorder="1" applyAlignment="1" applyProtection="1">
      <alignment horizontal="center"/>
      <protection locked="0"/>
    </xf>
    <xf numFmtId="49" fontId="93" fillId="0" borderId="32" xfId="761" applyNumberFormat="1" applyFont="1" applyFill="1" applyBorder="1" applyAlignment="1" applyProtection="1">
      <alignment horizontal="center"/>
      <protection locked="0"/>
    </xf>
    <xf numFmtId="49" fontId="93" fillId="0" borderId="33" xfId="761" applyNumberFormat="1" applyFont="1" applyFill="1" applyBorder="1" applyAlignment="1" applyProtection="1">
      <alignment horizontal="center"/>
      <protection locked="0"/>
    </xf>
    <xf numFmtId="49" fontId="93" fillId="33" borderId="34" xfId="761" applyNumberFormat="1" applyFont="1" applyFill="1" applyBorder="1" applyAlignment="1" applyProtection="1">
      <alignment horizontal="center"/>
      <protection locked="0"/>
    </xf>
    <xf numFmtId="49" fontId="94" fillId="0" borderId="550" xfId="761" applyNumberFormat="1" applyFont="1" applyFill="1" applyBorder="1" applyAlignment="1" applyProtection="1">
      <alignment horizontal="center"/>
      <protection locked="0"/>
    </xf>
    <xf numFmtId="171" fontId="28" fillId="33" borderId="440" xfId="202" applyNumberFormat="1" applyFont="1" applyFill="1" applyBorder="1" applyAlignment="1" applyProtection="1">
      <alignment horizontal="center" vertical="center" wrapText="1"/>
    </xf>
    <xf numFmtId="171" fontId="28" fillId="33" borderId="483" xfId="202" applyNumberFormat="1" applyFont="1" applyFill="1" applyBorder="1" applyAlignment="1" applyProtection="1">
      <alignment horizontal="center"/>
    </xf>
    <xf numFmtId="167" fontId="28" fillId="33" borderId="0" xfId="0" applyFont="1" applyFill="1" applyAlignment="1">
      <alignment horizontal="center"/>
    </xf>
    <xf numFmtId="172" fontId="28" fillId="0" borderId="298" xfId="0" applyNumberFormat="1" applyFont="1" applyFill="1" applyBorder="1" applyAlignment="1" applyProtection="1">
      <alignment horizontal="right"/>
      <protection locked="0"/>
    </xf>
    <xf numFmtId="172" fontId="28" fillId="0" borderId="298" xfId="0" applyNumberFormat="1" applyFont="1" applyFill="1" applyBorder="1" applyAlignment="1" applyProtection="1">
      <alignment horizontal="center"/>
      <protection locked="0"/>
    </xf>
    <xf numFmtId="172" fontId="28" fillId="0" borderId="298" xfId="0" applyNumberFormat="1" applyFont="1" applyFill="1" applyBorder="1" applyAlignment="1" applyProtection="1">
      <alignment horizontal="right" vertical="center"/>
      <protection locked="0"/>
    </xf>
    <xf numFmtId="172" fontId="0" fillId="0" borderId="298" xfId="0" applyNumberFormat="1" applyFill="1" applyBorder="1" applyAlignment="1" applyProtection="1">
      <alignment horizontal="center"/>
      <protection locked="0"/>
    </xf>
    <xf numFmtId="167" fontId="28" fillId="33" borderId="0" xfId="0" applyFont="1" applyFill="1" applyAlignment="1">
      <alignment horizontal="center" vertical="top"/>
    </xf>
    <xf numFmtId="172" fontId="28" fillId="0" borderId="464" xfId="0" applyNumberFormat="1" applyFont="1" applyFill="1" applyBorder="1" applyAlignment="1" applyProtection="1">
      <alignment horizontal="center"/>
      <protection locked="0"/>
    </xf>
    <xf numFmtId="172" fontId="28" fillId="0" borderId="218" xfId="0" applyNumberFormat="1" applyFont="1" applyBorder="1" applyAlignment="1" applyProtection="1">
      <alignment horizontal="center"/>
      <protection locked="0"/>
    </xf>
    <xf numFmtId="172" fontId="28" fillId="0" borderId="312" xfId="0" applyNumberFormat="1" applyFont="1" applyBorder="1" applyAlignment="1" applyProtection="1">
      <alignment horizontal="center"/>
      <protection locked="0"/>
    </xf>
    <xf numFmtId="171" fontId="28" fillId="33" borderId="559" xfId="202" quotePrefix="1" applyNumberFormat="1" applyFont="1" applyFill="1" applyBorder="1" applyProtection="1"/>
    <xf numFmtId="172" fontId="28" fillId="0" borderId="108" xfId="0" applyNumberFormat="1" applyFont="1" applyFill="1" applyBorder="1" applyProtection="1">
      <protection locked="0"/>
    </xf>
    <xf numFmtId="172" fontId="28" fillId="0" borderId="559" xfId="0" applyNumberFormat="1" applyFont="1" applyFill="1" applyBorder="1" applyProtection="1">
      <protection locked="0"/>
    </xf>
    <xf numFmtId="172" fontId="28" fillId="0" borderId="158" xfId="0" applyNumberFormat="1" applyFont="1" applyFill="1" applyBorder="1" applyProtection="1">
      <protection locked="0"/>
    </xf>
    <xf numFmtId="172" fontId="28" fillId="0" borderId="108" xfId="0" applyNumberFormat="1" applyFont="1" applyFill="1" applyBorder="1" applyAlignment="1" applyProtection="1">
      <alignment horizontal="center"/>
      <protection locked="0"/>
    </xf>
    <xf numFmtId="172" fontId="28" fillId="0" borderId="559" xfId="0" applyNumberFormat="1" applyFont="1" applyFill="1" applyBorder="1" applyAlignment="1" applyProtection="1">
      <alignment horizontal="center"/>
      <protection locked="0"/>
    </xf>
    <xf numFmtId="9" fontId="28" fillId="0" borderId="35" xfId="187" applyFont="1" applyFill="1" applyBorder="1" applyProtection="1">
      <protection locked="0"/>
    </xf>
    <xf numFmtId="9" fontId="28" fillId="0" borderId="583" xfId="187" applyFont="1" applyFill="1" applyBorder="1" applyAlignment="1" applyProtection="1">
      <alignment horizontal="right"/>
      <protection locked="0"/>
    </xf>
    <xf numFmtId="9" fontId="28" fillId="0" borderId="374" xfId="187" applyFont="1" applyFill="1" applyBorder="1" applyAlignment="1" applyProtection="1">
      <alignment horizontal="right"/>
      <protection locked="0"/>
    </xf>
    <xf numFmtId="41" fontId="28" fillId="33" borderId="163" xfId="21178" applyNumberFormat="1" applyFont="1" applyFill="1" applyBorder="1" applyProtection="1"/>
    <xf numFmtId="41" fontId="28" fillId="33" borderId="159" xfId="21178" applyNumberFormat="1" applyFont="1" applyFill="1" applyBorder="1" applyProtection="1"/>
    <xf numFmtId="187" fontId="27" fillId="33" borderId="108" xfId="21180" quotePrefix="1" applyNumberFormat="1" applyFont="1" applyFill="1" applyBorder="1" applyAlignment="1" applyProtection="1">
      <alignment horizontal="center" vertical="center" wrapText="1"/>
    </xf>
    <xf numFmtId="41" fontId="28" fillId="33" borderId="499" xfId="21178" applyNumberFormat="1" applyFont="1" applyFill="1" applyBorder="1" applyProtection="1"/>
    <xf numFmtId="41" fontId="28" fillId="33" borderId="496" xfId="21178" applyNumberFormat="1" applyFont="1" applyFill="1" applyBorder="1" applyProtection="1"/>
    <xf numFmtId="187" fontId="27" fillId="33" borderId="135" xfId="21180" quotePrefix="1" applyNumberFormat="1" applyFont="1" applyFill="1" applyBorder="1" applyAlignment="1" applyProtection="1">
      <alignment horizontal="center" vertical="center" wrapText="1"/>
    </xf>
    <xf numFmtId="41" fontId="28" fillId="32" borderId="499" xfId="21178" applyNumberFormat="1" applyFont="1" applyFill="1" applyBorder="1" applyProtection="1"/>
    <xf numFmtId="187" fontId="27" fillId="32" borderId="135" xfId="21180" quotePrefix="1" applyNumberFormat="1" applyFont="1" applyFill="1" applyBorder="1" applyAlignment="1" applyProtection="1">
      <alignment horizontal="center" vertical="center" wrapText="1"/>
    </xf>
    <xf numFmtId="41" fontId="28" fillId="33" borderId="264" xfId="21178" applyNumberFormat="1" applyFont="1" applyFill="1" applyBorder="1" applyProtection="1"/>
    <xf numFmtId="0" fontId="27" fillId="33" borderId="0" xfId="208" applyFont="1" applyFill="1" applyAlignment="1" applyProtection="1"/>
    <xf numFmtId="167" fontId="27" fillId="33" borderId="0" xfId="0" applyFont="1" applyFill="1" applyBorder="1" applyAlignment="1" applyProtection="1">
      <alignment horizontal="left"/>
    </xf>
    <xf numFmtId="171" fontId="28" fillId="33" borderId="484" xfId="202" quotePrefix="1" applyNumberFormat="1" applyFont="1" applyFill="1" applyBorder="1" applyAlignment="1" applyProtection="1">
      <alignment horizontal="center"/>
    </xf>
    <xf numFmtId="49" fontId="93" fillId="0" borderId="473" xfId="6" applyNumberFormat="1" applyFont="1" applyFill="1" applyBorder="1" applyAlignment="1" applyProtection="1">
      <alignment horizontal="center" vertical="center"/>
    </xf>
    <xf numFmtId="49" fontId="93" fillId="0" borderId="440" xfId="6" applyNumberFormat="1" applyFont="1" applyFill="1" applyBorder="1" applyAlignment="1" applyProtection="1">
      <alignment horizontal="center"/>
    </xf>
    <xf numFmtId="49" fontId="93" fillId="0" borderId="63" xfId="6" applyNumberFormat="1" applyFont="1" applyFill="1" applyBorder="1" applyAlignment="1" applyProtection="1">
      <alignment horizontal="center"/>
    </xf>
    <xf numFmtId="49" fontId="93" fillId="0" borderId="440" xfId="6" applyNumberFormat="1" applyFont="1" applyFill="1" applyBorder="1" applyAlignment="1" applyProtection="1">
      <alignment horizontal="center" vertical="center"/>
    </xf>
    <xf numFmtId="167" fontId="28" fillId="0" borderId="473" xfId="214" applyFont="1" applyFill="1" applyBorder="1" applyProtection="1"/>
    <xf numFmtId="167" fontId="28" fillId="0" borderId="33" xfId="214" applyFont="1" applyFill="1" applyBorder="1" applyProtection="1"/>
    <xf numFmtId="0" fontId="28" fillId="0" borderId="271" xfId="233" applyFont="1" applyFill="1" applyBorder="1" applyProtection="1"/>
    <xf numFmtId="0" fontId="28" fillId="0" borderId="356" xfId="233" applyFont="1" applyFill="1" applyBorder="1" applyProtection="1"/>
    <xf numFmtId="171" fontId="28" fillId="33" borderId="356" xfId="202" applyNumberFormat="1" applyFont="1" applyFill="1" applyBorder="1" applyAlignment="1" applyProtection="1">
      <alignment horizontal="center"/>
    </xf>
    <xf numFmtId="171" fontId="28" fillId="33" borderId="336" xfId="202" applyNumberFormat="1" applyFont="1" applyFill="1" applyBorder="1" applyAlignment="1" applyProtection="1">
      <alignment horizontal="center"/>
    </xf>
    <xf numFmtId="0" fontId="28" fillId="0" borderId="61" xfId="233" applyFont="1" applyFill="1" applyBorder="1" applyProtection="1"/>
    <xf numFmtId="0" fontId="28" fillId="0" borderId="159" xfId="233" applyFont="1" applyFill="1" applyBorder="1" applyProtection="1"/>
    <xf numFmtId="0" fontId="28" fillId="0" borderId="108" xfId="233" applyFont="1" applyFill="1" applyBorder="1" applyProtection="1"/>
    <xf numFmtId="171" fontId="28" fillId="33" borderId="31" xfId="202" applyNumberFormat="1" applyFont="1" applyFill="1" applyBorder="1" applyProtection="1"/>
    <xf numFmtId="0" fontId="28" fillId="33" borderId="315" xfId="233" applyFont="1" applyFill="1" applyBorder="1" applyProtection="1"/>
    <xf numFmtId="171" fontId="28" fillId="33" borderId="422" xfId="202" applyNumberFormat="1" applyFont="1" applyFill="1" applyBorder="1" applyProtection="1"/>
    <xf numFmtId="171" fontId="28" fillId="33" borderId="423" xfId="202" applyNumberFormat="1" applyFont="1" applyFill="1" applyBorder="1" applyProtection="1"/>
    <xf numFmtId="171" fontId="28" fillId="33" borderId="108" xfId="202" applyNumberFormat="1" applyFont="1" applyFill="1" applyBorder="1" applyAlignment="1" applyProtection="1">
      <alignment horizontal="right" vertical="center" wrapText="1"/>
    </xf>
    <xf numFmtId="171" fontId="28" fillId="33" borderId="555" xfId="202" applyNumberFormat="1" applyFont="1" applyFill="1" applyBorder="1" applyAlignment="1" applyProtection="1">
      <alignment horizontal="left"/>
    </xf>
    <xf numFmtId="167" fontId="28" fillId="0" borderId="559" xfId="0" applyFont="1" applyFill="1" applyBorder="1" applyProtection="1"/>
    <xf numFmtId="0" fontId="28" fillId="33" borderId="0" xfId="237" applyFont="1" applyFill="1" applyProtection="1"/>
    <xf numFmtId="0" fontId="28" fillId="0" borderId="0" xfId="237" applyFont="1" applyProtection="1"/>
    <xf numFmtId="167" fontId="28" fillId="0" borderId="588" xfId="0" quotePrefix="1" applyFont="1" applyFill="1" applyBorder="1" applyProtection="1"/>
    <xf numFmtId="171" fontId="28" fillId="32" borderId="555" xfId="202" applyNumberFormat="1" applyFont="1" applyFill="1" applyBorder="1" applyAlignment="1" applyProtection="1">
      <alignment horizontal="left"/>
    </xf>
    <xf numFmtId="171" fontId="28" fillId="32" borderId="585" xfId="202" applyNumberFormat="1" applyFont="1" applyFill="1" applyBorder="1" applyAlignment="1" applyProtection="1">
      <alignment horizontal="left"/>
    </xf>
    <xf numFmtId="171" fontId="28" fillId="32" borderId="582" xfId="202" applyNumberFormat="1" applyFont="1" applyFill="1" applyBorder="1" applyAlignment="1" applyProtection="1">
      <alignment horizontal="left"/>
    </xf>
    <xf numFmtId="167" fontId="28" fillId="0" borderId="63" xfId="0" quotePrefix="1" applyFont="1" applyFill="1" applyBorder="1" applyProtection="1"/>
    <xf numFmtId="171" fontId="28" fillId="33" borderId="538" xfId="202" applyNumberFormat="1" applyFont="1" applyFill="1" applyBorder="1" applyAlignment="1" applyProtection="1">
      <alignment horizontal="left"/>
    </xf>
    <xf numFmtId="171" fontId="28" fillId="33" borderId="539" xfId="202" applyNumberFormat="1" applyFont="1" applyFill="1" applyBorder="1" applyAlignment="1" applyProtection="1">
      <alignment horizontal="left"/>
    </xf>
    <xf numFmtId="171" fontId="28" fillId="33" borderId="582" xfId="202" applyNumberFormat="1" applyFont="1" applyFill="1" applyBorder="1" applyAlignment="1" applyProtection="1">
      <alignment horizontal="left"/>
    </xf>
    <xf numFmtId="167" fontId="28" fillId="0" borderId="538" xfId="0" quotePrefix="1" applyFont="1" applyFill="1" applyBorder="1" applyProtection="1"/>
    <xf numFmtId="171" fontId="28" fillId="32" borderId="538" xfId="202" applyNumberFormat="1" applyFont="1" applyFill="1" applyBorder="1" applyAlignment="1" applyProtection="1">
      <alignment horizontal="left"/>
    </xf>
    <xf numFmtId="167" fontId="28" fillId="0" borderId="108" xfId="0" quotePrefix="1" applyFont="1" applyFill="1" applyBorder="1" applyProtection="1"/>
    <xf numFmtId="49" fontId="28" fillId="0" borderId="356" xfId="0" applyNumberFormat="1" applyFont="1" applyBorder="1" applyAlignment="1" applyProtection="1">
      <alignment horizontal="center"/>
    </xf>
    <xf numFmtId="49" fontId="28" fillId="33" borderId="158" xfId="0" applyNumberFormat="1" applyFont="1" applyFill="1" applyBorder="1" applyProtection="1"/>
    <xf numFmtId="171" fontId="28" fillId="33" borderId="158" xfId="202" applyNumberFormat="1" applyFont="1" applyFill="1" applyBorder="1" applyProtection="1"/>
    <xf numFmtId="49" fontId="28" fillId="33" borderId="592" xfId="0" applyNumberFormat="1" applyFont="1" applyFill="1" applyBorder="1" applyProtection="1"/>
    <xf numFmtId="171" fontId="28" fillId="33" borderId="588" xfId="202" applyNumberFormat="1" applyFont="1" applyFill="1" applyBorder="1" applyProtection="1"/>
    <xf numFmtId="167" fontId="28" fillId="0" borderId="63" xfId="0" applyFont="1" applyBorder="1" applyAlignment="1" applyProtection="1"/>
    <xf numFmtId="3" fontId="28" fillId="33" borderId="291" xfId="6" applyNumberFormat="1" applyFont="1" applyFill="1" applyBorder="1" applyAlignment="1" applyProtection="1"/>
    <xf numFmtId="3" fontId="28" fillId="33" borderId="327" xfId="6" applyNumberFormat="1" applyFont="1" applyFill="1" applyBorder="1" applyAlignment="1" applyProtection="1"/>
    <xf numFmtId="3" fontId="28" fillId="33" borderId="291" xfId="6" quotePrefix="1" applyNumberFormat="1" applyFont="1" applyFill="1" applyBorder="1" applyAlignment="1" applyProtection="1">
      <alignment horizontal="center"/>
    </xf>
    <xf numFmtId="3" fontId="28" fillId="33" borderId="334" xfId="6" applyNumberFormat="1" applyFont="1" applyFill="1" applyBorder="1" applyAlignment="1" applyProtection="1"/>
    <xf numFmtId="49" fontId="32" fillId="0" borderId="264" xfId="6" applyNumberFormat="1" applyFont="1" applyFill="1" applyBorder="1" applyAlignment="1" applyProtection="1">
      <alignment horizontal="center" vertical="center"/>
    </xf>
    <xf numFmtId="171" fontId="28" fillId="32" borderId="264" xfId="202" applyNumberFormat="1" applyFont="1" applyFill="1" applyBorder="1" applyAlignment="1" applyProtection="1">
      <alignment horizontal="center"/>
    </xf>
    <xf numFmtId="171" fontId="28" fillId="32" borderId="605" xfId="202" applyNumberFormat="1" applyFont="1" applyFill="1" applyBorder="1" applyAlignment="1" applyProtection="1">
      <alignment horizontal="center"/>
    </xf>
    <xf numFmtId="171" fontId="28" fillId="32" borderId="609" xfId="202" applyNumberFormat="1" applyFont="1" applyFill="1" applyBorder="1" applyAlignment="1" applyProtection="1">
      <alignment horizontal="center"/>
    </xf>
    <xf numFmtId="49" fontId="32" fillId="0" borderId="496" xfId="6" applyNumberFormat="1" applyFont="1" applyFill="1" applyBorder="1" applyAlignment="1" applyProtection="1">
      <alignment horizontal="center"/>
    </xf>
    <xf numFmtId="171" fontId="31" fillId="33" borderId="457" xfId="235" applyNumberFormat="1" applyFont="1" applyFill="1" applyBorder="1" applyAlignment="1" applyProtection="1">
      <alignment horizontal="left" wrapText="1"/>
    </xf>
    <xf numFmtId="171" fontId="31" fillId="33" borderId="562" xfId="235" applyNumberFormat="1" applyFont="1" applyFill="1" applyBorder="1" applyAlignment="1" applyProtection="1">
      <alignment horizontal="left" wrapText="1"/>
    </xf>
    <xf numFmtId="171" fontId="28" fillId="33" borderId="83" xfId="235" applyNumberFormat="1" applyFont="1" applyFill="1" applyBorder="1" applyProtection="1"/>
    <xf numFmtId="171" fontId="28" fillId="33" borderId="561" xfId="235" applyNumberFormat="1" applyFont="1" applyFill="1" applyBorder="1" applyProtection="1"/>
    <xf numFmtId="167" fontId="0" fillId="0" borderId="0" xfId="0" applyBorder="1" applyProtection="1"/>
    <xf numFmtId="171" fontId="28" fillId="33" borderId="80" xfId="235" applyNumberFormat="1" applyFont="1" applyFill="1" applyBorder="1" applyProtection="1"/>
    <xf numFmtId="38" fontId="28" fillId="0" borderId="65" xfId="0" applyNumberFormat="1" applyFont="1" applyFill="1" applyBorder="1" applyProtection="1"/>
    <xf numFmtId="0" fontId="18" fillId="0" borderId="0" xfId="237" applyProtection="1"/>
    <xf numFmtId="38" fontId="28" fillId="0" borderId="291" xfId="0" applyNumberFormat="1" applyFont="1" applyFill="1" applyBorder="1" applyProtection="1"/>
    <xf numFmtId="38" fontId="28" fillId="0" borderId="63" xfId="0" applyNumberFormat="1" applyFont="1" applyFill="1" applyBorder="1" applyProtection="1"/>
    <xf numFmtId="171" fontId="35" fillId="33" borderId="63" xfId="202" applyNumberFormat="1" applyFont="1" applyFill="1" applyBorder="1" applyProtection="1"/>
    <xf numFmtId="171" fontId="35" fillId="33" borderId="43" xfId="202" applyNumberFormat="1" applyFont="1" applyFill="1" applyBorder="1" applyProtection="1"/>
    <xf numFmtId="171" fontId="35" fillId="33" borderId="41" xfId="202" applyNumberFormat="1" applyFont="1" applyFill="1" applyBorder="1" applyProtection="1"/>
    <xf numFmtId="167" fontId="28" fillId="0" borderId="348" xfId="0" applyFont="1" applyBorder="1" applyProtection="1"/>
    <xf numFmtId="167" fontId="28" fillId="0" borderId="108" xfId="0" applyFont="1" applyBorder="1" applyProtection="1"/>
    <xf numFmtId="167" fontId="28" fillId="0" borderId="72" xfId="0" applyFont="1" applyBorder="1" applyProtection="1"/>
    <xf numFmtId="0" fontId="27" fillId="33" borderId="0" xfId="21178" applyFont="1" applyFill="1" applyBorder="1" applyAlignment="1" applyProtection="1">
      <alignment horizontal="center" wrapText="1"/>
    </xf>
    <xf numFmtId="49" fontId="93" fillId="33" borderId="271" xfId="2" applyNumberFormat="1" applyFont="1" applyFill="1" applyBorder="1" applyAlignment="1" applyProtection="1">
      <alignment horizontal="center"/>
    </xf>
    <xf numFmtId="167" fontId="148" fillId="33" borderId="0" xfId="0" applyFont="1" applyFill="1" applyBorder="1" applyProtection="1"/>
    <xf numFmtId="0" fontId="149" fillId="0" borderId="0" xfId="237" applyFont="1" applyBorder="1" applyProtection="1"/>
    <xf numFmtId="167" fontId="93" fillId="41" borderId="271" xfId="0" applyFont="1" applyFill="1" applyBorder="1" applyAlignment="1" applyProtection="1">
      <alignment wrapText="1"/>
    </xf>
    <xf numFmtId="171" fontId="26" fillId="41" borderId="537" xfId="202" applyNumberFormat="1" applyFont="1" applyFill="1" applyBorder="1" applyAlignment="1" applyProtection="1">
      <alignment wrapText="1"/>
    </xf>
    <xf numFmtId="0" fontId="94" fillId="33" borderId="0" xfId="21178" applyFont="1" applyFill="1" applyBorder="1" applyProtection="1"/>
    <xf numFmtId="0" fontId="28" fillId="33" borderId="80" xfId="21178" applyFont="1" applyFill="1" applyBorder="1" applyProtection="1"/>
    <xf numFmtId="49" fontId="28" fillId="33" borderId="159" xfId="21178" applyNumberFormat="1" applyFont="1" applyFill="1" applyBorder="1" applyAlignment="1" applyProtection="1">
      <alignment horizontal="center"/>
    </xf>
    <xf numFmtId="0" fontId="28" fillId="33" borderId="164" xfId="21178" quotePrefix="1" applyFont="1" applyFill="1" applyBorder="1" applyAlignment="1" applyProtection="1">
      <alignment horizontal="center" vertical="top"/>
    </xf>
    <xf numFmtId="41" fontId="28" fillId="33" borderId="165" xfId="21178" applyNumberFormat="1" applyFont="1" applyFill="1" applyBorder="1" applyProtection="1"/>
    <xf numFmtId="187" fontId="27" fillId="33" borderId="159" xfId="21180" quotePrefix="1" applyNumberFormat="1" applyFont="1" applyFill="1" applyBorder="1" applyAlignment="1" applyProtection="1">
      <alignment horizontal="center" vertical="center" wrapText="1"/>
    </xf>
    <xf numFmtId="0" fontId="28" fillId="0" borderId="0" xfId="21178" applyFont="1" applyProtection="1"/>
    <xf numFmtId="0" fontId="27" fillId="33" borderId="520" xfId="21178" applyFont="1" applyFill="1" applyBorder="1" applyProtection="1"/>
    <xf numFmtId="164" fontId="28" fillId="0" borderId="559" xfId="21180" applyNumberFormat="1" applyFont="1" applyFill="1" applyBorder="1" applyProtection="1"/>
    <xf numFmtId="10" fontId="28" fillId="0" borderId="559" xfId="21180" applyNumberFormat="1" applyFont="1" applyFill="1" applyBorder="1" applyProtection="1">
      <protection locked="0"/>
    </xf>
    <xf numFmtId="10" fontId="28" fillId="0" borderId="127" xfId="7" applyNumberFormat="1" applyFont="1" applyFill="1" applyBorder="1" applyAlignment="1" applyProtection="1">
      <alignment horizontal="center"/>
      <protection locked="0"/>
    </xf>
    <xf numFmtId="167" fontId="28" fillId="33" borderId="46" xfId="11" quotePrefix="1" applyFont="1" applyFill="1" applyBorder="1" applyAlignment="1" applyProtection="1">
      <alignment horizontal="left" wrapText="1"/>
    </xf>
    <xf numFmtId="167" fontId="28" fillId="33" borderId="384" xfId="11" quotePrefix="1" applyFont="1" applyFill="1" applyBorder="1" applyAlignment="1" applyProtection="1">
      <alignment horizontal="left" wrapText="1"/>
    </xf>
    <xf numFmtId="167" fontId="28" fillId="3" borderId="633" xfId="11" applyFont="1" applyFill="1" applyBorder="1" applyAlignment="1" applyProtection="1">
      <alignment horizontal="left"/>
      <protection locked="0"/>
    </xf>
    <xf numFmtId="167" fontId="28" fillId="0" borderId="633" xfId="0" applyFont="1" applyFill="1" applyBorder="1" applyProtection="1">
      <protection locked="0"/>
    </xf>
    <xf numFmtId="167" fontId="28" fillId="0" borderId="633" xfId="11" quotePrefix="1" applyFont="1" applyBorder="1" applyAlignment="1" applyProtection="1">
      <alignment horizontal="left"/>
      <protection locked="0"/>
    </xf>
    <xf numFmtId="0" fontId="27" fillId="28" borderId="0" xfId="18753" applyFont="1" applyFill="1" applyAlignment="1" applyProtection="1">
      <alignment horizontal="left"/>
    </xf>
    <xf numFmtId="0" fontId="27" fillId="28" borderId="0" xfId="18753" applyFont="1" applyFill="1" applyBorder="1" applyAlignment="1" applyProtection="1">
      <alignment wrapText="1"/>
    </xf>
    <xf numFmtId="0" fontId="28" fillId="28" borderId="0" xfId="208" applyFont="1" applyFill="1" applyBorder="1" applyAlignment="1"/>
    <xf numFmtId="0" fontId="101" fillId="28" borderId="0" xfId="208" quotePrefix="1" applyFont="1" applyFill="1" applyBorder="1" applyAlignment="1">
      <alignment horizontal="center"/>
    </xf>
    <xf numFmtId="171" fontId="28" fillId="28" borderId="0" xfId="235" quotePrefix="1" applyNumberFormat="1" applyFont="1" applyFill="1" applyBorder="1" applyAlignment="1">
      <alignment horizontal="right"/>
    </xf>
    <xf numFmtId="3" fontId="101" fillId="28" borderId="0" xfId="208" quotePrefix="1" applyNumberFormat="1" applyFont="1" applyFill="1" applyBorder="1" applyAlignment="1">
      <alignment horizontal="center"/>
    </xf>
    <xf numFmtId="171" fontId="28" fillId="28" borderId="0" xfId="235" applyNumberFormat="1" applyFont="1" applyFill="1" applyBorder="1" applyAlignment="1">
      <alignment horizontal="right"/>
    </xf>
    <xf numFmtId="167" fontId="27" fillId="28" borderId="0" xfId="0" quotePrefix="1" applyFont="1" applyFill="1" applyAlignment="1">
      <alignment horizontal="left"/>
    </xf>
    <xf numFmtId="167" fontId="27" fillId="28" borderId="0" xfId="0" applyFont="1" applyFill="1" applyAlignment="1">
      <alignment wrapText="1"/>
    </xf>
    <xf numFmtId="0" fontId="28" fillId="28" borderId="0" xfId="208" applyFont="1" applyFill="1"/>
    <xf numFmtId="0" fontId="101" fillId="28" borderId="0" xfId="208" quotePrefix="1" applyFont="1" applyFill="1" applyAlignment="1">
      <alignment horizontal="center"/>
    </xf>
    <xf numFmtId="171" fontId="28" fillId="28" borderId="0" xfId="235" applyNumberFormat="1" applyFont="1" applyFill="1" applyAlignment="1">
      <alignment horizontal="right"/>
    </xf>
    <xf numFmtId="3" fontId="101" fillId="28" borderId="0" xfId="208" quotePrefix="1" applyNumberFormat="1" applyFont="1" applyFill="1" applyAlignment="1">
      <alignment horizontal="center"/>
    </xf>
    <xf numFmtId="0" fontId="28" fillId="28" borderId="0" xfId="208" applyFont="1" applyFill="1" applyAlignment="1">
      <alignment horizontal="left"/>
    </xf>
    <xf numFmtId="0" fontId="101" fillId="28" borderId="605" xfId="18753" applyFont="1" applyFill="1" applyBorder="1" applyAlignment="1" applyProtection="1">
      <alignment wrapText="1"/>
    </xf>
    <xf numFmtId="0" fontId="28" fillId="28" borderId="605" xfId="208" applyFont="1" applyFill="1" applyBorder="1" applyAlignment="1"/>
    <xf numFmtId="0" fontId="101" fillId="28" borderId="605" xfId="208" quotePrefix="1" applyFont="1" applyFill="1" applyBorder="1" applyAlignment="1">
      <alignment horizontal="center"/>
    </xf>
    <xf numFmtId="171" fontId="28" fillId="28" borderId="605" xfId="235" quotePrefix="1" applyNumberFormat="1" applyFont="1" applyFill="1" applyBorder="1" applyAlignment="1">
      <alignment horizontal="right"/>
    </xf>
    <xf numFmtId="3" fontId="101" fillId="28" borderId="605" xfId="208" quotePrefix="1" applyNumberFormat="1" applyFont="1" applyFill="1" applyBorder="1" applyAlignment="1">
      <alignment horizontal="center"/>
    </xf>
    <xf numFmtId="171" fontId="28" fillId="29" borderId="605" xfId="235" applyNumberFormat="1" applyFont="1" applyFill="1" applyBorder="1" applyAlignment="1">
      <alignment horizontal="right"/>
    </xf>
    <xf numFmtId="167" fontId="101" fillId="28" borderId="605" xfId="0" applyFont="1" applyFill="1" applyBorder="1" applyAlignment="1">
      <alignment wrapText="1"/>
    </xf>
    <xf numFmtId="167" fontId="101" fillId="28" borderId="0" xfId="0" applyFont="1" applyFill="1" applyBorder="1"/>
    <xf numFmtId="0" fontId="28" fillId="28" borderId="0" xfId="208" applyFont="1" applyFill="1" applyBorder="1"/>
    <xf numFmtId="0" fontId="28" fillId="33" borderId="0" xfId="208" applyFont="1" applyFill="1" applyAlignment="1">
      <alignment horizontal="left"/>
    </xf>
    <xf numFmtId="167" fontId="101" fillId="33" borderId="0" xfId="0" applyFont="1" applyFill="1" applyBorder="1"/>
    <xf numFmtId="0" fontId="28" fillId="33" borderId="0" xfId="208" applyFont="1" applyFill="1" applyBorder="1"/>
    <xf numFmtId="0" fontId="101" fillId="33" borderId="0" xfId="208" quotePrefix="1" applyFont="1" applyFill="1" applyBorder="1" applyAlignment="1">
      <alignment horizontal="center"/>
    </xf>
    <xf numFmtId="38" fontId="28" fillId="33" borderId="0" xfId="210" applyNumberFormat="1" applyFont="1" applyFill="1" applyBorder="1"/>
    <xf numFmtId="3" fontId="101" fillId="33" borderId="0" xfId="208" quotePrefix="1" applyNumberFormat="1" applyFont="1" applyFill="1" applyBorder="1" applyAlignment="1">
      <alignment horizontal="center"/>
    </xf>
    <xf numFmtId="38" fontId="28" fillId="33" borderId="0" xfId="208" applyNumberFormat="1" applyFont="1" applyFill="1" applyBorder="1"/>
    <xf numFmtId="38" fontId="28" fillId="33" borderId="0" xfId="208" applyNumberFormat="1" applyFont="1" applyFill="1" applyBorder="1" applyAlignment="1"/>
    <xf numFmtId="187" fontId="27" fillId="33" borderId="108" xfId="21180" applyNumberFormat="1" applyFont="1" applyFill="1" applyBorder="1" applyAlignment="1">
      <alignment horizontal="center" vertical="top" wrapText="1"/>
    </xf>
    <xf numFmtId="41" fontId="28" fillId="33" borderId="327" xfId="202" applyNumberFormat="1" applyFont="1" applyFill="1" applyBorder="1" applyProtection="1"/>
    <xf numFmtId="41" fontId="28" fillId="33" borderId="485" xfId="202" applyNumberFormat="1" applyFont="1" applyFill="1" applyBorder="1" applyProtection="1"/>
    <xf numFmtId="41" fontId="28" fillId="33" borderId="479" xfId="202" applyNumberFormat="1" applyFont="1" applyFill="1" applyBorder="1" applyProtection="1"/>
    <xf numFmtId="41" fontId="28" fillId="0" borderId="485" xfId="202" applyNumberFormat="1" applyFont="1" applyFill="1" applyBorder="1" applyProtection="1">
      <protection locked="0"/>
    </xf>
    <xf numFmtId="41" fontId="28" fillId="0" borderId="479" xfId="202" applyNumberFormat="1" applyFont="1" applyBorder="1" applyProtection="1">
      <protection locked="0"/>
    </xf>
    <xf numFmtId="41" fontId="28" fillId="0" borderId="473" xfId="202" applyNumberFormat="1" applyFont="1" applyFill="1" applyBorder="1" applyProtection="1">
      <protection locked="0"/>
    </xf>
    <xf numFmtId="41" fontId="28" fillId="0" borderId="237" xfId="202" applyNumberFormat="1" applyFont="1" applyFill="1" applyBorder="1" applyProtection="1">
      <protection locked="0"/>
    </xf>
    <xf numFmtId="41" fontId="28" fillId="0" borderId="160" xfId="202" applyNumberFormat="1" applyFont="1" applyBorder="1" applyProtection="1">
      <protection locked="0"/>
    </xf>
    <xf numFmtId="41" fontId="27" fillId="32" borderId="75" xfId="202" applyNumberFormat="1" applyFont="1" applyFill="1" applyBorder="1" applyProtection="1"/>
    <xf numFmtId="41" fontId="28" fillId="32" borderId="488" xfId="202" applyNumberFormat="1" applyFont="1" applyFill="1" applyBorder="1" applyProtection="1"/>
    <xf numFmtId="41" fontId="28" fillId="0" borderId="327" xfId="202" applyNumberFormat="1" applyFont="1" applyFill="1" applyBorder="1" applyProtection="1">
      <protection locked="0"/>
    </xf>
    <xf numFmtId="41" fontId="28" fillId="0" borderId="345" xfId="202" applyNumberFormat="1" applyFont="1" applyBorder="1" applyProtection="1">
      <protection locked="0"/>
    </xf>
    <xf numFmtId="41" fontId="28" fillId="0" borderId="489" xfId="202" applyNumberFormat="1" applyFont="1" applyFill="1" applyBorder="1" applyProtection="1">
      <protection locked="0"/>
    </xf>
    <xf numFmtId="41" fontId="28" fillId="0" borderId="487" xfId="202" applyNumberFormat="1" applyFont="1" applyBorder="1" applyProtection="1">
      <protection locked="0"/>
    </xf>
    <xf numFmtId="41" fontId="31" fillId="29" borderId="432" xfId="202" applyNumberFormat="1" applyFont="1" applyFill="1" applyBorder="1" applyProtection="1"/>
    <xf numFmtId="41" fontId="31" fillId="29" borderId="313" xfId="202" applyNumberFormat="1" applyFont="1" applyFill="1" applyBorder="1" applyProtection="1"/>
    <xf numFmtId="41" fontId="28" fillId="0" borderId="63" xfId="202" applyNumberFormat="1" applyFont="1" applyBorder="1" applyAlignment="1" applyProtection="1">
      <alignment horizontal="center"/>
      <protection locked="0"/>
    </xf>
    <xf numFmtId="41" fontId="28" fillId="0" borderId="63" xfId="202" applyNumberFormat="1" applyFont="1" applyFill="1" applyBorder="1" applyAlignment="1" applyProtection="1">
      <alignment horizontal="right"/>
      <protection locked="0"/>
    </xf>
    <xf numFmtId="41" fontId="28" fillId="0" borderId="108" xfId="202" applyNumberFormat="1" applyFont="1" applyFill="1" applyBorder="1" applyAlignment="1" applyProtection="1">
      <alignment horizontal="right"/>
      <protection locked="0"/>
    </xf>
    <xf numFmtId="41" fontId="27" fillId="31" borderId="520" xfId="202" applyNumberFormat="1" applyFont="1" applyFill="1" applyBorder="1" applyAlignment="1" applyProtection="1">
      <alignment horizontal="right"/>
    </xf>
    <xf numFmtId="41" fontId="28" fillId="0" borderId="159" xfId="202" quotePrefix="1" applyNumberFormat="1" applyFont="1" applyFill="1" applyBorder="1" applyAlignment="1" applyProtection="1">
      <alignment horizontal="right"/>
      <protection locked="0"/>
    </xf>
    <xf numFmtId="41" fontId="28" fillId="0" borderId="159" xfId="202" applyNumberFormat="1" applyFont="1" applyFill="1" applyBorder="1" applyAlignment="1" applyProtection="1">
      <alignment horizontal="right"/>
      <protection locked="0"/>
    </xf>
    <xf numFmtId="41" fontId="27" fillId="34" borderId="135" xfId="202" applyNumberFormat="1" applyFont="1" applyFill="1" applyBorder="1" applyAlignment="1">
      <alignment horizontal="right"/>
    </xf>
    <xf numFmtId="41" fontId="27" fillId="34" borderId="520" xfId="202" applyNumberFormat="1" applyFont="1" applyFill="1" applyBorder="1" applyAlignment="1">
      <alignment horizontal="right"/>
    </xf>
    <xf numFmtId="41" fontId="28" fillId="33" borderId="291" xfId="202" applyNumberFormat="1" applyFont="1" applyFill="1" applyBorder="1" applyAlignment="1">
      <alignment horizontal="right"/>
    </xf>
    <xf numFmtId="41" fontId="28" fillId="0" borderId="291" xfId="202" applyNumberFormat="1" applyFont="1" applyFill="1" applyBorder="1" applyAlignment="1" applyProtection="1">
      <alignment horizontal="right"/>
      <protection locked="0"/>
    </xf>
    <xf numFmtId="41" fontId="28" fillId="33" borderId="520" xfId="202" applyNumberFormat="1" applyFont="1" applyFill="1" applyBorder="1" applyAlignment="1">
      <alignment horizontal="right"/>
    </xf>
    <xf numFmtId="41" fontId="27" fillId="34" borderId="108" xfId="202" applyNumberFormat="1" applyFont="1" applyFill="1" applyBorder="1" applyAlignment="1">
      <alignment horizontal="right"/>
    </xf>
    <xf numFmtId="41" fontId="27" fillId="34" borderId="159" xfId="202" applyNumberFormat="1" applyFont="1" applyFill="1" applyBorder="1" applyAlignment="1">
      <alignment horizontal="right"/>
    </xf>
    <xf numFmtId="41" fontId="28" fillId="33" borderId="307" xfId="202" applyNumberFormat="1" applyFont="1" applyFill="1" applyBorder="1" applyAlignment="1">
      <alignment horizontal="right"/>
    </xf>
    <xf numFmtId="41" fontId="28" fillId="0" borderId="559" xfId="202" applyNumberFormat="1" applyFont="1" applyBorder="1" applyAlignment="1" applyProtection="1">
      <alignment horizontal="right"/>
      <protection locked="0"/>
    </xf>
    <xf numFmtId="41" fontId="28" fillId="33" borderId="159" xfId="202" applyNumberFormat="1" applyFont="1" applyFill="1" applyBorder="1" applyAlignment="1">
      <alignment horizontal="right"/>
    </xf>
    <xf numFmtId="41" fontId="28" fillId="33" borderId="237" xfId="202" applyNumberFormat="1" applyFont="1" applyFill="1" applyBorder="1" applyAlignment="1">
      <alignment horizontal="right"/>
    </xf>
    <xf numFmtId="41" fontId="27" fillId="34" borderId="555" xfId="202" applyNumberFormat="1" applyFont="1" applyFill="1" applyBorder="1" applyAlignment="1">
      <alignment horizontal="right"/>
    </xf>
    <xf numFmtId="41" fontId="28" fillId="33" borderId="63" xfId="202" applyNumberFormat="1" applyFont="1" applyFill="1" applyBorder="1" applyAlignment="1">
      <alignment horizontal="right"/>
    </xf>
    <xf numFmtId="41" fontId="28" fillId="0" borderId="63" xfId="202" applyNumberFormat="1" applyFont="1" applyBorder="1" applyAlignment="1" applyProtection="1">
      <alignment horizontal="right"/>
      <protection locked="0"/>
    </xf>
    <xf numFmtId="41" fontId="28" fillId="0" borderId="127" xfId="202" applyNumberFormat="1" applyFont="1" applyBorder="1" applyAlignment="1" applyProtection="1">
      <alignment horizontal="right"/>
      <protection locked="0"/>
    </xf>
    <xf numFmtId="41" fontId="93" fillId="0" borderId="108" xfId="202" applyNumberFormat="1" applyFont="1" applyFill="1" applyBorder="1" applyAlignment="1" applyProtection="1">
      <protection locked="0"/>
    </xf>
    <xf numFmtId="41" fontId="93" fillId="0" borderId="428" xfId="202" applyNumberFormat="1" applyFont="1" applyFill="1" applyBorder="1" applyAlignment="1" applyProtection="1">
      <protection locked="0"/>
    </xf>
    <xf numFmtId="41" fontId="93" fillId="0" borderId="559" xfId="202" applyNumberFormat="1" applyFont="1" applyFill="1" applyBorder="1" applyAlignment="1" applyProtection="1">
      <protection locked="0"/>
    </xf>
    <xf numFmtId="41" fontId="93" fillId="0" borderId="562" xfId="202" applyNumberFormat="1" applyFont="1" applyFill="1" applyBorder="1" applyAlignment="1" applyProtection="1">
      <protection locked="0"/>
    </xf>
    <xf numFmtId="41" fontId="93" fillId="33" borderId="559" xfId="202" applyNumberFormat="1" applyFont="1" applyFill="1" applyBorder="1" applyAlignment="1" applyProtection="1">
      <protection locked="0"/>
    </xf>
    <xf numFmtId="41" fontId="93" fillId="0" borderId="159" xfId="202" applyNumberFormat="1" applyFont="1" applyFill="1" applyBorder="1" applyAlignment="1" applyProtection="1">
      <protection locked="0"/>
    </xf>
    <xf numFmtId="41" fontId="93" fillId="0" borderId="160" xfId="202" applyNumberFormat="1" applyFont="1" applyFill="1" applyBorder="1" applyAlignment="1" applyProtection="1">
      <protection locked="0"/>
    </xf>
    <xf numFmtId="41" fontId="93" fillId="32" borderId="440" xfId="202" applyNumberFormat="1" applyFont="1" applyFill="1" applyBorder="1" applyAlignment="1" applyProtection="1"/>
    <xf numFmtId="41" fontId="93" fillId="32" borderId="439" xfId="202" applyNumberFormat="1" applyFont="1" applyFill="1" applyBorder="1" applyAlignment="1" applyProtection="1"/>
    <xf numFmtId="41" fontId="93" fillId="0" borderId="582" xfId="202" applyNumberFormat="1" applyFont="1" applyFill="1" applyBorder="1" applyAlignment="1" applyProtection="1">
      <protection locked="0"/>
    </xf>
    <xf numFmtId="41" fontId="93" fillId="29" borderId="440" xfId="202" applyNumberFormat="1" applyFont="1" applyFill="1" applyBorder="1" applyProtection="1"/>
    <xf numFmtId="41" fontId="93" fillId="29" borderId="439" xfId="202" applyNumberFormat="1" applyFont="1" applyFill="1" applyBorder="1" applyProtection="1"/>
    <xf numFmtId="41" fontId="93" fillId="33" borderId="108" xfId="202" applyNumberFormat="1" applyFont="1" applyFill="1" applyBorder="1" applyAlignment="1" applyProtection="1"/>
    <xf numFmtId="41" fontId="93" fillId="33" borderId="428" xfId="202" applyNumberFormat="1" applyFont="1" applyFill="1" applyBorder="1" applyAlignment="1" applyProtection="1"/>
    <xf numFmtId="41" fontId="93" fillId="33" borderId="559" xfId="202" applyNumberFormat="1" applyFont="1" applyFill="1" applyBorder="1" applyAlignment="1" applyProtection="1"/>
    <xf numFmtId="41" fontId="93" fillId="33" borderId="562" xfId="202" applyNumberFormat="1" applyFont="1" applyFill="1" applyBorder="1" applyAlignment="1" applyProtection="1"/>
    <xf numFmtId="41" fontId="93" fillId="33" borderId="159" xfId="202" applyNumberFormat="1" applyFont="1" applyFill="1" applyBorder="1" applyAlignment="1" applyProtection="1"/>
    <xf numFmtId="41" fontId="93" fillId="33" borderId="160" xfId="202" applyNumberFormat="1" applyFont="1" applyFill="1" applyBorder="1" applyAlignment="1" applyProtection="1"/>
    <xf numFmtId="41" fontId="93" fillId="0" borderId="581" xfId="202" applyNumberFormat="1" applyFont="1" applyFill="1" applyBorder="1" applyAlignment="1" applyProtection="1">
      <protection locked="0"/>
    </xf>
    <xf numFmtId="41" fontId="93" fillId="28" borderId="159" xfId="202" applyNumberFormat="1" applyFont="1" applyFill="1" applyBorder="1" applyAlignment="1" applyProtection="1">
      <alignment horizontal="center" vertical="center" wrapText="1"/>
    </xf>
    <xf numFmtId="41" fontId="93" fillId="28" borderId="160" xfId="202" applyNumberFormat="1" applyFont="1" applyFill="1" applyBorder="1" applyAlignment="1" applyProtection="1">
      <alignment horizontal="center" vertical="center" wrapText="1"/>
    </xf>
    <xf numFmtId="41" fontId="94" fillId="29" borderId="432" xfId="202" applyNumberFormat="1" applyFont="1" applyFill="1" applyBorder="1" applyProtection="1"/>
    <xf numFmtId="41" fontId="94" fillId="0" borderId="581" xfId="235" applyNumberFormat="1" applyFont="1" applyFill="1" applyBorder="1" applyProtection="1">
      <protection locked="0"/>
    </xf>
    <xf numFmtId="41" fontId="94" fillId="0" borderId="559" xfId="235" applyNumberFormat="1" applyFont="1" applyFill="1" applyBorder="1" applyProtection="1">
      <protection locked="0"/>
    </xf>
    <xf numFmtId="41" fontId="94" fillId="0" borderId="127" xfId="235" applyNumberFormat="1" applyFont="1" applyFill="1" applyBorder="1" applyProtection="1">
      <protection locked="0"/>
    </xf>
    <xf numFmtId="41" fontId="93" fillId="33" borderId="0" xfId="0" applyNumberFormat="1" applyFont="1" applyFill="1" applyBorder="1" applyProtection="1"/>
    <xf numFmtId="41" fontId="93" fillId="33" borderId="0" xfId="6" applyNumberFormat="1" applyFont="1" applyFill="1" applyBorder="1" applyAlignment="1" applyProtection="1"/>
    <xf numFmtId="41" fontId="94" fillId="33" borderId="37" xfId="0" applyNumberFormat="1" applyFont="1" applyFill="1" applyBorder="1" applyAlignment="1" applyProtection="1">
      <alignment horizontal="center" wrapText="1"/>
    </xf>
    <xf numFmtId="41" fontId="94" fillId="28" borderId="62" xfId="0" applyNumberFormat="1" applyFont="1" applyFill="1" applyBorder="1" applyAlignment="1" applyProtection="1">
      <alignment horizontal="center" wrapText="1"/>
    </xf>
    <xf numFmtId="41" fontId="94" fillId="28" borderId="163" xfId="0" applyNumberFormat="1" applyFont="1" applyFill="1" applyBorder="1" applyAlignment="1" applyProtection="1">
      <alignment horizontal="center"/>
    </xf>
    <xf numFmtId="41" fontId="94" fillId="28" borderId="160" xfId="0" applyNumberFormat="1" applyFont="1" applyFill="1" applyBorder="1" applyAlignment="1" applyProtection="1">
      <alignment horizontal="center"/>
    </xf>
    <xf numFmtId="41" fontId="93" fillId="33" borderId="581" xfId="202" applyNumberFormat="1" applyFont="1" applyFill="1" applyBorder="1" applyProtection="1"/>
    <xf numFmtId="41" fontId="93" fillId="33" borderId="582" xfId="202" applyNumberFormat="1" applyFont="1" applyFill="1" applyBorder="1" applyProtection="1"/>
    <xf numFmtId="41" fontId="93" fillId="33" borderId="559" xfId="202" applyNumberFormat="1" applyFont="1" applyFill="1" applyBorder="1" applyAlignment="1" applyProtection="1">
      <alignment horizontal="center"/>
    </xf>
    <xf numFmtId="41" fontId="93" fillId="33" borderId="562" xfId="202" applyNumberFormat="1" applyFont="1" applyFill="1" applyBorder="1" applyAlignment="1" applyProtection="1">
      <alignment horizontal="center"/>
    </xf>
    <xf numFmtId="41" fontId="93" fillId="0" borderId="559" xfId="235" applyNumberFormat="1" applyFont="1" applyFill="1" applyBorder="1" applyAlignment="1" applyProtection="1">
      <alignment horizontal="center"/>
      <protection locked="0"/>
    </xf>
    <xf numFmtId="41" fontId="93" fillId="0" borderId="108" xfId="235" applyNumberFormat="1" applyFont="1" applyFill="1" applyBorder="1" applyAlignment="1" applyProtection="1">
      <alignment horizontal="center"/>
      <protection locked="0"/>
    </xf>
    <xf numFmtId="41" fontId="93" fillId="0" borderId="80" xfId="235" applyNumberFormat="1" applyFont="1" applyFill="1" applyBorder="1" applyAlignment="1" applyProtection="1">
      <alignment horizontal="center"/>
      <protection locked="0"/>
    </xf>
    <xf numFmtId="41" fontId="93" fillId="29" borderId="433" xfId="202" applyNumberFormat="1" applyFont="1" applyFill="1" applyBorder="1" applyProtection="1"/>
    <xf numFmtId="41" fontId="93" fillId="29" borderId="438" xfId="202" applyNumberFormat="1" applyFont="1" applyFill="1" applyBorder="1" applyProtection="1"/>
    <xf numFmtId="41" fontId="93" fillId="33" borderId="581" xfId="0" applyNumberFormat="1" applyFont="1" applyFill="1" applyBorder="1" applyProtection="1"/>
    <xf numFmtId="41" fontId="93" fillId="33" borderId="582" xfId="0" applyNumberFormat="1" applyFont="1" applyFill="1" applyBorder="1" applyProtection="1"/>
    <xf numFmtId="41" fontId="93" fillId="33" borderId="559" xfId="0" applyNumberFormat="1" applyFont="1" applyFill="1" applyBorder="1" applyProtection="1"/>
    <xf numFmtId="41" fontId="93" fillId="33" borderId="562" xfId="0" applyNumberFormat="1" applyFont="1" applyFill="1" applyBorder="1" applyProtection="1"/>
    <xf numFmtId="41" fontId="93" fillId="29" borderId="521" xfId="202" applyNumberFormat="1" applyFont="1" applyFill="1" applyBorder="1" applyProtection="1"/>
    <xf numFmtId="41" fontId="94" fillId="28" borderId="440" xfId="0" applyNumberFormat="1" applyFont="1" applyFill="1" applyBorder="1" applyProtection="1"/>
    <xf numFmtId="41" fontId="94" fillId="28" borderId="160" xfId="0" applyNumberFormat="1" applyFont="1" applyFill="1" applyBorder="1" applyProtection="1"/>
    <xf numFmtId="41" fontId="93" fillId="29" borderId="608" xfId="202" applyNumberFormat="1" applyFont="1" applyFill="1" applyBorder="1" applyProtection="1"/>
    <xf numFmtId="41" fontId="93" fillId="0" borderId="511" xfId="235" applyNumberFormat="1" applyFont="1" applyFill="1" applyBorder="1" applyAlignment="1" applyProtection="1">
      <alignment horizontal="center" vertical="center"/>
      <protection locked="0"/>
    </xf>
    <xf numFmtId="41" fontId="93" fillId="0" borderId="293" xfId="235" applyNumberFormat="1" applyFont="1" applyFill="1" applyBorder="1" applyAlignment="1" applyProtection="1">
      <alignment horizontal="center" vertical="center"/>
      <protection locked="0"/>
    </xf>
    <xf numFmtId="41" fontId="28" fillId="0" borderId="559" xfId="202" applyNumberFormat="1" applyFont="1" applyFill="1" applyBorder="1" applyProtection="1">
      <protection locked="0"/>
    </xf>
    <xf numFmtId="41" fontId="28" fillId="36" borderId="440" xfId="202" applyNumberFormat="1" applyFont="1" applyFill="1" applyBorder="1" applyAlignment="1" applyProtection="1">
      <alignment horizontal="right"/>
    </xf>
    <xf numFmtId="41" fontId="28" fillId="0" borderId="108" xfId="202" applyNumberFormat="1" applyFont="1" applyFill="1" applyBorder="1" applyProtection="1">
      <protection locked="0"/>
    </xf>
    <xf numFmtId="41" fontId="28" fillId="0" borderId="159" xfId="202" applyNumberFormat="1" applyFont="1" applyFill="1" applyBorder="1" applyProtection="1">
      <protection locked="0"/>
    </xf>
    <xf numFmtId="41" fontId="27" fillId="32" borderId="440" xfId="202" applyNumberFormat="1" applyFont="1" applyFill="1" applyBorder="1" applyProtection="1"/>
    <xf numFmtId="41" fontId="28" fillId="0" borderId="581" xfId="202" applyNumberFormat="1" applyFont="1" applyFill="1" applyBorder="1" applyProtection="1">
      <protection locked="0"/>
    </xf>
    <xf numFmtId="41" fontId="28" fillId="29" borderId="432" xfId="202" applyNumberFormat="1" applyFont="1" applyFill="1" applyBorder="1" applyProtection="1"/>
    <xf numFmtId="41" fontId="28" fillId="33" borderId="108" xfId="214" applyNumberFormat="1" applyFont="1" applyFill="1" applyBorder="1" applyProtection="1"/>
    <xf numFmtId="41" fontId="28" fillId="33" borderId="80" xfId="214" applyNumberFormat="1" applyFont="1" applyFill="1" applyBorder="1" applyProtection="1"/>
    <xf numFmtId="41" fontId="28" fillId="33" borderId="428" xfId="214" applyNumberFormat="1" applyFont="1" applyFill="1" applyBorder="1" applyProtection="1"/>
    <xf numFmtId="41" fontId="27" fillId="0" borderId="559" xfId="202" applyNumberFormat="1" applyFont="1" applyFill="1" applyBorder="1" applyProtection="1">
      <protection locked="0"/>
    </xf>
    <xf numFmtId="41" fontId="27" fillId="36" borderId="440" xfId="202" applyNumberFormat="1" applyFont="1" applyFill="1" applyBorder="1" applyProtection="1"/>
    <xf numFmtId="41" fontId="27" fillId="36" borderId="440" xfId="202" applyNumberFormat="1" applyFont="1" applyFill="1" applyBorder="1" applyAlignment="1" applyProtection="1">
      <alignment horizontal="right"/>
    </xf>
    <xf numFmtId="41" fontId="28" fillId="36" borderId="440" xfId="202" applyNumberFormat="1" applyFont="1" applyFill="1" applyBorder="1" applyProtection="1"/>
    <xf numFmtId="41" fontId="28" fillId="33" borderId="108" xfId="202" applyNumberFormat="1" applyFont="1" applyFill="1" applyBorder="1" applyProtection="1"/>
    <xf numFmtId="41" fontId="28" fillId="33" borderId="440" xfId="202" applyNumberFormat="1" applyFont="1" applyFill="1" applyBorder="1" applyProtection="1"/>
    <xf numFmtId="41" fontId="28" fillId="33" borderId="440" xfId="202" applyNumberFormat="1" applyFont="1" applyFill="1" applyBorder="1" applyAlignment="1" applyProtection="1">
      <alignment horizontal="right"/>
    </xf>
    <xf numFmtId="41" fontId="28" fillId="32" borderId="440" xfId="202" applyNumberFormat="1" applyFont="1" applyFill="1" applyBorder="1" applyProtection="1"/>
    <xf numFmtId="41" fontId="28" fillId="36" borderId="291" xfId="202" applyNumberFormat="1" applyFont="1" applyFill="1" applyBorder="1" applyAlignment="1" applyProtection="1">
      <alignment horizontal="right"/>
    </xf>
    <xf numFmtId="41" fontId="28" fillId="0" borderId="571" xfId="202" applyNumberFormat="1" applyFont="1" applyFill="1" applyBorder="1" applyProtection="1">
      <protection locked="0"/>
    </xf>
    <xf numFmtId="41" fontId="28" fillId="36" borderId="479" xfId="202" applyNumberFormat="1" applyFont="1" applyFill="1" applyBorder="1" applyAlignment="1" applyProtection="1">
      <alignment horizontal="right"/>
    </xf>
    <xf numFmtId="41" fontId="28" fillId="36" borderId="559" xfId="202" applyNumberFormat="1" applyFont="1" applyFill="1" applyBorder="1" applyAlignment="1" applyProtection="1">
      <alignment horizontal="right"/>
    </xf>
    <xf numFmtId="41" fontId="28" fillId="0" borderId="583" xfId="202" applyNumberFormat="1" applyFont="1" applyFill="1" applyBorder="1" applyProtection="1">
      <protection locked="0"/>
    </xf>
    <xf numFmtId="41" fontId="28" fillId="36" borderId="568" xfId="202" applyNumberFormat="1" applyFont="1" applyFill="1" applyBorder="1" applyAlignment="1" applyProtection="1">
      <alignment horizontal="right"/>
    </xf>
    <xf numFmtId="41" fontId="28" fillId="0" borderId="163" xfId="202" applyNumberFormat="1" applyFont="1" applyFill="1" applyBorder="1" applyProtection="1">
      <protection locked="0"/>
    </xf>
    <xf numFmtId="41" fontId="27" fillId="29" borderId="432" xfId="202" applyNumberFormat="1" applyFont="1" applyFill="1" applyBorder="1" applyProtection="1"/>
    <xf numFmtId="41" fontId="27" fillId="31" borderId="159" xfId="202" applyNumberFormat="1" applyFont="1" applyFill="1" applyBorder="1" applyProtection="1"/>
    <xf numFmtId="41" fontId="28" fillId="33" borderId="163" xfId="202" applyNumberFormat="1" applyFont="1" applyFill="1" applyBorder="1" applyAlignment="1" applyProtection="1">
      <alignment horizontal="center"/>
    </xf>
    <xf numFmtId="41" fontId="28" fillId="29" borderId="440" xfId="202" applyNumberFormat="1" applyFont="1" applyFill="1" applyBorder="1" applyProtection="1"/>
    <xf numFmtId="41" fontId="28" fillId="0" borderId="483" xfId="202" applyNumberFormat="1" applyFont="1" applyFill="1" applyBorder="1" applyProtection="1">
      <protection locked="0"/>
    </xf>
    <xf numFmtId="41" fontId="28" fillId="0" borderId="163" xfId="202" applyNumberFormat="1" applyFont="1" applyFill="1" applyBorder="1" applyAlignment="1" applyProtection="1">
      <alignment horizontal="center"/>
      <protection locked="0"/>
    </xf>
    <xf numFmtId="41" fontId="28" fillId="0" borderId="440" xfId="202" applyNumberFormat="1" applyFont="1" applyFill="1" applyBorder="1" applyProtection="1">
      <protection locked="0"/>
    </xf>
    <xf numFmtId="41" fontId="28" fillId="0" borderId="499" xfId="202" applyNumberFormat="1" applyFont="1" applyFill="1" applyBorder="1" applyProtection="1">
      <protection locked="0"/>
    </xf>
    <xf numFmtId="41" fontId="28" fillId="0" borderId="520" xfId="202" applyNumberFormat="1" applyFont="1" applyFill="1" applyBorder="1" applyProtection="1">
      <protection locked="0"/>
    </xf>
    <xf numFmtId="41" fontId="31" fillId="29" borderId="440" xfId="202" applyNumberFormat="1" applyFont="1" applyFill="1" applyBorder="1" applyProtection="1"/>
    <xf numFmtId="41" fontId="28" fillId="33" borderId="108" xfId="202" applyNumberFormat="1" applyFont="1" applyFill="1" applyBorder="1" applyAlignment="1" applyProtection="1">
      <alignment horizontal="center"/>
    </xf>
    <xf numFmtId="41" fontId="28" fillId="0" borderId="440" xfId="237" applyNumberFormat="1" applyFont="1" applyBorder="1" applyProtection="1">
      <protection locked="0"/>
    </xf>
    <xf numFmtId="41" fontId="28" fillId="0" borderId="440" xfId="202" applyNumberFormat="1" applyFont="1" applyFill="1" applyBorder="1" applyAlignment="1" applyProtection="1">
      <alignment horizontal="center"/>
      <protection locked="0"/>
    </xf>
    <xf numFmtId="41" fontId="27" fillId="31" borderId="440" xfId="202" applyNumberFormat="1" applyFont="1" applyFill="1" applyBorder="1" applyProtection="1"/>
    <xf numFmtId="41" fontId="28" fillId="0" borderId="163" xfId="202" applyNumberFormat="1" applyFont="1" applyBorder="1" applyAlignment="1" applyProtection="1">
      <alignment horizontal="center"/>
      <protection locked="0"/>
    </xf>
    <xf numFmtId="41" fontId="28" fillId="0" borderId="374" xfId="202" applyNumberFormat="1" applyFont="1" applyBorder="1" applyProtection="1">
      <protection locked="0"/>
    </xf>
    <xf numFmtId="41" fontId="28" fillId="0" borderId="108" xfId="202" applyNumberFormat="1" applyFont="1" applyBorder="1" applyProtection="1">
      <protection locked="0"/>
    </xf>
    <xf numFmtId="41" fontId="28" fillId="0" borderId="163" xfId="202" applyNumberFormat="1" applyFont="1" applyBorder="1" applyProtection="1">
      <protection locked="0"/>
    </xf>
    <xf numFmtId="41" fontId="28" fillId="29" borderId="63" xfId="202" applyNumberFormat="1" applyFont="1" applyFill="1" applyBorder="1" applyProtection="1"/>
    <xf numFmtId="41" fontId="28" fillId="0" borderId="159" xfId="202" applyNumberFormat="1" applyFont="1" applyBorder="1" applyProtection="1">
      <protection locked="0"/>
    </xf>
    <xf numFmtId="41" fontId="28" fillId="0" borderId="559" xfId="21180" applyNumberFormat="1" applyFont="1" applyFill="1" applyBorder="1" applyProtection="1">
      <protection locked="0"/>
    </xf>
    <xf numFmtId="41" fontId="28" fillId="0" borderId="0" xfId="0" applyNumberFormat="1" applyFont="1"/>
    <xf numFmtId="41" fontId="28" fillId="0" borderId="63" xfId="21180" applyNumberFormat="1" applyFont="1" applyFill="1" applyBorder="1" applyProtection="1">
      <protection locked="0"/>
    </xf>
    <xf numFmtId="41" fontId="28" fillId="0" borderId="108" xfId="21180" applyNumberFormat="1" applyFont="1" applyFill="1" applyBorder="1" applyProtection="1">
      <protection locked="0"/>
    </xf>
    <xf numFmtId="41" fontId="27" fillId="0" borderId="159" xfId="202" applyNumberFormat="1" applyFont="1" applyFill="1" applyBorder="1" applyAlignment="1" applyProtection="1">
      <protection locked="0"/>
    </xf>
    <xf numFmtId="41" fontId="27" fillId="0" borderId="159" xfId="202" quotePrefix="1" applyNumberFormat="1" applyFont="1" applyFill="1" applyBorder="1" applyAlignment="1" applyProtection="1">
      <alignment horizontal="center"/>
      <protection locked="0"/>
    </xf>
    <xf numFmtId="41" fontId="27" fillId="29" borderId="588" xfId="202" applyNumberFormat="1" applyFont="1" applyFill="1" applyBorder="1" applyProtection="1"/>
    <xf numFmtId="41" fontId="27" fillId="0" borderId="163" xfId="202" applyNumberFormat="1" applyFont="1" applyBorder="1" applyAlignment="1" applyProtection="1">
      <protection locked="0"/>
    </xf>
    <xf numFmtId="41" fontId="28" fillId="33" borderId="63" xfId="202" applyNumberFormat="1" applyFont="1" applyFill="1" applyBorder="1" applyAlignment="1" applyProtection="1"/>
    <xf numFmtId="41" fontId="28" fillId="33" borderId="65" xfId="202" applyNumberFormat="1" applyFont="1" applyFill="1" applyBorder="1" applyAlignment="1" applyProtection="1"/>
    <xf numFmtId="41" fontId="28" fillId="33" borderId="63" xfId="202" quotePrefix="1" applyNumberFormat="1" applyFont="1" applyFill="1" applyBorder="1" applyAlignment="1" applyProtection="1">
      <alignment horizontal="center"/>
    </xf>
    <xf numFmtId="41" fontId="28" fillId="33" borderId="35" xfId="202" applyNumberFormat="1" applyFont="1" applyFill="1" applyBorder="1" applyAlignment="1" applyProtection="1"/>
    <xf numFmtId="41" fontId="28" fillId="33" borderId="473" xfId="202" applyNumberFormat="1" applyFont="1" applyFill="1" applyBorder="1" applyAlignment="1" applyProtection="1"/>
    <xf numFmtId="41" fontId="28" fillId="33" borderId="485" xfId="202" applyNumberFormat="1" applyFont="1" applyFill="1" applyBorder="1" applyAlignment="1" applyProtection="1"/>
    <xf numFmtId="41" fontId="28" fillId="33" borderId="473" xfId="202" quotePrefix="1" applyNumberFormat="1" applyFont="1" applyFill="1" applyBorder="1" applyAlignment="1" applyProtection="1">
      <alignment horizontal="center"/>
    </xf>
    <xf numFmtId="41" fontId="28" fillId="33" borderId="559" xfId="202" applyNumberFormat="1" applyFont="1" applyFill="1" applyBorder="1" applyAlignment="1" applyProtection="1"/>
    <xf numFmtId="41" fontId="28" fillId="33" borderId="583" xfId="202" applyNumberFormat="1" applyFont="1" applyFill="1" applyBorder="1" applyAlignment="1" applyProtection="1"/>
    <xf numFmtId="41" fontId="28" fillId="33" borderId="559" xfId="202" applyNumberFormat="1" applyFont="1" applyFill="1" applyBorder="1" applyProtection="1"/>
    <xf numFmtId="41" fontId="28" fillId="0" borderId="83" xfId="202" applyNumberFormat="1" applyFont="1" applyFill="1" applyBorder="1" applyAlignment="1" applyProtection="1">
      <protection locked="0"/>
    </xf>
    <xf numFmtId="41" fontId="28" fillId="29" borderId="83" xfId="202" applyNumberFormat="1" applyFont="1" applyFill="1" applyBorder="1" applyProtection="1"/>
    <xf numFmtId="41" fontId="28" fillId="0" borderId="237" xfId="202" applyNumberFormat="1" applyFont="1" applyFill="1" applyBorder="1" applyAlignment="1" applyProtection="1">
      <protection locked="0"/>
    </xf>
    <xf numFmtId="41" fontId="28" fillId="0" borderId="559" xfId="202" applyNumberFormat="1" applyFont="1" applyFill="1" applyBorder="1" applyAlignment="1" applyProtection="1">
      <protection locked="0"/>
    </xf>
    <xf numFmtId="41" fontId="28" fillId="29" borderId="605" xfId="202" applyNumberFormat="1" applyFont="1" applyFill="1" applyBorder="1" applyProtection="1"/>
    <xf numFmtId="41" fontId="28" fillId="29" borderId="538" xfId="202" applyNumberFormat="1" applyFont="1" applyFill="1" applyBorder="1" applyProtection="1"/>
    <xf numFmtId="41" fontId="28" fillId="29" borderId="588" xfId="202" applyNumberFormat="1" applyFont="1" applyFill="1" applyBorder="1" applyProtection="1"/>
    <xf numFmtId="41" fontId="32" fillId="0" borderId="63" xfId="235" applyNumberFormat="1" applyFont="1" applyFill="1" applyBorder="1" applyAlignment="1" applyProtection="1">
      <alignment horizontal="center"/>
      <protection locked="0"/>
    </xf>
    <xf numFmtId="41" fontId="28" fillId="0" borderId="63" xfId="0" applyNumberFormat="1" applyFont="1" applyBorder="1" applyProtection="1">
      <protection locked="0"/>
    </xf>
    <xf numFmtId="41" fontId="32" fillId="0" borderId="588" xfId="235" applyNumberFormat="1" applyFont="1" applyFill="1" applyBorder="1" applyAlignment="1" applyProtection="1">
      <alignment horizontal="center"/>
      <protection locked="0"/>
    </xf>
    <xf numFmtId="41" fontId="28" fillId="0" borderId="588" xfId="0" applyNumberFormat="1" applyFont="1" applyBorder="1" applyProtection="1">
      <protection locked="0"/>
    </xf>
    <xf numFmtId="41" fontId="28" fillId="0" borderId="163" xfId="0" applyNumberFormat="1" applyFont="1" applyBorder="1" applyProtection="1">
      <protection locked="0"/>
    </xf>
    <xf numFmtId="41" fontId="28" fillId="32" borderId="159" xfId="202" applyNumberFormat="1" applyFont="1" applyFill="1" applyBorder="1" applyAlignment="1" applyProtection="1"/>
    <xf numFmtId="41" fontId="28" fillId="32" borderId="588" xfId="202" applyNumberFormat="1" applyFont="1" applyFill="1" applyBorder="1" applyAlignment="1" applyProtection="1"/>
    <xf numFmtId="41" fontId="28" fillId="32" borderId="163" xfId="202" applyNumberFormat="1" applyFont="1" applyFill="1" applyBorder="1" applyAlignment="1" applyProtection="1"/>
    <xf numFmtId="41" fontId="28" fillId="0" borderId="568" xfId="202" applyNumberFormat="1" applyFont="1" applyFill="1" applyBorder="1" applyAlignment="1" applyProtection="1">
      <protection locked="0"/>
    </xf>
    <xf numFmtId="41" fontId="28" fillId="0" borderId="590" xfId="202" applyNumberFormat="1" applyFont="1" applyFill="1" applyBorder="1" applyAlignment="1" applyProtection="1">
      <protection locked="0"/>
    </xf>
    <xf numFmtId="41" fontId="28" fillId="0" borderId="159" xfId="202" applyNumberFormat="1" applyFont="1" applyFill="1" applyBorder="1" applyAlignment="1" applyProtection="1">
      <protection locked="0"/>
    </xf>
    <xf numFmtId="41" fontId="28" fillId="0" borderId="164" xfId="202" applyNumberFormat="1" applyFont="1" applyFill="1" applyBorder="1" applyAlignment="1" applyProtection="1">
      <protection locked="0"/>
    </xf>
    <xf numFmtId="41" fontId="28" fillId="0" borderId="163" xfId="202" applyNumberFormat="1" applyFont="1" applyFill="1" applyBorder="1" applyAlignment="1" applyProtection="1">
      <protection locked="0"/>
    </xf>
    <xf numFmtId="41" fontId="28" fillId="0" borderId="159" xfId="202" quotePrefix="1" applyNumberFormat="1" applyFont="1" applyFill="1" applyBorder="1" applyAlignment="1" applyProtection="1">
      <alignment horizontal="center"/>
      <protection locked="0"/>
    </xf>
    <xf numFmtId="41" fontId="28" fillId="31" borderId="264" xfId="202" applyNumberFormat="1" applyFont="1" applyFill="1" applyBorder="1" applyProtection="1"/>
    <xf numFmtId="41" fontId="28" fillId="31" borderId="291" xfId="202" applyNumberFormat="1" applyFont="1" applyFill="1" applyBorder="1" applyProtection="1"/>
    <xf numFmtId="41" fontId="28" fillId="33" borderId="291" xfId="202" applyNumberFormat="1" applyFont="1" applyFill="1" applyBorder="1" applyAlignment="1" applyProtection="1"/>
    <xf numFmtId="41" fontId="28" fillId="33" borderId="291" xfId="202" quotePrefix="1" applyNumberFormat="1" applyFont="1" applyFill="1" applyBorder="1" applyAlignment="1" applyProtection="1">
      <alignment horizontal="center"/>
    </xf>
    <xf numFmtId="41" fontId="28" fillId="33" borderId="334" xfId="202" applyNumberFormat="1" applyFont="1" applyFill="1" applyBorder="1" applyAlignment="1" applyProtection="1"/>
    <xf numFmtId="41" fontId="28" fillId="33" borderId="457" xfId="202" applyNumberFormat="1" applyFont="1" applyFill="1" applyBorder="1" applyAlignment="1" applyProtection="1"/>
    <xf numFmtId="41" fontId="28" fillId="33" borderId="476" xfId="202" applyNumberFormat="1" applyFont="1" applyFill="1" applyBorder="1" applyAlignment="1" applyProtection="1"/>
    <xf numFmtId="41" fontId="28" fillId="29" borderId="264" xfId="202" applyNumberFormat="1" applyFont="1" applyFill="1" applyBorder="1" applyProtection="1"/>
    <xf numFmtId="41" fontId="27" fillId="0" borderId="559" xfId="202" applyNumberFormat="1" applyFont="1" applyFill="1" applyBorder="1" applyAlignment="1" applyProtection="1">
      <alignment horizontal="left"/>
      <protection locked="0"/>
    </xf>
    <xf numFmtId="41" fontId="28" fillId="0" borderId="589" xfId="202" applyNumberFormat="1" applyFont="1" applyFill="1" applyBorder="1" applyAlignment="1" applyProtection="1">
      <protection locked="0"/>
    </xf>
    <xf numFmtId="41" fontId="31" fillId="0" borderId="83" xfId="202" applyNumberFormat="1" applyFont="1" applyFill="1" applyBorder="1" applyAlignment="1" applyProtection="1">
      <alignment horizontal="left"/>
      <protection locked="0"/>
    </xf>
    <xf numFmtId="41" fontId="31" fillId="0" borderId="559" xfId="202" applyNumberFormat="1" applyFont="1" applyFill="1" applyBorder="1" applyAlignment="1" applyProtection="1">
      <alignment horizontal="left"/>
      <protection locked="0"/>
    </xf>
    <xf numFmtId="41" fontId="28" fillId="0" borderId="63" xfId="202" applyNumberFormat="1" applyFont="1" applyFill="1" applyBorder="1" applyAlignment="1" applyProtection="1">
      <protection locked="0"/>
    </xf>
    <xf numFmtId="41" fontId="31" fillId="0" borderId="63" xfId="202" applyNumberFormat="1" applyFont="1" applyFill="1" applyBorder="1" applyAlignment="1" applyProtection="1">
      <alignment horizontal="left"/>
      <protection locked="0"/>
    </xf>
    <xf numFmtId="41" fontId="28" fillId="0" borderId="588" xfId="202" applyNumberFormat="1" applyFont="1" applyFill="1" applyBorder="1" applyAlignment="1" applyProtection="1">
      <protection locked="0"/>
    </xf>
    <xf numFmtId="41" fontId="31" fillId="0" borderId="588" xfId="202" applyNumberFormat="1" applyFont="1" applyFill="1" applyBorder="1" applyAlignment="1" applyProtection="1">
      <alignment horizontal="left"/>
      <protection locked="0"/>
    </xf>
    <xf numFmtId="41" fontId="28" fillId="32" borderId="264" xfId="202" applyNumberFormat="1" applyFont="1" applyFill="1" applyBorder="1" applyAlignment="1" applyProtection="1"/>
    <xf numFmtId="41" fontId="28" fillId="0" borderId="83" xfId="202" applyNumberFormat="1" applyFont="1" applyBorder="1" applyProtection="1">
      <protection locked="0"/>
    </xf>
    <xf numFmtId="41" fontId="28" fillId="0" borderId="538" xfId="202" applyNumberFormat="1" applyFont="1" applyBorder="1" applyProtection="1">
      <protection locked="0"/>
    </xf>
    <xf numFmtId="41" fontId="28" fillId="0" borderId="568" xfId="202" applyNumberFormat="1" applyFont="1" applyBorder="1" applyProtection="1">
      <protection locked="0"/>
    </xf>
    <xf numFmtId="41" fontId="28" fillId="0" borderId="587" xfId="202" applyNumberFormat="1" applyFont="1" applyFill="1" applyBorder="1" applyAlignment="1" applyProtection="1">
      <protection locked="0"/>
    </xf>
    <xf numFmtId="41" fontId="28" fillId="0" borderId="568" xfId="202" quotePrefix="1" applyNumberFormat="1" applyFont="1" applyFill="1" applyBorder="1" applyAlignment="1" applyProtection="1">
      <alignment horizontal="center"/>
      <protection locked="0"/>
    </xf>
    <xf numFmtId="41" fontId="28" fillId="0" borderId="135" xfId="202" applyNumberFormat="1" applyFont="1" applyBorder="1" applyProtection="1">
      <protection locked="0"/>
    </xf>
    <xf numFmtId="41" fontId="31" fillId="29" borderId="159" xfId="202" applyNumberFormat="1" applyFont="1" applyFill="1" applyBorder="1" applyProtection="1"/>
    <xf numFmtId="41" fontId="31" fillId="33" borderId="108" xfId="202" applyNumberFormat="1" applyFont="1" applyFill="1" applyBorder="1" applyProtection="1"/>
    <xf numFmtId="41" fontId="31" fillId="29" borderId="247" xfId="202" applyNumberFormat="1" applyFont="1" applyFill="1" applyBorder="1" applyProtection="1"/>
    <xf numFmtId="41" fontId="28" fillId="0" borderId="589" xfId="202" applyNumberFormat="1" applyFont="1" applyFill="1" applyBorder="1" applyProtection="1">
      <protection locked="0"/>
    </xf>
    <xf numFmtId="41" fontId="28" fillId="0" borderId="589" xfId="0" applyNumberFormat="1" applyFont="1" applyFill="1" applyBorder="1" applyProtection="1">
      <protection locked="0"/>
    </xf>
    <xf numFmtId="41" fontId="27" fillId="0" borderId="559" xfId="235" applyNumberFormat="1" applyFont="1" applyFill="1" applyBorder="1" applyProtection="1">
      <protection locked="0"/>
    </xf>
    <xf numFmtId="41" fontId="28" fillId="0" borderId="559" xfId="0" applyNumberFormat="1" applyFont="1" applyFill="1" applyBorder="1" applyProtection="1">
      <protection locked="0"/>
    </xf>
    <xf numFmtId="41" fontId="27" fillId="0" borderId="127" xfId="235" applyNumberFormat="1" applyFont="1" applyFill="1" applyBorder="1" applyProtection="1">
      <protection locked="0"/>
    </xf>
    <xf numFmtId="41" fontId="28" fillId="0" borderId="127" xfId="0" applyNumberFormat="1" applyFont="1" applyFill="1" applyBorder="1" applyProtection="1">
      <protection locked="0"/>
    </xf>
    <xf numFmtId="41" fontId="28" fillId="0" borderId="504" xfId="202" applyNumberFormat="1" applyFont="1" applyFill="1" applyBorder="1" applyAlignment="1" applyProtection="1">
      <alignment horizontal="center"/>
      <protection locked="0"/>
    </xf>
    <xf numFmtId="41" fontId="28" fillId="29" borderId="504" xfId="202" applyNumberFormat="1" applyFont="1" applyFill="1" applyBorder="1" applyProtection="1"/>
    <xf numFmtId="41" fontId="28" fillId="0" borderId="577" xfId="202" applyNumberFormat="1" applyFont="1" applyFill="1" applyBorder="1" applyAlignment="1" applyProtection="1">
      <alignment horizontal="center"/>
      <protection locked="0"/>
    </xf>
    <xf numFmtId="41" fontId="28" fillId="28" borderId="108" xfId="202" applyNumberFormat="1" applyFont="1" applyFill="1" applyBorder="1" applyAlignment="1" applyProtection="1">
      <alignment horizontal="center"/>
    </xf>
    <xf numFmtId="41" fontId="28" fillId="28" borderId="0" xfId="202" applyNumberFormat="1" applyFont="1" applyFill="1" applyBorder="1" applyAlignment="1" applyProtection="1">
      <alignment horizontal="center"/>
    </xf>
    <xf numFmtId="41" fontId="28" fillId="28" borderId="80" xfId="202" applyNumberFormat="1" applyFont="1" applyFill="1" applyBorder="1" applyAlignment="1" applyProtection="1">
      <alignment horizontal="center"/>
    </xf>
    <xf numFmtId="41" fontId="28" fillId="34" borderId="504" xfId="202" applyNumberFormat="1" applyFont="1" applyFill="1" applyBorder="1" applyAlignment="1" applyProtection="1">
      <alignment horizontal="center"/>
    </xf>
    <xf numFmtId="41" fontId="28" fillId="0" borderId="72" xfId="202" applyNumberFormat="1" applyFont="1" applyFill="1" applyBorder="1" applyAlignment="1" applyProtection="1">
      <alignment horizontal="center"/>
      <protection locked="0"/>
    </xf>
    <xf numFmtId="41" fontId="28" fillId="29" borderId="473" xfId="202" applyNumberFormat="1" applyFont="1" applyFill="1" applyBorder="1" applyProtection="1"/>
    <xf numFmtId="41" fontId="28" fillId="0" borderId="65" xfId="202" applyNumberFormat="1" applyFont="1" applyFill="1" applyBorder="1" applyAlignment="1" applyProtection="1">
      <alignment horizontal="center"/>
      <protection locked="0"/>
    </xf>
    <xf numFmtId="41" fontId="28" fillId="0" borderId="473" xfId="202" applyNumberFormat="1" applyFont="1" applyFill="1" applyBorder="1" applyAlignment="1" applyProtection="1">
      <alignment horizontal="center"/>
      <protection locked="0"/>
    </xf>
    <xf numFmtId="41" fontId="28" fillId="0" borderId="620" xfId="202" applyNumberFormat="1" applyFont="1" applyFill="1" applyBorder="1" applyAlignment="1" applyProtection="1">
      <alignment horizontal="center"/>
      <protection locked="0"/>
    </xf>
    <xf numFmtId="41" fontId="28" fillId="0" borderId="476" xfId="202" applyNumberFormat="1" applyFont="1" applyFill="1" applyBorder="1" applyAlignment="1" applyProtection="1">
      <alignment horizontal="center"/>
      <protection locked="0"/>
    </xf>
    <xf numFmtId="41" fontId="28" fillId="29" borderId="476" xfId="202" applyNumberFormat="1" applyFont="1" applyFill="1" applyBorder="1" applyProtection="1"/>
    <xf numFmtId="41" fontId="28" fillId="0" borderId="586" xfId="202" applyNumberFormat="1" applyFont="1" applyFill="1" applyBorder="1" applyAlignment="1" applyProtection="1">
      <alignment horizontal="center"/>
      <protection locked="0"/>
    </xf>
    <xf numFmtId="41" fontId="28" fillId="0" borderId="568" xfId="202" applyNumberFormat="1" applyFont="1" applyFill="1" applyBorder="1" applyAlignment="1" applyProtection="1">
      <alignment horizontal="center"/>
      <protection locked="0"/>
    </xf>
    <xf numFmtId="41" fontId="28" fillId="29" borderId="568" xfId="202" applyNumberFormat="1" applyFont="1" applyFill="1" applyBorder="1" applyProtection="1"/>
    <xf numFmtId="41" fontId="28" fillId="0" borderId="569" xfId="202" applyNumberFormat="1" applyFont="1" applyFill="1" applyBorder="1" applyAlignment="1" applyProtection="1">
      <alignment horizontal="center"/>
      <protection locked="0"/>
    </xf>
    <xf numFmtId="41" fontId="28" fillId="0" borderId="247" xfId="202" applyNumberFormat="1" applyFont="1" applyFill="1" applyBorder="1" applyAlignment="1" applyProtection="1">
      <alignment horizontal="center"/>
      <protection locked="0"/>
    </xf>
    <xf numFmtId="41" fontId="28" fillId="29" borderId="247" xfId="202" applyNumberFormat="1" applyFont="1" applyFill="1" applyBorder="1" applyProtection="1"/>
    <xf numFmtId="41" fontId="28" fillId="0" borderId="615" xfId="202" applyNumberFormat="1" applyFont="1" applyFill="1" applyBorder="1" applyAlignment="1" applyProtection="1">
      <alignment horizontal="center"/>
      <protection locked="0"/>
    </xf>
    <xf numFmtId="41" fontId="27" fillId="28" borderId="476" xfId="202" applyNumberFormat="1" applyFont="1" applyFill="1" applyBorder="1" applyAlignment="1" applyProtection="1">
      <alignment horizontal="center" vertical="center" wrapText="1"/>
    </xf>
    <xf numFmtId="41" fontId="27" fillId="28" borderId="473" xfId="202" applyNumberFormat="1" applyFont="1" applyFill="1" applyBorder="1" applyAlignment="1" applyProtection="1">
      <alignment horizontal="center" vertical="center" wrapText="1"/>
    </xf>
    <xf numFmtId="41" fontId="27" fillId="28" borderId="620" xfId="202" applyNumberFormat="1" applyFont="1" applyFill="1" applyBorder="1" applyAlignment="1" applyProtection="1">
      <alignment horizontal="center" vertical="center" wrapText="1"/>
    </xf>
    <xf numFmtId="41" fontId="28" fillId="0" borderId="620" xfId="202" applyNumberFormat="1" applyFont="1" applyFill="1" applyBorder="1" applyProtection="1">
      <protection locked="0"/>
    </xf>
    <xf numFmtId="41" fontId="28" fillId="0" borderId="586" xfId="202" applyNumberFormat="1" applyFont="1" applyFill="1" applyBorder="1" applyProtection="1">
      <protection locked="0"/>
    </xf>
    <xf numFmtId="41" fontId="28" fillId="0" borderId="476" xfId="202" applyNumberFormat="1" applyFont="1" applyFill="1" applyBorder="1" applyProtection="1">
      <protection locked="0"/>
    </xf>
    <xf numFmtId="41" fontId="28" fillId="29" borderId="108" xfId="202" applyNumberFormat="1" applyFont="1" applyFill="1" applyBorder="1" applyProtection="1"/>
    <xf numFmtId="41" fontId="28" fillId="0" borderId="80" xfId="202" applyNumberFormat="1" applyFont="1" applyFill="1" applyBorder="1" applyProtection="1">
      <protection locked="0"/>
    </xf>
    <xf numFmtId="41" fontId="27" fillId="32" borderId="264" xfId="202" applyNumberFormat="1" applyFont="1" applyFill="1" applyBorder="1" applyProtection="1"/>
    <xf numFmtId="41" fontId="27" fillId="32" borderId="77" xfId="202" applyNumberFormat="1" applyFont="1" applyFill="1" applyBorder="1" applyProtection="1"/>
    <xf numFmtId="41" fontId="27" fillId="28" borderId="63" xfId="202" applyNumberFormat="1" applyFont="1" applyFill="1" applyBorder="1" applyAlignment="1" applyProtection="1">
      <alignment horizontal="center" vertical="center" wrapText="1"/>
    </xf>
    <xf numFmtId="41" fontId="27" fillId="28" borderId="35" xfId="202" applyNumberFormat="1" applyFont="1" applyFill="1" applyBorder="1" applyAlignment="1" applyProtection="1">
      <alignment horizontal="center" vertical="center" wrapText="1"/>
    </xf>
    <xf numFmtId="41" fontId="27" fillId="28" borderId="43" xfId="202" applyNumberFormat="1" applyFont="1" applyFill="1" applyBorder="1" applyAlignment="1" applyProtection="1">
      <alignment horizontal="center" vertical="center" wrapText="1"/>
    </xf>
    <xf numFmtId="41" fontId="27" fillId="28" borderId="65" xfId="202" applyNumberFormat="1" applyFont="1" applyFill="1" applyBorder="1" applyAlignment="1" applyProtection="1">
      <alignment horizontal="center" vertical="center" wrapText="1"/>
    </xf>
    <xf numFmtId="41" fontId="28" fillId="0" borderId="108" xfId="202" applyNumberFormat="1" applyFont="1" applyFill="1" applyBorder="1" applyAlignment="1" applyProtection="1">
      <alignment horizontal="center" vertical="center" wrapText="1"/>
      <protection locked="0"/>
    </xf>
    <xf numFmtId="41" fontId="28" fillId="29" borderId="458" xfId="202" applyNumberFormat="1" applyFont="1" applyFill="1" applyBorder="1" applyProtection="1"/>
    <xf numFmtId="41" fontId="28" fillId="0" borderId="80" xfId="202" applyNumberFormat="1" applyFont="1" applyFill="1" applyBorder="1" applyAlignment="1" applyProtection="1">
      <alignment horizontal="center" vertical="center" wrapText="1"/>
      <protection locked="0"/>
    </xf>
    <xf numFmtId="41" fontId="27" fillId="31" borderId="264" xfId="202" applyNumberFormat="1" applyFont="1" applyFill="1" applyBorder="1" applyProtection="1"/>
    <xf numFmtId="41" fontId="27" fillId="31" borderId="77" xfId="202" applyNumberFormat="1" applyFont="1" applyFill="1" applyBorder="1" applyProtection="1"/>
    <xf numFmtId="41" fontId="146" fillId="28" borderId="80" xfId="202" quotePrefix="1" applyNumberFormat="1" applyFont="1" applyFill="1" applyBorder="1" applyProtection="1"/>
    <xf numFmtId="41" fontId="146" fillId="28" borderId="108" xfId="202" quotePrefix="1" applyNumberFormat="1" applyFont="1" applyFill="1" applyBorder="1" applyProtection="1"/>
    <xf numFmtId="41" fontId="146" fillId="28" borderId="0" xfId="202" quotePrefix="1" applyNumberFormat="1" applyFont="1" applyFill="1" applyBorder="1" applyProtection="1"/>
    <xf numFmtId="41" fontId="146" fillId="28" borderId="291" xfId="202" quotePrefix="1" applyNumberFormat="1" applyFont="1" applyFill="1" applyBorder="1" applyProtection="1"/>
    <xf numFmtId="41" fontId="28" fillId="0" borderId="0" xfId="237" applyNumberFormat="1" applyFont="1" applyProtection="1">
      <protection locked="0"/>
    </xf>
    <xf numFmtId="41" fontId="28" fillId="29" borderId="42" xfId="202" applyNumberFormat="1" applyFont="1" applyFill="1" applyBorder="1" applyProtection="1"/>
    <xf numFmtId="41" fontId="27" fillId="31" borderId="591" xfId="202" applyNumberFormat="1" applyFont="1" applyFill="1" applyBorder="1" applyProtection="1"/>
    <xf numFmtId="41" fontId="146" fillId="28" borderId="135" xfId="202" quotePrefix="1" applyNumberFormat="1" applyFont="1" applyFill="1" applyBorder="1" applyProtection="1"/>
    <xf numFmtId="41" fontId="146" fillId="28" borderId="300" xfId="202" quotePrefix="1" applyNumberFormat="1" applyFont="1" applyFill="1" applyBorder="1" applyProtection="1"/>
    <xf numFmtId="41" fontId="146" fillId="28" borderId="626" xfId="202" quotePrefix="1" applyNumberFormat="1" applyFont="1" applyFill="1" applyBorder="1" applyProtection="1"/>
    <xf numFmtId="41" fontId="27" fillId="33" borderId="629" xfId="202" applyNumberFormat="1" applyFont="1" applyFill="1" applyBorder="1" applyProtection="1">
      <protection locked="0"/>
    </xf>
    <xf numFmtId="41" fontId="27" fillId="33" borderId="629" xfId="202" applyNumberFormat="1" applyFont="1" applyFill="1" applyBorder="1" applyProtection="1"/>
    <xf numFmtId="41" fontId="27" fillId="33" borderId="612" xfId="202" applyNumberFormat="1" applyFont="1" applyFill="1" applyBorder="1" applyProtection="1">
      <protection locked="0"/>
    </xf>
    <xf numFmtId="41" fontId="27" fillId="0" borderId="629" xfId="202" applyNumberFormat="1" applyFont="1" applyFill="1" applyBorder="1" applyProtection="1">
      <protection locked="0"/>
    </xf>
    <xf numFmtId="41" fontId="27" fillId="0" borderId="612" xfId="202" applyNumberFormat="1" applyFont="1" applyFill="1" applyBorder="1" applyProtection="1">
      <protection locked="0"/>
    </xf>
    <xf numFmtId="41" fontId="27" fillId="34" borderId="247" xfId="202" applyNumberFormat="1" applyFont="1" applyFill="1" applyBorder="1" applyProtection="1"/>
    <xf numFmtId="41" fontId="28" fillId="33" borderId="72" xfId="202" applyNumberFormat="1" applyFont="1" applyFill="1" applyBorder="1" applyProtection="1"/>
    <xf numFmtId="41" fontId="28" fillId="33" borderId="81" xfId="202" applyNumberFormat="1" applyFont="1" applyFill="1" applyBorder="1" applyProtection="1"/>
    <xf numFmtId="41" fontId="28" fillId="34" borderId="247" xfId="202" applyNumberFormat="1" applyFont="1" applyFill="1" applyBorder="1" applyProtection="1"/>
    <xf numFmtId="41" fontId="28" fillId="34" borderId="615" xfId="202" applyNumberFormat="1" applyFont="1" applyFill="1" applyBorder="1" applyProtection="1"/>
    <xf numFmtId="41" fontId="27" fillId="28" borderId="80" xfId="202" applyNumberFormat="1" applyFont="1" applyFill="1" applyBorder="1" applyProtection="1"/>
    <xf numFmtId="41" fontId="27" fillId="28" borderId="108" xfId="202" applyNumberFormat="1" applyFont="1" applyFill="1" applyBorder="1" applyProtection="1"/>
    <xf numFmtId="41" fontId="27" fillId="28" borderId="0" xfId="202" applyNumberFormat="1" applyFont="1" applyFill="1" applyBorder="1" applyProtection="1"/>
    <xf numFmtId="41" fontId="28" fillId="0" borderId="504" xfId="202" applyNumberFormat="1" applyFont="1" applyBorder="1" applyProtection="1">
      <protection locked="0"/>
    </xf>
    <xf numFmtId="41" fontId="28" fillId="0" borderId="577" xfId="202" applyNumberFormat="1" applyFont="1" applyBorder="1" applyProtection="1">
      <protection locked="0"/>
    </xf>
    <xf numFmtId="41" fontId="28" fillId="33" borderId="63" xfId="202" applyNumberFormat="1" applyFont="1" applyFill="1" applyBorder="1" applyProtection="1"/>
    <xf numFmtId="41" fontId="28" fillId="33" borderId="65" xfId="202" applyNumberFormat="1" applyFont="1" applyFill="1" applyBorder="1" applyProtection="1"/>
    <xf numFmtId="41" fontId="28" fillId="0" borderId="63" xfId="202" applyNumberFormat="1" applyFont="1" applyFill="1" applyBorder="1" applyProtection="1">
      <protection locked="0"/>
    </xf>
    <xf numFmtId="41" fontId="28" fillId="0" borderId="65" xfId="202" applyNumberFormat="1" applyFont="1" applyFill="1" applyBorder="1" applyProtection="1">
      <protection locked="0"/>
    </xf>
    <xf numFmtId="41" fontId="28" fillId="0" borderId="620" xfId="202" applyNumberFormat="1" applyFont="1" applyBorder="1" applyProtection="1">
      <protection locked="0"/>
    </xf>
    <xf numFmtId="41" fontId="28" fillId="33" borderId="87" xfId="202" applyNumberFormat="1" applyFont="1" applyFill="1" applyBorder="1" applyProtection="1"/>
    <xf numFmtId="41" fontId="28" fillId="33" borderId="627" xfId="202" applyNumberFormat="1" applyFont="1" applyFill="1" applyBorder="1" applyProtection="1"/>
    <xf numFmtId="41" fontId="28" fillId="29" borderId="43" xfId="202" applyNumberFormat="1" applyFont="1" applyFill="1" applyBorder="1" applyProtection="1"/>
    <xf numFmtId="41" fontId="28" fillId="33" borderId="80" xfId="202" applyNumberFormat="1" applyFont="1" applyFill="1" applyBorder="1" applyProtection="1"/>
    <xf numFmtId="41" fontId="28" fillId="0" borderId="575" xfId="202" applyNumberFormat="1" applyFont="1" applyFill="1" applyBorder="1" applyProtection="1">
      <protection locked="0"/>
    </xf>
    <xf numFmtId="41" fontId="28" fillId="0" borderId="580" xfId="202" applyNumberFormat="1" applyFont="1" applyFill="1" applyBorder="1" applyProtection="1">
      <protection locked="0"/>
    </xf>
    <xf numFmtId="41" fontId="27" fillId="29" borderId="507" xfId="202" applyNumberFormat="1" applyFont="1" applyFill="1" applyBorder="1" applyProtection="1"/>
    <xf numFmtId="41" fontId="28" fillId="0" borderId="577" xfId="202" applyNumberFormat="1" applyFont="1" applyFill="1" applyBorder="1" applyProtection="1">
      <protection locked="0"/>
    </xf>
    <xf numFmtId="41" fontId="28" fillId="33" borderId="0" xfId="202" applyNumberFormat="1" applyFont="1" applyFill="1" applyBorder="1" applyProtection="1"/>
    <xf numFmtId="41" fontId="28" fillId="33" borderId="83" xfId="202" applyNumberFormat="1" applyFont="1" applyFill="1" applyBorder="1" applyProtection="1"/>
    <xf numFmtId="41" fontId="27" fillId="29" borderId="580" xfId="202" applyNumberFormat="1" applyFont="1" applyFill="1" applyBorder="1" applyProtection="1"/>
    <xf numFmtId="41" fontId="28" fillId="33" borderId="72" xfId="202" applyNumberFormat="1" applyFont="1" applyFill="1" applyBorder="1" applyProtection="1">
      <protection locked="0"/>
    </xf>
    <xf numFmtId="41" fontId="28" fillId="33" borderId="81" xfId="202" applyNumberFormat="1" applyFont="1" applyFill="1" applyBorder="1" applyProtection="1">
      <protection locked="0"/>
    </xf>
    <xf numFmtId="41" fontId="27" fillId="0" borderId="504" xfId="202" applyNumberFormat="1" applyFont="1" applyFill="1" applyBorder="1" applyProtection="1">
      <protection locked="0"/>
    </xf>
    <xf numFmtId="41" fontId="27" fillId="0" borderId="577" xfId="202" applyNumberFormat="1" applyFont="1" applyFill="1" applyBorder="1" applyProtection="1">
      <protection locked="0"/>
    </xf>
    <xf numFmtId="41" fontId="27" fillId="33" borderId="72" xfId="202" applyNumberFormat="1" applyFont="1" applyFill="1" applyBorder="1" applyProtection="1">
      <protection locked="0"/>
    </xf>
    <xf numFmtId="41" fontId="27" fillId="33" borderId="79" xfId="202" applyNumberFormat="1" applyFont="1" applyFill="1" applyBorder="1" applyProtection="1"/>
    <xf numFmtId="41" fontId="27" fillId="33" borderId="81" xfId="202" applyNumberFormat="1" applyFont="1" applyFill="1" applyBorder="1" applyProtection="1">
      <protection locked="0"/>
    </xf>
    <xf numFmtId="41" fontId="28" fillId="0" borderId="49" xfId="202" applyNumberFormat="1" applyFont="1" applyFill="1" applyBorder="1" applyProtection="1">
      <protection locked="0"/>
    </xf>
    <xf numFmtId="41" fontId="27" fillId="29" borderId="12" xfId="202" applyNumberFormat="1" applyFont="1" applyFill="1" applyBorder="1" applyProtection="1"/>
    <xf numFmtId="41" fontId="28" fillId="0" borderId="82" xfId="202" applyNumberFormat="1" applyFont="1" applyFill="1" applyBorder="1" applyProtection="1">
      <protection locked="0"/>
    </xf>
    <xf numFmtId="41" fontId="27" fillId="0" borderId="49" xfId="202" applyNumberFormat="1" applyFont="1" applyFill="1" applyBorder="1" applyProtection="1">
      <protection locked="0"/>
    </xf>
    <xf numFmtId="41" fontId="27" fillId="0" borderId="576" xfId="202" applyNumberFormat="1" applyFont="1" applyFill="1" applyBorder="1" applyProtection="1">
      <protection locked="0"/>
    </xf>
    <xf numFmtId="41" fontId="27" fillId="33" borderId="74" xfId="202" applyNumberFormat="1" applyFont="1" applyFill="1" applyBorder="1" applyProtection="1">
      <protection locked="0"/>
    </xf>
    <xf numFmtId="41" fontId="27" fillId="0" borderId="76" xfId="202" applyNumberFormat="1" applyFont="1" applyFill="1" applyBorder="1" applyProtection="1">
      <protection locked="0"/>
    </xf>
    <xf numFmtId="41" fontId="27" fillId="29" borderId="619" xfId="202" applyNumberFormat="1" applyFont="1" applyFill="1" applyBorder="1" applyProtection="1"/>
    <xf numFmtId="41" fontId="27" fillId="29" borderId="631" xfId="202" applyNumberFormat="1" applyFont="1" applyFill="1" applyBorder="1" applyProtection="1"/>
    <xf numFmtId="41" fontId="28" fillId="0" borderId="63" xfId="21179" applyNumberFormat="1" applyFont="1" applyBorder="1" applyProtection="1">
      <protection locked="0"/>
    </xf>
    <xf numFmtId="41" fontId="28" fillId="34" borderId="163" xfId="21179" applyNumberFormat="1" applyFont="1" applyFill="1" applyBorder="1" applyProtection="1"/>
    <xf numFmtId="41" fontId="28" fillId="0" borderId="65" xfId="21179" applyNumberFormat="1" applyFont="1" applyBorder="1" applyProtection="1">
      <protection locked="0"/>
    </xf>
    <xf numFmtId="41" fontId="28" fillId="0" borderId="163" xfId="21179" applyNumberFormat="1" applyFont="1" applyBorder="1" applyProtection="1">
      <protection locked="0"/>
    </xf>
    <xf numFmtId="41" fontId="28" fillId="0" borderId="588" xfId="21179" applyNumberFormat="1" applyFont="1" applyBorder="1" applyProtection="1">
      <protection locked="0"/>
    </xf>
    <xf numFmtId="41" fontId="28" fillId="0" borderId="591" xfId="21179" applyNumberFormat="1" applyFont="1" applyBorder="1" applyProtection="1">
      <protection locked="0"/>
    </xf>
    <xf numFmtId="41" fontId="27" fillId="31" borderId="264" xfId="21179" applyNumberFormat="1" applyFont="1" applyFill="1" applyBorder="1" applyProtection="1"/>
    <xf numFmtId="41" fontId="28" fillId="31" borderId="264" xfId="21179" applyNumberFormat="1" applyFont="1" applyFill="1" applyBorder="1" applyProtection="1"/>
    <xf numFmtId="41" fontId="28" fillId="31" borderId="77" xfId="21179" applyNumberFormat="1" applyFont="1" applyFill="1" applyBorder="1" applyProtection="1"/>
    <xf numFmtId="41" fontId="28" fillId="33" borderId="291" xfId="21179" applyNumberFormat="1" applyFont="1" applyFill="1" applyBorder="1" applyProtection="1"/>
    <xf numFmtId="41" fontId="28" fillId="33" borderId="300" xfId="21179" applyNumberFormat="1" applyFont="1" applyFill="1" applyBorder="1" applyProtection="1"/>
    <xf numFmtId="41" fontId="27" fillId="31" borderId="77" xfId="21179" applyNumberFormat="1" applyFont="1" applyFill="1" applyBorder="1" applyProtection="1"/>
    <xf numFmtId="41" fontId="28" fillId="33" borderId="63" xfId="21179" applyNumberFormat="1" applyFont="1" applyFill="1" applyBorder="1" applyProtection="1"/>
    <xf numFmtId="41" fontId="28" fillId="33" borderId="35" xfId="21179" applyNumberFormat="1" applyFont="1" applyFill="1" applyBorder="1" applyProtection="1"/>
    <xf numFmtId="41" fontId="28" fillId="33" borderId="65" xfId="21179" applyNumberFormat="1" applyFont="1" applyFill="1" applyBorder="1" applyProtection="1"/>
    <xf numFmtId="41" fontId="27" fillId="33" borderId="63" xfId="21179" applyNumberFormat="1" applyFont="1" applyFill="1" applyBorder="1" applyAlignment="1" applyProtection="1">
      <alignment horizontal="center" wrapText="1"/>
    </xf>
    <xf numFmtId="41" fontId="27" fillId="33" borderId="35" xfId="21179" applyNumberFormat="1" applyFont="1" applyFill="1" applyBorder="1" applyAlignment="1" applyProtection="1">
      <alignment horizontal="center" wrapText="1"/>
    </xf>
    <xf numFmtId="41" fontId="27" fillId="33" borderId="626" xfId="21179" applyNumberFormat="1" applyFont="1" applyFill="1" applyBorder="1" applyAlignment="1" applyProtection="1">
      <alignment horizontal="center" wrapText="1"/>
    </xf>
    <xf numFmtId="41" fontId="28" fillId="0" borderId="559" xfId="21179" applyNumberFormat="1" applyFont="1" applyBorder="1" applyProtection="1">
      <protection locked="0"/>
    </xf>
    <xf numFmtId="41" fontId="28" fillId="0" borderId="620" xfId="21179" applyNumberFormat="1" applyFont="1" applyBorder="1" applyProtection="1">
      <protection locked="0"/>
    </xf>
    <xf numFmtId="41" fontId="28" fillId="0" borderId="159" xfId="21179" applyNumberFormat="1" applyFont="1" applyBorder="1" applyProtection="1">
      <protection locked="0"/>
    </xf>
    <xf numFmtId="41" fontId="28" fillId="28" borderId="63" xfId="21179" applyNumberFormat="1" applyFont="1" applyFill="1" applyBorder="1" applyAlignment="1" applyProtection="1">
      <alignment horizontal="center" wrapText="1"/>
    </xf>
    <xf numFmtId="41" fontId="28" fillId="28" borderId="35" xfId="21179" applyNumberFormat="1" applyFont="1" applyFill="1" applyBorder="1" applyAlignment="1" applyProtection="1">
      <alignment horizontal="center" wrapText="1"/>
    </xf>
    <xf numFmtId="41" fontId="28" fillId="28" borderId="65" xfId="21179" applyNumberFormat="1" applyFont="1" applyFill="1" applyBorder="1" applyAlignment="1" applyProtection="1">
      <alignment horizontal="center" wrapText="1"/>
    </xf>
    <xf numFmtId="41" fontId="27" fillId="28" borderId="65" xfId="21178" applyNumberFormat="1" applyFont="1" applyFill="1" applyBorder="1" applyAlignment="1" applyProtection="1">
      <alignment horizontal="center" wrapText="1"/>
      <protection locked="0"/>
    </xf>
    <xf numFmtId="41" fontId="28" fillId="33" borderId="43" xfId="21179" applyNumberFormat="1" applyFont="1" applyFill="1" applyBorder="1" applyProtection="1"/>
    <xf numFmtId="41" fontId="32" fillId="33" borderId="101" xfId="21179" applyNumberFormat="1" applyFont="1" applyFill="1" applyBorder="1" applyProtection="1"/>
    <xf numFmtId="41" fontId="32" fillId="33" borderId="102" xfId="21179" applyNumberFormat="1" applyFont="1" applyFill="1" applyBorder="1" applyProtection="1"/>
    <xf numFmtId="41" fontId="32" fillId="33" borderId="473" xfId="21179" applyNumberFormat="1" applyFont="1" applyFill="1" applyBorder="1" applyProtection="1"/>
    <xf numFmtId="41" fontId="32" fillId="33" borderId="561" xfId="21179" applyNumberFormat="1" applyFont="1" applyFill="1" applyBorder="1" applyProtection="1"/>
    <xf numFmtId="41" fontId="69" fillId="34" borderId="163" xfId="21179" applyNumberFormat="1" applyFont="1" applyFill="1" applyBorder="1" applyProtection="1"/>
    <xf numFmtId="41" fontId="32" fillId="29" borderId="432" xfId="21179" applyNumberFormat="1" applyFont="1" applyFill="1" applyBorder="1" applyProtection="1"/>
    <xf numFmtId="41" fontId="32" fillId="29" borderId="343" xfId="21179" applyNumberFormat="1" applyFont="1" applyFill="1" applyBorder="1" applyProtection="1"/>
    <xf numFmtId="41" fontId="28" fillId="33" borderId="63" xfId="21179" applyNumberFormat="1" applyFont="1" applyFill="1" applyBorder="1" applyProtection="1">
      <protection locked="0"/>
    </xf>
    <xf numFmtId="41" fontId="27" fillId="34" borderId="588" xfId="21180" applyNumberFormat="1" applyFont="1" applyFill="1" applyBorder="1"/>
    <xf numFmtId="41" fontId="31" fillId="34" borderId="588" xfId="202" applyNumberFormat="1" applyFont="1" applyFill="1" applyBorder="1" applyProtection="1"/>
    <xf numFmtId="41" fontId="28" fillId="0" borderId="588" xfId="21180" applyNumberFormat="1" applyFont="1" applyFill="1" applyBorder="1" applyProtection="1">
      <protection locked="0"/>
    </xf>
    <xf numFmtId="41" fontId="27" fillId="34" borderId="264" xfId="21180" applyNumberFormat="1" applyFont="1" applyFill="1" applyBorder="1"/>
    <xf numFmtId="41" fontId="31" fillId="34" borderId="271" xfId="202" applyNumberFormat="1" applyFont="1" applyFill="1" applyBorder="1" applyProtection="1"/>
    <xf numFmtId="41" fontId="27" fillId="33" borderId="291" xfId="21180" applyNumberFormat="1" applyFont="1" applyFill="1" applyBorder="1"/>
    <xf numFmtId="41" fontId="28" fillId="34" borderId="588" xfId="21180" applyNumberFormat="1" applyFont="1" applyFill="1" applyBorder="1"/>
    <xf numFmtId="41" fontId="28" fillId="34" borderId="159" xfId="21180" applyNumberFormat="1" applyFont="1" applyFill="1" applyBorder="1"/>
    <xf numFmtId="41" fontId="27" fillId="34" borderId="159" xfId="21180" applyNumberFormat="1" applyFont="1" applyFill="1" applyBorder="1"/>
    <xf numFmtId="41" fontId="28" fillId="33" borderId="291" xfId="21180" applyNumberFormat="1" applyFont="1" applyFill="1" applyBorder="1"/>
    <xf numFmtId="41" fontId="28" fillId="0" borderId="264" xfId="21180" applyNumberFormat="1" applyFont="1" applyFill="1" applyBorder="1" applyProtection="1">
      <protection locked="0"/>
    </xf>
    <xf numFmtId="41" fontId="27" fillId="34" borderId="432" xfId="21180" applyNumberFormat="1" applyFont="1" applyFill="1" applyBorder="1"/>
    <xf numFmtId="41" fontId="28" fillId="32" borderId="520" xfId="21181" applyNumberFormat="1" applyFont="1" applyFill="1" applyBorder="1"/>
    <xf numFmtId="41" fontId="27" fillId="33" borderId="538" xfId="21180" applyNumberFormat="1" applyFont="1" applyFill="1" applyBorder="1"/>
    <xf numFmtId="41" fontId="27" fillId="33" borderId="135" xfId="21180" applyNumberFormat="1" applyFont="1" applyFill="1" applyBorder="1"/>
    <xf numFmtId="41" fontId="28" fillId="0" borderId="83" xfId="21180" applyNumberFormat="1" applyFont="1" applyFill="1" applyBorder="1" applyProtection="1">
      <protection locked="0"/>
    </xf>
    <xf numFmtId="41" fontId="27" fillId="0" borderId="264" xfId="21180" applyNumberFormat="1" applyFont="1" applyFill="1" applyBorder="1" applyProtection="1">
      <protection locked="0"/>
    </xf>
    <xf numFmtId="41" fontId="28" fillId="0" borderId="291" xfId="21180" applyNumberFormat="1" applyFont="1" applyFill="1" applyBorder="1" applyProtection="1">
      <protection locked="0"/>
    </xf>
    <xf numFmtId="41" fontId="28" fillId="33" borderId="538" xfId="21180" applyNumberFormat="1" applyFont="1" applyFill="1" applyBorder="1"/>
    <xf numFmtId="41" fontId="27" fillId="33" borderId="159" xfId="21180" applyNumberFormat="1" applyFont="1" applyFill="1" applyBorder="1"/>
    <xf numFmtId="41" fontId="27" fillId="34" borderId="127" xfId="21180" applyNumberFormat="1" applyFont="1" applyFill="1" applyBorder="1"/>
    <xf numFmtId="41" fontId="27" fillId="0" borderId="559" xfId="21180" applyNumberFormat="1" applyFont="1" applyFill="1" applyBorder="1" applyProtection="1">
      <protection locked="0"/>
    </xf>
    <xf numFmtId="41" fontId="27" fillId="0" borderId="588" xfId="21180" applyNumberFormat="1" applyFont="1" applyFill="1" applyBorder="1" applyProtection="1">
      <protection locked="0"/>
    </xf>
    <xf numFmtId="41" fontId="28" fillId="33" borderId="4" xfId="0" applyNumberFormat="1" applyFont="1" applyFill="1" applyBorder="1" applyAlignment="1">
      <alignment horizontal="left" indent="1"/>
    </xf>
    <xf numFmtId="41" fontId="28" fillId="33" borderId="5" xfId="0" applyNumberFormat="1" applyFont="1" applyFill="1" applyBorder="1"/>
    <xf numFmtId="41" fontId="28" fillId="0" borderId="32" xfId="59" applyNumberFormat="1" applyFont="1" applyFill="1" applyBorder="1" applyAlignment="1" applyProtection="1">
      <alignment horizontal="center"/>
      <protection locked="0"/>
    </xf>
    <xf numFmtId="41" fontId="27" fillId="34" borderId="135" xfId="21180" quotePrefix="1" applyNumberFormat="1" applyFont="1" applyFill="1" applyBorder="1" applyAlignment="1">
      <alignment horizontal="center" vertical="center" wrapText="1"/>
    </xf>
    <xf numFmtId="41" fontId="28" fillId="0" borderId="0" xfId="0" applyNumberFormat="1" applyFont="1" applyFill="1"/>
    <xf numFmtId="41" fontId="27" fillId="33" borderId="7" xfId="0" applyNumberFormat="1" applyFont="1" applyFill="1" applyBorder="1" applyAlignment="1">
      <alignment horizontal="left"/>
    </xf>
    <xf numFmtId="41" fontId="27" fillId="33" borderId="8" xfId="0" applyNumberFormat="1" applyFont="1" applyFill="1" applyBorder="1" applyAlignment="1">
      <alignment horizontal="left"/>
    </xf>
    <xf numFmtId="41" fontId="28" fillId="33" borderId="8" xfId="0" applyNumberFormat="1" applyFont="1" applyFill="1" applyBorder="1"/>
    <xf numFmtId="41" fontId="28" fillId="0" borderId="33" xfId="59" applyNumberFormat="1" applyFont="1" applyFill="1" applyBorder="1" applyAlignment="1" applyProtection="1">
      <alignment horizontal="center"/>
      <protection locked="0"/>
    </xf>
    <xf numFmtId="41" fontId="27" fillId="33" borderId="11" xfId="59" applyNumberFormat="1" applyFont="1" applyFill="1" applyBorder="1" applyAlignment="1">
      <alignment horizontal="left"/>
    </xf>
    <xf numFmtId="41" fontId="27" fillId="33" borderId="10" xfId="59" applyNumberFormat="1" applyFont="1" applyFill="1" applyBorder="1" applyAlignment="1">
      <alignment horizontal="left"/>
    </xf>
    <xf numFmtId="41" fontId="28" fillId="33" borderId="10" xfId="0" applyNumberFormat="1" applyFont="1" applyFill="1" applyBorder="1"/>
    <xf numFmtId="41" fontId="28" fillId="0" borderId="34" xfId="59" applyNumberFormat="1" applyFont="1" applyFill="1" applyBorder="1" applyAlignment="1" applyProtection="1">
      <alignment horizontal="center"/>
      <protection locked="0"/>
    </xf>
    <xf numFmtId="41" fontId="28" fillId="33" borderId="4" xfId="0" applyNumberFormat="1" applyFont="1" applyFill="1" applyBorder="1"/>
    <xf numFmtId="41" fontId="28" fillId="33" borderId="5" xfId="0" applyNumberFormat="1" applyFont="1" applyFill="1" applyBorder="1" applyAlignment="1">
      <alignment wrapText="1"/>
    </xf>
    <xf numFmtId="41" fontId="28" fillId="33" borderId="7" xfId="0" applyNumberFormat="1" applyFont="1" applyFill="1" applyBorder="1"/>
    <xf numFmtId="41" fontId="27" fillId="33" borderId="8" xfId="0" applyNumberFormat="1" applyFont="1" applyFill="1" applyBorder="1"/>
    <xf numFmtId="41" fontId="28" fillId="33" borderId="5" xfId="59" applyNumberFormat="1" applyFont="1" applyFill="1" applyBorder="1"/>
    <xf numFmtId="41" fontId="28" fillId="33" borderId="8" xfId="0" applyNumberFormat="1" applyFont="1" applyFill="1" applyBorder="1" applyAlignment="1">
      <alignment wrapText="1"/>
    </xf>
    <xf numFmtId="41" fontId="28" fillId="0" borderId="33" xfId="59" applyNumberFormat="1" applyFont="1" applyFill="1" applyBorder="1" applyAlignment="1" applyProtection="1">
      <alignment horizontal="center" wrapText="1"/>
      <protection locked="0"/>
    </xf>
    <xf numFmtId="41" fontId="28" fillId="33" borderId="8" xfId="0" applyNumberFormat="1" applyFont="1" applyFill="1" applyBorder="1" applyAlignment="1">
      <alignment horizontal="left"/>
    </xf>
    <xf numFmtId="41" fontId="27" fillId="33" borderId="11" xfId="0" applyNumberFormat="1" applyFont="1" applyFill="1" applyBorder="1" applyAlignment="1">
      <alignment horizontal="left"/>
    </xf>
    <xf numFmtId="41" fontId="27" fillId="33" borderId="10" xfId="0" applyNumberFormat="1" applyFont="1" applyFill="1" applyBorder="1" applyAlignment="1">
      <alignment horizontal="left"/>
    </xf>
    <xf numFmtId="41" fontId="27" fillId="33" borderId="10" xfId="0" applyNumberFormat="1" applyFont="1" applyFill="1" applyBorder="1" applyAlignment="1"/>
    <xf numFmtId="41" fontId="28" fillId="33" borderId="5" xfId="0" applyNumberFormat="1" applyFont="1" applyFill="1" applyBorder="1" applyAlignment="1">
      <alignment horizontal="left"/>
    </xf>
    <xf numFmtId="41" fontId="27" fillId="33" borderId="7" xfId="0" applyNumberFormat="1" applyFont="1" applyFill="1" applyBorder="1"/>
    <xf numFmtId="41" fontId="28" fillId="33" borderId="7" xfId="0" applyNumberFormat="1" applyFont="1" applyFill="1" applyBorder="1" applyAlignment="1">
      <alignment horizontal="left" indent="1"/>
    </xf>
    <xf numFmtId="41" fontId="27" fillId="33" borderId="8" xfId="0" applyNumberFormat="1" applyFont="1" applyFill="1" applyBorder="1" applyAlignment="1"/>
    <xf numFmtId="41" fontId="27" fillId="33" borderId="80" xfId="0" applyNumberFormat="1" applyFont="1" applyFill="1" applyBorder="1"/>
    <xf numFmtId="41" fontId="27" fillId="33" borderId="0" xfId="0" applyNumberFormat="1" applyFont="1" applyFill="1" applyBorder="1"/>
    <xf numFmtId="41" fontId="28" fillId="33" borderId="0" xfId="0" applyNumberFormat="1" applyFont="1" applyFill="1" applyBorder="1"/>
    <xf numFmtId="41" fontId="28" fillId="0" borderId="108" xfId="59" applyNumberFormat="1" applyFont="1" applyFill="1" applyBorder="1" applyAlignment="1" applyProtection="1">
      <alignment horizontal="center"/>
      <protection locked="0"/>
    </xf>
    <xf numFmtId="41" fontId="27" fillId="33" borderId="5" xfId="0" applyNumberFormat="1" applyFont="1" applyFill="1" applyBorder="1"/>
    <xf numFmtId="41" fontId="27" fillId="33" borderId="541" xfId="0" applyNumberFormat="1" applyFont="1" applyFill="1" applyBorder="1"/>
    <xf numFmtId="41" fontId="27" fillId="33" borderId="59" xfId="0" applyNumberFormat="1" applyFont="1" applyFill="1" applyBorder="1"/>
    <xf numFmtId="41" fontId="28" fillId="33" borderId="59" xfId="0" applyNumberFormat="1" applyFont="1" applyFill="1" applyBorder="1"/>
    <xf numFmtId="41" fontId="28" fillId="0" borderId="127" xfId="59" applyNumberFormat="1" applyFont="1" applyFill="1" applyBorder="1" applyAlignment="1" applyProtection="1">
      <alignment horizontal="center"/>
      <protection locked="0"/>
    </xf>
    <xf numFmtId="41" fontId="27" fillId="34" borderId="432" xfId="21180" quotePrefix="1" applyNumberFormat="1" applyFont="1" applyFill="1" applyBorder="1" applyAlignment="1">
      <alignment horizontal="center" vertical="center" wrapText="1"/>
    </xf>
    <xf numFmtId="41" fontId="27" fillId="33" borderId="264" xfId="21180" applyNumberFormat="1" applyFont="1" applyFill="1" applyBorder="1"/>
    <xf numFmtId="41" fontId="27" fillId="33" borderId="135" xfId="21180" quotePrefix="1" applyNumberFormat="1" applyFont="1" applyFill="1" applyBorder="1" applyAlignment="1">
      <alignment horizontal="center" vertical="center" wrapText="1"/>
    </xf>
    <xf numFmtId="41" fontId="31" fillId="29" borderId="271" xfId="202" applyNumberFormat="1" applyFont="1" applyFill="1" applyBorder="1" applyProtection="1"/>
    <xf numFmtId="41" fontId="28" fillId="32" borderId="271" xfId="202" applyNumberFormat="1" applyFont="1" applyFill="1" applyBorder="1" applyProtection="1"/>
    <xf numFmtId="41" fontId="32" fillId="32" borderId="271" xfId="202" applyNumberFormat="1" applyFont="1" applyFill="1" applyBorder="1" applyProtection="1"/>
    <xf numFmtId="41" fontId="28" fillId="32" borderId="286" xfId="202" applyNumberFormat="1" applyFont="1" applyFill="1" applyBorder="1" applyProtection="1"/>
    <xf numFmtId="41" fontId="28" fillId="33" borderId="271" xfId="0" applyNumberFormat="1" applyFont="1" applyFill="1" applyBorder="1" applyAlignment="1" applyProtection="1">
      <alignment horizontal="center"/>
    </xf>
    <xf numFmtId="41" fontId="28" fillId="33" borderId="141" xfId="0" applyNumberFormat="1" applyFont="1" applyFill="1" applyBorder="1" applyAlignment="1" applyProtection="1">
      <alignment horizontal="center"/>
    </xf>
    <xf numFmtId="41" fontId="31" fillId="33" borderId="271" xfId="0" applyNumberFormat="1" applyFont="1" applyFill="1" applyBorder="1" applyProtection="1"/>
    <xf numFmtId="41" fontId="28" fillId="33" borderId="286" xfId="0" applyNumberFormat="1" applyFont="1" applyFill="1" applyBorder="1" applyProtection="1"/>
    <xf numFmtId="41" fontId="28" fillId="32" borderId="271" xfId="202" applyNumberFormat="1" applyFont="1" applyFill="1" applyBorder="1" applyAlignment="1" applyProtection="1">
      <alignment horizontal="center"/>
    </xf>
    <xf numFmtId="41" fontId="28" fillId="33" borderId="141" xfId="202" applyNumberFormat="1" applyFont="1" applyFill="1" applyBorder="1" applyAlignment="1" applyProtection="1">
      <alignment horizontal="center"/>
    </xf>
    <xf numFmtId="41" fontId="31" fillId="33" borderId="271" xfId="202" applyNumberFormat="1" applyFont="1" applyFill="1" applyBorder="1" applyProtection="1"/>
    <xf numFmtId="41" fontId="28" fillId="33" borderId="286" xfId="202" applyNumberFormat="1" applyFont="1" applyFill="1" applyBorder="1" applyProtection="1"/>
    <xf numFmtId="41" fontId="31" fillId="29" borderId="312" xfId="202" applyNumberFormat="1" applyFont="1" applyFill="1" applyBorder="1" applyProtection="1"/>
    <xf numFmtId="41" fontId="93" fillId="0" borderId="559" xfId="21180" applyNumberFormat="1" applyFont="1" applyFill="1" applyBorder="1" applyProtection="1">
      <protection locked="0"/>
    </xf>
    <xf numFmtId="41" fontId="94" fillId="32" borderId="271" xfId="202" applyNumberFormat="1" applyFont="1" applyFill="1" applyBorder="1" applyProtection="1"/>
    <xf numFmtId="41" fontId="93" fillId="34" borderId="497" xfId="202" applyNumberFormat="1" applyFont="1" applyFill="1" applyBorder="1" applyProtection="1"/>
    <xf numFmtId="41" fontId="93" fillId="0" borderId="562" xfId="21180" applyNumberFormat="1" applyFont="1" applyFill="1" applyBorder="1" applyProtection="1">
      <protection locked="0"/>
    </xf>
    <xf numFmtId="41" fontId="94" fillId="31" borderId="271" xfId="202" applyNumberFormat="1" applyFont="1" applyFill="1" applyBorder="1" applyProtection="1"/>
    <xf numFmtId="41" fontId="94" fillId="31" borderId="497" xfId="202" applyNumberFormat="1" applyFont="1" applyFill="1" applyBorder="1" applyProtection="1"/>
    <xf numFmtId="41" fontId="94" fillId="31" borderId="609" xfId="202" applyNumberFormat="1" applyFont="1" applyFill="1" applyBorder="1" applyProtection="1"/>
    <xf numFmtId="41" fontId="94" fillId="28" borderId="271" xfId="0" applyNumberFormat="1" applyFont="1" applyFill="1" applyBorder="1" applyAlignment="1" applyProtection="1">
      <alignment horizontal="center" vertical="top" wrapText="1"/>
    </xf>
    <xf numFmtId="41" fontId="94" fillId="28" borderId="497" xfId="0" applyNumberFormat="1" applyFont="1" applyFill="1" applyBorder="1" applyAlignment="1" applyProtection="1">
      <alignment horizontal="center" vertical="top" wrapText="1"/>
    </xf>
    <xf numFmtId="41" fontId="94" fillId="28" borderId="609" xfId="0" applyNumberFormat="1" applyFont="1" applyFill="1" applyBorder="1" applyAlignment="1" applyProtection="1">
      <alignment horizontal="center" vertical="top" wrapText="1"/>
    </xf>
    <xf numFmtId="41" fontId="93" fillId="33" borderId="271" xfId="202" applyNumberFormat="1" applyFont="1" applyFill="1" applyBorder="1" applyAlignment="1" applyProtection="1">
      <alignment horizontal="center"/>
    </xf>
    <xf numFmtId="41" fontId="94" fillId="33" borderId="271" xfId="202" applyNumberFormat="1" applyFont="1" applyFill="1" applyBorder="1" applyProtection="1"/>
    <xf numFmtId="41" fontId="94" fillId="28" borderId="271" xfId="202" applyNumberFormat="1" applyFont="1" applyFill="1" applyBorder="1" applyAlignment="1" applyProtection="1">
      <alignment horizontal="center" vertical="top" wrapText="1"/>
    </xf>
    <xf numFmtId="41" fontId="94" fillId="29" borderId="271" xfId="202" applyNumberFormat="1" applyFont="1" applyFill="1" applyBorder="1" applyProtection="1"/>
    <xf numFmtId="41" fontId="94" fillId="29" borderId="497" xfId="202" applyNumberFormat="1" applyFont="1" applyFill="1" applyBorder="1" applyProtection="1"/>
    <xf numFmtId="41" fontId="94" fillId="29" borderId="609" xfId="202" applyNumberFormat="1" applyFont="1" applyFill="1" applyBorder="1" applyProtection="1"/>
    <xf numFmtId="41" fontId="94" fillId="28" borderId="271" xfId="0" applyNumberFormat="1" applyFont="1" applyFill="1" applyBorder="1" applyProtection="1"/>
    <xf numFmtId="41" fontId="94" fillId="28" borderId="271" xfId="202" applyNumberFormat="1" applyFont="1" applyFill="1" applyBorder="1" applyProtection="1"/>
    <xf numFmtId="41" fontId="94" fillId="28" borderId="497" xfId="0" applyNumberFormat="1" applyFont="1" applyFill="1" applyBorder="1" applyProtection="1"/>
    <xf numFmtId="41" fontId="94" fillId="28" borderId="609" xfId="0" applyNumberFormat="1" applyFont="1" applyFill="1" applyBorder="1" applyProtection="1"/>
    <xf numFmtId="41" fontId="93" fillId="33" borderId="271" xfId="202" quotePrefix="1" applyNumberFormat="1" applyFont="1" applyFill="1" applyBorder="1" applyAlignment="1" applyProtection="1">
      <alignment horizontal="center"/>
    </xf>
    <xf numFmtId="41" fontId="93" fillId="33" borderId="271" xfId="202" applyNumberFormat="1" applyFont="1" applyFill="1" applyBorder="1" applyProtection="1"/>
    <xf numFmtId="41" fontId="93" fillId="33" borderId="497" xfId="202" applyNumberFormat="1" applyFont="1" applyFill="1" applyBorder="1" applyProtection="1"/>
    <xf numFmtId="41" fontId="93" fillId="33" borderId="609" xfId="202" applyNumberFormat="1" applyFont="1" applyFill="1" applyBorder="1" applyProtection="1"/>
    <xf numFmtId="41" fontId="94" fillId="34" borderId="271" xfId="202" applyNumberFormat="1" applyFont="1" applyFill="1" applyBorder="1" applyProtection="1"/>
    <xf numFmtId="41" fontId="94" fillId="34" borderId="497" xfId="202" applyNumberFormat="1" applyFont="1" applyFill="1" applyBorder="1" applyProtection="1"/>
    <xf numFmtId="41" fontId="94" fillId="34" borderId="609" xfId="202" applyNumberFormat="1" applyFont="1" applyFill="1" applyBorder="1" applyProtection="1"/>
    <xf numFmtId="41" fontId="93" fillId="30" borderId="271" xfId="202" applyNumberFormat="1" applyFont="1" applyFill="1" applyBorder="1" applyAlignment="1" applyProtection="1">
      <alignment wrapText="1"/>
    </xf>
    <xf numFmtId="41" fontId="93" fillId="30" borderId="497" xfId="202" applyNumberFormat="1" applyFont="1" applyFill="1" applyBorder="1" applyAlignment="1" applyProtection="1">
      <alignment wrapText="1"/>
    </xf>
    <xf numFmtId="41" fontId="93" fillId="30" borderId="609" xfId="202" applyNumberFormat="1" applyFont="1" applyFill="1" applyBorder="1" applyAlignment="1" applyProtection="1">
      <alignment wrapText="1"/>
    </xf>
    <xf numFmtId="41" fontId="94" fillId="29" borderId="247" xfId="202" applyNumberFormat="1" applyFont="1" applyFill="1" applyBorder="1" applyProtection="1"/>
    <xf numFmtId="41" fontId="94" fillId="29" borderId="615" xfId="202" applyNumberFormat="1" applyFont="1" applyFill="1" applyBorder="1" applyProtection="1"/>
    <xf numFmtId="41" fontId="94" fillId="29" borderId="611" xfId="202" applyNumberFormat="1" applyFont="1" applyFill="1" applyBorder="1" applyProtection="1"/>
    <xf numFmtId="41" fontId="94" fillId="28" borderId="379" xfId="0" applyNumberFormat="1" applyFont="1" applyFill="1" applyBorder="1" applyProtection="1"/>
    <xf numFmtId="41" fontId="94" fillId="28" borderId="591" xfId="0" applyNumberFormat="1" applyFont="1" applyFill="1" applyBorder="1" applyProtection="1"/>
    <xf numFmtId="41" fontId="94" fillId="33" borderId="271" xfId="0" applyNumberFormat="1" applyFont="1" applyFill="1" applyBorder="1" applyProtection="1"/>
    <xf numFmtId="41" fontId="94" fillId="33" borderId="497" xfId="202" applyNumberFormat="1" applyFont="1" applyFill="1" applyBorder="1" applyProtection="1"/>
    <xf numFmtId="41" fontId="94" fillId="33" borderId="609" xfId="202" applyNumberFormat="1" applyFont="1" applyFill="1" applyBorder="1" applyProtection="1"/>
    <xf numFmtId="41" fontId="94" fillId="32" borderId="538" xfId="202" applyNumberFormat="1" applyFont="1" applyFill="1" applyBorder="1" applyProtection="1"/>
    <xf numFmtId="41" fontId="93" fillId="34" borderId="612" xfId="202" applyNumberFormat="1" applyFont="1" applyFill="1" applyBorder="1" applyProtection="1"/>
    <xf numFmtId="41" fontId="94" fillId="34" borderId="542" xfId="202" applyNumberFormat="1" applyFont="1" applyFill="1" applyBorder="1" applyProtection="1"/>
    <xf numFmtId="41" fontId="94" fillId="34" borderId="161" xfId="202" applyNumberFormat="1" applyFont="1" applyFill="1" applyBorder="1" applyProtection="1"/>
    <xf numFmtId="41" fontId="94" fillId="34" borderId="543" xfId="202" applyNumberFormat="1" applyFont="1" applyFill="1" applyBorder="1" applyProtection="1"/>
    <xf numFmtId="41" fontId="94" fillId="34" borderId="616" xfId="202" applyNumberFormat="1" applyFont="1" applyFill="1" applyBorder="1" applyProtection="1"/>
    <xf numFmtId="41" fontId="94" fillId="34" borderId="605" xfId="202" applyNumberFormat="1" applyFont="1" applyFill="1" applyBorder="1" applyProtection="1"/>
    <xf numFmtId="41" fontId="94" fillId="32" borderId="605" xfId="202" applyNumberFormat="1" applyFont="1" applyFill="1" applyBorder="1" applyProtection="1"/>
    <xf numFmtId="41" fontId="94" fillId="32" borderId="609" xfId="202" applyNumberFormat="1" applyFont="1" applyFill="1" applyBorder="1" applyProtection="1"/>
    <xf numFmtId="41" fontId="93" fillId="30" borderId="271" xfId="0" applyNumberFormat="1" applyFont="1" applyFill="1" applyBorder="1" applyAlignment="1" applyProtection="1">
      <alignment wrapText="1"/>
    </xf>
    <xf numFmtId="41" fontId="94" fillId="30" borderId="271" xfId="0" applyNumberFormat="1" applyFont="1" applyFill="1" applyBorder="1" applyAlignment="1" applyProtection="1">
      <alignment wrapText="1"/>
    </xf>
    <xf numFmtId="41" fontId="94" fillId="30" borderId="605" xfId="0" applyNumberFormat="1" applyFont="1" applyFill="1" applyBorder="1" applyAlignment="1" applyProtection="1">
      <alignment wrapText="1"/>
    </xf>
    <xf numFmtId="41" fontId="93" fillId="30" borderId="609" xfId="0" applyNumberFormat="1" applyFont="1" applyFill="1" applyBorder="1" applyAlignment="1" applyProtection="1">
      <alignment wrapText="1"/>
    </xf>
    <xf numFmtId="41" fontId="93" fillId="33" borderId="271" xfId="0" applyNumberFormat="1" applyFont="1" applyFill="1" applyBorder="1" applyAlignment="1" applyProtection="1">
      <alignment wrapText="1"/>
    </xf>
    <xf numFmtId="41" fontId="93" fillId="33" borderId="271" xfId="202" applyNumberFormat="1" applyFont="1" applyFill="1" applyBorder="1" applyAlignment="1" applyProtection="1">
      <alignment wrapText="1"/>
    </xf>
    <xf numFmtId="41" fontId="94" fillId="29" borderId="605" xfId="202" applyNumberFormat="1" applyFont="1" applyFill="1" applyBorder="1" applyProtection="1"/>
    <xf numFmtId="41" fontId="94" fillId="31" borderId="605" xfId="202" applyNumberFormat="1" applyFont="1" applyFill="1" applyBorder="1" applyProtection="1"/>
    <xf numFmtId="41" fontId="93" fillId="33" borderId="271" xfId="202" quotePrefix="1" applyNumberFormat="1" applyFont="1" applyFill="1" applyBorder="1" applyAlignment="1" applyProtection="1">
      <alignment horizontal="center"/>
      <protection locked="0"/>
    </xf>
    <xf numFmtId="41" fontId="94" fillId="41" borderId="271" xfId="202" applyNumberFormat="1" applyFont="1" applyFill="1" applyBorder="1" applyAlignment="1" applyProtection="1">
      <alignment wrapText="1"/>
    </xf>
    <xf numFmtId="41" fontId="94" fillId="41" borderId="605" xfId="202" applyNumberFormat="1" applyFont="1" applyFill="1" applyBorder="1" applyAlignment="1" applyProtection="1">
      <alignment wrapText="1"/>
    </xf>
    <xf numFmtId="41" fontId="94" fillId="41" borderId="609" xfId="202" applyNumberFormat="1" applyFont="1" applyFill="1" applyBorder="1" applyAlignment="1" applyProtection="1">
      <alignment wrapText="1"/>
    </xf>
    <xf numFmtId="41" fontId="94" fillId="30" borderId="271" xfId="202" applyNumberFormat="1" applyFont="1" applyFill="1" applyBorder="1" applyAlignment="1" applyProtection="1">
      <alignment wrapText="1"/>
    </xf>
    <xf numFmtId="41" fontId="94" fillId="30" borderId="605" xfId="202" applyNumberFormat="1" applyFont="1" applyFill="1" applyBorder="1" applyAlignment="1" applyProtection="1">
      <alignment wrapText="1"/>
    </xf>
    <xf numFmtId="41" fontId="94" fillId="29" borderId="608" xfId="202" applyNumberFormat="1" applyFont="1" applyFill="1" applyBorder="1" applyProtection="1"/>
    <xf numFmtId="41" fontId="93" fillId="30" borderId="379" xfId="0" applyNumberFormat="1" applyFont="1" applyFill="1" applyBorder="1" applyAlignment="1" applyProtection="1">
      <alignment wrapText="1"/>
    </xf>
    <xf numFmtId="41" fontId="94" fillId="30" borderId="379" xfId="0" applyNumberFormat="1" applyFont="1" applyFill="1" applyBorder="1" applyAlignment="1" applyProtection="1">
      <alignment wrapText="1"/>
    </xf>
    <xf numFmtId="41" fontId="94" fillId="30" borderId="588" xfId="0" applyNumberFormat="1" applyFont="1" applyFill="1" applyBorder="1" applyAlignment="1" applyProtection="1">
      <alignment wrapText="1"/>
    </xf>
    <xf numFmtId="41" fontId="93" fillId="30" borderId="160" xfId="0" applyNumberFormat="1" applyFont="1" applyFill="1" applyBorder="1" applyAlignment="1" applyProtection="1">
      <alignment wrapText="1"/>
    </xf>
    <xf numFmtId="41" fontId="94" fillId="33" borderId="605" xfId="202" applyNumberFormat="1" applyFont="1" applyFill="1" applyBorder="1" applyProtection="1"/>
    <xf numFmtId="41" fontId="94" fillId="29" borderId="311" xfId="202" applyNumberFormat="1" applyFont="1" applyFill="1" applyBorder="1" applyProtection="1"/>
    <xf numFmtId="41" fontId="94" fillId="29" borderId="332" xfId="202" applyNumberFormat="1" applyFont="1" applyFill="1" applyBorder="1" applyProtection="1"/>
    <xf numFmtId="41" fontId="94" fillId="0" borderId="559" xfId="202" applyNumberFormat="1" applyFont="1" applyFill="1" applyBorder="1" applyAlignment="1" applyProtection="1">
      <protection locked="0"/>
    </xf>
    <xf numFmtId="41" fontId="94" fillId="0" borderId="562" xfId="202" applyNumberFormat="1" applyFont="1" applyFill="1" applyBorder="1" applyAlignment="1" applyProtection="1">
      <protection locked="0"/>
    </xf>
    <xf numFmtId="0" fontId="94" fillId="33" borderId="47" xfId="6" applyFont="1" applyFill="1" applyBorder="1" applyAlignment="1" applyProtection="1">
      <alignment horizontal="left"/>
    </xf>
    <xf numFmtId="10" fontId="28" fillId="0" borderId="541" xfId="187" applyNumberFormat="1" applyFont="1" applyFill="1" applyBorder="1" applyAlignment="1" applyProtection="1">
      <alignment horizontal="right"/>
      <protection locked="0"/>
    </xf>
    <xf numFmtId="10" fontId="28" fillId="0" borderId="127" xfId="187" applyNumberFormat="1" applyFont="1" applyFill="1" applyBorder="1" applyAlignment="1" applyProtection="1">
      <alignment horizontal="right"/>
      <protection locked="0"/>
    </xf>
    <xf numFmtId="10" fontId="28" fillId="0" borderId="621" xfId="187" applyNumberFormat="1" applyFont="1" applyFill="1" applyBorder="1" applyProtection="1">
      <protection locked="0"/>
    </xf>
    <xf numFmtId="0" fontId="145" fillId="33" borderId="639" xfId="6" applyFont="1" applyFill="1" applyBorder="1" applyAlignment="1" applyProtection="1">
      <alignment horizontal="left"/>
    </xf>
    <xf numFmtId="0" fontId="94" fillId="33" borderId="640" xfId="6" applyFont="1" applyFill="1" applyBorder="1" applyAlignment="1" applyProtection="1">
      <alignment horizontal="left"/>
    </xf>
    <xf numFmtId="0" fontId="94" fillId="33" borderId="641" xfId="6" applyFont="1" applyFill="1" applyBorder="1" applyAlignment="1" applyProtection="1">
      <alignment horizontal="left"/>
    </xf>
    <xf numFmtId="49" fontId="93" fillId="33" borderId="351" xfId="6" applyNumberFormat="1" applyFont="1" applyFill="1" applyBorder="1" applyAlignment="1" applyProtection="1"/>
    <xf numFmtId="0" fontId="94" fillId="33" borderId="628" xfId="6" applyFont="1" applyFill="1" applyBorder="1" applyAlignment="1" applyProtection="1">
      <alignment horizontal="left"/>
    </xf>
    <xf numFmtId="0" fontId="94" fillId="33" borderId="625" xfId="6" quotePrefix="1" applyFont="1" applyFill="1" applyBorder="1" applyAlignment="1" applyProtection="1">
      <alignment vertical="center"/>
    </xf>
    <xf numFmtId="0" fontId="93" fillId="33" borderId="625" xfId="6" quotePrefix="1" applyFont="1" applyFill="1" applyBorder="1" applyAlignment="1" applyProtection="1">
      <alignment horizontal="left" vertical="center"/>
    </xf>
    <xf numFmtId="0" fontId="93" fillId="33" borderId="310" xfId="6" quotePrefix="1" applyFont="1" applyFill="1" applyBorder="1" applyAlignment="1" applyProtection="1">
      <alignment horizontal="left" vertical="center"/>
    </xf>
    <xf numFmtId="167" fontId="94" fillId="33" borderId="38" xfId="0" applyFont="1" applyFill="1" applyBorder="1" applyAlignment="1" applyProtection="1"/>
    <xf numFmtId="0" fontId="93" fillId="33" borderId="40" xfId="6" quotePrefix="1" applyFont="1" applyFill="1" applyBorder="1" applyAlignment="1" applyProtection="1">
      <alignment horizontal="left"/>
    </xf>
    <xf numFmtId="0" fontId="93" fillId="33" borderId="643" xfId="6" applyFont="1" applyFill="1" applyBorder="1" applyProtection="1"/>
    <xf numFmtId="0" fontId="93" fillId="33" borderId="38" xfId="6" applyFont="1" applyFill="1" applyBorder="1" applyProtection="1"/>
    <xf numFmtId="49" fontId="94" fillId="33" borderId="351" xfId="6" applyNumberFormat="1" applyFont="1" applyFill="1" applyBorder="1" applyAlignment="1" applyProtection="1"/>
    <xf numFmtId="0" fontId="93" fillId="33" borderId="351" xfId="6" applyFont="1" applyFill="1" applyBorder="1" applyAlignment="1" applyProtection="1"/>
    <xf numFmtId="167" fontId="94" fillId="28" borderId="628" xfId="0" applyFont="1" applyFill="1" applyBorder="1" applyProtection="1"/>
    <xf numFmtId="0" fontId="94" fillId="33" borderId="643" xfId="6" applyFont="1" applyFill="1" applyBorder="1" applyProtection="1"/>
    <xf numFmtId="0" fontId="94" fillId="33" borderId="625" xfId="6" applyFont="1" applyFill="1" applyBorder="1" applyProtection="1"/>
    <xf numFmtId="0" fontId="94" fillId="33" borderId="310" xfId="6" applyFont="1" applyFill="1" applyBorder="1" applyProtection="1"/>
    <xf numFmtId="41" fontId="94" fillId="28" borderId="588" xfId="0" applyNumberFormat="1" applyFont="1" applyFill="1" applyBorder="1" applyProtection="1"/>
    <xf numFmtId="41" fontId="93" fillId="0" borderId="621" xfId="235" applyNumberFormat="1" applyFont="1" applyFill="1" applyBorder="1" applyAlignment="1" applyProtection="1">
      <alignment horizontal="center" vertical="center"/>
      <protection locked="0"/>
    </xf>
    <xf numFmtId="41" fontId="93" fillId="0" borderId="560" xfId="235" applyNumberFormat="1" applyFont="1" applyFill="1" applyBorder="1" applyAlignment="1" applyProtection="1">
      <alignment horizontal="center" vertical="center"/>
      <protection locked="0"/>
    </xf>
    <xf numFmtId="0" fontId="143" fillId="33" borderId="546" xfId="6" applyFont="1" applyFill="1" applyBorder="1" applyAlignment="1" applyProtection="1"/>
    <xf numFmtId="0" fontId="143" fillId="33" borderId="0" xfId="6" applyFont="1" applyFill="1" applyBorder="1" applyAlignment="1" applyProtection="1"/>
    <xf numFmtId="167" fontId="93" fillId="33" borderId="0" xfId="0" applyFont="1" applyFill="1" applyBorder="1" applyProtection="1"/>
    <xf numFmtId="41" fontId="28" fillId="33" borderId="544" xfId="21178" applyNumberFormat="1" applyFont="1" applyFill="1" applyBorder="1" applyProtection="1"/>
    <xf numFmtId="187" fontId="27" fillId="33" borderId="629" xfId="21180" quotePrefix="1" applyNumberFormat="1" applyFont="1" applyFill="1" applyBorder="1" applyAlignment="1">
      <alignment horizontal="center" vertical="center" wrapText="1"/>
    </xf>
    <xf numFmtId="41" fontId="28" fillId="0" borderId="621" xfId="21180" applyNumberFormat="1" applyFont="1" applyFill="1" applyBorder="1" applyProtection="1">
      <protection locked="0"/>
    </xf>
    <xf numFmtId="41" fontId="28" fillId="32" borderId="520" xfId="21178" applyNumberFormat="1" applyFont="1" applyFill="1" applyBorder="1"/>
    <xf numFmtId="41" fontId="27" fillId="32" borderId="629" xfId="21180" quotePrefix="1" applyNumberFormat="1" applyFont="1" applyFill="1" applyBorder="1" applyAlignment="1">
      <alignment horizontal="center" vertical="center" wrapText="1"/>
    </xf>
    <xf numFmtId="41" fontId="28" fillId="33" borderId="520" xfId="21178" applyNumberFormat="1" applyFont="1" applyFill="1" applyBorder="1" applyProtection="1"/>
    <xf numFmtId="41" fontId="27" fillId="33" borderId="629" xfId="21180" quotePrefix="1" applyNumberFormat="1" applyFont="1" applyFill="1" applyBorder="1" applyAlignment="1" applyProtection="1">
      <alignment horizontal="center" vertical="center" wrapText="1"/>
    </xf>
    <xf numFmtId="41" fontId="27" fillId="33" borderId="520" xfId="21180" quotePrefix="1" applyNumberFormat="1" applyFont="1" applyFill="1" applyBorder="1" applyAlignment="1" applyProtection="1">
      <alignment horizontal="center" vertical="center" wrapText="1"/>
    </xf>
    <xf numFmtId="41" fontId="28" fillId="33" borderId="520" xfId="21180" applyNumberFormat="1" applyFont="1" applyFill="1" applyBorder="1" applyProtection="1"/>
    <xf numFmtId="41" fontId="27" fillId="32" borderId="520" xfId="21180" quotePrefix="1" applyNumberFormat="1" applyFont="1" applyFill="1" applyBorder="1" applyAlignment="1">
      <alignment horizontal="center" vertical="center" wrapText="1"/>
    </xf>
    <xf numFmtId="41" fontId="27" fillId="31" borderId="520" xfId="18857" applyNumberFormat="1" applyFont="1" applyFill="1" applyBorder="1" applyAlignment="1" applyProtection="1">
      <alignment horizontal="right"/>
    </xf>
    <xf numFmtId="41" fontId="27" fillId="31" borderId="555" xfId="18857" applyNumberFormat="1" applyFont="1" applyFill="1" applyBorder="1" applyAlignment="1" applyProtection="1">
      <alignment horizontal="right"/>
    </xf>
    <xf numFmtId="41" fontId="27" fillId="31" borderId="379" xfId="18857" applyNumberFormat="1" applyFont="1" applyFill="1" applyBorder="1" applyAlignment="1" applyProtection="1">
      <alignment horizontal="right"/>
    </xf>
    <xf numFmtId="41" fontId="27" fillId="34" borderId="433" xfId="21180" applyNumberFormat="1" applyFont="1" applyFill="1" applyBorder="1" applyAlignment="1">
      <alignment horizontal="right"/>
    </xf>
    <xf numFmtId="41" fontId="27" fillId="34" borderId="538" xfId="21180" applyNumberFormat="1" applyFont="1" applyFill="1" applyBorder="1" applyAlignment="1">
      <alignment horizontal="right"/>
    </xf>
    <xf numFmtId="41" fontId="28" fillId="33" borderId="520" xfId="7" applyNumberFormat="1" applyFont="1" applyFill="1" applyBorder="1" applyAlignment="1">
      <alignment horizontal="center"/>
    </xf>
    <xf numFmtId="41" fontId="28" fillId="33" borderId="555" xfId="7" applyNumberFormat="1" applyFont="1" applyFill="1" applyBorder="1" applyAlignment="1">
      <alignment horizontal="right"/>
    </xf>
    <xf numFmtId="41" fontId="19" fillId="0" borderId="108" xfId="9" applyNumberFormat="1" applyFont="1" applyBorder="1" applyAlignment="1" applyProtection="1">
      <alignment horizontal="center"/>
      <protection locked="0"/>
    </xf>
    <xf numFmtId="41" fontId="27" fillId="31" borderId="108" xfId="18857" applyNumberFormat="1" applyFont="1" applyFill="1" applyBorder="1" applyAlignment="1" applyProtection="1">
      <alignment horizontal="right"/>
    </xf>
    <xf numFmtId="41" fontId="19" fillId="33" borderId="520" xfId="0" applyNumberFormat="1" applyFont="1" applyFill="1" applyBorder="1" applyAlignment="1">
      <alignment horizontal="right"/>
    </xf>
    <xf numFmtId="41" fontId="19" fillId="33" borderId="555" xfId="0" applyNumberFormat="1" applyFont="1" applyFill="1" applyBorder="1" applyAlignment="1">
      <alignment horizontal="right"/>
    </xf>
    <xf numFmtId="41" fontId="27" fillId="34" borderId="108" xfId="21180" applyNumberFormat="1" applyFont="1" applyFill="1" applyBorder="1" applyAlignment="1">
      <alignment horizontal="right"/>
    </xf>
    <xf numFmtId="41" fontId="27" fillId="31" borderId="605" xfId="18857" applyNumberFormat="1" applyFont="1" applyFill="1" applyBorder="1" applyAlignment="1" applyProtection="1">
      <alignment horizontal="right"/>
    </xf>
    <xf numFmtId="41" fontId="28" fillId="0" borderId="560" xfId="21180" applyNumberFormat="1" applyFont="1" applyFill="1" applyBorder="1" applyProtection="1">
      <protection locked="0"/>
    </xf>
    <xf numFmtId="41" fontId="27" fillId="31" borderId="432" xfId="18857" applyNumberFormat="1" applyFont="1" applyFill="1" applyBorder="1" applyAlignment="1" applyProtection="1">
      <alignment horizontal="right"/>
    </xf>
    <xf numFmtId="41" fontId="27" fillId="31" borderId="555" xfId="202" applyNumberFormat="1" applyFont="1" applyFill="1" applyBorder="1" applyAlignment="1" applyProtection="1">
      <alignment horizontal="right"/>
    </xf>
    <xf numFmtId="41" fontId="28" fillId="33" borderId="555" xfId="202" applyNumberFormat="1" applyFont="1" applyFill="1" applyBorder="1" applyAlignment="1" applyProtection="1">
      <alignment horizontal="center"/>
    </xf>
    <xf numFmtId="41" fontId="27" fillId="34" borderId="520" xfId="202" applyNumberFormat="1" applyFont="1" applyFill="1" applyBorder="1" applyAlignment="1" applyProtection="1">
      <alignment horizontal="right"/>
    </xf>
    <xf numFmtId="41" fontId="28" fillId="33" borderId="379" xfId="202" applyNumberFormat="1" applyFont="1" applyFill="1" applyBorder="1" applyAlignment="1" applyProtection="1">
      <alignment horizontal="center"/>
    </xf>
    <xf numFmtId="41" fontId="27" fillId="33" borderId="555" xfId="202" applyNumberFormat="1" applyFont="1" applyFill="1" applyBorder="1" applyAlignment="1" applyProtection="1">
      <alignment horizontal="right"/>
    </xf>
    <xf numFmtId="41" fontId="27" fillId="32" borderId="520" xfId="202" applyNumberFormat="1" applyFont="1" applyFill="1" applyBorder="1" applyAlignment="1" applyProtection="1">
      <alignment horizontal="right"/>
    </xf>
    <xf numFmtId="41" fontId="27" fillId="34" borderId="433" xfId="202" applyNumberFormat="1" applyFont="1" applyFill="1" applyBorder="1" applyAlignment="1">
      <alignment horizontal="right"/>
    </xf>
    <xf numFmtId="41" fontId="27" fillId="34" borderId="555" xfId="202" applyNumberFormat="1" applyFont="1" applyFill="1" applyBorder="1" applyAlignment="1" applyProtection="1">
      <alignment horizontal="right"/>
    </xf>
    <xf numFmtId="41" fontId="27" fillId="33" borderId="433" xfId="202" applyNumberFormat="1" applyFont="1" applyFill="1" applyBorder="1" applyAlignment="1" applyProtection="1">
      <alignment horizontal="right"/>
    </xf>
    <xf numFmtId="41" fontId="28" fillId="33" borderId="520" xfId="202" applyNumberFormat="1" applyFont="1" applyFill="1" applyBorder="1" applyAlignment="1">
      <alignment horizontal="center"/>
    </xf>
    <xf numFmtId="41" fontId="28" fillId="33" borderId="555" xfId="202" applyNumberFormat="1" applyFont="1" applyFill="1" applyBorder="1" applyAlignment="1">
      <alignment horizontal="center"/>
    </xf>
    <xf numFmtId="41" fontId="28" fillId="32" borderId="379" xfId="202" applyNumberFormat="1" applyFont="1" applyFill="1" applyBorder="1" applyAlignment="1" applyProtection="1">
      <alignment horizontal="center"/>
    </xf>
    <xf numFmtId="41" fontId="27" fillId="32" borderId="555" xfId="202" applyNumberFormat="1" applyFont="1" applyFill="1" applyBorder="1" applyAlignment="1" applyProtection="1">
      <alignment horizontal="right"/>
    </xf>
    <xf numFmtId="41" fontId="27" fillId="33" borderId="520" xfId="202" applyNumberFormat="1" applyFont="1" applyFill="1" applyBorder="1" applyAlignment="1" applyProtection="1">
      <alignment horizontal="right"/>
    </xf>
    <xf numFmtId="41" fontId="27" fillId="31" borderId="379" xfId="202" applyNumberFormat="1" applyFont="1" applyFill="1" applyBorder="1" applyAlignment="1" applyProtection="1">
      <alignment horizontal="right"/>
    </xf>
    <xf numFmtId="41" fontId="27" fillId="34" borderId="379" xfId="202" applyNumberFormat="1" applyFont="1" applyFill="1" applyBorder="1" applyAlignment="1" applyProtection="1">
      <alignment horizontal="right"/>
    </xf>
    <xf numFmtId="41" fontId="27" fillId="34" borderId="538" xfId="202" applyNumberFormat="1" applyFont="1" applyFill="1" applyBorder="1" applyAlignment="1" applyProtection="1">
      <alignment horizontal="right"/>
    </xf>
    <xf numFmtId="41" fontId="27" fillId="34" borderId="433" xfId="202" applyNumberFormat="1" applyFont="1" applyFill="1" applyBorder="1" applyAlignment="1" applyProtection="1">
      <alignment horizontal="right"/>
    </xf>
    <xf numFmtId="41" fontId="19" fillId="33" borderId="520" xfId="202" applyNumberFormat="1" applyFont="1" applyFill="1" applyBorder="1" applyAlignment="1">
      <alignment horizontal="right"/>
    </xf>
    <xf numFmtId="41" fontId="19" fillId="33" borderId="555" xfId="202" applyNumberFormat="1" applyFont="1" applyFill="1" applyBorder="1" applyAlignment="1">
      <alignment horizontal="right"/>
    </xf>
    <xf numFmtId="41" fontId="19" fillId="33" borderId="555" xfId="202" applyNumberFormat="1" applyFont="1" applyFill="1" applyBorder="1" applyAlignment="1" applyProtection="1">
      <alignment horizontal="right"/>
    </xf>
    <xf numFmtId="41" fontId="27" fillId="34" borderId="108" xfId="202" applyNumberFormat="1" applyFont="1" applyFill="1" applyBorder="1" applyAlignment="1" applyProtection="1">
      <alignment horizontal="right"/>
    </xf>
    <xf numFmtId="41" fontId="27" fillId="34" borderId="538" xfId="202" applyNumberFormat="1" applyFont="1" applyFill="1" applyBorder="1" applyAlignment="1">
      <alignment horizontal="right"/>
    </xf>
    <xf numFmtId="41" fontId="27" fillId="31" borderId="605" xfId="202" applyNumberFormat="1" applyFont="1" applyFill="1" applyBorder="1" applyAlignment="1" applyProtection="1">
      <alignment horizontal="right"/>
    </xf>
    <xf numFmtId="41" fontId="27" fillId="31" borderId="588" xfId="202" applyNumberFormat="1" applyFont="1" applyFill="1" applyBorder="1" applyAlignment="1" applyProtection="1">
      <alignment horizontal="right"/>
    </xf>
    <xf numFmtId="41" fontId="28" fillId="32" borderId="588" xfId="202" applyNumberFormat="1" applyFont="1" applyFill="1" applyBorder="1" applyAlignment="1" applyProtection="1">
      <alignment horizontal="center"/>
    </xf>
    <xf numFmtId="41" fontId="27" fillId="34" borderId="605" xfId="202" applyNumberFormat="1" applyFont="1" applyFill="1" applyBorder="1" applyAlignment="1" applyProtection="1">
      <alignment horizontal="right"/>
    </xf>
    <xf numFmtId="41" fontId="27" fillId="31" borderId="432" xfId="202" applyNumberFormat="1" applyFont="1" applyFill="1" applyBorder="1" applyAlignment="1" applyProtection="1">
      <alignment horizontal="right"/>
    </xf>
    <xf numFmtId="41" fontId="27" fillId="31" borderId="127" xfId="202" applyNumberFormat="1" applyFont="1" applyFill="1" applyBorder="1" applyAlignment="1" applyProtection="1">
      <alignment horizontal="right"/>
    </xf>
    <xf numFmtId="41" fontId="28" fillId="32" borderId="127" xfId="202" applyNumberFormat="1" applyFont="1" applyFill="1" applyBorder="1" applyAlignment="1" applyProtection="1">
      <alignment horizontal="center"/>
    </xf>
    <xf numFmtId="41" fontId="27" fillId="34" borderId="432" xfId="202" applyNumberFormat="1" applyFont="1" applyFill="1" applyBorder="1" applyAlignment="1" applyProtection="1">
      <alignment horizontal="right"/>
    </xf>
    <xf numFmtId="41" fontId="93" fillId="32" borderId="520" xfId="202" applyNumberFormat="1" applyFont="1" applyFill="1" applyBorder="1"/>
    <xf numFmtId="41" fontId="93" fillId="33" borderId="108" xfId="761" quotePrefix="1" applyNumberFormat="1" applyFont="1" applyFill="1" applyBorder="1" applyAlignment="1">
      <alignment horizontal="center"/>
    </xf>
    <xf numFmtId="41" fontId="19" fillId="33" borderId="291" xfId="202" applyNumberFormat="1" applyFont="1" applyFill="1" applyBorder="1" applyProtection="1"/>
    <xf numFmtId="41" fontId="22" fillId="33" borderId="108" xfId="202" quotePrefix="1" applyNumberFormat="1" applyFont="1" applyFill="1" applyBorder="1" applyAlignment="1" applyProtection="1">
      <alignment horizontal="center"/>
    </xf>
    <xf numFmtId="41" fontId="22" fillId="33" borderId="345" xfId="12" quotePrefix="1" applyNumberFormat="1" applyFont="1" applyFill="1" applyBorder="1" applyAlignment="1" applyProtection="1">
      <alignment horizontal="center"/>
    </xf>
    <xf numFmtId="41" fontId="28" fillId="29" borderId="520" xfId="202" applyNumberFormat="1" applyFont="1" applyFill="1" applyBorder="1" applyProtection="1"/>
    <xf numFmtId="41" fontId="27" fillId="31" borderId="520" xfId="202" applyNumberFormat="1" applyFont="1" applyFill="1" applyBorder="1" applyProtection="1"/>
    <xf numFmtId="41" fontId="27" fillId="31" borderId="521" xfId="202" applyNumberFormat="1" applyFont="1" applyFill="1" applyBorder="1" applyProtection="1"/>
    <xf numFmtId="41" fontId="31" fillId="29" borderId="349" xfId="202" applyNumberFormat="1" applyFont="1" applyFill="1" applyBorder="1" applyProtection="1"/>
    <xf numFmtId="41" fontId="26" fillId="29" borderId="271" xfId="202" applyNumberFormat="1" applyFont="1" applyFill="1" applyBorder="1" applyProtection="1"/>
    <xf numFmtId="41" fontId="26" fillId="29" borderId="521" xfId="202" applyNumberFormat="1" applyFont="1" applyFill="1" applyBorder="1" applyProtection="1"/>
    <xf numFmtId="41" fontId="80" fillId="29" borderId="432" xfId="202" applyNumberFormat="1" applyFont="1" applyFill="1" applyBorder="1" applyProtection="1"/>
    <xf numFmtId="41" fontId="26" fillId="29" borderId="313" xfId="202" applyNumberFormat="1" applyFont="1" applyFill="1" applyBorder="1" applyProtection="1"/>
    <xf numFmtId="41" fontId="18" fillId="0" borderId="83" xfId="202" applyNumberFormat="1" applyFont="1" applyFill="1" applyBorder="1" applyProtection="1">
      <protection locked="0"/>
    </xf>
    <xf numFmtId="41" fontId="77" fillId="0" borderId="83" xfId="202" applyNumberFormat="1" applyFont="1" applyFill="1" applyBorder="1" applyProtection="1">
      <protection locked="0"/>
    </xf>
    <xf numFmtId="41" fontId="84" fillId="29" borderId="432" xfId="202" applyNumberFormat="1" applyFont="1" applyFill="1" applyBorder="1" applyProtection="1"/>
    <xf numFmtId="14" fontId="18" fillId="0" borderId="60" xfId="12" applyNumberFormat="1" applyFont="1" applyFill="1" applyBorder="1" applyAlignment="1" applyProtection="1">
      <alignment horizontal="left" indent="1"/>
      <protection locked="0"/>
    </xf>
    <xf numFmtId="41" fontId="27" fillId="29" borderId="526" xfId="202" applyNumberFormat="1" applyFont="1" applyFill="1" applyBorder="1" applyAlignment="1" applyProtection="1">
      <alignment horizontal="right"/>
    </xf>
    <xf numFmtId="41" fontId="28" fillId="31" borderId="227" xfId="202" applyNumberFormat="1" applyFont="1" applyFill="1" applyBorder="1" applyAlignment="1" applyProtection="1">
      <alignment horizontal="right"/>
    </xf>
    <xf numFmtId="41" fontId="28" fillId="31" borderId="521" xfId="202" applyNumberFormat="1" applyFont="1" applyFill="1" applyBorder="1" applyAlignment="1" applyProtection="1">
      <alignment horizontal="right"/>
    </xf>
    <xf numFmtId="41" fontId="27" fillId="29" borderId="526" xfId="202" applyNumberFormat="1" applyFont="1" applyFill="1" applyBorder="1" applyAlignment="1" applyProtection="1">
      <alignment horizontal="right"/>
      <protection locked="0"/>
    </xf>
    <xf numFmtId="41" fontId="31" fillId="29" borderId="312" xfId="202" applyNumberFormat="1" applyFont="1" applyFill="1" applyBorder="1" applyAlignment="1" applyProtection="1">
      <alignment horizontal="right"/>
    </xf>
    <xf numFmtId="41" fontId="28" fillId="0" borderId="562" xfId="21180" applyNumberFormat="1" applyFont="1" applyFill="1" applyBorder="1" applyProtection="1">
      <protection locked="0"/>
    </xf>
    <xf numFmtId="41" fontId="28" fillId="32" borderId="609" xfId="202" applyNumberFormat="1" applyFont="1" applyFill="1" applyBorder="1" applyProtection="1"/>
    <xf numFmtId="41" fontId="28" fillId="0" borderId="61" xfId="202" applyNumberFormat="1" applyFont="1" applyFill="1" applyBorder="1" applyProtection="1">
      <protection locked="0"/>
    </xf>
    <xf numFmtId="41" fontId="28" fillId="34" borderId="63" xfId="202" quotePrefix="1" applyNumberFormat="1" applyFont="1" applyFill="1" applyBorder="1" applyAlignment="1" applyProtection="1">
      <alignment horizontal="center"/>
    </xf>
    <xf numFmtId="41" fontId="28" fillId="0" borderId="41" xfId="202" applyNumberFormat="1" applyFont="1" applyFill="1" applyBorder="1" applyProtection="1">
      <protection locked="0"/>
    </xf>
    <xf numFmtId="41" fontId="28" fillId="0" borderId="562" xfId="202" applyNumberFormat="1" applyFont="1" applyFill="1" applyBorder="1" applyProtection="1">
      <protection locked="0"/>
    </xf>
    <xf numFmtId="41" fontId="28" fillId="29" borderId="271" xfId="202" applyNumberFormat="1" applyFont="1" applyFill="1" applyBorder="1" applyProtection="1"/>
    <xf numFmtId="41" fontId="28" fillId="29" borderId="609" xfId="202" applyNumberFormat="1" applyFont="1" applyFill="1" applyBorder="1" applyProtection="1"/>
    <xf numFmtId="41" fontId="28" fillId="28" borderId="63" xfId="202" applyNumberFormat="1" applyFont="1" applyFill="1" applyBorder="1" applyProtection="1"/>
    <xf numFmtId="41" fontId="28" fillId="28" borderId="356" xfId="202" applyNumberFormat="1" applyFont="1" applyFill="1" applyBorder="1" applyProtection="1"/>
    <xf numFmtId="41" fontId="28" fillId="28" borderId="291" xfId="202" applyNumberFormat="1" applyFont="1" applyFill="1" applyBorder="1" applyProtection="1"/>
    <xf numFmtId="41" fontId="28" fillId="28" borderId="610" xfId="202" applyNumberFormat="1" applyFont="1" applyFill="1" applyBorder="1" applyProtection="1"/>
    <xf numFmtId="41" fontId="28" fillId="28" borderId="379" xfId="202" applyNumberFormat="1" applyFont="1" applyFill="1" applyBorder="1" applyProtection="1"/>
    <xf numFmtId="41" fontId="28" fillId="28" borderId="160" xfId="202" applyNumberFormat="1" applyFont="1" applyFill="1" applyBorder="1" applyProtection="1"/>
    <xf numFmtId="41" fontId="28" fillId="28" borderId="476" xfId="202" applyNumberFormat="1" applyFont="1" applyFill="1" applyBorder="1" applyProtection="1"/>
    <xf numFmtId="41" fontId="28" fillId="28" borderId="61" xfId="202" applyNumberFormat="1" applyFont="1" applyFill="1" applyBorder="1" applyProtection="1"/>
    <xf numFmtId="41" fontId="28" fillId="28" borderId="341" xfId="202" applyNumberFormat="1" applyFont="1" applyFill="1" applyBorder="1" applyProtection="1"/>
    <xf numFmtId="41" fontId="28" fillId="29" borderId="61" xfId="202" applyNumberFormat="1" applyFont="1" applyFill="1" applyBorder="1" applyProtection="1"/>
    <xf numFmtId="41" fontId="28" fillId="29" borderId="562" xfId="202" applyNumberFormat="1" applyFont="1" applyFill="1" applyBorder="1" applyProtection="1"/>
    <xf numFmtId="41" fontId="28" fillId="0" borderId="83" xfId="202" applyNumberFormat="1" applyFont="1" applyFill="1" applyBorder="1" applyProtection="1">
      <protection locked="0"/>
    </xf>
    <xf numFmtId="41" fontId="28" fillId="0" borderId="511" xfId="202" applyNumberFormat="1" applyFont="1" applyFill="1" applyBorder="1" applyProtection="1">
      <protection locked="0"/>
    </xf>
    <xf numFmtId="41" fontId="28" fillId="28" borderId="63" xfId="235" applyNumberFormat="1" applyFont="1" applyFill="1" applyBorder="1" applyProtection="1"/>
    <xf numFmtId="41" fontId="28" fillId="28" borderId="291" xfId="235" applyNumberFormat="1" applyFont="1" applyFill="1" applyBorder="1" applyProtection="1"/>
    <xf numFmtId="41" fontId="28" fillId="28" borderId="345" xfId="235" applyNumberFormat="1" applyFont="1" applyFill="1" applyBorder="1" applyProtection="1"/>
    <xf numFmtId="41" fontId="28" fillId="33" borderId="63" xfId="235" applyNumberFormat="1" applyFont="1" applyFill="1" applyBorder="1" applyProtection="1"/>
    <xf numFmtId="41" fontId="28" fillId="33" borderId="41" xfId="235" applyNumberFormat="1" applyFont="1" applyFill="1" applyBorder="1" applyProtection="1"/>
    <xf numFmtId="41" fontId="28" fillId="49" borderId="63" xfId="235" applyNumberFormat="1" applyFont="1" applyFill="1" applyBorder="1" applyProtection="1">
      <protection locked="0"/>
    </xf>
    <xf numFmtId="41" fontId="28" fillId="29" borderId="63" xfId="235" applyNumberFormat="1" applyFont="1" applyFill="1" applyBorder="1" applyProtection="1"/>
    <xf numFmtId="41" fontId="28" fillId="49" borderId="41" xfId="235" applyNumberFormat="1" applyFont="1" applyFill="1" applyBorder="1" applyProtection="1">
      <protection locked="0"/>
    </xf>
    <xf numFmtId="41" fontId="28" fillId="29" borderId="511" xfId="235" applyNumberFormat="1" applyFont="1" applyFill="1" applyBorder="1" applyProtection="1"/>
    <xf numFmtId="41" fontId="28" fillId="29" borderId="562" xfId="235" applyNumberFormat="1" applyFont="1" applyFill="1" applyBorder="1" applyProtection="1"/>
    <xf numFmtId="41" fontId="28" fillId="0" borderId="511" xfId="235" applyNumberFormat="1" applyFont="1" applyFill="1" applyBorder="1" applyProtection="1">
      <protection locked="0"/>
    </xf>
    <xf numFmtId="41" fontId="28" fillId="0" borderId="63" xfId="235" applyNumberFormat="1" applyFont="1" applyFill="1" applyBorder="1" applyProtection="1">
      <protection locked="0"/>
    </xf>
    <xf numFmtId="41" fontId="28" fillId="36" borderId="63" xfId="235" quotePrefix="1" applyNumberFormat="1" applyFont="1" applyFill="1" applyBorder="1" applyAlignment="1" applyProtection="1"/>
    <xf numFmtId="41" fontId="28" fillId="0" borderId="562" xfId="235" applyNumberFormat="1" applyFont="1" applyFill="1" applyBorder="1" applyProtection="1">
      <protection locked="0"/>
    </xf>
    <xf numFmtId="41" fontId="28" fillId="29" borderId="520" xfId="235" applyNumberFormat="1" applyFont="1" applyFill="1" applyBorder="1" applyProtection="1"/>
    <xf numFmtId="41" fontId="28" fillId="29" borderId="609" xfId="235" applyNumberFormat="1" applyFont="1" applyFill="1" applyBorder="1" applyProtection="1"/>
    <xf numFmtId="41" fontId="28" fillId="28" borderId="511" xfId="235" applyNumberFormat="1" applyFont="1" applyFill="1" applyBorder="1" applyProtection="1"/>
    <xf numFmtId="41" fontId="28" fillId="28" borderId="562" xfId="235" applyNumberFormat="1" applyFont="1" applyFill="1" applyBorder="1" applyProtection="1"/>
    <xf numFmtId="41" fontId="28" fillId="28" borderId="511" xfId="202" applyNumberFormat="1" applyFont="1" applyFill="1" applyBorder="1" applyProtection="1"/>
    <xf numFmtId="41" fontId="28" fillId="28" borderId="562" xfId="202" applyNumberFormat="1" applyFont="1" applyFill="1" applyBorder="1" applyProtection="1"/>
    <xf numFmtId="41" fontId="28" fillId="0" borderId="291" xfId="202" applyNumberFormat="1" applyFont="1" applyFill="1" applyBorder="1" applyProtection="1">
      <protection locked="0"/>
    </xf>
    <xf numFmtId="41" fontId="28" fillId="34" borderId="291" xfId="202" applyNumberFormat="1" applyFont="1" applyFill="1" applyBorder="1" applyProtection="1"/>
    <xf numFmtId="41" fontId="28" fillId="0" borderId="345" xfId="202" applyNumberFormat="1" applyFont="1" applyFill="1" applyBorder="1" applyProtection="1">
      <protection locked="0"/>
    </xf>
    <xf numFmtId="41" fontId="28" fillId="0" borderId="341" xfId="202" applyNumberFormat="1" applyFont="1" applyFill="1" applyBorder="1" applyProtection="1">
      <protection locked="0"/>
    </xf>
    <xf numFmtId="41" fontId="28" fillId="0" borderId="569" xfId="202" applyNumberFormat="1" applyFont="1" applyFill="1" applyBorder="1" applyProtection="1">
      <protection locked="0"/>
    </xf>
    <xf numFmtId="41" fontId="28" fillId="33" borderId="334" xfId="202" applyNumberFormat="1" applyFont="1" applyFill="1" applyBorder="1" applyProtection="1"/>
    <xf numFmtId="41" fontId="28" fillId="33" borderId="636" xfId="202" applyNumberFormat="1" applyFont="1" applyFill="1" applyBorder="1" applyProtection="1"/>
    <xf numFmtId="41" fontId="28" fillId="33" borderId="345" xfId="202" applyNumberFormat="1" applyFont="1" applyFill="1" applyBorder="1" applyProtection="1"/>
    <xf numFmtId="41" fontId="28" fillId="0" borderId="35" xfId="202" applyNumberFormat="1" applyFont="1" applyFill="1" applyBorder="1" applyProtection="1">
      <protection locked="0"/>
    </xf>
    <xf numFmtId="41" fontId="28" fillId="0" borderId="621" xfId="202" applyNumberFormat="1" applyFont="1" applyFill="1" applyBorder="1" applyProtection="1">
      <protection locked="0"/>
    </xf>
    <xf numFmtId="41" fontId="28" fillId="29" borderId="621" xfId="202" applyNumberFormat="1" applyFont="1" applyFill="1" applyBorder="1" applyProtection="1"/>
    <xf numFmtId="41" fontId="27" fillId="28" borderId="597" xfId="202" applyNumberFormat="1" applyFont="1" applyFill="1" applyBorder="1" applyProtection="1"/>
    <xf numFmtId="41" fontId="27" fillId="28" borderId="593" xfId="202" applyNumberFormat="1" applyFont="1" applyFill="1" applyBorder="1" applyProtection="1"/>
    <xf numFmtId="41" fontId="27" fillId="28" borderId="428" xfId="202" applyNumberFormat="1" applyFont="1" applyFill="1" applyBorder="1" applyProtection="1"/>
    <xf numFmtId="41" fontId="28" fillId="29" borderId="312" xfId="202" applyNumberFormat="1" applyFont="1" applyFill="1" applyBorder="1" applyProtection="1"/>
    <xf numFmtId="41" fontId="28" fillId="29" borderId="313" xfId="202" applyNumberFormat="1" applyFont="1" applyFill="1" applyBorder="1" applyProtection="1"/>
    <xf numFmtId="41" fontId="94" fillId="0" borderId="605" xfId="21188" applyNumberFormat="1" applyFont="1" applyBorder="1" applyAlignment="1" applyProtection="1">
      <alignment horizontal="right" wrapText="1"/>
      <protection locked="0"/>
    </xf>
    <xf numFmtId="41" fontId="94" fillId="0" borderId="554" xfId="21188" applyNumberFormat="1" applyFont="1" applyBorder="1" applyAlignment="1" applyProtection="1">
      <alignment horizontal="right" wrapText="1"/>
      <protection locked="0"/>
    </xf>
    <xf numFmtId="41" fontId="27" fillId="0" borderId="605" xfId="21188" applyNumberFormat="1" applyFont="1" applyBorder="1" applyAlignment="1" applyProtection="1">
      <alignment horizontal="right" wrapText="1"/>
      <protection locked="0"/>
    </xf>
    <xf numFmtId="41" fontId="27" fillId="0" borderId="585" xfId="21188" applyNumberFormat="1" applyFont="1" applyBorder="1" applyAlignment="1" applyProtection="1">
      <alignment horizontal="right" wrapText="1"/>
      <protection locked="0"/>
    </xf>
    <xf numFmtId="41" fontId="31" fillId="29" borderId="271" xfId="202" applyNumberFormat="1" applyFont="1" applyFill="1" applyBorder="1" applyAlignment="1" applyProtection="1">
      <alignment horizontal="right"/>
    </xf>
    <xf numFmtId="41" fontId="93" fillId="0" borderId="605" xfId="21188" applyNumberFormat="1" applyFont="1" applyBorder="1" applyAlignment="1" applyProtection="1">
      <alignment horizontal="right" wrapText="1"/>
      <protection locked="0"/>
    </xf>
    <xf numFmtId="41" fontId="93" fillId="0" borderId="554" xfId="21188" applyNumberFormat="1" applyFont="1" applyBorder="1" applyAlignment="1" applyProtection="1">
      <alignment horizontal="right" wrapText="1"/>
      <protection locked="0"/>
    </xf>
    <xf numFmtId="41" fontId="28" fillId="0" borderId="605" xfId="21188" applyNumberFormat="1" applyFont="1" applyBorder="1" applyAlignment="1" applyProtection="1">
      <alignment horizontal="right" wrapText="1"/>
      <protection locked="0"/>
    </xf>
    <xf numFmtId="41" fontId="28" fillId="0" borderId="585" xfId="21188" applyNumberFormat="1" applyFont="1" applyBorder="1" applyAlignment="1" applyProtection="1">
      <alignment horizontal="right" wrapText="1"/>
      <protection locked="0"/>
    </xf>
    <xf numFmtId="41" fontId="93" fillId="33" borderId="605" xfId="21188" applyNumberFormat="1" applyFont="1" applyFill="1" applyBorder="1" applyAlignment="1" applyProtection="1">
      <alignment horizontal="right" wrapText="1"/>
    </xf>
    <xf numFmtId="41" fontId="93" fillId="33" borderId="554" xfId="21188" applyNumberFormat="1" applyFont="1" applyFill="1" applyBorder="1" applyAlignment="1" applyProtection="1">
      <alignment horizontal="right" wrapText="1"/>
    </xf>
    <xf numFmtId="41" fontId="28" fillId="33" borderId="605" xfId="21188" applyNumberFormat="1" applyFont="1" applyFill="1" applyBorder="1" applyAlignment="1" applyProtection="1">
      <alignment horizontal="right" wrapText="1"/>
    </xf>
    <xf numFmtId="41" fontId="28" fillId="33" borderId="585" xfId="21188" applyNumberFormat="1" applyFont="1" applyFill="1" applyBorder="1" applyAlignment="1" applyProtection="1">
      <alignment horizontal="right" wrapText="1"/>
    </xf>
    <xf numFmtId="41" fontId="157" fillId="33" borderId="605" xfId="21188" applyNumberFormat="1" applyFont="1" applyFill="1" applyBorder="1" applyAlignment="1" applyProtection="1">
      <alignment horizontal="right" wrapText="1"/>
    </xf>
    <xf numFmtId="41" fontId="157" fillId="33" borderId="585" xfId="21188" applyNumberFormat="1" applyFont="1" applyFill="1" applyBorder="1" applyAlignment="1" applyProtection="1">
      <alignment horizontal="right" wrapText="1"/>
    </xf>
    <xf numFmtId="41" fontId="155" fillId="33" borderId="605" xfId="21188" applyNumberFormat="1" applyFont="1" applyFill="1" applyBorder="1" applyAlignment="1" applyProtection="1">
      <alignment horizontal="right" wrapText="1"/>
    </xf>
    <xf numFmtId="41" fontId="27" fillId="32" borderId="271" xfId="202" applyNumberFormat="1" applyFont="1" applyFill="1" applyBorder="1" applyProtection="1"/>
    <xf numFmtId="41" fontId="94" fillId="0" borderId="605" xfId="21188" applyNumberFormat="1" applyFont="1" applyFill="1" applyBorder="1" applyAlignment="1" applyProtection="1">
      <alignment horizontal="right"/>
      <protection locked="0"/>
    </xf>
    <xf numFmtId="41" fontId="27" fillId="0" borderId="605" xfId="21188" applyNumberFormat="1" applyFont="1" applyFill="1" applyBorder="1" applyAlignment="1" applyProtection="1">
      <alignment horizontal="right"/>
      <protection locked="0"/>
    </xf>
    <xf numFmtId="41" fontId="27" fillId="0" borderId="554" xfId="21188" applyNumberFormat="1" applyFont="1" applyFill="1" applyBorder="1" applyAlignment="1" applyProtection="1">
      <alignment horizontal="right"/>
      <protection locked="0"/>
    </xf>
    <xf numFmtId="41" fontId="27" fillId="0" borderId="585" xfId="21188" applyNumberFormat="1" applyFont="1" applyFill="1" applyBorder="1" applyAlignment="1" applyProtection="1">
      <alignment horizontal="right"/>
      <protection locked="0"/>
    </xf>
    <xf numFmtId="41" fontId="94" fillId="0" borderId="432" xfId="21188" applyNumberFormat="1" applyFont="1" applyFill="1" applyBorder="1" applyAlignment="1" applyProtection="1">
      <alignment horizontal="right"/>
      <protection locked="0"/>
    </xf>
    <xf numFmtId="41" fontId="27" fillId="0" borderId="432" xfId="21188" applyNumberFormat="1" applyFont="1" applyFill="1" applyBorder="1" applyAlignment="1" applyProtection="1">
      <alignment horizontal="right"/>
      <protection locked="0"/>
    </xf>
    <xf numFmtId="41" fontId="27" fillId="0" borderId="311" xfId="21188" applyNumberFormat="1" applyFont="1" applyFill="1" applyBorder="1" applyAlignment="1" applyProtection="1">
      <alignment horizontal="right"/>
      <protection locked="0"/>
    </xf>
    <xf numFmtId="41" fontId="27" fillId="0" borderId="343" xfId="21188" applyNumberFormat="1" applyFont="1" applyFill="1" applyBorder="1" applyAlignment="1" applyProtection="1">
      <alignment horizontal="right"/>
      <protection locked="0"/>
    </xf>
    <xf numFmtId="41" fontId="31" fillId="29" borderId="432" xfId="202" applyNumberFormat="1" applyFont="1" applyFill="1" applyBorder="1" applyAlignment="1" applyProtection="1">
      <alignment horizontal="right"/>
    </xf>
    <xf numFmtId="171" fontId="32" fillId="33" borderId="84" xfId="202" applyNumberFormat="1" applyFont="1" applyFill="1" applyBorder="1" applyProtection="1"/>
    <xf numFmtId="41" fontId="28" fillId="0" borderId="291" xfId="202" quotePrefix="1" applyNumberFormat="1" applyFont="1" applyFill="1" applyBorder="1" applyAlignment="1" applyProtection="1">
      <alignment horizontal="right"/>
      <protection locked="0"/>
    </xf>
    <xf numFmtId="41" fontId="28" fillId="0" borderId="159" xfId="202" applyNumberFormat="1" applyFont="1" applyBorder="1" applyAlignment="1" applyProtection="1">
      <alignment horizontal="right"/>
      <protection locked="0"/>
    </xf>
    <xf numFmtId="41" fontId="28" fillId="0" borderId="562" xfId="0" applyNumberFormat="1" applyFont="1" applyBorder="1" applyProtection="1">
      <protection locked="0"/>
    </xf>
    <xf numFmtId="41" fontId="28" fillId="0" borderId="44" xfId="0" applyNumberFormat="1" applyFont="1" applyBorder="1" applyProtection="1">
      <protection locked="0"/>
    </xf>
    <xf numFmtId="41" fontId="28" fillId="0" borderId="237" xfId="21179" applyNumberFormat="1" applyFont="1" applyBorder="1" applyProtection="1">
      <protection locked="0"/>
    </xf>
    <xf numFmtId="41" fontId="28" fillId="0" borderId="80" xfId="21179" applyNumberFormat="1" applyFont="1" applyBorder="1" applyProtection="1">
      <protection locked="0"/>
    </xf>
    <xf numFmtId="41" fontId="28" fillId="29" borderId="432" xfId="21179" applyNumberFormat="1" applyFont="1" applyFill="1" applyBorder="1" applyProtection="1"/>
    <xf numFmtId="41" fontId="28" fillId="29" borderId="343" xfId="21179" applyNumberFormat="1" applyFont="1" applyFill="1" applyBorder="1" applyProtection="1"/>
    <xf numFmtId="41" fontId="28" fillId="33" borderId="101" xfId="21179" applyNumberFormat="1" applyFont="1" applyFill="1" applyBorder="1" applyProtection="1"/>
    <xf numFmtId="41" fontId="28" fillId="33" borderId="102" xfId="21179" applyNumberFormat="1" applyFont="1" applyFill="1" applyBorder="1" applyProtection="1"/>
    <xf numFmtId="167" fontId="28" fillId="0" borderId="30" xfId="0" applyFont="1" applyBorder="1"/>
    <xf numFmtId="0" fontId="28" fillId="0" borderId="30" xfId="237" applyFont="1" applyBorder="1"/>
    <xf numFmtId="171" fontId="28" fillId="33" borderId="291" xfId="202" applyNumberFormat="1" applyFont="1" applyFill="1" applyBorder="1" applyAlignment="1" applyProtection="1">
      <protection locked="0"/>
    </xf>
    <xf numFmtId="171" fontId="28" fillId="33" borderId="291" xfId="202" quotePrefix="1" applyNumberFormat="1" applyFont="1" applyFill="1" applyBorder="1" applyAlignment="1" applyProtection="1">
      <alignment horizontal="center"/>
      <protection locked="0"/>
    </xf>
    <xf numFmtId="179" fontId="28" fillId="33" borderId="538" xfId="202" applyNumberFormat="1" applyFont="1" applyFill="1" applyBorder="1" applyProtection="1">
      <protection locked="0"/>
    </xf>
    <xf numFmtId="171" fontId="28" fillId="33" borderId="345" xfId="202" applyNumberFormat="1" applyFont="1" applyFill="1" applyBorder="1" applyAlignment="1" applyProtection="1">
      <protection locked="0"/>
    </xf>
    <xf numFmtId="0" fontId="94" fillId="33" borderId="0" xfId="21178" applyFont="1" applyFill="1" applyBorder="1" applyAlignment="1" applyProtection="1">
      <alignment horizontal="left"/>
    </xf>
    <xf numFmtId="49" fontId="19" fillId="0" borderId="555" xfId="0" applyNumberFormat="1" applyFont="1" applyFill="1" applyBorder="1" applyAlignment="1" applyProtection="1">
      <alignment horizontal="center"/>
      <protection locked="0"/>
    </xf>
    <xf numFmtId="41" fontId="28" fillId="0" borderId="379" xfId="202" applyNumberFormat="1" applyFont="1" applyFill="1" applyBorder="1" applyAlignment="1" applyProtection="1">
      <alignment horizontal="center"/>
      <protection locked="0"/>
    </xf>
    <xf numFmtId="0" fontId="94" fillId="33" borderId="0" xfId="21178" applyFont="1" applyFill="1" applyBorder="1" applyAlignment="1" applyProtection="1">
      <alignment horizontal="left" vertical="top"/>
    </xf>
    <xf numFmtId="171" fontId="32" fillId="33" borderId="0" xfId="21179" applyNumberFormat="1" applyFont="1" applyFill="1" applyBorder="1" applyAlignment="1" applyProtection="1">
      <alignment horizontal="right"/>
    </xf>
    <xf numFmtId="167" fontId="18" fillId="33" borderId="0" xfId="0" applyFont="1" applyFill="1" applyBorder="1" applyAlignment="1" applyProtection="1">
      <alignment horizontal="left"/>
    </xf>
    <xf numFmtId="167" fontId="131" fillId="0" borderId="453" xfId="0" applyFont="1" applyBorder="1" applyAlignment="1" applyProtection="1">
      <alignment horizontal="center" wrapText="1"/>
      <protection locked="0"/>
    </xf>
    <xf numFmtId="167" fontId="29" fillId="0" borderId="140" xfId="0" applyFont="1" applyBorder="1" applyAlignment="1">
      <alignment horizontal="center"/>
    </xf>
    <xf numFmtId="167" fontId="29" fillId="0" borderId="454" xfId="0" applyFont="1" applyBorder="1" applyAlignment="1">
      <alignment horizontal="center"/>
    </xf>
    <xf numFmtId="167" fontId="29" fillId="0" borderId="140" xfId="0" applyFont="1" applyBorder="1" applyAlignment="1" applyProtection="1">
      <alignment horizontal="center"/>
      <protection locked="0"/>
    </xf>
    <xf numFmtId="167" fontId="29" fillId="0" borderId="454" xfId="0" applyFont="1" applyBorder="1" applyAlignment="1" applyProtection="1">
      <alignment horizontal="center"/>
      <protection locked="0"/>
    </xf>
    <xf numFmtId="1" fontId="108" fillId="33" borderId="451" xfId="231" applyFont="1" applyFill="1" applyBorder="1" applyAlignment="1" applyProtection="1">
      <alignment horizontal="center"/>
    </xf>
    <xf numFmtId="1" fontId="108" fillId="33" borderId="0" xfId="231" applyFont="1" applyFill="1" applyBorder="1" applyAlignment="1" applyProtection="1">
      <alignment horizontal="center"/>
    </xf>
    <xf numFmtId="1" fontId="108" fillId="33" borderId="452" xfId="231" applyFont="1" applyFill="1" applyBorder="1" applyAlignment="1" applyProtection="1">
      <alignment horizontal="center"/>
    </xf>
    <xf numFmtId="167" fontId="0" fillId="33" borderId="451" xfId="0" applyFont="1" applyFill="1" applyBorder="1" applyAlignment="1">
      <alignment horizontal="center"/>
    </xf>
    <xf numFmtId="167" fontId="0" fillId="0" borderId="0" xfId="0" applyFont="1" applyBorder="1" applyAlignment="1">
      <alignment horizontal="center"/>
    </xf>
    <xf numFmtId="167" fontId="0" fillId="0" borderId="452" xfId="0" applyFont="1" applyBorder="1" applyAlignment="1">
      <alignment horizontal="center"/>
    </xf>
    <xf numFmtId="167" fontId="72" fillId="0" borderId="453" xfId="0" applyFont="1" applyFill="1" applyBorder="1" applyAlignment="1" applyProtection="1">
      <alignment horizontal="center" vertical="center"/>
      <protection locked="0"/>
    </xf>
    <xf numFmtId="167" fontId="123" fillId="0" borderId="140" xfId="0" applyFont="1" applyBorder="1" applyAlignment="1" applyProtection="1">
      <alignment horizontal="center" vertical="center"/>
      <protection locked="0"/>
    </xf>
    <xf numFmtId="167" fontId="123" fillId="0" borderId="454" xfId="0" applyFont="1" applyBorder="1" applyAlignment="1" applyProtection="1">
      <alignment horizontal="center" vertical="center"/>
      <protection locked="0"/>
    </xf>
    <xf numFmtId="185" fontId="72" fillId="0" borderId="453" xfId="0" applyNumberFormat="1" applyFont="1" applyFill="1" applyBorder="1" applyAlignment="1" applyProtection="1">
      <alignment horizontal="center"/>
      <protection locked="0"/>
    </xf>
    <xf numFmtId="185" fontId="0" fillId="0" borderId="140" xfId="0" applyNumberFormat="1" applyBorder="1" applyAlignment="1" applyProtection="1">
      <alignment horizontal="center"/>
      <protection locked="0"/>
    </xf>
    <xf numFmtId="185" fontId="0" fillId="0" borderId="454" xfId="0" applyNumberFormat="1" applyBorder="1" applyAlignment="1" applyProtection="1">
      <alignment horizontal="center"/>
      <protection locked="0"/>
    </xf>
    <xf numFmtId="185" fontId="124" fillId="0" borderId="453" xfId="225" applyNumberFormat="1" applyFont="1" applyFill="1" applyBorder="1" applyAlignment="1" applyProtection="1">
      <alignment horizontal="center"/>
      <protection locked="0"/>
    </xf>
    <xf numFmtId="185" fontId="123" fillId="0" borderId="140" xfId="0" applyNumberFormat="1" applyFont="1" applyBorder="1" applyAlignment="1" applyProtection="1">
      <alignment horizontal="center"/>
      <protection locked="0"/>
    </xf>
    <xf numFmtId="185" fontId="123" fillId="0" borderId="454" xfId="0" applyNumberFormat="1" applyFont="1" applyBorder="1" applyAlignment="1" applyProtection="1">
      <alignment horizontal="center"/>
      <protection locked="0"/>
    </xf>
    <xf numFmtId="167" fontId="0" fillId="33" borderId="449" xfId="0" applyFont="1" applyFill="1" applyBorder="1" applyAlignment="1" applyProtection="1">
      <alignment horizontal="center" vertical="center"/>
    </xf>
    <xf numFmtId="167" fontId="0" fillId="0" borderId="29" xfId="0" applyFont="1" applyBorder="1" applyAlignment="1">
      <alignment horizontal="center" vertical="center"/>
    </xf>
    <xf numFmtId="167" fontId="0" fillId="0" borderId="450" xfId="0" applyFont="1" applyBorder="1" applyAlignment="1">
      <alignment horizontal="center" vertical="center"/>
    </xf>
    <xf numFmtId="1" fontId="72" fillId="33" borderId="451" xfId="231" applyFont="1" applyFill="1" applyBorder="1" applyAlignment="1" applyProtection="1">
      <alignment horizontal="center"/>
    </xf>
    <xf numFmtId="1" fontId="72" fillId="33" borderId="0" xfId="231" applyFont="1" applyFill="1" applyBorder="1" applyAlignment="1" applyProtection="1">
      <alignment horizontal="center"/>
    </xf>
    <xf numFmtId="1" fontId="72" fillId="33" borderId="452" xfId="231" applyFont="1" applyFill="1" applyBorder="1" applyAlignment="1" applyProtection="1">
      <alignment horizontal="center"/>
    </xf>
    <xf numFmtId="167" fontId="121" fillId="33" borderId="447" xfId="0" applyFont="1" applyFill="1" applyBorder="1" applyAlignment="1">
      <alignment horizontal="center"/>
    </xf>
    <xf numFmtId="167" fontId="121" fillId="0" borderId="59" xfId="0" applyFont="1" applyBorder="1" applyAlignment="1">
      <alignment horizontal="center"/>
    </xf>
    <xf numFmtId="167" fontId="121" fillId="0" borderId="448" xfId="0" applyFont="1" applyBorder="1" applyAlignment="1">
      <alignment horizontal="center"/>
    </xf>
    <xf numFmtId="167" fontId="121" fillId="33" borderId="447" xfId="0" applyFont="1" applyFill="1" applyBorder="1" applyAlignment="1">
      <alignment horizontal="center" vertical="center"/>
    </xf>
    <xf numFmtId="167" fontId="121" fillId="0" borderId="59" xfId="0" applyFont="1" applyBorder="1" applyAlignment="1">
      <alignment horizontal="center" vertical="center"/>
    </xf>
    <xf numFmtId="167" fontId="121" fillId="0" borderId="448" xfId="0" applyFont="1" applyBorder="1" applyAlignment="1">
      <alignment horizontal="center" vertical="center"/>
    </xf>
    <xf numFmtId="1" fontId="121" fillId="33" borderId="451" xfId="231" applyFont="1" applyFill="1" applyBorder="1" applyAlignment="1" applyProtection="1">
      <alignment horizontal="center"/>
    </xf>
    <xf numFmtId="1" fontId="121" fillId="33" borderId="0" xfId="231" applyFont="1" applyFill="1" applyBorder="1" applyAlignment="1" applyProtection="1">
      <alignment horizontal="center"/>
    </xf>
    <xf numFmtId="1" fontId="121" fillId="33" borderId="452" xfId="231" applyFont="1" applyFill="1" applyBorder="1" applyAlignment="1" applyProtection="1">
      <alignment horizontal="center"/>
    </xf>
    <xf numFmtId="167" fontId="0" fillId="33" borderId="480" xfId="0" applyFont="1" applyFill="1" applyBorder="1" applyAlignment="1">
      <alignment horizontal="center"/>
    </xf>
    <xf numFmtId="167" fontId="0" fillId="33" borderId="29" xfId="0" applyFont="1" applyFill="1" applyBorder="1" applyAlignment="1">
      <alignment horizontal="center"/>
    </xf>
    <xf numFmtId="167" fontId="0" fillId="33" borderId="481" xfId="0" applyFont="1" applyFill="1" applyBorder="1" applyAlignment="1">
      <alignment horizontal="center"/>
    </xf>
    <xf numFmtId="167" fontId="129" fillId="33" borderId="451" xfId="0" applyFont="1" applyFill="1" applyBorder="1" applyAlignment="1">
      <alignment horizontal="center" wrapText="1"/>
    </xf>
    <xf numFmtId="167" fontId="129" fillId="0" borderId="0" xfId="0" applyFont="1" applyBorder="1" applyAlignment="1">
      <alignment horizontal="center" wrapText="1"/>
    </xf>
    <xf numFmtId="167" fontId="129" fillId="0" borderId="452" xfId="0" applyFont="1" applyBorder="1" applyAlignment="1">
      <alignment horizontal="center" wrapText="1"/>
    </xf>
    <xf numFmtId="167" fontId="129" fillId="33" borderId="447" xfId="0" applyFont="1" applyFill="1" applyBorder="1" applyAlignment="1">
      <alignment horizontal="center" vertical="center"/>
    </xf>
    <xf numFmtId="167" fontId="129" fillId="0" borderId="59" xfId="0" applyFont="1" applyBorder="1" applyAlignment="1"/>
    <xf numFmtId="167" fontId="129" fillId="0" borderId="448" xfId="0" applyFont="1" applyBorder="1" applyAlignment="1"/>
    <xf numFmtId="167" fontId="130" fillId="32" borderId="451" xfId="0" applyFont="1" applyFill="1" applyBorder="1" applyAlignment="1">
      <alignment horizontal="center" vertical="center"/>
    </xf>
    <xf numFmtId="167" fontId="121" fillId="0" borderId="0" xfId="0" applyFont="1" applyBorder="1" applyAlignment="1">
      <alignment horizontal="center" vertical="center"/>
    </xf>
    <xf numFmtId="167" fontId="121" fillId="0" borderId="452" xfId="0" applyFont="1" applyBorder="1" applyAlignment="1">
      <alignment horizontal="center" vertical="center"/>
    </xf>
    <xf numFmtId="167" fontId="130" fillId="32" borderId="447" xfId="0" applyFont="1" applyFill="1" applyBorder="1" applyAlignment="1">
      <alignment horizontal="center" vertical="center"/>
    </xf>
    <xf numFmtId="167" fontId="108" fillId="0" borderId="0" xfId="0" applyFont="1" applyAlignment="1">
      <alignment horizontal="center"/>
    </xf>
    <xf numFmtId="49" fontId="28" fillId="33" borderId="284" xfId="10" applyNumberFormat="1" applyFont="1" applyFill="1" applyBorder="1" applyAlignment="1" applyProtection="1">
      <alignment horizontal="center"/>
    </xf>
    <xf numFmtId="49" fontId="28" fillId="33" borderId="285" xfId="10" applyNumberFormat="1" applyFont="1" applyFill="1" applyBorder="1" applyAlignment="1" applyProtection="1">
      <alignment horizontal="center"/>
    </xf>
    <xf numFmtId="167" fontId="27" fillId="33" borderId="0" xfId="10" applyFont="1" applyFill="1" applyAlignment="1" applyProtection="1">
      <alignment horizontal="center"/>
    </xf>
    <xf numFmtId="167" fontId="92" fillId="0" borderId="295" xfId="0" applyFont="1" applyFill="1" applyBorder="1" applyAlignment="1" applyProtection="1">
      <alignment horizontal="center"/>
      <protection locked="0"/>
    </xf>
    <xf numFmtId="167" fontId="92" fillId="0" borderId="358" xfId="0" applyFont="1" applyFill="1" applyBorder="1" applyAlignment="1" applyProtection="1">
      <alignment horizontal="center"/>
      <protection locked="0"/>
    </xf>
    <xf numFmtId="167" fontId="92" fillId="0" borderId="424" xfId="0" applyFont="1" applyFill="1" applyBorder="1" applyAlignment="1" applyProtection="1">
      <alignment horizontal="center"/>
      <protection locked="0"/>
    </xf>
    <xf numFmtId="167" fontId="27" fillId="33" borderId="0" xfId="0" applyFont="1" applyFill="1" applyAlignment="1" applyProtection="1">
      <alignment horizontal="left"/>
    </xf>
    <xf numFmtId="167" fontId="27" fillId="0" borderId="299" xfId="0" applyFont="1" applyFill="1" applyBorder="1" applyAlignment="1" applyProtection="1">
      <alignment horizontal="center"/>
      <protection locked="0"/>
    </xf>
    <xf numFmtId="167" fontId="28" fillId="0" borderId="300" xfId="0" applyFont="1" applyFill="1" applyBorder="1" applyAlignment="1" applyProtection="1">
      <protection locked="0"/>
    </xf>
    <xf numFmtId="167" fontId="28" fillId="0" borderId="301" xfId="0" applyFont="1" applyFill="1" applyBorder="1" applyAlignment="1" applyProtection="1">
      <protection locked="0"/>
    </xf>
    <xf numFmtId="167" fontId="92" fillId="0" borderId="296" xfId="0" applyFont="1" applyFill="1" applyBorder="1" applyAlignment="1" applyProtection="1">
      <alignment horizontal="center"/>
      <protection locked="0"/>
    </xf>
    <xf numFmtId="167" fontId="92" fillId="0" borderId="297" xfId="0" applyFont="1" applyFill="1" applyBorder="1" applyAlignment="1" applyProtection="1">
      <alignment horizontal="center"/>
      <protection locked="0"/>
    </xf>
    <xf numFmtId="167" fontId="28" fillId="33" borderId="0" xfId="0" applyFont="1" applyFill="1" applyAlignment="1" applyProtection="1">
      <alignment horizontal="center"/>
    </xf>
    <xf numFmtId="167" fontId="28" fillId="0" borderId="0" xfId="0" applyFont="1" applyAlignment="1">
      <alignment horizontal="center"/>
    </xf>
    <xf numFmtId="167" fontId="28" fillId="33" borderId="0" xfId="0" applyFont="1" applyFill="1" applyAlignment="1">
      <alignment horizontal="center"/>
    </xf>
    <xf numFmtId="167" fontId="28" fillId="0" borderId="299" xfId="0" applyFont="1" applyFill="1" applyBorder="1" applyAlignment="1" applyProtection="1">
      <alignment horizontal="center"/>
      <protection locked="0"/>
    </xf>
    <xf numFmtId="167" fontId="28" fillId="33" borderId="0" xfId="0" applyFont="1" applyFill="1" applyAlignment="1" applyProtection="1">
      <alignment horizontal="left" vertical="top" wrapText="1"/>
    </xf>
    <xf numFmtId="167" fontId="105" fillId="33" borderId="0" xfId="209" quotePrefix="1" applyNumberFormat="1" applyFont="1" applyFill="1" applyAlignment="1" applyProtection="1">
      <alignment horizontal="center"/>
    </xf>
    <xf numFmtId="167" fontId="28" fillId="0" borderId="0" xfId="0" applyFont="1" applyAlignment="1"/>
    <xf numFmtId="167" fontId="27" fillId="33" borderId="0" xfId="0" applyFont="1" applyFill="1" applyBorder="1" applyAlignment="1" applyProtection="1">
      <alignment horizontal="left"/>
    </xf>
    <xf numFmtId="167" fontId="27" fillId="33" borderId="0" xfId="0" applyFont="1" applyFill="1" applyAlignment="1" applyProtection="1">
      <alignment horizontal="center"/>
    </xf>
    <xf numFmtId="167" fontId="28" fillId="33" borderId="0" xfId="0" applyFont="1" applyFill="1" applyAlignment="1" applyProtection="1">
      <alignment horizontal="left" vertical="top"/>
    </xf>
    <xf numFmtId="167" fontId="27" fillId="33" borderId="0" xfId="0" applyFont="1" applyFill="1" applyAlignment="1" applyProtection="1">
      <alignment horizontal="center" wrapText="1"/>
    </xf>
    <xf numFmtId="167" fontId="27" fillId="33" borderId="165" xfId="0" applyFont="1" applyFill="1" applyBorder="1" applyAlignment="1" applyProtection="1">
      <protection locked="0"/>
    </xf>
    <xf numFmtId="167" fontId="27" fillId="0" borderId="165" xfId="0" applyFont="1" applyBorder="1" applyAlignment="1"/>
    <xf numFmtId="0" fontId="28" fillId="33" borderId="165" xfId="0" applyNumberFormat="1" applyFont="1" applyFill="1" applyBorder="1" applyAlignment="1" applyProtection="1"/>
    <xf numFmtId="167" fontId="28" fillId="33" borderId="165" xfId="0" applyFont="1" applyFill="1" applyBorder="1" applyAlignment="1" applyProtection="1">
      <alignment horizontal="center"/>
    </xf>
    <xf numFmtId="167" fontId="28" fillId="0" borderId="165" xfId="0" applyFont="1" applyBorder="1" applyAlignment="1">
      <alignment horizontal="center"/>
    </xf>
    <xf numFmtId="172" fontId="27" fillId="33" borderId="165" xfId="0" applyNumberFormat="1" applyFont="1" applyFill="1" applyBorder="1" applyAlignment="1" applyProtection="1">
      <alignment horizontal="center"/>
    </xf>
    <xf numFmtId="172" fontId="28" fillId="0" borderId="165" xfId="0" applyNumberFormat="1" applyFont="1" applyBorder="1" applyAlignment="1">
      <alignment horizontal="center"/>
    </xf>
    <xf numFmtId="172" fontId="83" fillId="33" borderId="0" xfId="0" applyNumberFormat="1" applyFont="1" applyFill="1" applyBorder="1" applyAlignment="1" applyProtection="1">
      <alignment horizontal="center"/>
    </xf>
    <xf numFmtId="172" fontId="37" fillId="0" borderId="0" xfId="0" applyNumberFormat="1" applyFont="1" applyBorder="1" applyAlignment="1">
      <alignment horizontal="center"/>
    </xf>
    <xf numFmtId="167" fontId="105" fillId="33" borderId="0" xfId="209" applyNumberFormat="1" applyFont="1" applyFill="1" applyAlignment="1" applyProtection="1">
      <alignment horizontal="center"/>
    </xf>
    <xf numFmtId="167" fontId="28" fillId="33" borderId="165" xfId="0" applyFont="1" applyFill="1" applyBorder="1" applyAlignment="1" applyProtection="1"/>
    <xf numFmtId="167" fontId="120" fillId="0" borderId="296" xfId="0" applyFont="1" applyBorder="1" applyAlignment="1" applyProtection="1">
      <alignment horizontal="center"/>
      <protection locked="0"/>
    </xf>
    <xf numFmtId="167" fontId="120" fillId="0" borderId="297" xfId="0" applyFont="1" applyBorder="1" applyAlignment="1" applyProtection="1">
      <alignment horizontal="center"/>
      <protection locked="0"/>
    </xf>
    <xf numFmtId="167" fontId="22" fillId="0" borderId="300" xfId="0" applyFont="1" applyFill="1" applyBorder="1" applyAlignment="1" applyProtection="1">
      <alignment horizontal="center"/>
      <protection locked="0"/>
    </xf>
    <xf numFmtId="167" fontId="22" fillId="0" borderId="300" xfId="0" applyFont="1" applyBorder="1" applyAlignment="1" applyProtection="1">
      <protection locked="0"/>
    </xf>
    <xf numFmtId="167" fontId="22" fillId="0" borderId="301" xfId="0" applyFont="1" applyBorder="1" applyAlignment="1" applyProtection="1">
      <protection locked="0"/>
    </xf>
    <xf numFmtId="167" fontId="28" fillId="33" borderId="0" xfId="0" applyFont="1" applyFill="1" applyAlignment="1" applyProtection="1">
      <alignment wrapText="1"/>
    </xf>
    <xf numFmtId="167" fontId="28" fillId="33" borderId="0" xfId="0" applyFont="1" applyFill="1" applyAlignment="1" applyProtection="1"/>
    <xf numFmtId="167" fontId="28" fillId="33" borderId="0" xfId="0" applyFont="1" applyFill="1" applyAlignment="1" applyProtection="1">
      <alignment horizontal="left"/>
    </xf>
    <xf numFmtId="167" fontId="27" fillId="33" borderId="0" xfId="0" applyFont="1" applyFill="1" applyAlignment="1">
      <alignment horizontal="center"/>
    </xf>
    <xf numFmtId="167" fontId="22" fillId="0" borderId="0" xfId="0" applyFont="1" applyAlignment="1">
      <alignment horizontal="center"/>
    </xf>
    <xf numFmtId="167" fontId="27" fillId="33" borderId="165" xfId="0" applyFont="1" applyFill="1" applyBorder="1" applyAlignment="1" applyProtection="1">
      <alignment horizontal="left"/>
      <protection locked="0"/>
    </xf>
    <xf numFmtId="172" fontId="27" fillId="33" borderId="165" xfId="0" applyNumberFormat="1" applyFont="1" applyFill="1" applyBorder="1" applyAlignment="1" applyProtection="1"/>
    <xf numFmtId="172" fontId="0" fillId="0" borderId="165" xfId="0" applyNumberFormat="1" applyFont="1" applyBorder="1" applyAlignment="1"/>
    <xf numFmtId="167" fontId="0" fillId="33" borderId="0" xfId="0" applyFont="1" applyFill="1" applyAlignment="1">
      <alignment horizontal="center"/>
    </xf>
    <xf numFmtId="167" fontId="0" fillId="0" borderId="0" xfId="0" applyAlignment="1">
      <alignment horizontal="center"/>
    </xf>
    <xf numFmtId="167" fontId="0" fillId="0" borderId="0" xfId="0" applyAlignment="1"/>
    <xf numFmtId="167" fontId="27" fillId="0" borderId="191" xfId="0" applyFont="1" applyFill="1" applyBorder="1" applyAlignment="1" applyProtection="1">
      <alignment horizontal="center"/>
      <protection locked="0"/>
    </xf>
    <xf numFmtId="167" fontId="22" fillId="0" borderId="225" xfId="0" applyFont="1" applyFill="1" applyBorder="1" applyAlignment="1" applyProtection="1">
      <alignment horizontal="center"/>
      <protection locked="0"/>
    </xf>
    <xf numFmtId="167" fontId="22" fillId="0" borderId="225" xfId="0" applyFont="1" applyBorder="1" applyAlignment="1" applyProtection="1">
      <protection locked="0"/>
    </xf>
    <xf numFmtId="167" fontId="22" fillId="0" borderId="130" xfId="0" applyFont="1" applyBorder="1" applyAlignment="1" applyProtection="1">
      <protection locked="0"/>
    </xf>
    <xf numFmtId="167" fontId="0" fillId="33" borderId="0" xfId="0" applyFont="1" applyFill="1" applyAlignment="1" applyProtection="1">
      <alignment horizontal="center"/>
    </xf>
    <xf numFmtId="167" fontId="0" fillId="33" borderId="0" xfId="0" applyFont="1" applyFill="1" applyAlignment="1"/>
    <xf numFmtId="167" fontId="0" fillId="0" borderId="165" xfId="0" applyBorder="1" applyAlignment="1"/>
    <xf numFmtId="167" fontId="0" fillId="0" borderId="0" xfId="0" applyAlignment="1">
      <alignment wrapText="1"/>
    </xf>
    <xf numFmtId="167" fontId="27" fillId="33" borderId="10" xfId="0" applyFont="1" applyFill="1" applyBorder="1" applyAlignment="1">
      <alignment horizontal="left"/>
    </xf>
    <xf numFmtId="167" fontId="27" fillId="33" borderId="0" xfId="0" applyFont="1" applyFill="1" applyBorder="1" applyAlignment="1">
      <alignment horizontal="left"/>
    </xf>
    <xf numFmtId="167" fontId="28" fillId="33" borderId="0" xfId="0" applyFont="1" applyFill="1" applyAlignment="1">
      <alignment vertical="top" wrapText="1"/>
    </xf>
    <xf numFmtId="167" fontId="28" fillId="0" borderId="165" xfId="0" applyFont="1" applyBorder="1" applyAlignment="1"/>
    <xf numFmtId="172" fontId="27" fillId="33" borderId="165" xfId="0" applyNumberFormat="1" applyFont="1" applyFill="1" applyBorder="1" applyAlignment="1"/>
    <xf numFmtId="172" fontId="28" fillId="0" borderId="165" xfId="0" applyNumberFormat="1" applyFont="1" applyBorder="1" applyAlignment="1"/>
    <xf numFmtId="167" fontId="28" fillId="33" borderId="165" xfId="0" applyFont="1" applyFill="1" applyBorder="1" applyAlignment="1" applyProtection="1">
      <alignment horizontal="left"/>
      <protection locked="0"/>
    </xf>
    <xf numFmtId="167" fontId="28" fillId="0" borderId="165" xfId="0" applyFont="1" applyBorder="1" applyAlignment="1">
      <alignment horizontal="left"/>
    </xf>
    <xf numFmtId="167" fontId="28" fillId="33" borderId="42" xfId="0" applyFont="1" applyFill="1" applyBorder="1" applyAlignment="1" applyProtection="1">
      <alignment horizontal="center"/>
    </xf>
    <xf numFmtId="167" fontId="28" fillId="0" borderId="42" xfId="0" applyFont="1" applyBorder="1" applyAlignment="1">
      <alignment horizontal="center"/>
    </xf>
    <xf numFmtId="167" fontId="28" fillId="0" borderId="42" xfId="0" applyFont="1" applyBorder="1" applyAlignment="1"/>
    <xf numFmtId="167" fontId="28" fillId="33" borderId="0" xfId="0" applyFont="1" applyFill="1" applyAlignment="1">
      <alignment vertical="top"/>
    </xf>
    <xf numFmtId="167" fontId="92" fillId="0" borderId="296" xfId="0" applyFont="1" applyBorder="1" applyAlignment="1" applyProtection="1">
      <alignment horizontal="center"/>
      <protection locked="0"/>
    </xf>
    <xf numFmtId="167" fontId="92" fillId="0" borderId="297" xfId="0" applyFont="1" applyBorder="1" applyAlignment="1" applyProtection="1">
      <alignment horizontal="center"/>
      <protection locked="0"/>
    </xf>
    <xf numFmtId="167" fontId="27" fillId="0" borderId="131" xfId="0" applyFont="1" applyFill="1" applyBorder="1" applyAlignment="1" applyProtection="1">
      <alignment horizontal="center"/>
      <protection locked="0"/>
    </xf>
    <xf numFmtId="167" fontId="27" fillId="0" borderId="43" xfId="0" applyFont="1" applyFill="1" applyBorder="1" applyAlignment="1" applyProtection="1">
      <alignment horizontal="center"/>
      <protection locked="0"/>
    </xf>
    <xf numFmtId="167" fontId="27" fillId="0" borderId="132" xfId="0" applyFont="1" applyBorder="1" applyAlignment="1" applyProtection="1">
      <protection locked="0"/>
    </xf>
    <xf numFmtId="167" fontId="28" fillId="33" borderId="42" xfId="0" applyFont="1" applyFill="1" applyBorder="1" applyAlignment="1"/>
    <xf numFmtId="167" fontId="27" fillId="33" borderId="131" xfId="0" applyFont="1" applyFill="1" applyBorder="1" applyAlignment="1" applyProtection="1">
      <alignment horizontal="center" vertical="center"/>
    </xf>
    <xf numFmtId="167" fontId="28" fillId="33" borderId="43" xfId="0" applyFont="1" applyFill="1" applyBorder="1" applyAlignment="1" applyProtection="1">
      <alignment horizontal="center" vertical="center"/>
    </xf>
    <xf numFmtId="167" fontId="28" fillId="0" borderId="132" xfId="0" applyFont="1" applyBorder="1" applyAlignment="1" applyProtection="1">
      <alignment horizontal="center"/>
    </xf>
    <xf numFmtId="167" fontId="28" fillId="33" borderId="458" xfId="0" applyFont="1" applyFill="1" applyBorder="1" applyAlignment="1">
      <alignment horizontal="left"/>
    </xf>
    <xf numFmtId="167" fontId="28" fillId="0" borderId="466" xfId="0" applyFont="1" applyBorder="1" applyAlignment="1"/>
    <xf numFmtId="167" fontId="87" fillId="33" borderId="0" xfId="209" quotePrefix="1" applyNumberFormat="1" applyFont="1" applyFill="1" applyAlignment="1" applyProtection="1">
      <alignment horizontal="center"/>
    </xf>
    <xf numFmtId="167" fontId="87" fillId="33" borderId="0" xfId="209" applyNumberFormat="1" applyFont="1" applyFill="1" applyAlignment="1" applyProtection="1">
      <alignment horizontal="center"/>
    </xf>
    <xf numFmtId="0" fontId="27" fillId="33" borderId="0" xfId="12" applyFont="1" applyFill="1" applyAlignment="1" applyProtection="1">
      <alignment horizontal="center"/>
    </xf>
    <xf numFmtId="167" fontId="94" fillId="33" borderId="0" xfId="0" applyFont="1" applyFill="1" applyAlignment="1" applyProtection="1">
      <alignment horizontal="center"/>
    </xf>
    <xf numFmtId="167" fontId="92" fillId="0" borderId="462" xfId="0" applyFont="1" applyFill="1" applyBorder="1" applyAlignment="1" applyProtection="1">
      <alignment horizontal="center"/>
      <protection locked="0"/>
    </xf>
    <xf numFmtId="167" fontId="92" fillId="0" borderId="42" xfId="0" applyFont="1" applyFill="1" applyBorder="1" applyAlignment="1" applyProtection="1">
      <alignment horizontal="center"/>
      <protection locked="0"/>
    </xf>
    <xf numFmtId="167" fontId="92" fillId="0" borderId="463" xfId="0" applyFont="1" applyBorder="1" applyAlignment="1" applyProtection="1">
      <protection locked="0"/>
    </xf>
    <xf numFmtId="167" fontId="27" fillId="0" borderId="300" xfId="0" applyFont="1" applyFill="1" applyBorder="1" applyAlignment="1" applyProtection="1">
      <alignment horizontal="center"/>
      <protection locked="0"/>
    </xf>
    <xf numFmtId="167" fontId="27" fillId="0" borderId="300" xfId="0" applyFont="1" applyBorder="1" applyAlignment="1" applyProtection="1">
      <alignment horizontal="center"/>
      <protection locked="0"/>
    </xf>
    <xf numFmtId="167" fontId="27" fillId="0" borderId="301" xfId="0" applyFont="1" applyBorder="1" applyAlignment="1" applyProtection="1">
      <alignment horizontal="center"/>
      <protection locked="0"/>
    </xf>
    <xf numFmtId="167" fontId="27" fillId="0" borderId="465" xfId="0" applyFont="1" applyFill="1" applyBorder="1" applyAlignment="1" applyProtection="1">
      <alignment horizontal="center" vertical="center" wrapText="1"/>
      <protection locked="0"/>
    </xf>
    <xf numFmtId="167" fontId="28" fillId="0" borderId="458" xfId="0" applyFont="1" applyFill="1" applyBorder="1" applyAlignment="1" applyProtection="1">
      <alignment horizontal="center" wrapText="1"/>
      <protection locked="0"/>
    </xf>
    <xf numFmtId="167" fontId="28" fillId="0" borderId="466" xfId="0" applyFont="1" applyFill="1" applyBorder="1" applyAlignment="1" applyProtection="1">
      <alignment horizontal="center" wrapText="1"/>
      <protection locked="0"/>
    </xf>
    <xf numFmtId="167" fontId="28" fillId="0" borderId="459" xfId="0" applyFont="1" applyFill="1" applyBorder="1" applyAlignment="1" applyProtection="1">
      <alignment horizontal="left" wrapText="1"/>
      <protection locked="0"/>
    </xf>
    <xf numFmtId="167" fontId="28" fillId="0" borderId="460" xfId="0" applyFont="1" applyBorder="1" applyAlignment="1">
      <alignment horizontal="left" wrapText="1"/>
    </xf>
    <xf numFmtId="167" fontId="28" fillId="0" borderId="459" xfId="0" applyFont="1" applyFill="1" applyBorder="1" applyAlignment="1" applyProtection="1">
      <alignment horizontal="center" wrapText="1"/>
      <protection locked="0"/>
    </xf>
    <xf numFmtId="167" fontId="28" fillId="0" borderId="460" xfId="0" applyFont="1" applyFill="1" applyBorder="1" applyAlignment="1" applyProtection="1">
      <alignment horizontal="center" wrapText="1"/>
      <protection locked="0"/>
    </xf>
    <xf numFmtId="167" fontId="92" fillId="0" borderId="295" xfId="0" applyFont="1" applyFill="1" applyBorder="1" applyAlignment="1" applyProtection="1">
      <alignment horizontal="center" vertical="center"/>
      <protection locked="0"/>
    </xf>
    <xf numFmtId="167" fontId="92" fillId="0" borderId="297" xfId="0" applyFont="1" applyBorder="1" applyAlignment="1">
      <alignment horizontal="center"/>
    </xf>
    <xf numFmtId="167" fontId="27" fillId="0" borderId="301" xfId="0" applyFont="1" applyFill="1" applyBorder="1" applyAlignment="1" applyProtection="1">
      <protection locked="0"/>
    </xf>
    <xf numFmtId="167" fontId="27" fillId="0" borderId="299" xfId="0" applyFont="1" applyFill="1" applyBorder="1" applyAlignment="1">
      <alignment horizontal="center"/>
    </xf>
    <xf numFmtId="167" fontId="27" fillId="0" borderId="301" xfId="0" applyFont="1" applyBorder="1" applyAlignment="1">
      <alignment horizontal="center"/>
    </xf>
    <xf numFmtId="167" fontId="28" fillId="0" borderId="295" xfId="0" applyFont="1" applyFill="1" applyBorder="1" applyAlignment="1" applyProtection="1">
      <alignment horizontal="center"/>
      <protection locked="0"/>
    </xf>
    <xf numFmtId="167" fontId="28" fillId="0" borderId="297" xfId="0" applyFont="1" applyBorder="1" applyAlignment="1" applyProtection="1">
      <alignment horizontal="center"/>
      <protection locked="0"/>
    </xf>
    <xf numFmtId="167" fontId="27" fillId="33" borderId="165" xfId="0" applyFont="1" applyFill="1" applyBorder="1" applyAlignment="1" applyProtection="1"/>
    <xf numFmtId="167" fontId="28" fillId="0" borderId="295" xfId="0" applyFont="1" applyFill="1" applyBorder="1" applyAlignment="1" applyProtection="1">
      <alignment horizontal="left" vertical="top"/>
      <protection locked="0"/>
    </xf>
    <xf numFmtId="167" fontId="0" fillId="0" borderId="297" xfId="0" applyBorder="1" applyAlignment="1" applyProtection="1">
      <alignment horizontal="left" vertical="top"/>
      <protection locked="0"/>
    </xf>
    <xf numFmtId="167" fontId="92" fillId="0" borderId="149" xfId="0" applyFont="1" applyFill="1" applyBorder="1" applyAlignment="1" applyProtection="1">
      <alignment horizontal="center" vertical="top"/>
      <protection locked="0"/>
    </xf>
    <xf numFmtId="167" fontId="120" fillId="0" borderId="302" xfId="0" applyFont="1" applyFill="1" applyBorder="1" applyAlignment="1" applyProtection="1">
      <alignment horizontal="center" vertical="top"/>
      <protection locked="0"/>
    </xf>
    <xf numFmtId="167" fontId="27" fillId="33" borderId="0" xfId="0" applyFont="1" applyFill="1" applyBorder="1" applyAlignment="1" applyProtection="1">
      <alignment horizontal="left" vertical="top"/>
    </xf>
    <xf numFmtId="167" fontId="27" fillId="33" borderId="0" xfId="0" applyFont="1" applyFill="1" applyAlignment="1" applyProtection="1">
      <alignment horizontal="center" vertical="top"/>
    </xf>
    <xf numFmtId="167" fontId="28" fillId="33" borderId="165" xfId="0" applyFont="1" applyFill="1" applyBorder="1" applyAlignment="1" applyProtection="1">
      <alignment horizontal="left" vertical="top"/>
    </xf>
    <xf numFmtId="167" fontId="0" fillId="0" borderId="165" xfId="0" applyBorder="1" applyAlignment="1">
      <alignment horizontal="left" vertical="top"/>
    </xf>
    <xf numFmtId="167" fontId="22" fillId="0" borderId="299" xfId="0" applyFont="1" applyBorder="1" applyAlignment="1" applyProtection="1">
      <alignment horizontal="center" vertical="top"/>
      <protection locked="0"/>
    </xf>
    <xf numFmtId="167" fontId="22" fillId="0" borderId="301" xfId="0" applyFont="1" applyBorder="1" applyAlignment="1" applyProtection="1">
      <alignment horizontal="center" vertical="top"/>
      <protection locked="0"/>
    </xf>
    <xf numFmtId="167" fontId="27" fillId="0" borderId="150" xfId="0" applyFont="1" applyFill="1" applyBorder="1" applyAlignment="1" applyProtection="1">
      <alignment horizontal="center"/>
      <protection locked="0"/>
    </xf>
    <xf numFmtId="167" fontId="27" fillId="0" borderId="0" xfId="0" applyFont="1" applyFill="1" applyBorder="1" applyAlignment="1" applyProtection="1">
      <alignment horizontal="center"/>
      <protection locked="0"/>
    </xf>
    <xf numFmtId="167" fontId="0" fillId="33" borderId="165" xfId="0" applyFill="1" applyBorder="1" applyAlignment="1" applyProtection="1"/>
    <xf numFmtId="167" fontId="120" fillId="0" borderId="296" xfId="0" applyFont="1" applyFill="1" applyBorder="1" applyAlignment="1">
      <alignment horizontal="center"/>
    </xf>
    <xf numFmtId="167" fontId="120" fillId="0" borderId="297" xfId="0" applyFont="1" applyBorder="1" applyAlignment="1"/>
    <xf numFmtId="167" fontId="27" fillId="0" borderId="299" xfId="0" applyFont="1" applyBorder="1" applyAlignment="1" applyProtection="1">
      <alignment horizontal="center"/>
      <protection locked="0"/>
    </xf>
    <xf numFmtId="167" fontId="0" fillId="0" borderId="300" xfId="0" applyBorder="1" applyAlignment="1" applyProtection="1">
      <alignment horizontal="center"/>
      <protection locked="0"/>
    </xf>
    <xf numFmtId="167" fontId="0" fillId="0" borderId="301" xfId="0" applyBorder="1" applyAlignment="1" applyProtection="1">
      <alignment horizontal="center"/>
      <protection locked="0"/>
    </xf>
    <xf numFmtId="167" fontId="22" fillId="0" borderId="191" xfId="0" applyFont="1" applyBorder="1" applyAlignment="1" applyProtection="1">
      <alignment horizontal="center"/>
      <protection locked="0"/>
    </xf>
    <xf numFmtId="167" fontId="0" fillId="0" borderId="431" xfId="0" applyBorder="1" applyAlignment="1" applyProtection="1">
      <alignment horizontal="center"/>
      <protection locked="0"/>
    </xf>
    <xf numFmtId="167" fontId="0" fillId="0" borderId="130" xfId="0" applyBorder="1" applyAlignment="1" applyProtection="1">
      <alignment horizontal="center"/>
      <protection locked="0"/>
    </xf>
    <xf numFmtId="167" fontId="28" fillId="0" borderId="42" xfId="0" applyFont="1" applyFill="1" applyBorder="1" applyAlignment="1" applyProtection="1">
      <alignment horizontal="center"/>
    </xf>
    <xf numFmtId="167" fontId="28" fillId="0" borderId="424" xfId="0" applyFont="1" applyFill="1" applyBorder="1" applyAlignment="1" applyProtection="1">
      <alignment horizontal="center"/>
      <protection locked="0"/>
    </xf>
    <xf numFmtId="49" fontId="105" fillId="33" borderId="0" xfId="209" applyNumberFormat="1" applyFont="1" applyFill="1" applyAlignment="1" applyProtection="1">
      <alignment horizontal="center"/>
    </xf>
    <xf numFmtId="167" fontId="27" fillId="33" borderId="0" xfId="0" applyFont="1" applyFill="1" applyAlignment="1" applyProtection="1">
      <alignment wrapText="1"/>
    </xf>
    <xf numFmtId="167" fontId="0" fillId="33" borderId="0" xfId="0" applyFill="1" applyAlignment="1"/>
    <xf numFmtId="167" fontId="28" fillId="33" borderId="106" xfId="0" applyFont="1" applyFill="1" applyBorder="1" applyAlignment="1" applyProtection="1">
      <alignment horizontal="left" vertical="center"/>
    </xf>
    <xf numFmtId="167" fontId="28" fillId="33" borderId="103" xfId="0" applyFont="1" applyFill="1" applyBorder="1" applyAlignment="1" applyProtection="1">
      <alignment horizontal="left" vertical="center"/>
    </xf>
    <xf numFmtId="167" fontId="28" fillId="33" borderId="316" xfId="0" applyFont="1" applyFill="1" applyBorder="1" applyAlignment="1" applyProtection="1">
      <alignment horizontal="left" vertical="center"/>
    </xf>
    <xf numFmtId="167" fontId="28" fillId="33" borderId="303" xfId="0" applyFont="1" applyFill="1" applyBorder="1" applyAlignment="1" applyProtection="1">
      <alignment horizontal="left" vertical="center"/>
    </xf>
    <xf numFmtId="167" fontId="27" fillId="33" borderId="318" xfId="0" applyFont="1" applyFill="1" applyBorder="1" applyAlignment="1" applyProtection="1">
      <alignment horizontal="left"/>
    </xf>
    <xf numFmtId="167" fontId="27" fillId="33" borderId="319" xfId="0" applyFont="1" applyFill="1" applyBorder="1" applyAlignment="1" applyProtection="1">
      <alignment horizontal="left"/>
    </xf>
    <xf numFmtId="167" fontId="27" fillId="33" borderId="320" xfId="0" applyFont="1" applyFill="1" applyBorder="1" applyAlignment="1" applyProtection="1">
      <alignment horizontal="left"/>
    </xf>
    <xf numFmtId="167" fontId="105" fillId="33" borderId="0" xfId="209" applyNumberFormat="1" applyFont="1" applyFill="1" applyAlignment="1" applyProtection="1"/>
    <xf numFmtId="167" fontId="28" fillId="33" borderId="106" xfId="0" applyFont="1" applyFill="1" applyBorder="1" applyAlignment="1" applyProtection="1">
      <alignment horizontal="left" vertical="top"/>
    </xf>
    <xf numFmtId="167" fontId="28" fillId="33" borderId="103" xfId="0" applyFont="1" applyFill="1" applyBorder="1" applyAlignment="1" applyProtection="1">
      <alignment horizontal="left" vertical="top"/>
    </xf>
    <xf numFmtId="167" fontId="27" fillId="33" borderId="324" xfId="0" applyFont="1" applyFill="1" applyBorder="1" applyAlignment="1" applyProtection="1">
      <alignment horizontal="left" vertical="top"/>
    </xf>
    <xf numFmtId="167" fontId="27" fillId="33" borderId="325" xfId="0" applyFont="1" applyFill="1" applyBorder="1" applyAlignment="1" applyProtection="1">
      <alignment horizontal="left" vertical="top"/>
    </xf>
    <xf numFmtId="167" fontId="27" fillId="33" borderId="326" xfId="0" applyFont="1" applyFill="1" applyBorder="1" applyAlignment="1" applyProtection="1">
      <alignment horizontal="left" vertical="top"/>
    </xf>
    <xf numFmtId="167" fontId="28" fillId="33" borderId="316" xfId="0" applyFont="1" applyFill="1" applyBorder="1" applyAlignment="1" applyProtection="1">
      <alignment horizontal="left" vertical="top"/>
    </xf>
    <xf numFmtId="167" fontId="28" fillId="33" borderId="303" xfId="0" applyFont="1" applyFill="1" applyBorder="1" applyAlignment="1" applyProtection="1">
      <alignment horizontal="left" vertical="top"/>
    </xf>
    <xf numFmtId="167" fontId="28" fillId="33" borderId="0" xfId="0" applyFont="1" applyFill="1" applyAlignment="1">
      <alignment horizontal="left"/>
    </xf>
    <xf numFmtId="167" fontId="27" fillId="33" borderId="165" xfId="0" applyFont="1" applyFill="1" applyBorder="1" applyAlignment="1">
      <alignment horizontal="center"/>
    </xf>
    <xf numFmtId="167" fontId="28" fillId="33" borderId="0" xfId="0" applyFont="1" applyFill="1" applyAlignment="1">
      <alignment horizontal="left" wrapText="1"/>
    </xf>
    <xf numFmtId="167" fontId="28" fillId="33" borderId="165" xfId="0" applyFont="1" applyFill="1" applyBorder="1" applyAlignment="1">
      <alignment horizontal="left"/>
    </xf>
    <xf numFmtId="167" fontId="28" fillId="0" borderId="227" xfId="0" applyFont="1" applyBorder="1" applyAlignment="1" applyProtection="1">
      <alignment horizontal="left" wrapText="1"/>
      <protection locked="0"/>
    </xf>
    <xf numFmtId="167" fontId="28" fillId="0" borderId="225" xfId="0" applyFont="1" applyBorder="1" applyAlignment="1" applyProtection="1">
      <alignment horizontal="left" wrapText="1"/>
      <protection locked="0"/>
    </xf>
    <xf numFmtId="167" fontId="28" fillId="0" borderId="228" xfId="0" applyFont="1" applyBorder="1" applyAlignment="1" applyProtection="1">
      <alignment horizontal="left" wrapText="1"/>
      <protection locked="0"/>
    </xf>
    <xf numFmtId="167" fontId="28" fillId="33" borderId="0" xfId="0" applyFont="1" applyFill="1" applyAlignment="1">
      <alignment horizontal="left" vertical="top" wrapText="1"/>
    </xf>
    <xf numFmtId="167" fontId="28" fillId="33" borderId="165" xfId="0" applyFont="1" applyFill="1" applyBorder="1" applyAlignment="1">
      <alignment horizontal="left" wrapText="1"/>
    </xf>
    <xf numFmtId="167" fontId="28" fillId="0" borderId="227" xfId="0" applyFont="1" applyFill="1" applyBorder="1" applyAlignment="1" applyProtection="1">
      <alignment horizontal="left" wrapText="1"/>
      <protection locked="0"/>
    </xf>
    <xf numFmtId="167" fontId="28" fillId="0" borderId="225" xfId="0" applyFont="1" applyFill="1" applyBorder="1" applyAlignment="1" applyProtection="1">
      <alignment horizontal="left" wrapText="1"/>
      <protection locked="0"/>
    </xf>
    <xf numFmtId="167" fontId="28" fillId="0" borderId="228" xfId="0" applyFont="1" applyFill="1" applyBorder="1" applyAlignment="1" applyProtection="1">
      <alignment horizontal="left" wrapText="1"/>
      <protection locked="0"/>
    </xf>
    <xf numFmtId="167" fontId="28" fillId="33" borderId="0" xfId="0" applyFont="1" applyFill="1" applyAlignment="1">
      <alignment horizontal="left" vertical="top"/>
    </xf>
    <xf numFmtId="167" fontId="0" fillId="0" borderId="225" xfId="0" applyFont="1" applyBorder="1" applyAlignment="1">
      <alignment horizontal="left" wrapText="1"/>
    </xf>
    <xf numFmtId="167" fontId="0" fillId="0" borderId="228" xfId="0" applyFont="1" applyBorder="1" applyAlignment="1">
      <alignment horizontal="left" wrapText="1"/>
    </xf>
    <xf numFmtId="167" fontId="28" fillId="33" borderId="0" xfId="0" applyFont="1" applyFill="1" applyBorder="1" applyAlignment="1">
      <alignment horizontal="left" vertical="top"/>
    </xf>
    <xf numFmtId="184" fontId="28" fillId="0" borderId="536" xfId="0" applyNumberFormat="1" applyFont="1" applyBorder="1" applyAlignment="1" applyProtection="1">
      <alignment horizontal="center" vertical="top"/>
      <protection locked="0"/>
    </xf>
    <xf numFmtId="184" fontId="28" fillId="0" borderId="514" xfId="0" applyNumberFormat="1" applyFont="1" applyBorder="1" applyAlignment="1" applyProtection="1">
      <alignment horizontal="center" vertical="top"/>
      <protection locked="0"/>
    </xf>
    <xf numFmtId="184" fontId="28" fillId="0" borderId="534" xfId="0" applyNumberFormat="1" applyFont="1" applyBorder="1" applyAlignment="1" applyProtection="1">
      <alignment horizontal="center" vertical="top"/>
      <protection locked="0"/>
    </xf>
    <xf numFmtId="184" fontId="28" fillId="0" borderId="535" xfId="0" applyNumberFormat="1" applyFont="1" applyBorder="1" applyAlignment="1" applyProtection="1">
      <alignment horizontal="center" vertical="top"/>
      <protection locked="0"/>
    </xf>
    <xf numFmtId="167" fontId="28" fillId="33" borderId="0" xfId="0" applyFont="1" applyFill="1" applyBorder="1" applyAlignment="1">
      <alignment horizontal="left" vertical="top" wrapText="1"/>
    </xf>
    <xf numFmtId="167" fontId="27" fillId="33" borderId="0" xfId="0" applyFont="1" applyFill="1" applyBorder="1" applyAlignment="1" applyProtection="1">
      <alignment horizontal="center"/>
    </xf>
    <xf numFmtId="167" fontId="0" fillId="0" borderId="0" xfId="0" applyFont="1" applyAlignment="1">
      <alignment vertical="top"/>
    </xf>
    <xf numFmtId="182" fontId="28" fillId="0" borderId="531" xfId="0" applyNumberFormat="1" applyFont="1" applyFill="1" applyBorder="1" applyAlignment="1" applyProtection="1">
      <alignment horizontal="center"/>
      <protection locked="0"/>
    </xf>
    <xf numFmtId="182" fontId="28" fillId="0" borderId="533" xfId="0" applyNumberFormat="1" applyFont="1" applyFill="1" applyBorder="1" applyAlignment="1" applyProtection="1">
      <alignment horizontal="center"/>
      <protection locked="0"/>
    </xf>
    <xf numFmtId="182" fontId="28" fillId="0" borderId="532" xfId="0" applyNumberFormat="1" applyFont="1" applyFill="1" applyBorder="1" applyAlignment="1" applyProtection="1">
      <alignment horizontal="center"/>
      <protection locked="0"/>
    </xf>
    <xf numFmtId="167" fontId="28" fillId="33" borderId="0" xfId="0" quotePrefix="1" applyFont="1" applyFill="1" applyAlignment="1">
      <alignment horizontal="center"/>
    </xf>
    <xf numFmtId="184" fontId="28" fillId="0" borderId="531" xfId="0" applyNumberFormat="1" applyFont="1" applyBorder="1" applyAlignment="1" applyProtection="1">
      <alignment horizontal="center"/>
      <protection locked="0"/>
    </xf>
    <xf numFmtId="184" fontId="0" fillId="0" borderId="532" xfId="0" applyNumberFormat="1" applyFont="1" applyBorder="1" applyAlignment="1">
      <alignment horizontal="center"/>
    </xf>
    <xf numFmtId="167" fontId="28" fillId="0" borderId="534" xfId="0" applyFont="1" applyBorder="1" applyAlignment="1" applyProtection="1">
      <alignment horizontal="left"/>
      <protection locked="0"/>
    </xf>
    <xf numFmtId="167" fontId="28" fillId="0" borderId="535" xfId="0" applyFont="1" applyBorder="1" applyAlignment="1" applyProtection="1">
      <alignment horizontal="left"/>
      <protection locked="0"/>
    </xf>
    <xf numFmtId="49" fontId="105" fillId="50" borderId="0" xfId="209" applyNumberFormat="1" applyFont="1" applyFill="1" applyAlignment="1" applyProtection="1">
      <alignment horizontal="center"/>
    </xf>
    <xf numFmtId="167" fontId="105" fillId="50" borderId="0" xfId="209" applyNumberFormat="1" applyFont="1" applyFill="1" applyAlignment="1" applyProtection="1">
      <alignment horizontal="center"/>
    </xf>
    <xf numFmtId="167" fontId="27" fillId="33" borderId="227" xfId="0" applyFont="1" applyFill="1" applyBorder="1" applyAlignment="1">
      <alignment horizontal="center"/>
    </xf>
    <xf numFmtId="167" fontId="28" fillId="33" borderId="225" xfId="0" applyFont="1" applyFill="1" applyBorder="1" applyAlignment="1">
      <alignment horizontal="center"/>
    </xf>
    <xf numFmtId="167" fontId="28" fillId="33" borderId="225" xfId="0" applyFont="1" applyFill="1" applyBorder="1" applyAlignment="1"/>
    <xf numFmtId="167" fontId="28" fillId="33" borderId="228" xfId="0" applyFont="1" applyFill="1" applyBorder="1" applyAlignment="1"/>
    <xf numFmtId="167" fontId="27" fillId="33" borderId="0" xfId="0" applyFont="1" applyFill="1" applyAlignment="1">
      <alignment horizontal="left"/>
    </xf>
    <xf numFmtId="167" fontId="28" fillId="33" borderId="237" xfId="0" applyFont="1" applyFill="1" applyBorder="1" applyAlignment="1"/>
    <xf numFmtId="167" fontId="28" fillId="0" borderId="227" xfId="0" quotePrefix="1" applyFont="1" applyBorder="1" applyAlignment="1" applyProtection="1">
      <alignment horizontal="left"/>
      <protection locked="0"/>
    </xf>
    <xf numFmtId="167" fontId="28" fillId="0" borderId="225" xfId="0" applyFont="1" applyBorder="1" applyAlignment="1"/>
    <xf numFmtId="167" fontId="28" fillId="0" borderId="228" xfId="0" applyFont="1" applyBorder="1" applyAlignment="1"/>
    <xf numFmtId="167" fontId="28" fillId="0" borderId="227" xfId="0" applyFont="1" applyBorder="1" applyAlignment="1" applyProtection="1">
      <alignment horizontal="left"/>
      <protection locked="0"/>
    </xf>
    <xf numFmtId="167" fontId="28" fillId="0" borderId="227" xfId="0" applyFont="1" applyFill="1" applyBorder="1" applyAlignment="1" applyProtection="1">
      <alignment horizontal="left"/>
      <protection locked="0"/>
    </xf>
    <xf numFmtId="167" fontId="28" fillId="0" borderId="228" xfId="0" applyFont="1" applyBorder="1" applyAlignment="1" applyProtection="1">
      <alignment horizontal="left"/>
      <protection locked="0"/>
    </xf>
    <xf numFmtId="49" fontId="28" fillId="0" borderId="227" xfId="0" applyNumberFormat="1" applyFont="1" applyFill="1" applyBorder="1" applyAlignment="1" applyProtection="1">
      <alignment horizontal="left"/>
      <protection locked="0"/>
    </xf>
    <xf numFmtId="49" fontId="28" fillId="0" borderId="228" xfId="0" applyNumberFormat="1" applyFont="1" applyBorder="1" applyAlignment="1" applyProtection="1">
      <alignment horizontal="left"/>
      <protection locked="0"/>
    </xf>
    <xf numFmtId="49" fontId="28" fillId="0" borderId="227" xfId="0" applyNumberFormat="1" applyFont="1" applyFill="1" applyBorder="1" applyAlignment="1" applyProtection="1">
      <alignment horizontal="left" wrapText="1"/>
      <protection locked="0"/>
    </xf>
    <xf numFmtId="49" fontId="28" fillId="0" borderId="228" xfId="0" applyNumberFormat="1" applyFont="1" applyBorder="1" applyAlignment="1" applyProtection="1">
      <alignment horizontal="left" wrapText="1"/>
      <protection locked="0"/>
    </xf>
    <xf numFmtId="49" fontId="28" fillId="0" borderId="227" xfId="0" quotePrefix="1" applyNumberFormat="1" applyFont="1" applyFill="1" applyBorder="1" applyAlignment="1" applyProtection="1">
      <alignment horizontal="left"/>
      <protection locked="0"/>
    </xf>
    <xf numFmtId="167" fontId="27" fillId="33" borderId="0" xfId="0" applyFont="1" applyFill="1" applyAlignment="1" applyProtection="1">
      <alignment horizontal="right"/>
    </xf>
    <xf numFmtId="167" fontId="27" fillId="33" borderId="237" xfId="0" applyFont="1" applyFill="1" applyBorder="1" applyAlignment="1" applyProtection="1">
      <alignment horizontal="right"/>
    </xf>
    <xf numFmtId="167" fontId="27" fillId="33" borderId="227" xfId="0" applyFont="1" applyFill="1" applyBorder="1" applyAlignment="1" applyProtection="1">
      <alignment horizontal="center"/>
    </xf>
    <xf numFmtId="167" fontId="28" fillId="33" borderId="228" xfId="0" applyFont="1" applyFill="1" applyBorder="1" applyAlignment="1" applyProtection="1"/>
    <xf numFmtId="167" fontId="28" fillId="33" borderId="227" xfId="0" applyFont="1" applyFill="1" applyBorder="1" applyAlignment="1" applyProtection="1">
      <alignment horizontal="left"/>
    </xf>
    <xf numFmtId="167" fontId="28" fillId="33" borderId="228" xfId="0" applyFont="1" applyFill="1" applyBorder="1" applyAlignment="1" applyProtection="1">
      <alignment horizontal="left"/>
    </xf>
    <xf numFmtId="167" fontId="27" fillId="33" borderId="306" xfId="0" applyFont="1" applyFill="1" applyBorder="1" applyAlignment="1" applyProtection="1">
      <alignment horizontal="center"/>
    </xf>
    <xf numFmtId="167" fontId="28" fillId="33" borderId="307" xfId="0" applyFont="1" applyFill="1" applyBorder="1" applyAlignment="1" applyProtection="1">
      <alignment horizontal="center"/>
    </xf>
    <xf numFmtId="167" fontId="28" fillId="33" borderId="165" xfId="0" applyFont="1" applyFill="1" applyBorder="1" applyAlignment="1" applyProtection="1">
      <alignment horizontal="left"/>
    </xf>
    <xf numFmtId="167" fontId="27" fillId="33" borderId="0" xfId="0" applyFont="1" applyFill="1" applyBorder="1" applyAlignment="1" applyProtection="1">
      <alignment horizontal="right"/>
    </xf>
    <xf numFmtId="167" fontId="28" fillId="0" borderId="271" xfId="0" applyFont="1" applyFill="1" applyBorder="1" applyAlignment="1" applyProtection="1">
      <alignment horizontal="center"/>
      <protection locked="0"/>
    </xf>
    <xf numFmtId="167" fontId="28" fillId="0" borderId="227" xfId="0" applyFont="1" applyFill="1" applyBorder="1" applyAlignment="1" applyProtection="1">
      <alignment horizontal="center"/>
      <protection locked="0"/>
    </xf>
    <xf numFmtId="167" fontId="28" fillId="0" borderId="225" xfId="0" applyFont="1" applyFill="1" applyBorder="1" applyAlignment="1" applyProtection="1">
      <alignment horizontal="center"/>
      <protection locked="0"/>
    </xf>
    <xf numFmtId="167" fontId="28" fillId="0" borderId="228" xfId="0" applyFont="1" applyFill="1" applyBorder="1" applyAlignment="1" applyProtection="1">
      <alignment horizontal="center"/>
      <protection locked="0"/>
    </xf>
    <xf numFmtId="167" fontId="27" fillId="33" borderId="0" xfId="0" applyFont="1" applyFill="1" applyAlignment="1" applyProtection="1">
      <alignment horizontal="left" vertical="top"/>
    </xf>
    <xf numFmtId="167" fontId="27" fillId="33" borderId="271" xfId="0" applyFont="1" applyFill="1" applyBorder="1" applyAlignment="1" applyProtection="1">
      <alignment horizontal="center"/>
    </xf>
    <xf numFmtId="167" fontId="27" fillId="33" borderId="164" xfId="0" quotePrefix="1" applyFont="1" applyFill="1" applyBorder="1" applyAlignment="1" applyProtection="1">
      <alignment horizontal="center"/>
    </xf>
    <xf numFmtId="167" fontId="27" fillId="33" borderId="165" xfId="0" applyFont="1" applyFill="1" applyBorder="1" applyAlignment="1" applyProtection="1">
      <alignment horizontal="center"/>
    </xf>
    <xf numFmtId="167" fontId="27" fillId="33" borderId="163" xfId="0" applyFont="1" applyFill="1" applyBorder="1" applyAlignment="1" applyProtection="1">
      <alignment horizontal="center"/>
    </xf>
    <xf numFmtId="167" fontId="0" fillId="0" borderId="225" xfId="0" applyFont="1" applyBorder="1" applyAlignment="1">
      <alignment wrapText="1"/>
    </xf>
    <xf numFmtId="167" fontId="0" fillId="0" borderId="228" xfId="0" applyFont="1" applyBorder="1" applyAlignment="1">
      <alignment wrapText="1"/>
    </xf>
    <xf numFmtId="167" fontId="28" fillId="33" borderId="0" xfId="0" applyFont="1" applyFill="1" applyBorder="1" applyAlignment="1" applyProtection="1">
      <alignment horizontal="left"/>
    </xf>
    <xf numFmtId="167" fontId="28" fillId="33" borderId="165" xfId="0" applyFont="1" applyFill="1" applyBorder="1" applyAlignment="1" applyProtection="1">
      <alignment horizontal="left" wrapText="1"/>
    </xf>
    <xf numFmtId="167" fontId="28" fillId="33" borderId="0" xfId="0" applyFont="1" applyFill="1" applyBorder="1" applyAlignment="1" applyProtection="1">
      <alignment horizontal="left" vertical="top" wrapText="1"/>
    </xf>
    <xf numFmtId="167" fontId="28" fillId="0" borderId="227" xfId="0" quotePrefix="1" applyFont="1" applyFill="1" applyBorder="1" applyAlignment="1" applyProtection="1">
      <alignment horizontal="left"/>
      <protection locked="0"/>
    </xf>
    <xf numFmtId="167" fontId="28" fillId="0" borderId="306" xfId="0" applyFont="1" applyFill="1" applyBorder="1" applyAlignment="1" applyProtection="1">
      <alignment horizontal="left"/>
      <protection locked="0"/>
    </xf>
    <xf numFmtId="167" fontId="28" fillId="0" borderId="307" xfId="0" applyFont="1" applyBorder="1" applyAlignment="1" applyProtection="1">
      <alignment horizontal="left"/>
      <protection locked="0"/>
    </xf>
    <xf numFmtId="167" fontId="27" fillId="33" borderId="227" xfId="0" applyFont="1" applyFill="1" applyBorder="1" applyAlignment="1" applyProtection="1">
      <alignment horizontal="left" vertical="center" wrapText="1"/>
    </xf>
    <xf numFmtId="167" fontId="28" fillId="33" borderId="228" xfId="0" applyFont="1" applyFill="1" applyBorder="1" applyAlignment="1" applyProtection="1">
      <alignment horizontal="left" vertical="center" wrapText="1"/>
    </xf>
    <xf numFmtId="167" fontId="27" fillId="33" borderId="0" xfId="0" applyFont="1" applyFill="1" applyBorder="1" applyAlignment="1" applyProtection="1">
      <alignment horizontal="left" vertical="top" wrapText="1"/>
    </xf>
    <xf numFmtId="167" fontId="27" fillId="33" borderId="0" xfId="0" applyFont="1" applyFill="1" applyBorder="1" applyAlignment="1" applyProtection="1">
      <alignment horizontal="left" vertical="center" wrapText="1"/>
    </xf>
    <xf numFmtId="167" fontId="28" fillId="33" borderId="0" xfId="0" applyFont="1" applyFill="1" applyBorder="1" applyAlignment="1" applyProtection="1">
      <alignment horizontal="left" vertical="center" wrapText="1"/>
    </xf>
    <xf numFmtId="167" fontId="35" fillId="33" borderId="0" xfId="0" applyFont="1" applyFill="1" applyAlignment="1" applyProtection="1">
      <alignment horizontal="center"/>
    </xf>
    <xf numFmtId="171" fontId="28" fillId="0" borderId="271" xfId="202" applyNumberFormat="1" applyFont="1" applyBorder="1" applyAlignment="1" applyProtection="1">
      <alignment horizontal="center"/>
      <protection locked="0"/>
    </xf>
    <xf numFmtId="171" fontId="28" fillId="0" borderId="225" xfId="202" applyNumberFormat="1" applyFont="1" applyFill="1" applyBorder="1" applyAlignment="1" applyProtection="1">
      <alignment horizontal="center" wrapText="1"/>
      <protection locked="0"/>
    </xf>
    <xf numFmtId="171" fontId="28" fillId="0" borderId="228" xfId="202" applyNumberFormat="1" applyFont="1" applyFill="1" applyBorder="1" applyAlignment="1" applyProtection="1">
      <alignment horizontal="center" wrapText="1"/>
      <protection locked="0"/>
    </xf>
    <xf numFmtId="171" fontId="28" fillId="0" borderId="165" xfId="202" applyNumberFormat="1" applyFont="1" applyBorder="1" applyAlignment="1" applyProtection="1">
      <alignment horizontal="center" wrapText="1"/>
      <protection locked="0"/>
    </xf>
    <xf numFmtId="171" fontId="28" fillId="0" borderId="163" xfId="202" applyNumberFormat="1" applyFont="1" applyBorder="1" applyAlignment="1" applyProtection="1">
      <alignment horizontal="center" wrapText="1"/>
      <protection locked="0"/>
    </xf>
    <xf numFmtId="171" fontId="28" fillId="0" borderId="296" xfId="202" applyNumberFormat="1" applyFont="1" applyBorder="1" applyAlignment="1" applyProtection="1">
      <alignment horizontal="center"/>
      <protection locked="0"/>
    </xf>
    <xf numFmtId="167" fontId="28" fillId="0" borderId="228" xfId="0" applyFont="1" applyFill="1" applyBorder="1" applyAlignment="1" applyProtection="1">
      <alignment horizontal="left"/>
      <protection locked="0"/>
    </xf>
    <xf numFmtId="171" fontId="28" fillId="0" borderId="225" xfId="202" applyNumberFormat="1" applyFont="1" applyFill="1" applyBorder="1" applyAlignment="1" applyProtection="1">
      <alignment horizontal="center"/>
      <protection locked="0"/>
    </xf>
    <xf numFmtId="167" fontId="0" fillId="0" borderId="225" xfId="0" applyBorder="1" applyAlignment="1">
      <alignment wrapText="1"/>
    </xf>
    <xf numFmtId="167" fontId="0" fillId="0" borderId="228" xfId="0" applyBorder="1" applyAlignment="1">
      <alignment wrapText="1"/>
    </xf>
    <xf numFmtId="167" fontId="27" fillId="33" borderId="271" xfId="0" applyFont="1" applyFill="1" applyBorder="1" applyAlignment="1" applyProtection="1">
      <alignment horizontal="center" vertical="center" wrapText="1"/>
    </xf>
    <xf numFmtId="167" fontId="27" fillId="33" borderId="227" xfId="0" quotePrefix="1" applyFont="1" applyFill="1" applyBorder="1" applyAlignment="1" applyProtection="1">
      <alignment horizontal="center" vertical="center" wrapText="1"/>
    </xf>
    <xf numFmtId="167" fontId="27" fillId="33" borderId="228" xfId="0" quotePrefix="1" applyFont="1" applyFill="1" applyBorder="1" applyAlignment="1" applyProtection="1">
      <alignment horizontal="center" vertical="center" wrapText="1"/>
    </xf>
    <xf numFmtId="167" fontId="28" fillId="33" borderId="0" xfId="0" applyFont="1" applyFill="1" applyBorder="1" applyAlignment="1" applyProtection="1">
      <alignment horizontal="left" vertical="top"/>
    </xf>
    <xf numFmtId="167" fontId="28" fillId="33" borderId="0" xfId="0" applyFont="1" applyFill="1" applyBorder="1" applyAlignment="1" applyProtection="1">
      <alignment vertical="top"/>
    </xf>
    <xf numFmtId="49" fontId="28" fillId="0" borderId="227" xfId="0" quotePrefix="1" applyNumberFormat="1" applyFont="1" applyBorder="1" applyAlignment="1" applyProtection="1">
      <alignment horizontal="left" vertical="top" wrapText="1"/>
      <protection locked="0"/>
    </xf>
    <xf numFmtId="167" fontId="0" fillId="0" borderId="228" xfId="0" applyBorder="1" applyAlignment="1">
      <alignment horizontal="left" vertical="top" wrapText="1"/>
    </xf>
    <xf numFmtId="167" fontId="0" fillId="0" borderId="225" xfId="0" applyBorder="1" applyAlignment="1">
      <alignment horizontal="left" wrapText="1"/>
    </xf>
    <xf numFmtId="167" fontId="0" fillId="0" borderId="228" xfId="0" applyBorder="1" applyAlignment="1">
      <alignment horizontal="left" wrapText="1"/>
    </xf>
    <xf numFmtId="167" fontId="28" fillId="33" borderId="0" xfId="0" applyFont="1" applyFill="1" applyAlignment="1" applyProtection="1">
      <alignment horizontal="left" wrapText="1"/>
    </xf>
    <xf numFmtId="167" fontId="28" fillId="33" borderId="0" xfId="0" applyFont="1" applyFill="1" applyBorder="1" applyAlignment="1" applyProtection="1">
      <alignment horizontal="left" wrapText="1"/>
    </xf>
    <xf numFmtId="49" fontId="105" fillId="33" borderId="0" xfId="209" quotePrefix="1" applyNumberFormat="1" applyFont="1" applyFill="1" applyAlignment="1" applyProtection="1">
      <alignment horizontal="center"/>
    </xf>
    <xf numFmtId="0" fontId="28" fillId="33" borderId="441" xfId="109" applyFont="1" applyFill="1" applyBorder="1" applyAlignment="1">
      <alignment horizontal="left" wrapText="1"/>
    </xf>
    <xf numFmtId="0" fontId="28" fillId="33" borderId="470" xfId="109" applyFont="1" applyFill="1" applyBorder="1" applyAlignment="1">
      <alignment horizontal="left" wrapText="1"/>
    </xf>
    <xf numFmtId="0" fontId="28" fillId="33" borderId="343" xfId="109" applyFont="1" applyFill="1" applyBorder="1" applyAlignment="1">
      <alignment horizontal="left" wrapText="1"/>
    </xf>
    <xf numFmtId="0" fontId="28" fillId="33" borderId="332" xfId="109" applyFont="1" applyFill="1" applyBorder="1" applyAlignment="1">
      <alignment horizontal="left" wrapText="1"/>
    </xf>
    <xf numFmtId="0" fontId="28" fillId="33" borderId="441" xfId="109" applyFont="1" applyFill="1" applyBorder="1" applyAlignment="1">
      <alignment horizontal="left"/>
    </xf>
    <xf numFmtId="0" fontId="28" fillId="33" borderId="470" xfId="109" applyFont="1" applyFill="1" applyBorder="1" applyAlignment="1">
      <alignment horizontal="left"/>
    </xf>
    <xf numFmtId="0" fontId="27" fillId="33" borderId="441" xfId="109" applyFont="1" applyFill="1" applyBorder="1" applyAlignment="1">
      <alignment horizontal="left" vertical="center" wrapText="1"/>
    </xf>
    <xf numFmtId="0" fontId="27" fillId="33" borderId="470" xfId="109" applyFont="1" applyFill="1" applyBorder="1" applyAlignment="1">
      <alignment horizontal="left" vertical="center" wrapText="1"/>
    </xf>
    <xf numFmtId="0" fontId="83" fillId="33" borderId="0" xfId="109" applyFont="1" applyFill="1" applyAlignment="1" applyProtection="1">
      <alignment horizontal="center"/>
    </xf>
    <xf numFmtId="0" fontId="27" fillId="33" borderId="441" xfId="109" applyFont="1" applyFill="1" applyBorder="1" applyAlignment="1">
      <alignment horizontal="left" vertical="center"/>
    </xf>
    <xf numFmtId="0" fontId="27" fillId="33" borderId="470" xfId="109" applyFont="1" applyFill="1" applyBorder="1" applyAlignment="1">
      <alignment horizontal="left" vertical="center"/>
    </xf>
    <xf numFmtId="0" fontId="28" fillId="33" borderId="467" xfId="109" applyFont="1" applyFill="1" applyBorder="1" applyAlignment="1">
      <alignment horizontal="left" vertical="center" wrapText="1"/>
    </xf>
    <xf numFmtId="0" fontId="28" fillId="33" borderId="468" xfId="109" applyFont="1" applyFill="1" applyBorder="1" applyAlignment="1">
      <alignment horizontal="left" vertical="center" wrapText="1"/>
    </xf>
    <xf numFmtId="0" fontId="28" fillId="33" borderId="469" xfId="109" applyFont="1" applyFill="1" applyBorder="1" applyAlignment="1">
      <alignment horizontal="left" vertical="center" wrapText="1"/>
    </xf>
    <xf numFmtId="167" fontId="27" fillId="33" borderId="518" xfId="59" applyFont="1" applyFill="1" applyBorder="1" applyAlignment="1" applyProtection="1">
      <alignment horizontal="center" vertical="center" wrapText="1"/>
    </xf>
    <xf numFmtId="167" fontId="27" fillId="33" borderId="525" xfId="59" applyFont="1" applyFill="1" applyBorder="1" applyAlignment="1" applyProtection="1">
      <alignment horizontal="center" vertical="center" wrapText="1"/>
    </xf>
    <xf numFmtId="167" fontId="93" fillId="0" borderId="558" xfId="59" applyFont="1" applyBorder="1" applyAlignment="1" applyProtection="1">
      <alignment horizontal="center" vertical="center" wrapText="1"/>
      <protection locked="0"/>
    </xf>
    <xf numFmtId="167" fontId="93" fillId="0" borderId="564" xfId="59" applyFont="1" applyBorder="1" applyAlignment="1" applyProtection="1">
      <alignment horizontal="center" vertical="center" wrapText="1"/>
      <protection locked="0"/>
    </xf>
    <xf numFmtId="167" fontId="27" fillId="33" borderId="469" xfId="59" applyFont="1" applyFill="1" applyBorder="1" applyAlignment="1" applyProtection="1">
      <alignment horizontal="center" vertical="center" wrapText="1"/>
    </xf>
    <xf numFmtId="167" fontId="93" fillId="0" borderId="327" xfId="59" applyFont="1" applyBorder="1" applyAlignment="1" applyProtection="1">
      <alignment horizontal="center" vertical="center" wrapText="1"/>
      <protection locked="0"/>
    </xf>
    <xf numFmtId="167" fontId="93" fillId="0" borderId="335" xfId="59" applyFont="1" applyBorder="1" applyAlignment="1" applyProtection="1">
      <alignment horizontal="center" vertical="center" wrapText="1"/>
      <protection locked="0"/>
    </xf>
    <xf numFmtId="167" fontId="93" fillId="0" borderId="566" xfId="59" applyFont="1" applyBorder="1" applyAlignment="1" applyProtection="1">
      <alignment horizontal="center" vertical="center" wrapText="1"/>
      <protection locked="0"/>
    </xf>
    <xf numFmtId="167" fontId="93" fillId="0" borderId="567" xfId="59" applyFont="1" applyBorder="1" applyAlignment="1" applyProtection="1">
      <alignment horizontal="center" vertical="center" wrapText="1"/>
      <protection locked="0"/>
    </xf>
    <xf numFmtId="0" fontId="28" fillId="0" borderId="42" xfId="8" applyFont="1" applyFill="1" applyBorder="1" applyAlignment="1" applyProtection="1">
      <alignment vertical="top"/>
      <protection locked="0"/>
    </xf>
    <xf numFmtId="167" fontId="28" fillId="0" borderId="42" xfId="59" applyFont="1" applyBorder="1" applyAlignment="1" applyProtection="1">
      <alignment vertical="top"/>
      <protection locked="0"/>
    </xf>
    <xf numFmtId="1" fontId="28" fillId="0" borderId="42" xfId="164" quotePrefix="1" applyNumberFormat="1" applyFont="1" applyBorder="1" applyAlignment="1" applyProtection="1">
      <alignment horizontal="center"/>
      <protection locked="0"/>
    </xf>
    <xf numFmtId="0" fontId="28" fillId="33" borderId="42" xfId="8" applyFont="1" applyFill="1" applyBorder="1" applyAlignment="1" applyProtection="1">
      <alignment vertical="top"/>
    </xf>
    <xf numFmtId="167" fontId="28" fillId="33" borderId="42" xfId="59" applyFont="1" applyFill="1" applyBorder="1" applyAlignment="1" applyProtection="1">
      <alignment vertical="top"/>
    </xf>
    <xf numFmtId="167" fontId="28" fillId="0" borderId="42" xfId="59" applyFont="1" applyBorder="1" applyAlignment="1">
      <alignment vertical="top"/>
    </xf>
    <xf numFmtId="0" fontId="27" fillId="33" borderId="0" xfId="8" applyFont="1" applyFill="1" applyBorder="1" applyAlignment="1" applyProtection="1">
      <alignment horizontal="center"/>
    </xf>
    <xf numFmtId="44" fontId="27" fillId="33" borderId="574" xfId="211" applyFont="1" applyFill="1" applyBorder="1" applyAlignment="1" applyProtection="1">
      <alignment horizontal="center" vertical="center" wrapText="1"/>
    </xf>
    <xf numFmtId="167" fontId="28" fillId="0" borderId="554" xfId="0" applyFont="1" applyBorder="1" applyAlignment="1" applyProtection="1">
      <alignment horizontal="center" vertical="center" wrapText="1"/>
    </xf>
    <xf numFmtId="44" fontId="27" fillId="33" borderId="227" xfId="211" applyFont="1" applyFill="1" applyBorder="1" applyAlignment="1" applyProtection="1">
      <alignment horizontal="center" vertical="center" wrapText="1"/>
    </xf>
    <xf numFmtId="167" fontId="28" fillId="0" borderId="228" xfId="0" applyFont="1" applyBorder="1" applyAlignment="1" applyProtection="1">
      <alignment horizontal="center" vertical="center" wrapText="1"/>
    </xf>
    <xf numFmtId="167" fontId="35" fillId="33" borderId="0" xfId="0" applyFont="1" applyFill="1" applyBorder="1" applyAlignment="1" applyProtection="1">
      <alignment horizontal="center"/>
    </xf>
    <xf numFmtId="167" fontId="27" fillId="33" borderId="0" xfId="0" applyFont="1" applyFill="1" applyBorder="1" applyAlignment="1" applyProtection="1">
      <alignment horizontal="center" wrapText="1"/>
    </xf>
    <xf numFmtId="167" fontId="27" fillId="33" borderId="572" xfId="0" applyFont="1" applyFill="1" applyBorder="1" applyAlignment="1" applyProtection="1">
      <alignment horizontal="center" vertical="center"/>
    </xf>
    <xf numFmtId="167" fontId="27" fillId="33" borderId="573" xfId="0" applyFont="1" applyFill="1" applyBorder="1" applyAlignment="1" applyProtection="1">
      <alignment horizontal="center" vertical="center"/>
    </xf>
    <xf numFmtId="167" fontId="27" fillId="33" borderId="518" xfId="0" applyFont="1" applyFill="1" applyBorder="1" applyAlignment="1" applyProtection="1">
      <alignment horizontal="center" vertical="center" wrapText="1"/>
    </xf>
    <xf numFmtId="167" fontId="27" fillId="33" borderId="525" xfId="0" applyFont="1" applyFill="1" applyBorder="1" applyAlignment="1" applyProtection="1">
      <alignment horizontal="center" vertical="center" wrapText="1"/>
    </xf>
    <xf numFmtId="167" fontId="28" fillId="33" borderId="227" xfId="0" quotePrefix="1" applyFont="1" applyFill="1" applyBorder="1" applyAlignment="1" applyProtection="1">
      <alignment horizontal="center" vertical="center" wrapText="1"/>
    </xf>
    <xf numFmtId="167" fontId="28" fillId="33" borderId="228" xfId="0" quotePrefix="1" applyFont="1" applyFill="1" applyBorder="1" applyAlignment="1" applyProtection="1">
      <alignment horizontal="center" vertical="center" wrapText="1"/>
    </xf>
    <xf numFmtId="167" fontId="27" fillId="33" borderId="227" xfId="0" applyFont="1" applyFill="1" applyBorder="1" applyAlignment="1" applyProtection="1"/>
    <xf numFmtId="167" fontId="28" fillId="33" borderId="571" xfId="0" applyFont="1" applyFill="1" applyBorder="1" applyAlignment="1" applyProtection="1"/>
    <xf numFmtId="167" fontId="27" fillId="33" borderId="467" xfId="0" applyFont="1" applyFill="1" applyBorder="1" applyAlignment="1" applyProtection="1">
      <alignment horizontal="center" vertical="center"/>
    </xf>
    <xf numFmtId="167" fontId="27" fillId="33" borderId="525" xfId="0" applyFont="1" applyFill="1" applyBorder="1" applyAlignment="1" applyProtection="1">
      <alignment horizontal="center" vertical="center"/>
    </xf>
    <xf numFmtId="167" fontId="27" fillId="33" borderId="518" xfId="0" applyFont="1" applyFill="1" applyBorder="1" applyAlignment="1" applyProtection="1">
      <alignment horizontal="center" vertical="center"/>
    </xf>
    <xf numFmtId="167" fontId="28" fillId="0" borderId="227" xfId="0" applyFont="1" applyFill="1" applyBorder="1" applyAlignment="1" applyProtection="1">
      <protection locked="0"/>
    </xf>
    <xf numFmtId="167" fontId="28" fillId="0" borderId="228" xfId="0" applyFont="1" applyBorder="1" applyAlignment="1" applyProtection="1">
      <protection locked="0"/>
    </xf>
    <xf numFmtId="171" fontId="28" fillId="0" borderId="227" xfId="202" applyNumberFormat="1" applyFont="1" applyFill="1" applyBorder="1" applyAlignment="1" applyProtection="1">
      <protection locked="0"/>
    </xf>
    <xf numFmtId="171" fontId="28" fillId="0" borderId="539" xfId="202" applyNumberFormat="1" applyFont="1" applyFill="1" applyBorder="1" applyAlignment="1" applyProtection="1">
      <protection locked="0"/>
    </xf>
    <xf numFmtId="167" fontId="28" fillId="0" borderId="571" xfId="0" applyFont="1" applyBorder="1" applyAlignment="1"/>
    <xf numFmtId="167" fontId="28" fillId="0" borderId="553" xfId="0" applyFont="1" applyBorder="1" applyAlignment="1" applyProtection="1">
      <protection locked="0"/>
    </xf>
    <xf numFmtId="167" fontId="28" fillId="0" borderId="554" xfId="0" applyFont="1" applyBorder="1" applyAlignment="1" applyProtection="1">
      <protection locked="0"/>
    </xf>
    <xf numFmtId="167" fontId="28" fillId="0" borderId="225" xfId="0" applyFont="1" applyBorder="1" applyAlignment="1" applyProtection="1">
      <protection locked="0"/>
    </xf>
    <xf numFmtId="167" fontId="27" fillId="33" borderId="0" xfId="0" quotePrefix="1" applyFont="1" applyFill="1" applyBorder="1" applyAlignment="1" applyProtection="1">
      <alignment horizontal="center"/>
    </xf>
    <xf numFmtId="167" fontId="27" fillId="33" borderId="0" xfId="0" applyFont="1" applyFill="1" applyBorder="1" applyAlignment="1" applyProtection="1">
      <alignment wrapText="1"/>
    </xf>
    <xf numFmtId="167" fontId="28" fillId="0" borderId="0" xfId="0" applyFont="1" applyAlignment="1">
      <alignment wrapText="1"/>
    </xf>
    <xf numFmtId="167" fontId="27" fillId="33" borderId="0" xfId="0" applyFont="1" applyFill="1" applyBorder="1" applyAlignment="1" applyProtection="1"/>
    <xf numFmtId="167" fontId="27" fillId="33" borderId="517" xfId="0" applyFont="1" applyFill="1" applyBorder="1" applyAlignment="1" applyProtection="1">
      <alignment horizontal="center" wrapText="1"/>
    </xf>
    <xf numFmtId="167" fontId="28" fillId="33" borderId="517" xfId="0" applyFont="1" applyFill="1" applyBorder="1" applyAlignment="1" applyProtection="1">
      <alignment horizontal="center" wrapText="1"/>
    </xf>
    <xf numFmtId="167" fontId="27" fillId="33" borderId="468" xfId="0" applyFont="1" applyFill="1" applyBorder="1" applyAlignment="1" applyProtection="1">
      <alignment horizontal="center" vertical="center"/>
    </xf>
    <xf numFmtId="167" fontId="28" fillId="33" borderId="468" xfId="0" applyFont="1" applyFill="1" applyBorder="1" applyAlignment="1" applyProtection="1">
      <alignment horizontal="center" vertical="center"/>
    </xf>
    <xf numFmtId="167" fontId="28" fillId="33" borderId="525" xfId="0" applyFont="1" applyFill="1" applyBorder="1" applyAlignment="1" applyProtection="1">
      <alignment horizontal="center" vertical="center"/>
    </xf>
    <xf numFmtId="167" fontId="105" fillId="50" borderId="0" xfId="209" quotePrefix="1" applyNumberFormat="1" applyFont="1" applyFill="1" applyAlignment="1" applyProtection="1">
      <alignment horizontal="center"/>
    </xf>
    <xf numFmtId="167" fontId="105" fillId="50" borderId="0" xfId="209" applyNumberFormat="1" applyFont="1" applyFill="1" applyAlignment="1" applyProtection="1"/>
    <xf numFmtId="171" fontId="28" fillId="33" borderId="627" xfId="202" applyNumberFormat="1" applyFont="1" applyFill="1" applyBorder="1" applyAlignment="1" applyProtection="1">
      <alignment horizontal="center"/>
    </xf>
    <xf numFmtId="171" fontId="28" fillId="33" borderId="637" xfId="202" applyNumberFormat="1" applyFont="1" applyFill="1" applyBorder="1" applyAlignment="1" applyProtection="1">
      <alignment horizontal="center"/>
    </xf>
    <xf numFmtId="171" fontId="28" fillId="33" borderId="591" xfId="202" applyNumberFormat="1" applyFont="1" applyFill="1" applyBorder="1" applyAlignment="1" applyProtection="1">
      <alignment horizontal="center"/>
    </xf>
    <xf numFmtId="171" fontId="28" fillId="33" borderId="166" xfId="202" applyNumberFormat="1" applyFont="1" applyFill="1" applyBorder="1" applyAlignment="1" applyProtection="1">
      <alignment horizontal="center"/>
    </xf>
    <xf numFmtId="168" fontId="28" fillId="33" borderId="627" xfId="0" applyNumberFormat="1" applyFont="1" applyFill="1" applyBorder="1" applyAlignment="1" applyProtection="1">
      <alignment horizontal="center"/>
    </xf>
    <xf numFmtId="168" fontId="28" fillId="33" borderId="637" xfId="0" applyNumberFormat="1" applyFont="1" applyFill="1" applyBorder="1" applyAlignment="1" applyProtection="1">
      <alignment horizontal="center"/>
    </xf>
    <xf numFmtId="168" fontId="28" fillId="33" borderId="591" xfId="0" applyNumberFormat="1" applyFont="1" applyFill="1" applyBorder="1" applyAlignment="1" applyProtection="1">
      <alignment horizontal="center"/>
    </xf>
    <xf numFmtId="168" fontId="28" fillId="33" borderId="166" xfId="0" applyNumberFormat="1" applyFont="1" applyFill="1" applyBorder="1" applyAlignment="1" applyProtection="1">
      <alignment horizontal="center"/>
    </xf>
    <xf numFmtId="49" fontId="105" fillId="48" borderId="0" xfId="209" applyNumberFormat="1" applyFont="1" applyFill="1" applyAlignment="1" applyProtection="1">
      <alignment horizontal="center"/>
    </xf>
    <xf numFmtId="167" fontId="35" fillId="33" borderId="0" xfId="9" applyFont="1" applyFill="1" applyAlignment="1" applyProtection="1">
      <alignment horizontal="center"/>
    </xf>
    <xf numFmtId="0" fontId="27" fillId="33" borderId="0" xfId="203" applyFont="1" applyFill="1" applyAlignment="1" applyProtection="1">
      <alignment horizontal="center"/>
    </xf>
    <xf numFmtId="0" fontId="94" fillId="33" borderId="466" xfId="6" applyFont="1" applyFill="1" applyBorder="1" applyAlignment="1" applyProtection="1">
      <alignment horizontal="left"/>
    </xf>
    <xf numFmtId="0" fontId="94" fillId="33" borderId="465" xfId="6" applyFont="1" applyFill="1" applyBorder="1" applyAlignment="1" applyProtection="1">
      <alignment horizontal="left"/>
    </xf>
    <xf numFmtId="49" fontId="94" fillId="33" borderId="642" xfId="6" applyNumberFormat="1" applyFont="1" applyFill="1" applyBorder="1" applyAlignment="1" applyProtection="1">
      <alignment horizontal="left"/>
    </xf>
    <xf numFmtId="49" fontId="94" fillId="33" borderId="359" xfId="6" applyNumberFormat="1" applyFont="1" applyFill="1" applyBorder="1" applyAlignment="1" applyProtection="1">
      <alignment horizontal="left"/>
    </xf>
    <xf numFmtId="0" fontId="93" fillId="33" borderId="458" xfId="6" applyFont="1" applyFill="1" applyBorder="1" applyAlignment="1" applyProtection="1">
      <alignment horizontal="left"/>
    </xf>
    <xf numFmtId="167" fontId="93" fillId="0" borderId="457" xfId="0" applyFont="1" applyBorder="1" applyAlignment="1"/>
    <xf numFmtId="0" fontId="94" fillId="33" borderId="458" xfId="6" applyFont="1" applyFill="1" applyBorder="1" applyAlignment="1" applyProtection="1">
      <alignment horizontal="left"/>
    </xf>
    <xf numFmtId="49" fontId="94" fillId="33" borderId="466" xfId="6" applyNumberFormat="1" applyFont="1" applyFill="1" applyBorder="1" applyAlignment="1" applyProtection="1">
      <alignment horizontal="left"/>
    </xf>
    <xf numFmtId="49" fontId="94" fillId="33" borderId="465" xfId="6" applyNumberFormat="1" applyFont="1" applyFill="1" applyBorder="1" applyAlignment="1" applyProtection="1">
      <alignment horizontal="left"/>
    </xf>
    <xf numFmtId="49" fontId="94" fillId="0" borderId="465" xfId="6" applyNumberFormat="1" applyFont="1" applyFill="1" applyBorder="1" applyAlignment="1" applyProtection="1">
      <alignment horizontal="left"/>
      <protection locked="0"/>
    </xf>
    <xf numFmtId="167" fontId="93" fillId="0" borderId="458" xfId="0" applyFont="1" applyBorder="1" applyAlignment="1" applyProtection="1">
      <alignment horizontal="left"/>
      <protection locked="0"/>
    </xf>
    <xf numFmtId="49" fontId="94" fillId="33" borderId="309" xfId="6" applyNumberFormat="1" applyFont="1" applyFill="1" applyBorder="1" applyAlignment="1" applyProtection="1">
      <alignment horizontal="left" wrapText="1"/>
    </xf>
    <xf numFmtId="49" fontId="94" fillId="33" borderId="440" xfId="6" applyNumberFormat="1" applyFont="1" applyFill="1" applyBorder="1" applyAlignment="1" applyProtection="1">
      <alignment horizontal="left" wrapText="1"/>
    </xf>
    <xf numFmtId="49" fontId="94" fillId="33" borderId="441" xfId="6" applyNumberFormat="1" applyFont="1" applyFill="1" applyBorder="1" applyAlignment="1" applyProtection="1">
      <alignment horizontal="left" wrapText="1"/>
    </xf>
    <xf numFmtId="167" fontId="94" fillId="33" borderId="354" xfId="0" applyFont="1" applyFill="1" applyBorder="1" applyAlignment="1" applyProtection="1"/>
    <xf numFmtId="167" fontId="93" fillId="33" borderId="431" xfId="0" applyFont="1" applyFill="1" applyBorder="1" applyAlignment="1" applyProtection="1"/>
    <xf numFmtId="167" fontId="93" fillId="33" borderId="483" xfId="0" applyFont="1" applyFill="1" applyBorder="1" applyAlignment="1" applyProtection="1"/>
    <xf numFmtId="49" fontId="145" fillId="33" borderId="472" xfId="6" applyNumberFormat="1" applyFont="1" applyFill="1" applyBorder="1" applyAlignment="1" applyProtection="1">
      <alignment horizontal="left"/>
    </xf>
    <xf numFmtId="167" fontId="147" fillId="33" borderId="458" xfId="0" applyFont="1" applyFill="1" applyBorder="1" applyAlignment="1" applyProtection="1">
      <alignment horizontal="left"/>
    </xf>
    <xf numFmtId="0" fontId="94" fillId="33" borderId="458" xfId="6" quotePrefix="1" applyFont="1" applyFill="1" applyBorder="1" applyAlignment="1" applyProtection="1">
      <alignment horizontal="left"/>
    </xf>
    <xf numFmtId="49" fontId="94" fillId="0" borderId="459" xfId="6" applyNumberFormat="1" applyFont="1" applyFill="1" applyBorder="1" applyAlignment="1" applyProtection="1">
      <alignment horizontal="left"/>
      <protection locked="0"/>
    </xf>
    <xf numFmtId="167" fontId="93" fillId="0" borderId="493" xfId="0" applyFont="1" applyBorder="1" applyAlignment="1" applyProtection="1">
      <alignment horizontal="left"/>
      <protection locked="0"/>
    </xf>
    <xf numFmtId="167" fontId="93" fillId="0" borderId="465" xfId="0" applyFont="1" applyFill="1" applyBorder="1" applyAlignment="1" applyProtection="1">
      <protection locked="0"/>
    </xf>
    <xf numFmtId="49" fontId="94" fillId="0" borderId="299" xfId="6" applyNumberFormat="1" applyFont="1" applyFill="1" applyBorder="1" applyAlignment="1" applyProtection="1">
      <alignment horizontal="left"/>
      <protection locked="0"/>
    </xf>
    <xf numFmtId="167" fontId="93" fillId="0" borderId="334" xfId="0" applyFont="1" applyBorder="1" applyAlignment="1" applyProtection="1">
      <alignment horizontal="left"/>
      <protection locked="0"/>
    </xf>
    <xf numFmtId="167" fontId="93" fillId="0" borderId="457" xfId="0" applyFont="1" applyBorder="1" applyAlignment="1">
      <alignment horizontal="left"/>
    </xf>
    <xf numFmtId="167" fontId="93" fillId="0" borderId="494" xfId="0" applyFont="1" applyBorder="1" applyAlignment="1" applyProtection="1">
      <alignment horizontal="left"/>
      <protection locked="0"/>
    </xf>
    <xf numFmtId="0" fontId="94" fillId="33" borderId="472" xfId="6" applyFont="1" applyFill="1" applyBorder="1" applyAlignment="1" applyProtection="1">
      <alignment horizontal="left"/>
    </xf>
    <xf numFmtId="167" fontId="94" fillId="33" borderId="458" xfId="0" applyFont="1" applyFill="1" applyBorder="1" applyAlignment="1" applyProtection="1">
      <alignment horizontal="left"/>
    </xf>
    <xf numFmtId="0" fontId="94" fillId="33" borderId="457" xfId="6" quotePrefix="1" applyFont="1" applyFill="1" applyBorder="1" applyAlignment="1" applyProtection="1">
      <alignment horizontal="left"/>
    </xf>
    <xf numFmtId="0" fontId="94" fillId="33" borderId="467" xfId="6" applyFont="1" applyFill="1" applyBorder="1" applyAlignment="1" applyProtection="1">
      <alignment horizontal="center"/>
    </xf>
    <xf numFmtId="0" fontId="94" fillId="33" borderId="468" xfId="6" applyFont="1" applyFill="1" applyBorder="1" applyAlignment="1" applyProtection="1">
      <alignment horizontal="center"/>
    </xf>
    <xf numFmtId="0" fontId="94" fillId="33" borderId="308" xfId="6" applyFont="1" applyFill="1" applyBorder="1" applyAlignment="1" applyProtection="1">
      <alignment horizontal="center"/>
    </xf>
    <xf numFmtId="49" fontId="27" fillId="33" borderId="0" xfId="6" applyNumberFormat="1" applyFont="1" applyFill="1" applyAlignment="1" applyProtection="1">
      <alignment horizontal="center"/>
    </xf>
    <xf numFmtId="0" fontId="93" fillId="33" borderId="458" xfId="6" quotePrefix="1" applyFont="1" applyFill="1" applyBorder="1" applyAlignment="1" applyProtection="1">
      <alignment horizontal="left"/>
    </xf>
    <xf numFmtId="167" fontId="93" fillId="33" borderId="457" xfId="0" applyFont="1" applyFill="1" applyBorder="1" applyAlignment="1" applyProtection="1">
      <alignment horizontal="left"/>
    </xf>
    <xf numFmtId="49" fontId="93" fillId="33" borderId="458" xfId="6" applyNumberFormat="1" applyFont="1" applyFill="1" applyBorder="1" applyAlignment="1" applyProtection="1">
      <alignment horizontal="left" wrapText="1"/>
    </xf>
    <xf numFmtId="167" fontId="93" fillId="0" borderId="458" xfId="0" applyFont="1" applyBorder="1" applyAlignment="1">
      <alignment horizontal="left"/>
    </xf>
    <xf numFmtId="0" fontId="94" fillId="33" borderId="466" xfId="6" applyFont="1" applyFill="1" applyBorder="1" applyAlignment="1" applyProtection="1">
      <alignment horizontal="left" wrapText="1"/>
    </xf>
    <xf numFmtId="0" fontId="94" fillId="33" borderId="465" xfId="6" applyFont="1" applyFill="1" applyBorder="1" applyAlignment="1" applyProtection="1">
      <alignment horizontal="left" wrapText="1"/>
    </xf>
    <xf numFmtId="0" fontId="94" fillId="33" borderId="475" xfId="6" applyFont="1" applyFill="1" applyBorder="1" applyAlignment="1" applyProtection="1">
      <alignment horizontal="left" wrapText="1"/>
    </xf>
    <xf numFmtId="167" fontId="93" fillId="0" borderId="42" xfId="0" applyFont="1" applyBorder="1" applyAlignment="1">
      <alignment horizontal="left"/>
    </xf>
    <xf numFmtId="167" fontId="93" fillId="0" borderId="491" xfId="0" applyFont="1" applyBorder="1" applyAlignment="1">
      <alignment horizontal="left"/>
    </xf>
    <xf numFmtId="49" fontId="94" fillId="0" borderId="131" xfId="6" applyNumberFormat="1" applyFont="1" applyFill="1" applyBorder="1" applyAlignment="1" applyProtection="1">
      <alignment horizontal="left"/>
      <protection locked="0"/>
    </xf>
    <xf numFmtId="167" fontId="93" fillId="0" borderId="43" xfId="0" applyFont="1" applyBorder="1" applyAlignment="1" applyProtection="1">
      <alignment horizontal="left"/>
      <protection locked="0"/>
    </xf>
    <xf numFmtId="49" fontId="94" fillId="33" borderId="574" xfId="6" applyNumberFormat="1" applyFont="1" applyFill="1" applyBorder="1" applyAlignment="1" applyProtection="1">
      <alignment wrapText="1"/>
    </xf>
    <xf numFmtId="49" fontId="94" fillId="33" borderId="638" xfId="6" applyNumberFormat="1" applyFont="1" applyFill="1" applyBorder="1" applyAlignment="1" applyProtection="1">
      <alignment wrapText="1"/>
    </xf>
    <xf numFmtId="49" fontId="94" fillId="33" borderId="622" xfId="6" applyNumberFormat="1" applyFont="1" applyFill="1" applyBorder="1" applyAlignment="1" applyProtection="1">
      <alignment wrapText="1"/>
    </xf>
    <xf numFmtId="49" fontId="94" fillId="33" borderId="425" xfId="6" applyNumberFormat="1" applyFont="1" applyFill="1" applyBorder="1" applyAlignment="1" applyProtection="1">
      <alignment horizontal="left" wrapText="1"/>
    </xf>
    <xf numFmtId="49" fontId="94" fillId="33" borderId="154" xfId="6" applyNumberFormat="1" applyFont="1" applyFill="1" applyBorder="1" applyAlignment="1" applyProtection="1">
      <alignment horizontal="left" wrapText="1"/>
    </xf>
    <xf numFmtId="49" fontId="94" fillId="33" borderId="431" xfId="6" applyNumberFormat="1" applyFont="1" applyFill="1" applyBorder="1" applyAlignment="1" applyProtection="1">
      <alignment horizontal="left"/>
    </xf>
    <xf numFmtId="0" fontId="94" fillId="33" borderId="42" xfId="6" applyFont="1" applyFill="1" applyBorder="1" applyAlignment="1" applyProtection="1">
      <alignment horizontal="left"/>
    </xf>
    <xf numFmtId="0" fontId="94" fillId="33" borderId="0" xfId="6" applyFont="1" applyFill="1" applyBorder="1" applyAlignment="1" applyProtection="1">
      <alignment horizontal="left" wrapText="1"/>
    </xf>
    <xf numFmtId="167" fontId="93" fillId="0" borderId="237" xfId="0" applyFont="1" applyBorder="1" applyAlignment="1"/>
    <xf numFmtId="49" fontId="94" fillId="33" borderId="354" xfId="6" applyNumberFormat="1" applyFont="1" applyFill="1" applyBorder="1" applyAlignment="1" applyProtection="1">
      <alignment horizontal="left" wrapText="1"/>
    </xf>
    <xf numFmtId="49" fontId="94" fillId="33" borderId="431" xfId="6" applyNumberFormat="1" applyFont="1" applyFill="1" applyBorder="1" applyAlignment="1" applyProtection="1">
      <alignment horizontal="left" wrapText="1"/>
    </xf>
    <xf numFmtId="0" fontId="145" fillId="33" borderId="472" xfId="6" applyFont="1" applyFill="1" applyBorder="1" applyAlignment="1" applyProtection="1">
      <alignment horizontal="left"/>
    </xf>
    <xf numFmtId="167" fontId="93" fillId="0" borderId="334" xfId="0" applyFont="1" applyBorder="1" applyAlignment="1">
      <alignment horizontal="left"/>
    </xf>
    <xf numFmtId="167" fontId="93" fillId="0" borderId="494" xfId="0" applyFont="1" applyBorder="1" applyAlignment="1">
      <alignment horizontal="left"/>
    </xf>
    <xf numFmtId="49" fontId="94" fillId="33" borderId="458" xfId="6" applyNumberFormat="1" applyFont="1" applyFill="1" applyBorder="1" applyAlignment="1" applyProtection="1">
      <alignment horizontal="left"/>
    </xf>
    <xf numFmtId="0" fontId="94" fillId="33" borderId="458" xfId="6" applyFont="1" applyFill="1" applyBorder="1" applyAlignment="1" applyProtection="1">
      <alignment horizontal="left" wrapText="1"/>
    </xf>
    <xf numFmtId="167" fontId="27" fillId="28" borderId="284" xfId="0" applyFont="1" applyFill="1" applyBorder="1" applyAlignment="1" applyProtection="1">
      <alignment horizontal="center" vertical="center" wrapText="1"/>
    </xf>
    <xf numFmtId="167" fontId="28" fillId="0" borderId="469" xfId="0" applyFont="1" applyBorder="1" applyAlignment="1" applyProtection="1">
      <alignment horizontal="center" vertical="center" wrapText="1"/>
    </xf>
    <xf numFmtId="167" fontId="27" fillId="28" borderId="317" xfId="0" applyFont="1" applyFill="1" applyBorder="1" applyAlignment="1" applyProtection="1">
      <alignment horizontal="left" vertical="center" wrapText="1"/>
    </xf>
    <xf numFmtId="167" fontId="27" fillId="0" borderId="319" xfId="0" applyFont="1" applyBorder="1" applyAlignment="1" applyProtection="1">
      <alignment horizontal="left" vertical="center" wrapText="1"/>
    </xf>
    <xf numFmtId="167" fontId="27" fillId="33" borderId="0" xfId="0" applyFont="1" applyFill="1" applyAlignment="1" applyProtection="1"/>
    <xf numFmtId="0" fontId="27" fillId="33" borderId="0" xfId="6" applyFont="1" applyFill="1" applyAlignment="1" applyProtection="1">
      <alignment horizontal="center"/>
    </xf>
    <xf numFmtId="167" fontId="27" fillId="33" borderId="284" xfId="0" applyFont="1" applyFill="1" applyBorder="1" applyAlignment="1" applyProtection="1">
      <alignment horizontal="center"/>
    </xf>
    <xf numFmtId="167" fontId="27" fillId="33" borderId="468" xfId="0" applyFont="1" applyFill="1" applyBorder="1" applyAlignment="1" applyProtection="1">
      <alignment horizontal="center"/>
    </xf>
    <xf numFmtId="167" fontId="27" fillId="33" borderId="308" xfId="0" applyFont="1" applyFill="1" applyBorder="1" applyAlignment="1" applyProtection="1">
      <alignment horizontal="center"/>
    </xf>
    <xf numFmtId="167" fontId="105" fillId="0" borderId="0" xfId="209" applyNumberFormat="1" applyFont="1" applyAlignment="1" applyProtection="1"/>
    <xf numFmtId="0" fontId="35" fillId="33" borderId="0" xfId="233" applyFont="1" applyFill="1" applyAlignment="1" applyProtection="1">
      <alignment horizontal="center"/>
    </xf>
    <xf numFmtId="0" fontId="27" fillId="33" borderId="0" xfId="233" applyFont="1" applyFill="1" applyAlignment="1" applyProtection="1">
      <alignment horizontal="center"/>
    </xf>
    <xf numFmtId="167" fontId="27" fillId="28" borderId="82" xfId="0" applyFont="1" applyFill="1" applyBorder="1" applyAlignment="1" applyProtection="1">
      <alignment horizontal="left" vertical="center"/>
    </xf>
    <xf numFmtId="167" fontId="28" fillId="0" borderId="12" xfId="0" applyFont="1" applyBorder="1" applyAlignment="1" applyProtection="1">
      <alignment horizontal="left" vertical="center"/>
    </xf>
    <xf numFmtId="167" fontId="27" fillId="28" borderId="559" xfId="0" applyFont="1" applyFill="1" applyBorder="1" applyAlignment="1" applyProtection="1">
      <alignment horizontal="left" vertical="center"/>
    </xf>
    <xf numFmtId="167" fontId="28" fillId="0" borderId="558" xfId="0" applyFont="1" applyBorder="1" applyAlignment="1" applyProtection="1">
      <alignment horizontal="left" vertical="center"/>
    </xf>
    <xf numFmtId="49" fontId="27" fillId="33" borderId="0" xfId="0" applyNumberFormat="1" applyFont="1" applyFill="1" applyAlignment="1" applyProtection="1">
      <alignment horizontal="center"/>
    </xf>
    <xf numFmtId="167" fontId="28" fillId="33" borderId="355" xfId="0" applyFont="1" applyFill="1" applyBorder="1" applyAlignment="1" applyProtection="1">
      <alignment horizontal="left"/>
    </xf>
    <xf numFmtId="167" fontId="28" fillId="33" borderId="300" xfId="0" applyFont="1" applyFill="1" applyBorder="1" applyAlignment="1" applyProtection="1">
      <alignment horizontal="left"/>
    </xf>
    <xf numFmtId="167" fontId="28" fillId="33" borderId="334" xfId="0" applyFont="1" applyFill="1" applyBorder="1" applyAlignment="1" applyProtection="1">
      <alignment horizontal="left"/>
    </xf>
    <xf numFmtId="167" fontId="27" fillId="33" borderId="0" xfId="0" quotePrefix="1" applyFont="1" applyFill="1" applyAlignment="1" applyProtection="1">
      <alignment horizontal="center"/>
    </xf>
    <xf numFmtId="167" fontId="28" fillId="33" borderId="52" xfId="0" applyFont="1" applyFill="1" applyBorder="1" applyAlignment="1" applyProtection="1">
      <alignment horizontal="left"/>
    </xf>
    <xf numFmtId="167" fontId="28" fillId="33" borderId="288" xfId="0" applyFont="1" applyFill="1" applyBorder="1" applyAlignment="1" applyProtection="1">
      <alignment horizontal="left"/>
    </xf>
    <xf numFmtId="167" fontId="28" fillId="33" borderId="287" xfId="0" applyFont="1" applyFill="1" applyBorder="1" applyAlignment="1" applyProtection="1">
      <alignment horizontal="left"/>
    </xf>
    <xf numFmtId="167" fontId="28" fillId="33" borderId="52" xfId="0" applyFont="1" applyFill="1" applyBorder="1" applyAlignment="1" applyProtection="1">
      <alignment horizontal="left" wrapText="1"/>
    </xf>
    <xf numFmtId="167" fontId="28" fillId="33" borderId="288" xfId="0" applyFont="1" applyFill="1" applyBorder="1" applyAlignment="1" applyProtection="1">
      <alignment horizontal="left" wrapText="1"/>
    </xf>
    <xf numFmtId="167" fontId="28" fillId="33" borderId="287" xfId="0" applyFont="1" applyFill="1" applyBorder="1" applyAlignment="1" applyProtection="1">
      <alignment horizontal="left" wrapText="1"/>
    </xf>
    <xf numFmtId="167" fontId="28" fillId="33" borderId="289" xfId="0" applyFont="1" applyFill="1" applyBorder="1" applyAlignment="1" applyProtection="1">
      <alignment horizontal="left" wrapText="1"/>
    </xf>
    <xf numFmtId="167" fontId="28" fillId="33" borderId="42" xfId="0" applyFont="1" applyFill="1" applyBorder="1" applyAlignment="1" applyProtection="1">
      <alignment horizontal="left" wrapText="1"/>
    </xf>
    <xf numFmtId="167" fontId="28" fillId="33" borderId="290" xfId="0" applyFont="1" applyFill="1" applyBorder="1" applyAlignment="1" applyProtection="1">
      <alignment horizontal="left" wrapText="1"/>
    </xf>
    <xf numFmtId="167" fontId="27" fillId="39" borderId="227" xfId="0" quotePrefix="1" applyFont="1" applyFill="1" applyBorder="1" applyAlignment="1" applyProtection="1">
      <alignment horizontal="left"/>
    </xf>
    <xf numFmtId="167" fontId="27" fillId="39" borderId="225" xfId="0" quotePrefix="1" applyFont="1" applyFill="1" applyBorder="1" applyAlignment="1" applyProtection="1">
      <alignment horizontal="left"/>
    </xf>
    <xf numFmtId="167" fontId="27" fillId="39" borderId="228" xfId="0" quotePrefix="1" applyFont="1" applyFill="1" applyBorder="1" applyAlignment="1" applyProtection="1">
      <alignment horizontal="left"/>
    </xf>
    <xf numFmtId="167" fontId="28" fillId="4" borderId="355" xfId="0" quotePrefix="1" applyFont="1" applyFill="1" applyBorder="1" applyAlignment="1" applyProtection="1">
      <alignment horizontal="left" wrapText="1"/>
      <protection locked="0"/>
    </xf>
    <xf numFmtId="167" fontId="28" fillId="0" borderId="300" xfId="0" applyFont="1" applyBorder="1" applyAlignment="1" applyProtection="1">
      <alignment horizontal="left" wrapText="1"/>
      <protection locked="0"/>
    </xf>
    <xf numFmtId="167" fontId="28" fillId="0" borderId="334" xfId="0" applyFont="1" applyBorder="1" applyAlignment="1" applyProtection="1">
      <alignment horizontal="left" wrapText="1"/>
      <protection locked="0"/>
    </xf>
    <xf numFmtId="167" fontId="28" fillId="0" borderId="52" xfId="0" applyFont="1" applyFill="1" applyBorder="1" applyAlignment="1" applyProtection="1">
      <alignment horizontal="left" wrapText="1"/>
      <protection locked="0"/>
    </xf>
    <xf numFmtId="167" fontId="28" fillId="0" borderId="288" xfId="0" applyFont="1" applyBorder="1" applyAlignment="1" applyProtection="1">
      <alignment horizontal="left" wrapText="1"/>
      <protection locked="0"/>
    </xf>
    <xf numFmtId="167" fontId="28" fillId="0" borderId="287" xfId="0" applyFont="1" applyBorder="1" applyAlignment="1" applyProtection="1">
      <alignment horizontal="left" wrapText="1"/>
      <protection locked="0"/>
    </xf>
    <xf numFmtId="167" fontId="28" fillId="0" borderId="357" xfId="0" applyFont="1" applyBorder="1" applyAlignment="1" applyProtection="1">
      <alignment wrapText="1"/>
      <protection locked="0"/>
    </xf>
    <xf numFmtId="167" fontId="28" fillId="0" borderId="305" xfId="0" applyFont="1" applyBorder="1" applyAlignment="1" applyProtection="1">
      <alignment wrapText="1"/>
      <protection locked="0"/>
    </xf>
    <xf numFmtId="167" fontId="28" fillId="0" borderId="342" xfId="0" applyFont="1" applyBorder="1" applyAlignment="1" applyProtection="1">
      <alignment wrapText="1"/>
      <protection locked="0"/>
    </xf>
    <xf numFmtId="167" fontId="27" fillId="33" borderId="317" xfId="0" applyFont="1" applyFill="1" applyBorder="1" applyAlignment="1" applyProtection="1">
      <alignment horizontal="left"/>
    </xf>
    <xf numFmtId="167" fontId="28" fillId="33" borderId="46" xfId="0" applyFont="1" applyFill="1" applyBorder="1" applyAlignment="1" applyProtection="1">
      <alignment horizontal="left" wrapText="1"/>
    </xf>
    <xf numFmtId="167" fontId="0" fillId="0" borderId="5" xfId="0" applyBorder="1" applyAlignment="1"/>
    <xf numFmtId="167" fontId="0" fillId="0" borderId="6" xfId="0" applyBorder="1" applyAlignment="1"/>
    <xf numFmtId="167" fontId="27" fillId="33" borderId="225" xfId="0" applyFont="1" applyFill="1" applyBorder="1" applyAlignment="1" applyProtection="1">
      <alignment horizontal="left"/>
    </xf>
    <xf numFmtId="167" fontId="27" fillId="33" borderId="228" xfId="0" applyFont="1" applyFill="1" applyBorder="1" applyAlignment="1" applyProtection="1">
      <alignment horizontal="left"/>
    </xf>
    <xf numFmtId="167" fontId="28" fillId="33" borderId="305" xfId="0" applyFont="1" applyFill="1" applyBorder="1" applyAlignment="1" applyProtection="1">
      <alignment horizontal="left"/>
    </xf>
    <xf numFmtId="167" fontId="28" fillId="33" borderId="342" xfId="0" applyFont="1" applyFill="1" applyBorder="1" applyAlignment="1" applyProtection="1">
      <alignment horizontal="left"/>
    </xf>
    <xf numFmtId="167" fontId="27" fillId="33" borderId="300" xfId="0" applyFont="1" applyFill="1" applyBorder="1" applyAlignment="1" applyProtection="1">
      <alignment horizontal="left"/>
    </xf>
    <xf numFmtId="167" fontId="27" fillId="33" borderId="334" xfId="0" applyFont="1" applyFill="1" applyBorder="1" applyAlignment="1" applyProtection="1">
      <alignment horizontal="left"/>
    </xf>
    <xf numFmtId="167" fontId="28" fillId="33" borderId="43" xfId="0" applyFont="1" applyFill="1" applyBorder="1" applyAlignment="1" applyProtection="1">
      <alignment horizontal="left"/>
    </xf>
    <xf numFmtId="167" fontId="28" fillId="33" borderId="35" xfId="0" applyFont="1" applyFill="1" applyBorder="1" applyAlignment="1" applyProtection="1">
      <alignment horizontal="left"/>
    </xf>
    <xf numFmtId="167" fontId="27" fillId="33" borderId="355" xfId="0" applyFont="1" applyFill="1" applyBorder="1" applyAlignment="1" applyProtection="1">
      <alignment horizontal="left"/>
    </xf>
    <xf numFmtId="167" fontId="28" fillId="33" borderId="48" xfId="0" applyFont="1" applyFill="1" applyBorder="1" applyAlignment="1" applyProtection="1">
      <alignment horizontal="left"/>
    </xf>
    <xf numFmtId="167" fontId="28" fillId="33" borderId="10" xfId="0" applyFont="1" applyFill="1" applyBorder="1" applyAlignment="1" applyProtection="1">
      <alignment horizontal="left"/>
    </xf>
    <xf numFmtId="167" fontId="27" fillId="39" borderId="354" xfId="0" quotePrefix="1" applyFont="1" applyFill="1" applyBorder="1" applyAlignment="1" applyProtection="1">
      <alignment horizontal="left"/>
    </xf>
    <xf numFmtId="167" fontId="28" fillId="4" borderId="64" xfId="0" quotePrefix="1" applyFont="1" applyFill="1" applyBorder="1" applyAlignment="1" applyProtection="1">
      <alignment horizontal="left" wrapText="1"/>
      <protection locked="0"/>
    </xf>
    <xf numFmtId="167" fontId="28" fillId="0" borderId="43" xfId="0" applyFont="1" applyBorder="1" applyAlignment="1">
      <alignment horizontal="left" wrapText="1"/>
    </xf>
    <xf numFmtId="167" fontId="28" fillId="0" borderId="35" xfId="0" applyFont="1" applyBorder="1" applyAlignment="1">
      <alignment horizontal="left" wrapText="1"/>
    </xf>
    <xf numFmtId="167" fontId="28" fillId="4" borderId="52" xfId="0" quotePrefix="1" applyFont="1" applyFill="1" applyBorder="1" applyAlignment="1" applyProtection="1">
      <alignment horizontal="left" wrapText="1"/>
      <protection locked="0"/>
    </xf>
    <xf numFmtId="167" fontId="28" fillId="0" borderId="288" xfId="0" applyFont="1" applyBorder="1" applyAlignment="1">
      <alignment horizontal="left" wrapText="1"/>
    </xf>
    <xf numFmtId="167" fontId="28" fillId="0" borderId="287" xfId="0" applyFont="1" applyBorder="1" applyAlignment="1">
      <alignment horizontal="left" wrapText="1"/>
    </xf>
    <xf numFmtId="167" fontId="28" fillId="4" borderId="357" xfId="0" quotePrefix="1" applyFont="1" applyFill="1" applyBorder="1" applyAlignment="1" applyProtection="1">
      <alignment horizontal="left" wrapText="1"/>
      <protection locked="0"/>
    </xf>
    <xf numFmtId="167" fontId="28" fillId="0" borderId="305" xfId="0" applyFont="1" applyBorder="1" applyAlignment="1">
      <alignment horizontal="left" wrapText="1"/>
    </xf>
    <xf numFmtId="167" fontId="28" fillId="0" borderId="342" xfId="0" applyFont="1" applyBorder="1" applyAlignment="1">
      <alignment horizontal="left" wrapText="1"/>
    </xf>
    <xf numFmtId="167" fontId="27" fillId="0" borderId="317" xfId="0" applyFont="1" applyBorder="1" applyAlignment="1" applyProtection="1">
      <alignment horizontal="left"/>
    </xf>
    <xf numFmtId="167" fontId="27" fillId="0" borderId="319" xfId="0" applyFont="1" applyBorder="1" applyAlignment="1" applyProtection="1">
      <alignment horizontal="left"/>
    </xf>
    <xf numFmtId="167" fontId="27" fillId="0" borderId="311" xfId="0" applyFont="1" applyBorder="1" applyAlignment="1" applyProtection="1">
      <alignment horizontal="left"/>
    </xf>
    <xf numFmtId="167" fontId="27" fillId="33" borderId="309" xfId="0" applyFont="1" applyFill="1" applyBorder="1" applyAlignment="1" applyProtection="1">
      <alignment horizontal="left" wrapText="1"/>
    </xf>
    <xf numFmtId="167" fontId="28" fillId="33" borderId="555" xfId="0" applyFont="1" applyFill="1" applyBorder="1" applyAlignment="1" applyProtection="1"/>
    <xf numFmtId="167" fontId="28" fillId="33" borderId="521" xfId="0" applyFont="1" applyFill="1" applyBorder="1" applyAlignment="1" applyProtection="1"/>
    <xf numFmtId="167" fontId="27" fillId="33" borderId="162" xfId="0" applyFont="1" applyFill="1" applyBorder="1" applyAlignment="1" applyProtection="1">
      <alignment horizontal="left" wrapText="1"/>
    </xf>
    <xf numFmtId="167" fontId="28" fillId="33" borderId="78" xfId="0" applyFont="1" applyFill="1" applyBorder="1" applyAlignment="1" applyProtection="1"/>
    <xf numFmtId="167" fontId="28" fillId="33" borderId="597" xfId="0" applyFont="1" applyFill="1" applyBorder="1" applyAlignment="1" applyProtection="1"/>
    <xf numFmtId="167" fontId="27" fillId="28" borderId="519" xfId="0" applyFont="1" applyFill="1" applyBorder="1" applyAlignment="1" applyProtection="1">
      <alignment horizontal="center" wrapText="1"/>
    </xf>
    <xf numFmtId="167" fontId="28" fillId="0" borderId="50" xfId="0" applyFont="1" applyBorder="1" applyAlignment="1" applyProtection="1">
      <alignment horizontal="center" wrapText="1"/>
    </xf>
    <xf numFmtId="167" fontId="27" fillId="28" borderId="518" xfId="0" applyFont="1" applyFill="1" applyBorder="1" applyAlignment="1" applyProtection="1">
      <alignment horizontal="center" wrapText="1"/>
    </xf>
    <xf numFmtId="167" fontId="28" fillId="0" borderId="525" xfId="0" applyFont="1" applyBorder="1" applyAlignment="1" applyProtection="1">
      <alignment horizontal="center" wrapText="1"/>
    </xf>
    <xf numFmtId="167" fontId="27" fillId="28" borderId="522" xfId="0" applyFont="1" applyFill="1" applyBorder="1" applyAlignment="1" applyProtection="1">
      <alignment horizontal="center" vertical="center" wrapText="1"/>
    </xf>
    <xf numFmtId="167" fontId="27" fillId="28" borderId="588" xfId="0" applyFont="1" applyFill="1" applyBorder="1" applyAlignment="1" applyProtection="1">
      <alignment horizontal="center" vertical="center" wrapText="1"/>
    </xf>
    <xf numFmtId="0" fontId="94" fillId="33" borderId="561" xfId="6" applyFont="1" applyFill="1" applyBorder="1" applyAlignment="1" applyProtection="1">
      <alignment horizontal="left" wrapText="1"/>
    </xf>
    <xf numFmtId="167" fontId="93" fillId="33" borderId="583" xfId="0" applyFont="1" applyFill="1" applyBorder="1" applyAlignment="1" applyProtection="1">
      <alignment horizontal="left" wrapText="1"/>
    </xf>
    <xf numFmtId="167" fontId="93" fillId="33" borderId="237" xfId="0" applyFont="1" applyFill="1" applyBorder="1" applyAlignment="1" applyProtection="1">
      <alignment horizontal="left" wrapText="1"/>
    </xf>
    <xf numFmtId="0" fontId="94" fillId="33" borderId="42" xfId="6" applyFont="1" applyFill="1" applyBorder="1" applyAlignment="1" applyProtection="1">
      <alignment horizontal="left" wrapText="1"/>
    </xf>
    <xf numFmtId="167" fontId="93" fillId="33" borderId="491" xfId="0" applyFont="1" applyFill="1" applyBorder="1" applyAlignment="1" applyProtection="1">
      <alignment horizontal="left" wrapText="1"/>
    </xf>
    <xf numFmtId="0" fontId="94" fillId="33" borderId="485" xfId="6" applyFont="1" applyFill="1" applyBorder="1" applyAlignment="1" applyProtection="1">
      <alignment horizontal="left"/>
    </xf>
    <xf numFmtId="167" fontId="93" fillId="33" borderId="457" xfId="0" applyFont="1" applyFill="1" applyBorder="1" applyAlignment="1" applyProtection="1"/>
    <xf numFmtId="0" fontId="93" fillId="0" borderId="43" xfId="6" quotePrefix="1" applyFont="1" applyFill="1" applyBorder="1" applyAlignment="1" applyProtection="1">
      <alignment horizontal="left"/>
      <protection locked="0"/>
    </xf>
    <xf numFmtId="167" fontId="93" fillId="0" borderId="35" xfId="0" applyFont="1" applyBorder="1" applyAlignment="1" applyProtection="1">
      <protection locked="0"/>
    </xf>
    <xf numFmtId="0" fontId="93" fillId="0" borderId="458" xfId="6" quotePrefix="1" applyFont="1" applyFill="1" applyBorder="1" applyAlignment="1" applyProtection="1">
      <alignment horizontal="left"/>
      <protection locked="0"/>
    </xf>
    <xf numFmtId="167" fontId="93" fillId="0" borderId="457" xfId="0" applyFont="1" applyBorder="1" applyAlignment="1" applyProtection="1">
      <protection locked="0"/>
    </xf>
    <xf numFmtId="0" fontId="93" fillId="0" borderId="458" xfId="6" quotePrefix="1" applyFont="1" applyFill="1" applyBorder="1" applyAlignment="1" applyProtection="1">
      <alignment vertical="center"/>
      <protection locked="0"/>
    </xf>
    <xf numFmtId="167" fontId="93" fillId="0" borderId="457" xfId="0" applyFont="1" applyBorder="1" applyAlignment="1" applyProtection="1">
      <alignment vertical="center"/>
      <protection locked="0"/>
    </xf>
    <xf numFmtId="0" fontId="93" fillId="0" borderId="43" xfId="6" quotePrefix="1" applyFont="1" applyFill="1" applyBorder="1" applyAlignment="1" applyProtection="1">
      <alignment vertical="center"/>
      <protection locked="0"/>
    </xf>
    <xf numFmtId="167" fontId="93" fillId="0" borderId="35" xfId="0" applyFont="1" applyBorder="1" applyAlignment="1" applyProtection="1">
      <alignment vertical="center"/>
      <protection locked="0"/>
    </xf>
    <xf numFmtId="0" fontId="93" fillId="0" borderId="493" xfId="6" quotePrefix="1" applyFont="1" applyFill="1" applyBorder="1" applyAlignment="1" applyProtection="1">
      <alignment horizontal="left"/>
      <protection locked="0"/>
    </xf>
    <xf numFmtId="167" fontId="93" fillId="0" borderId="494" xfId="0" applyFont="1" applyBorder="1" applyAlignment="1" applyProtection="1">
      <protection locked="0"/>
    </xf>
    <xf numFmtId="0" fontId="94" fillId="33" borderId="80" xfId="6" applyFont="1" applyFill="1" applyBorder="1" applyAlignment="1" applyProtection="1">
      <alignment horizontal="left"/>
    </xf>
    <xf numFmtId="167" fontId="93" fillId="33" borderId="0" xfId="0" applyFont="1" applyFill="1" applyBorder="1" applyAlignment="1" applyProtection="1"/>
    <xf numFmtId="49" fontId="94" fillId="33" borderId="8" xfId="6" applyNumberFormat="1" applyFont="1" applyFill="1" applyBorder="1" applyAlignment="1" applyProtection="1">
      <alignment horizontal="left"/>
    </xf>
    <xf numFmtId="167" fontId="93" fillId="33" borderId="8" xfId="0" applyFont="1" applyFill="1" applyBorder="1" applyAlignment="1" applyProtection="1">
      <alignment horizontal="left"/>
    </xf>
    <xf numFmtId="0" fontId="94" fillId="33" borderId="8" xfId="6" applyFont="1" applyFill="1" applyBorder="1" applyAlignment="1" applyProtection="1">
      <alignment horizontal="left"/>
    </xf>
    <xf numFmtId="0" fontId="93" fillId="33" borderId="457" xfId="6" applyFont="1" applyFill="1" applyBorder="1" applyAlignment="1" applyProtection="1">
      <alignment horizontal="left"/>
    </xf>
    <xf numFmtId="49" fontId="94" fillId="33" borderId="497" xfId="6" applyNumberFormat="1" applyFont="1" applyFill="1" applyBorder="1" applyAlignment="1" applyProtection="1">
      <alignment horizontal="left" wrapText="1"/>
    </xf>
    <xf numFmtId="167" fontId="93" fillId="33" borderId="304" xfId="0" applyFont="1" applyFill="1" applyBorder="1" applyAlignment="1" applyProtection="1"/>
    <xf numFmtId="167" fontId="93" fillId="33" borderId="499" xfId="0" applyFont="1" applyFill="1" applyBorder="1" applyAlignment="1" applyProtection="1"/>
    <xf numFmtId="0" fontId="94" fillId="33" borderId="458" xfId="6" applyFont="1" applyFill="1" applyBorder="1" applyAlignment="1" applyProtection="1"/>
    <xf numFmtId="0" fontId="93" fillId="33" borderId="485" xfId="6" applyFont="1" applyFill="1" applyBorder="1" applyAlignment="1" applyProtection="1"/>
    <xf numFmtId="167" fontId="93" fillId="33" borderId="458" xfId="0" applyFont="1" applyFill="1" applyBorder="1" applyAlignment="1" applyProtection="1"/>
    <xf numFmtId="49" fontId="94" fillId="33" borderId="561" xfId="6" applyNumberFormat="1" applyFont="1" applyFill="1" applyBorder="1" applyAlignment="1">
      <alignment horizontal="left" wrapText="1"/>
    </xf>
    <xf numFmtId="49" fontId="94" fillId="33" borderId="583" xfId="6" applyNumberFormat="1" applyFont="1" applyFill="1" applyBorder="1" applyAlignment="1">
      <alignment horizontal="left" wrapText="1"/>
    </xf>
    <xf numFmtId="49" fontId="105" fillId="45" borderId="0" xfId="209" applyNumberFormat="1" applyFont="1" applyFill="1" applyAlignment="1" applyProtection="1">
      <alignment horizontal="center"/>
    </xf>
    <xf numFmtId="0" fontId="28" fillId="33" borderId="0" xfId="6" applyFont="1" applyFill="1" applyAlignment="1" applyProtection="1">
      <alignment horizontal="center"/>
    </xf>
    <xf numFmtId="167" fontId="27" fillId="33" borderId="0" xfId="9" applyFont="1" applyFill="1" applyAlignment="1" applyProtection="1">
      <alignment horizontal="center"/>
    </xf>
    <xf numFmtId="0" fontId="93" fillId="33" borderId="327" xfId="6" applyFont="1" applyFill="1" applyBorder="1" applyAlignment="1" applyProtection="1">
      <alignment horizontal="left"/>
    </xf>
    <xf numFmtId="167" fontId="93" fillId="33" borderId="300" xfId="0" applyFont="1" applyFill="1" applyBorder="1" applyAlignment="1" applyProtection="1"/>
    <xf numFmtId="167" fontId="93" fillId="33" borderId="334" xfId="0" applyFont="1" applyFill="1" applyBorder="1" applyAlignment="1" applyProtection="1"/>
    <xf numFmtId="0" fontId="94" fillId="33" borderId="489" xfId="6" applyFont="1" applyFill="1" applyBorder="1" applyAlignment="1" applyProtection="1">
      <alignment horizontal="left" wrapText="1"/>
    </xf>
    <xf numFmtId="167" fontId="94" fillId="33" borderId="493" xfId="0" applyFont="1" applyFill="1" applyBorder="1" applyAlignment="1" applyProtection="1"/>
    <xf numFmtId="167" fontId="93" fillId="0" borderId="494" xfId="0" applyFont="1" applyBorder="1" applyAlignment="1"/>
    <xf numFmtId="0" fontId="94" fillId="33" borderId="0" xfId="6" applyFont="1" applyFill="1" applyBorder="1" applyAlignment="1" applyProtection="1">
      <alignment horizontal="left"/>
    </xf>
    <xf numFmtId="0" fontId="94" fillId="33" borderId="42" xfId="6" applyFont="1" applyFill="1" applyBorder="1" applyAlignment="1" applyProtection="1">
      <alignment wrapText="1"/>
    </xf>
    <xf numFmtId="167" fontId="93" fillId="33" borderId="491" xfId="0" applyFont="1" applyFill="1" applyBorder="1" applyAlignment="1" applyProtection="1">
      <alignment wrapText="1"/>
    </xf>
    <xf numFmtId="0" fontId="94" fillId="33" borderId="497" xfId="6" applyFont="1" applyFill="1" applyBorder="1" applyAlignment="1" applyProtection="1">
      <alignment wrapText="1"/>
    </xf>
    <xf numFmtId="167" fontId="93" fillId="33" borderId="304" xfId="0" applyFont="1" applyFill="1" applyBorder="1" applyAlignment="1" applyProtection="1">
      <alignment wrapText="1"/>
    </xf>
    <xf numFmtId="167" fontId="93" fillId="33" borderId="499" xfId="0" applyFont="1" applyFill="1" applyBorder="1" applyAlignment="1" applyProtection="1">
      <alignment wrapText="1"/>
    </xf>
    <xf numFmtId="0" fontId="93" fillId="33" borderId="5" xfId="6" quotePrefix="1" applyFont="1" applyFill="1" applyBorder="1" applyAlignment="1" applyProtection="1">
      <alignment horizontal="left"/>
    </xf>
    <xf numFmtId="167" fontId="93" fillId="33" borderId="5" xfId="0" applyFont="1" applyFill="1" applyBorder="1" applyAlignment="1" applyProtection="1"/>
    <xf numFmtId="0" fontId="94" fillId="33" borderId="42" xfId="6" applyFont="1" applyFill="1" applyBorder="1" applyAlignment="1" applyProtection="1"/>
    <xf numFmtId="167" fontId="93" fillId="33" borderId="491" xfId="0" applyFont="1" applyFill="1" applyBorder="1" applyAlignment="1" applyProtection="1"/>
    <xf numFmtId="0" fontId="93" fillId="0" borderId="42" xfId="6" quotePrefix="1" applyFont="1" applyFill="1" applyBorder="1" applyAlignment="1" applyProtection="1">
      <alignment vertical="center"/>
      <protection locked="0"/>
    </xf>
    <xf numFmtId="167" fontId="93" fillId="0" borderId="491" xfId="0" applyFont="1" applyBorder="1" applyAlignment="1" applyProtection="1">
      <alignment vertical="center"/>
      <protection locked="0"/>
    </xf>
    <xf numFmtId="49" fontId="94" fillId="33" borderId="485" xfId="6" applyNumberFormat="1" applyFont="1" applyFill="1" applyBorder="1" applyAlignment="1" applyProtection="1">
      <alignment horizontal="left"/>
    </xf>
    <xf numFmtId="0" fontId="94" fillId="33" borderId="561" xfId="6" applyFont="1" applyFill="1" applyBorder="1" applyAlignment="1" applyProtection="1">
      <alignment wrapText="1"/>
    </xf>
    <xf numFmtId="167" fontId="93" fillId="33" borderId="583" xfId="0" applyFont="1" applyFill="1" applyBorder="1" applyAlignment="1" applyProtection="1">
      <alignment wrapText="1"/>
    </xf>
    <xf numFmtId="0" fontId="94" fillId="0" borderId="493" xfId="6" quotePrefix="1" applyFont="1" applyFill="1" applyBorder="1" applyAlignment="1" applyProtection="1">
      <alignment horizontal="left"/>
      <protection locked="0"/>
    </xf>
    <xf numFmtId="0" fontId="94" fillId="0" borderId="300" xfId="6" quotePrefix="1" applyFont="1" applyFill="1" applyBorder="1" applyAlignment="1" applyProtection="1">
      <alignment horizontal="left"/>
      <protection locked="0"/>
    </xf>
    <xf numFmtId="167" fontId="93" fillId="0" borderId="334" xfId="0" applyFont="1" applyBorder="1" applyAlignment="1"/>
    <xf numFmtId="0" fontId="94" fillId="0" borderId="458" xfId="6" quotePrefix="1" applyFont="1" applyFill="1" applyBorder="1" applyAlignment="1" applyProtection="1">
      <alignment horizontal="left"/>
      <protection locked="0"/>
    </xf>
    <xf numFmtId="49" fontId="94" fillId="33" borderId="165" xfId="6" applyNumberFormat="1" applyFont="1" applyFill="1" applyBorder="1" applyAlignment="1">
      <alignment horizontal="left" wrapText="1"/>
    </xf>
    <xf numFmtId="49" fontId="94" fillId="33" borderId="163" xfId="6" applyNumberFormat="1" applyFont="1" applyFill="1" applyBorder="1" applyAlignment="1">
      <alignment horizontal="left" wrapText="1"/>
    </xf>
    <xf numFmtId="0" fontId="94" fillId="0" borderId="42" xfId="6" quotePrefix="1" applyFont="1" applyFill="1" applyBorder="1" applyAlignment="1" applyProtection="1">
      <alignment horizontal="left"/>
      <protection locked="0"/>
    </xf>
    <xf numFmtId="167" fontId="93" fillId="0" borderId="491" xfId="0" applyFont="1" applyBorder="1" applyAlignment="1"/>
    <xf numFmtId="0" fontId="94" fillId="33" borderId="348" xfId="6" quotePrefix="1" applyFont="1" applyFill="1" applyBorder="1" applyAlignment="1" applyProtection="1">
      <alignment horizontal="left"/>
    </xf>
    <xf numFmtId="167" fontId="93" fillId="33" borderId="365" xfId="0" applyFont="1" applyFill="1" applyBorder="1" applyAlignment="1" applyProtection="1"/>
    <xf numFmtId="167" fontId="93" fillId="33" borderId="366" xfId="0" applyFont="1" applyFill="1" applyBorder="1" applyAlignment="1" applyProtection="1"/>
    <xf numFmtId="0" fontId="94" fillId="0" borderId="43" xfId="6" quotePrefix="1" applyFont="1" applyFill="1" applyBorder="1" applyAlignment="1" applyProtection="1">
      <alignment horizontal="left"/>
      <protection locked="0"/>
    </xf>
    <xf numFmtId="167" fontId="93" fillId="0" borderId="35" xfId="0" applyFont="1" applyBorder="1" applyAlignment="1"/>
    <xf numFmtId="0" fontId="27" fillId="33" borderId="0" xfId="163" applyFont="1" applyFill="1" applyAlignment="1" applyProtection="1">
      <alignment horizontal="center"/>
    </xf>
    <xf numFmtId="0" fontId="28" fillId="33" borderId="0" xfId="163" applyFont="1" applyFill="1" applyAlignment="1" applyProtection="1">
      <alignment horizontal="center"/>
    </xf>
    <xf numFmtId="167" fontId="87" fillId="50" borderId="0" xfId="209" applyNumberFormat="1" applyFont="1" applyFill="1" applyAlignment="1" applyProtection="1">
      <alignment horizontal="center"/>
    </xf>
    <xf numFmtId="0" fontId="35" fillId="33" borderId="0" xfId="163" applyFont="1" applyFill="1" applyBorder="1" applyAlignment="1" applyProtection="1">
      <alignment horizontal="center"/>
    </xf>
    <xf numFmtId="0" fontId="28" fillId="33" borderId="0" xfId="163" applyFont="1" applyFill="1" applyAlignment="1"/>
    <xf numFmtId="0" fontId="27" fillId="33" borderId="284" xfId="163" applyFont="1" applyFill="1" applyBorder="1" applyAlignment="1">
      <alignment horizontal="center"/>
    </xf>
    <xf numFmtId="0" fontId="27" fillId="33" borderId="468" xfId="163" applyFont="1" applyFill="1" applyBorder="1" applyAlignment="1">
      <alignment horizontal="center"/>
    </xf>
    <xf numFmtId="0" fontId="27" fillId="33" borderId="308" xfId="163" applyFont="1" applyFill="1" applyBorder="1" applyAlignment="1">
      <alignment horizontal="center"/>
    </xf>
    <xf numFmtId="0" fontId="27" fillId="28" borderId="317" xfId="163" applyFont="1" applyFill="1" applyBorder="1" applyAlignment="1" applyProtection="1">
      <alignment horizontal="left" vertical="center" wrapText="1"/>
    </xf>
    <xf numFmtId="0" fontId="27" fillId="0" borderId="319" xfId="163" applyFont="1" applyBorder="1" applyAlignment="1" applyProtection="1">
      <alignment horizontal="left" vertical="center" wrapText="1"/>
    </xf>
    <xf numFmtId="167" fontId="105" fillId="45" borderId="0" xfId="209" quotePrefix="1" applyNumberFormat="1" applyFont="1" applyFill="1" applyAlignment="1" applyProtection="1">
      <alignment horizontal="center"/>
    </xf>
    <xf numFmtId="167" fontId="105" fillId="45" borderId="0" xfId="209" applyNumberFormat="1" applyFont="1" applyFill="1" applyAlignment="1" applyProtection="1">
      <alignment horizontal="center"/>
    </xf>
    <xf numFmtId="167" fontId="28" fillId="33" borderId="308" xfId="0" applyFont="1" applyFill="1" applyBorder="1" applyAlignment="1" applyProtection="1">
      <alignment horizontal="center"/>
    </xf>
    <xf numFmtId="167" fontId="27" fillId="33" borderId="518" xfId="0" applyFont="1" applyFill="1" applyBorder="1" applyAlignment="1" applyProtection="1">
      <alignment horizontal="center"/>
    </xf>
    <xf numFmtId="167" fontId="28" fillId="33" borderId="469" xfId="0" applyFont="1" applyFill="1" applyBorder="1" applyAlignment="1" applyProtection="1">
      <alignment horizontal="center"/>
    </xf>
    <xf numFmtId="49" fontId="27" fillId="33" borderId="0" xfId="0" applyNumberFormat="1" applyFont="1" applyFill="1" applyBorder="1" applyAlignment="1" applyProtection="1">
      <alignment horizontal="center"/>
    </xf>
    <xf numFmtId="0" fontId="94" fillId="33" borderId="98" xfId="21178" applyFont="1" applyFill="1" applyBorder="1" applyAlignment="1" applyProtection="1">
      <alignment horizontal="left"/>
    </xf>
    <xf numFmtId="0" fontId="93" fillId="0" borderId="99" xfId="21178" applyFont="1" applyBorder="1" applyAlignment="1">
      <alignment horizontal="left"/>
    </xf>
    <xf numFmtId="171" fontId="94" fillId="33" borderId="355" xfId="21179" applyNumberFormat="1" applyFont="1" applyFill="1" applyBorder="1" applyAlignment="1" applyProtection="1">
      <alignment horizontal="left" vertical="center"/>
    </xf>
    <xf numFmtId="171" fontId="93" fillId="33" borderId="334" xfId="21179" applyNumberFormat="1" applyFont="1" applyFill="1" applyBorder="1" applyAlignment="1" applyProtection="1">
      <alignment horizontal="left"/>
    </xf>
    <xf numFmtId="0" fontId="27" fillId="28" borderId="354" xfId="21178" applyFont="1" applyFill="1" applyBorder="1" applyAlignment="1" applyProtection="1">
      <alignment horizontal="left" wrapText="1"/>
    </xf>
    <xf numFmtId="0" fontId="28" fillId="0" borderId="499" xfId="21178" applyFont="1" applyBorder="1" applyAlignment="1" applyProtection="1">
      <alignment horizontal="left" wrapText="1"/>
    </xf>
    <xf numFmtId="0" fontId="94" fillId="33" borderId="509" xfId="5" applyFont="1" applyFill="1" applyBorder="1" applyAlignment="1" applyProtection="1">
      <alignment horizontal="left" vertical="center"/>
    </xf>
    <xf numFmtId="0" fontId="93" fillId="33" borderId="307" xfId="21178" applyFont="1" applyFill="1" applyBorder="1" applyAlignment="1" applyProtection="1">
      <alignment horizontal="left"/>
    </xf>
    <xf numFmtId="0" fontId="94" fillId="33" borderId="355" xfId="5" applyFont="1" applyFill="1" applyBorder="1" applyAlignment="1" applyProtection="1">
      <alignment horizontal="left" vertical="center"/>
    </xf>
    <xf numFmtId="0" fontId="93" fillId="33" borderId="334" xfId="21178" applyFont="1" applyFill="1" applyBorder="1" applyAlignment="1" applyProtection="1">
      <alignment horizontal="left"/>
    </xf>
    <xf numFmtId="0" fontId="27" fillId="33" borderId="354" xfId="21178" applyFont="1" applyFill="1" applyBorder="1" applyAlignment="1" applyProtection="1">
      <alignment horizontal="left" wrapText="1"/>
    </xf>
    <xf numFmtId="0" fontId="27" fillId="33" borderId="499" xfId="21178" applyFont="1" applyFill="1" applyBorder="1" applyAlignment="1">
      <alignment horizontal="left" wrapText="1"/>
    </xf>
    <xf numFmtId="0" fontId="94" fillId="33" borderId="30" xfId="21178" applyFont="1" applyFill="1" applyBorder="1" applyAlignment="1" applyProtection="1">
      <alignment horizontal="left" wrapText="1"/>
    </xf>
    <xf numFmtId="0" fontId="93" fillId="0" borderId="237" xfId="21178" applyFont="1" applyBorder="1" applyAlignment="1">
      <alignment horizontal="left" wrapText="1"/>
    </xf>
    <xf numFmtId="0" fontId="105" fillId="50" borderId="0" xfId="209" quotePrefix="1" applyFont="1" applyFill="1" applyAlignment="1" applyProtection="1">
      <alignment horizontal="center"/>
    </xf>
    <xf numFmtId="0" fontId="35" fillId="33" borderId="0" xfId="5" applyFont="1" applyFill="1" applyAlignment="1" applyProtection="1">
      <alignment horizontal="center"/>
    </xf>
    <xf numFmtId="0" fontId="94" fillId="33" borderId="0" xfId="5" applyFont="1" applyFill="1" applyAlignment="1" applyProtection="1">
      <alignment horizontal="center" wrapText="1"/>
    </xf>
    <xf numFmtId="0" fontId="27" fillId="33" borderId="0" xfId="5" quotePrefix="1" applyFont="1" applyFill="1" applyBorder="1" applyAlignment="1" applyProtection="1">
      <alignment horizontal="center"/>
    </xf>
    <xf numFmtId="49" fontId="28" fillId="33" borderId="0" xfId="21178" applyNumberFormat="1" applyFont="1" applyFill="1" applyAlignment="1" applyProtection="1">
      <alignment horizontal="left"/>
    </xf>
    <xf numFmtId="0" fontId="27" fillId="33" borderId="0" xfId="21178" applyFont="1" applyFill="1" applyAlignment="1" applyProtection="1">
      <alignment horizontal="center"/>
    </xf>
    <xf numFmtId="0" fontId="93" fillId="33" borderId="0" xfId="21178" applyFont="1" applyFill="1" applyAlignment="1" applyProtection="1"/>
    <xf numFmtId="0" fontId="94" fillId="33" borderId="0" xfId="5" quotePrefix="1" applyFont="1" applyFill="1" applyBorder="1" applyAlignment="1" applyProtection="1">
      <alignment horizontal="center"/>
    </xf>
    <xf numFmtId="0" fontId="93" fillId="0" borderId="0" xfId="21178" applyFont="1" applyAlignment="1">
      <alignment wrapText="1"/>
    </xf>
    <xf numFmtId="0" fontId="94" fillId="28" borderId="354" xfId="21178" quotePrefix="1" applyFont="1" applyFill="1" applyBorder="1" applyAlignment="1" applyProtection="1">
      <alignment horizontal="left" wrapText="1"/>
    </xf>
    <xf numFmtId="0" fontId="93" fillId="0" borderId="499" xfId="21178" applyFont="1" applyBorder="1" applyAlignment="1">
      <alignment horizontal="left" wrapText="1"/>
    </xf>
    <xf numFmtId="171" fontId="94" fillId="33" borderId="471" xfId="21179" applyNumberFormat="1" applyFont="1" applyFill="1" applyBorder="1" applyAlignment="1" applyProtection="1">
      <alignment horizontal="left"/>
    </xf>
    <xf numFmtId="171" fontId="94" fillId="33" borderId="473" xfId="21179" applyNumberFormat="1" applyFont="1" applyFill="1" applyBorder="1" applyAlignment="1" applyProtection="1">
      <alignment horizontal="left"/>
    </xf>
    <xf numFmtId="167" fontId="27" fillId="33" borderId="7" xfId="0" applyFont="1" applyFill="1" applyBorder="1" applyAlignment="1">
      <alignment horizontal="left" wrapText="1"/>
    </xf>
    <xf numFmtId="167" fontId="27" fillId="33" borderId="8" xfId="0" applyFont="1" applyFill="1" applyBorder="1" applyAlignment="1">
      <alignment horizontal="left" wrapText="1"/>
    </xf>
    <xf numFmtId="167" fontId="27" fillId="33" borderId="518" xfId="0" applyFont="1" applyFill="1" applyBorder="1" applyAlignment="1">
      <alignment horizontal="center" wrapText="1"/>
    </xf>
    <xf numFmtId="167" fontId="27" fillId="33" borderId="468" xfId="0" applyFont="1" applyFill="1" applyBorder="1" applyAlignment="1">
      <alignment horizontal="center" wrapText="1"/>
    </xf>
    <xf numFmtId="167" fontId="27" fillId="33" borderId="525" xfId="0" applyFont="1" applyFill="1" applyBorder="1" applyAlignment="1">
      <alignment horizontal="center" wrapText="1"/>
    </xf>
    <xf numFmtId="187" fontId="27" fillId="33" borderId="108" xfId="21180" applyNumberFormat="1" applyFont="1" applyFill="1" applyBorder="1" applyAlignment="1">
      <alignment horizontal="center" vertical="top" wrapText="1"/>
    </xf>
    <xf numFmtId="187" fontId="27" fillId="33" borderId="164" xfId="21180" applyNumberFormat="1" applyFont="1" applyFill="1" applyBorder="1" applyAlignment="1">
      <alignment horizontal="center" wrapText="1"/>
    </xf>
    <xf numFmtId="187" fontId="27" fillId="33" borderId="165" xfId="21180" applyNumberFormat="1" applyFont="1" applyFill="1" applyBorder="1" applyAlignment="1">
      <alignment horizontal="center" wrapText="1"/>
    </xf>
    <xf numFmtId="187" fontId="27" fillId="33" borderId="163" xfId="21180" applyNumberFormat="1" applyFont="1" applyFill="1" applyBorder="1" applyAlignment="1">
      <alignment horizontal="center" wrapText="1"/>
    </xf>
    <xf numFmtId="187" fontId="27" fillId="33" borderId="108" xfId="21180" applyNumberFormat="1" applyFont="1" applyFill="1" applyBorder="1" applyAlignment="1">
      <alignment horizontal="center" vertical="center" wrapText="1"/>
    </xf>
    <xf numFmtId="167" fontId="87" fillId="48" borderId="0" xfId="209" applyNumberFormat="1" applyFont="1" applyFill="1" applyAlignment="1" applyProtection="1">
      <alignment horizontal="center"/>
    </xf>
    <xf numFmtId="187" fontId="27" fillId="33" borderId="135" xfId="21180" applyNumberFormat="1" applyFont="1" applyFill="1" applyBorder="1" applyAlignment="1">
      <alignment horizontal="center" vertical="center" wrapText="1"/>
    </xf>
    <xf numFmtId="49" fontId="27" fillId="33" borderId="164" xfId="21180" applyNumberFormat="1" applyFont="1" applyFill="1" applyBorder="1" applyAlignment="1">
      <alignment horizontal="center" wrapText="1"/>
    </xf>
    <xf numFmtId="49" fontId="27" fillId="33" borderId="163" xfId="21180" applyNumberFormat="1" applyFont="1" applyFill="1" applyBorder="1" applyAlignment="1">
      <alignment horizontal="center" wrapText="1"/>
    </xf>
    <xf numFmtId="187" fontId="27" fillId="33" borderId="159" xfId="21180" applyNumberFormat="1" applyFont="1" applyFill="1" applyBorder="1" applyAlignment="1">
      <alignment horizontal="center" vertical="center" wrapText="1"/>
    </xf>
    <xf numFmtId="41" fontId="35" fillId="33" borderId="0" xfId="0" applyNumberFormat="1" applyFont="1" applyFill="1" applyAlignment="1" applyProtection="1">
      <alignment horizontal="center"/>
    </xf>
    <xf numFmtId="187" fontId="27" fillId="33" borderId="159" xfId="21180" applyNumberFormat="1" applyFont="1" applyFill="1" applyBorder="1" applyAlignment="1">
      <alignment horizontal="center" wrapText="1"/>
    </xf>
    <xf numFmtId="187" fontId="27" fillId="33" borderId="164" xfId="21180" applyNumberFormat="1" applyFont="1" applyFill="1" applyBorder="1" applyAlignment="1">
      <alignment horizontal="center" vertical="top" wrapText="1"/>
    </xf>
    <xf numFmtId="187" fontId="27" fillId="33" borderId="165" xfId="21180" applyNumberFormat="1" applyFont="1" applyFill="1" applyBorder="1" applyAlignment="1">
      <alignment horizontal="center" vertical="top" wrapText="1"/>
    </xf>
    <xf numFmtId="187" fontId="27" fillId="33" borderId="163" xfId="21180" applyNumberFormat="1" applyFont="1" applyFill="1" applyBorder="1" applyAlignment="1">
      <alignment horizontal="center" vertical="top" wrapText="1"/>
    </xf>
    <xf numFmtId="187" fontId="27" fillId="33" borderId="433" xfId="21180" quotePrefix="1" applyNumberFormat="1" applyFont="1" applyFill="1" applyBorder="1" applyAlignment="1">
      <alignment horizontal="center" vertical="center" wrapText="1"/>
    </xf>
    <xf numFmtId="187" fontId="27" fillId="33" borderId="108" xfId="21180" quotePrefix="1" applyNumberFormat="1" applyFont="1" applyFill="1" applyBorder="1" applyAlignment="1">
      <alignment horizontal="center" vertical="center" wrapText="1"/>
    </xf>
    <xf numFmtId="187" fontId="27" fillId="33" borderId="159" xfId="21180" quotePrefix="1" applyNumberFormat="1" applyFont="1" applyFill="1" applyBorder="1" applyAlignment="1">
      <alignment horizontal="center" vertical="center" wrapText="1"/>
    </xf>
    <xf numFmtId="41" fontId="27" fillId="33" borderId="7" xfId="0" applyNumberFormat="1" applyFont="1" applyFill="1" applyBorder="1" applyAlignment="1">
      <alignment horizontal="left" wrapText="1"/>
    </xf>
    <xf numFmtId="41" fontId="27" fillId="33" borderId="8" xfId="0" applyNumberFormat="1" applyFont="1" applyFill="1" applyBorder="1" applyAlignment="1">
      <alignment horizontal="left" wrapText="1"/>
    </xf>
    <xf numFmtId="49" fontId="27" fillId="33" borderId="135" xfId="21180" applyNumberFormat="1" applyFont="1" applyFill="1" applyBorder="1" applyAlignment="1">
      <alignment horizontal="center" vertical="center" wrapText="1"/>
    </xf>
    <xf numFmtId="49" fontId="27" fillId="33" borderId="108" xfId="21180" applyNumberFormat="1" applyFont="1" applyFill="1" applyBorder="1" applyAlignment="1">
      <alignment horizontal="center" vertical="center" wrapText="1"/>
    </xf>
    <xf numFmtId="167" fontId="105" fillId="48" borderId="0" xfId="209" applyNumberFormat="1" applyFont="1" applyFill="1" applyAlignment="1" applyProtection="1">
      <alignment horizontal="center"/>
    </xf>
    <xf numFmtId="49" fontId="27" fillId="33" borderId="159" xfId="21180" applyNumberFormat="1" applyFont="1" applyFill="1" applyBorder="1" applyAlignment="1">
      <alignment horizontal="center" wrapText="1"/>
    </xf>
    <xf numFmtId="49" fontId="87" fillId="50" borderId="0" xfId="209" applyNumberFormat="1" applyFont="1" applyFill="1" applyAlignment="1" applyProtection="1">
      <alignment horizontal="center"/>
    </xf>
    <xf numFmtId="167" fontId="18" fillId="33" borderId="227" xfId="0" applyFont="1" applyFill="1" applyBorder="1" applyAlignment="1" applyProtection="1">
      <alignment horizontal="center"/>
    </xf>
    <xf numFmtId="167" fontId="18" fillId="33" borderId="228" xfId="0" applyFont="1" applyFill="1" applyBorder="1" applyAlignment="1" applyProtection="1">
      <alignment horizontal="center"/>
    </xf>
    <xf numFmtId="167" fontId="22" fillId="33" borderId="0" xfId="0" applyFont="1" applyFill="1" applyAlignment="1" applyProtection="1"/>
    <xf numFmtId="167" fontId="18" fillId="33" borderId="0" xfId="0" applyFont="1" applyFill="1" applyAlignment="1" applyProtection="1">
      <alignment wrapText="1"/>
    </xf>
    <xf numFmtId="167" fontId="26" fillId="33" borderId="271" xfId="0" applyFont="1" applyFill="1" applyBorder="1" applyAlignment="1" applyProtection="1">
      <alignment horizontal="left"/>
    </xf>
    <xf numFmtId="167" fontId="18" fillId="33" borderId="0" xfId="0" applyFont="1" applyFill="1" applyAlignment="1" applyProtection="1"/>
    <xf numFmtId="167" fontId="26" fillId="33" borderId="141" xfId="0" applyFont="1" applyFill="1" applyBorder="1" applyAlignment="1" applyProtection="1">
      <alignment horizontal="center" vertical="center" wrapText="1"/>
    </xf>
    <xf numFmtId="167" fontId="26" fillId="33" borderId="83" xfId="0" applyFont="1" applyFill="1" applyBorder="1" applyAlignment="1" applyProtection="1">
      <alignment horizontal="center" vertical="center" wrapText="1"/>
    </xf>
    <xf numFmtId="167" fontId="26" fillId="33" borderId="379" xfId="0" applyFont="1" applyFill="1" applyBorder="1" applyAlignment="1" applyProtection="1">
      <alignment horizontal="center" vertical="center" wrapText="1"/>
    </xf>
    <xf numFmtId="167" fontId="26" fillId="33" borderId="380" xfId="0" applyFont="1" applyFill="1" applyBorder="1" applyAlignment="1" applyProtection="1">
      <alignment horizontal="center"/>
    </xf>
    <xf numFmtId="167" fontId="26" fillId="33" borderId="382" xfId="0" applyFont="1" applyFill="1" applyBorder="1" applyAlignment="1" applyProtection="1">
      <alignment horizontal="center"/>
    </xf>
    <xf numFmtId="167" fontId="26" fillId="33" borderId="227" xfId="0" applyFont="1" applyFill="1" applyBorder="1" applyAlignment="1" applyProtection="1">
      <alignment horizontal="center" wrapText="1"/>
    </xf>
    <xf numFmtId="167" fontId="18" fillId="33" borderId="228" xfId="0" applyFont="1" applyFill="1" applyBorder="1" applyAlignment="1" applyProtection="1">
      <alignment wrapText="1"/>
    </xf>
    <xf numFmtId="167" fontId="26" fillId="33" borderId="227" xfId="0" applyFont="1" applyFill="1" applyBorder="1" applyAlignment="1" applyProtection="1">
      <alignment horizontal="center"/>
    </xf>
    <xf numFmtId="167" fontId="26" fillId="33" borderId="225" xfId="0" applyFont="1" applyFill="1" applyBorder="1" applyAlignment="1" applyProtection="1">
      <alignment horizontal="center"/>
    </xf>
    <xf numFmtId="167" fontId="26" fillId="33" borderId="228" xfId="0" applyFont="1" applyFill="1" applyBorder="1" applyAlignment="1" applyProtection="1">
      <alignment horizontal="center"/>
    </xf>
    <xf numFmtId="171" fontId="18" fillId="33" borderId="227" xfId="206" applyNumberFormat="1" applyFont="1" applyFill="1" applyBorder="1" applyAlignment="1" applyProtection="1">
      <alignment horizontal="center"/>
    </xf>
    <xf numFmtId="171" fontId="18" fillId="33" borderId="228" xfId="206" applyNumberFormat="1" applyFont="1" applyFill="1" applyBorder="1" applyAlignment="1" applyProtection="1">
      <alignment horizontal="center"/>
    </xf>
    <xf numFmtId="167" fontId="18" fillId="33" borderId="225" xfId="0" applyFont="1" applyFill="1" applyBorder="1" applyAlignment="1" applyProtection="1">
      <alignment horizontal="center"/>
    </xf>
    <xf numFmtId="171" fontId="26" fillId="33" borderId="227" xfId="206" applyNumberFormat="1" applyFont="1" applyFill="1" applyBorder="1" applyAlignment="1" applyProtection="1">
      <alignment horizontal="center"/>
    </xf>
    <xf numFmtId="171" fontId="26" fillId="33" borderId="228" xfId="206" applyNumberFormat="1" applyFont="1" applyFill="1" applyBorder="1" applyAlignment="1" applyProtection="1">
      <alignment horizontal="center"/>
    </xf>
    <xf numFmtId="171" fontId="18" fillId="33" borderId="227" xfId="207" applyNumberFormat="1" applyFont="1" applyFill="1" applyBorder="1" applyAlignment="1" applyProtection="1">
      <alignment horizontal="center"/>
    </xf>
    <xf numFmtId="171" fontId="18" fillId="33" borderId="228" xfId="207" applyNumberFormat="1" applyFont="1" applyFill="1" applyBorder="1" applyAlignment="1" applyProtection="1">
      <alignment horizontal="center"/>
    </xf>
    <xf numFmtId="167" fontId="26" fillId="33" borderId="141" xfId="0" applyFont="1" applyFill="1" applyBorder="1" applyAlignment="1" applyProtection="1">
      <alignment horizontal="center" wrapText="1"/>
    </xf>
    <xf numFmtId="167" fontId="26" fillId="33" borderId="379" xfId="0" applyFont="1" applyFill="1" applyBorder="1" applyAlignment="1" applyProtection="1">
      <alignment horizontal="center" wrapText="1"/>
    </xf>
    <xf numFmtId="167" fontId="18" fillId="33" borderId="0" xfId="0" applyFont="1" applyFill="1" applyAlignment="1" applyProtection="1">
      <alignment horizontal="left" wrapText="1"/>
    </xf>
    <xf numFmtId="167" fontId="26" fillId="33" borderId="271" xfId="0" applyFont="1" applyFill="1" applyBorder="1" applyAlignment="1" applyProtection="1">
      <alignment horizontal="center"/>
    </xf>
    <xf numFmtId="167" fontId="26" fillId="33" borderId="141" xfId="0" applyFont="1" applyFill="1" applyBorder="1" applyAlignment="1" applyProtection="1">
      <alignment horizontal="center"/>
    </xf>
    <xf numFmtId="167" fontId="26" fillId="33" borderId="379" xfId="0" applyFont="1" applyFill="1" applyBorder="1" applyAlignment="1" applyProtection="1">
      <alignment horizontal="center"/>
    </xf>
    <xf numFmtId="167" fontId="30" fillId="33" borderId="0" xfId="0" applyFont="1" applyFill="1" applyBorder="1" applyAlignment="1" applyProtection="1">
      <alignment horizontal="center"/>
    </xf>
    <xf numFmtId="167" fontId="26" fillId="33" borderId="0" xfId="0" applyFont="1" applyFill="1" applyAlignment="1" applyProtection="1">
      <alignment horizontal="center"/>
    </xf>
    <xf numFmtId="167" fontId="26" fillId="33" borderId="0" xfId="0" applyFont="1" applyFill="1" applyAlignment="1" applyProtection="1"/>
    <xf numFmtId="3" fontId="26" fillId="33" borderId="271" xfId="0" applyNumberFormat="1" applyFont="1" applyFill="1" applyBorder="1" applyAlignment="1" applyProtection="1">
      <alignment horizontal="left"/>
    </xf>
    <xf numFmtId="167" fontId="26" fillId="33" borderId="271" xfId="0" applyFont="1" applyFill="1" applyBorder="1" applyAlignment="1" applyProtection="1">
      <alignment horizontal="center" wrapText="1"/>
    </xf>
    <xf numFmtId="167" fontId="18" fillId="33" borderId="441" xfId="0" applyFont="1" applyFill="1" applyBorder="1" applyAlignment="1" applyProtection="1">
      <alignment horizontal="left"/>
    </xf>
    <xf numFmtId="167" fontId="18" fillId="33" borderId="431" xfId="0" applyFont="1" applyFill="1" applyBorder="1" applyAlignment="1" applyProtection="1">
      <alignment horizontal="left"/>
    </xf>
    <xf numFmtId="167" fontId="18" fillId="33" borderId="443" xfId="0" applyFont="1" applyFill="1" applyBorder="1" applyAlignment="1" applyProtection="1">
      <alignment horizontal="left"/>
    </xf>
    <xf numFmtId="167" fontId="18" fillId="33" borderId="441" xfId="0" applyFont="1" applyFill="1" applyBorder="1" applyAlignment="1" applyProtection="1">
      <alignment horizontal="left" wrapText="1"/>
    </xf>
    <xf numFmtId="167" fontId="18" fillId="33" borderId="431" xfId="0" applyFont="1" applyFill="1" applyBorder="1" applyAlignment="1" applyProtection="1">
      <alignment horizontal="left" wrapText="1"/>
    </xf>
    <xf numFmtId="167" fontId="18" fillId="33" borderId="443" xfId="0" applyFont="1" applyFill="1" applyBorder="1" applyAlignment="1" applyProtection="1">
      <alignment horizontal="left" wrapText="1"/>
    </xf>
    <xf numFmtId="167" fontId="26" fillId="33" borderId="441" xfId="0" applyFont="1" applyFill="1" applyBorder="1" applyAlignment="1" applyProtection="1">
      <alignment horizontal="left" wrapText="1"/>
    </xf>
    <xf numFmtId="167" fontId="26" fillId="33" borderId="431" xfId="0" applyFont="1" applyFill="1" applyBorder="1" applyAlignment="1" applyProtection="1">
      <alignment horizontal="left" wrapText="1"/>
    </xf>
    <xf numFmtId="167" fontId="26" fillId="33" borderId="443" xfId="0" applyFont="1" applyFill="1" applyBorder="1" applyAlignment="1" applyProtection="1">
      <alignment horizontal="left" wrapText="1"/>
    </xf>
    <xf numFmtId="167" fontId="18" fillId="33" borderId="271" xfId="0" applyFont="1" applyFill="1" applyBorder="1" applyAlignment="1" applyProtection="1">
      <alignment horizontal="left"/>
    </xf>
    <xf numFmtId="167" fontId="18" fillId="33" borderId="271" xfId="0" applyFont="1" applyFill="1" applyBorder="1" applyAlignment="1" applyProtection="1">
      <alignment horizontal="center"/>
    </xf>
    <xf numFmtId="167" fontId="26" fillId="33" borderId="271" xfId="0" applyFont="1" applyFill="1" applyBorder="1" applyAlignment="1" applyProtection="1">
      <alignment horizontal="left" wrapText="1"/>
    </xf>
    <xf numFmtId="167" fontId="26" fillId="0" borderId="0" xfId="0" applyFont="1" applyAlignment="1"/>
    <xf numFmtId="167" fontId="27" fillId="0" borderId="0" xfId="0" applyFont="1" applyAlignment="1"/>
    <xf numFmtId="167" fontId="26" fillId="33" borderId="155" xfId="0" applyFont="1" applyFill="1" applyBorder="1" applyAlignment="1" applyProtection="1">
      <alignment horizontal="center" vertical="center" wrapText="1"/>
    </xf>
    <xf numFmtId="167" fontId="26" fillId="33" borderId="307" xfId="0" applyFont="1" applyFill="1" applyBorder="1" applyAlignment="1" applyProtection="1">
      <alignment horizontal="center" vertical="center" wrapText="1"/>
    </xf>
    <xf numFmtId="167" fontId="26" fillId="33" borderId="80" xfId="0" applyFont="1" applyFill="1" applyBorder="1" applyAlignment="1" applyProtection="1">
      <alignment horizontal="center" vertical="center" wrapText="1"/>
    </xf>
    <xf numFmtId="167" fontId="26" fillId="33" borderId="237" xfId="0" applyFont="1" applyFill="1" applyBorder="1" applyAlignment="1" applyProtection="1">
      <alignment horizontal="center" vertical="center" wrapText="1"/>
    </xf>
    <xf numFmtId="167" fontId="26" fillId="33" borderId="383" xfId="0" applyFont="1" applyFill="1" applyBorder="1" applyAlignment="1" applyProtection="1">
      <alignment horizontal="center" vertical="center" wrapText="1"/>
    </xf>
    <xf numFmtId="167" fontId="26" fillId="33" borderId="163" xfId="0" applyFont="1" applyFill="1" applyBorder="1" applyAlignment="1" applyProtection="1">
      <alignment horizontal="center" vertical="center" wrapText="1"/>
    </xf>
    <xf numFmtId="167" fontId="18" fillId="0" borderId="0" xfId="0" applyFont="1" applyAlignment="1">
      <alignment horizontal="center"/>
    </xf>
    <xf numFmtId="167" fontId="92" fillId="0" borderId="0" xfId="0" applyFont="1" applyAlignment="1">
      <alignment horizontal="center"/>
    </xf>
    <xf numFmtId="167" fontId="18" fillId="33" borderId="271" xfId="0" applyFont="1" applyFill="1" applyBorder="1" applyAlignment="1" applyProtection="1">
      <alignment horizontal="center" vertical="top"/>
    </xf>
    <xf numFmtId="167" fontId="35" fillId="33" borderId="0" xfId="0" quotePrefix="1" applyFont="1" applyFill="1" applyBorder="1" applyAlignment="1" applyProtection="1">
      <alignment horizontal="center"/>
    </xf>
    <xf numFmtId="167" fontId="26" fillId="33" borderId="0" xfId="0" quotePrefix="1" applyFont="1" applyFill="1" applyBorder="1" applyAlignment="1" applyProtection="1">
      <alignment horizontal="center"/>
    </xf>
    <xf numFmtId="167" fontId="27" fillId="33" borderId="0" xfId="0" applyFont="1" applyFill="1" applyBorder="1" applyAlignment="1" applyProtection="1">
      <alignment horizontal="center" vertical="center"/>
    </xf>
    <xf numFmtId="0" fontId="18" fillId="33" borderId="0" xfId="163" applyFont="1" applyFill="1" applyAlignment="1" applyProtection="1">
      <alignment horizontal="left" wrapText="1"/>
    </xf>
    <xf numFmtId="0" fontId="18" fillId="33" borderId="0" xfId="163" applyFont="1" applyFill="1" applyAlignment="1" applyProtection="1">
      <alignment horizontal="left"/>
    </xf>
    <xf numFmtId="0" fontId="30" fillId="33" borderId="0" xfId="163" applyFont="1" applyFill="1" applyBorder="1" applyAlignment="1" applyProtection="1">
      <alignment horizontal="center"/>
    </xf>
    <xf numFmtId="0" fontId="26" fillId="33" borderId="0" xfId="163" applyFont="1" applyFill="1" applyAlignment="1" applyProtection="1">
      <alignment horizontal="center"/>
    </xf>
    <xf numFmtId="0" fontId="27" fillId="33" borderId="0" xfId="163" applyFont="1" applyFill="1" applyBorder="1" applyAlignment="1" applyProtection="1">
      <alignment horizontal="center"/>
    </xf>
    <xf numFmtId="0" fontId="28" fillId="33" borderId="0" xfId="163" applyFont="1" applyFill="1" applyAlignment="1" applyProtection="1"/>
    <xf numFmtId="0" fontId="27" fillId="33" borderId="0" xfId="91" applyFont="1" applyFill="1" applyBorder="1" applyAlignment="1" applyProtection="1">
      <alignment horizontal="center"/>
    </xf>
    <xf numFmtId="0" fontId="26" fillId="33" borderId="271" xfId="91" applyFont="1" applyFill="1" applyBorder="1" applyAlignment="1" applyProtection="1">
      <alignment horizontal="left"/>
    </xf>
    <xf numFmtId="0" fontId="109" fillId="33" borderId="0" xfId="91" applyFont="1" applyFill="1" applyAlignment="1" applyProtection="1">
      <alignment horizontal="left" vertical="distributed" wrapText="1"/>
    </xf>
    <xf numFmtId="167" fontId="26" fillId="33" borderId="271" xfId="0" applyFont="1" applyFill="1" applyBorder="1" applyAlignment="1" applyProtection="1">
      <alignment horizontal="center" vertical="center"/>
    </xf>
    <xf numFmtId="167" fontId="26" fillId="33" borderId="0" xfId="59" applyFont="1" applyFill="1" applyBorder="1" applyAlignment="1" applyProtection="1">
      <alignment horizontal="center"/>
    </xf>
    <xf numFmtId="167" fontId="26" fillId="0" borderId="0" xfId="0" applyFont="1" applyAlignment="1">
      <alignment horizontal="center"/>
    </xf>
    <xf numFmtId="167" fontId="26" fillId="33" borderId="0" xfId="0" applyFont="1" applyFill="1" applyBorder="1" applyAlignment="1" applyProtection="1">
      <alignment horizontal="center"/>
    </xf>
    <xf numFmtId="167" fontId="26" fillId="33" borderId="228" xfId="0" applyFont="1" applyFill="1" applyBorder="1" applyAlignment="1" applyProtection="1">
      <alignment horizontal="center" wrapText="1"/>
    </xf>
    <xf numFmtId="167" fontId="26" fillId="33" borderId="225" xfId="0" applyFont="1" applyFill="1" applyBorder="1" applyAlignment="1" applyProtection="1">
      <alignment horizontal="center" vertical="center"/>
    </xf>
    <xf numFmtId="167" fontId="26" fillId="33" borderId="228" xfId="0" applyFont="1" applyFill="1" applyBorder="1" applyAlignment="1" applyProtection="1">
      <alignment horizontal="center" vertical="center"/>
    </xf>
    <xf numFmtId="167" fontId="26" fillId="33" borderId="0" xfId="0" quotePrefix="1" applyFont="1" applyFill="1" applyAlignment="1" applyProtection="1">
      <alignment horizontal="center"/>
    </xf>
    <xf numFmtId="167" fontId="26" fillId="33" borderId="227" xfId="0" applyFont="1" applyFill="1" applyBorder="1" applyAlignment="1" applyProtection="1">
      <alignment horizontal="left" vertical="center"/>
    </xf>
    <xf numFmtId="167" fontId="26" fillId="33" borderId="225" xfId="0" applyFont="1" applyFill="1" applyBorder="1" applyAlignment="1" applyProtection="1">
      <alignment horizontal="left" vertical="center"/>
    </xf>
    <xf numFmtId="167" fontId="26" fillId="33" borderId="228" xfId="0" applyFont="1" applyFill="1" applyBorder="1" applyAlignment="1" applyProtection="1">
      <alignment horizontal="left" vertical="center"/>
    </xf>
    <xf numFmtId="167" fontId="109" fillId="33" borderId="0" xfId="0" applyFont="1" applyFill="1" applyBorder="1" applyAlignment="1" applyProtection="1">
      <alignment horizontal="left" wrapText="1"/>
    </xf>
    <xf numFmtId="167" fontId="18" fillId="33" borderId="227" xfId="0" applyFont="1" applyFill="1" applyBorder="1" applyAlignment="1" applyProtection="1">
      <alignment horizontal="left" vertical="center" wrapText="1"/>
    </xf>
    <xf numFmtId="167" fontId="18" fillId="33" borderId="225" xfId="0" applyFont="1" applyFill="1" applyBorder="1" applyAlignment="1" applyProtection="1">
      <alignment horizontal="left" vertical="center" wrapText="1"/>
    </xf>
    <xf numFmtId="167" fontId="18" fillId="33" borderId="228" xfId="0" applyFont="1" applyFill="1" applyBorder="1" applyAlignment="1" applyProtection="1">
      <alignment horizontal="left" vertical="center" wrapText="1"/>
    </xf>
    <xf numFmtId="167" fontId="18" fillId="0" borderId="227" xfId="0" applyFont="1" applyFill="1" applyBorder="1" applyAlignment="1" applyProtection="1">
      <alignment horizontal="left" vertical="center" wrapText="1"/>
      <protection locked="0"/>
    </xf>
    <xf numFmtId="167" fontId="18" fillId="0" borderId="225" xfId="0" applyFont="1" applyFill="1" applyBorder="1" applyAlignment="1" applyProtection="1">
      <alignment horizontal="left" vertical="center" wrapText="1"/>
      <protection locked="0"/>
    </xf>
    <xf numFmtId="167" fontId="18" fillId="0" borderId="228" xfId="0" applyFont="1" applyFill="1" applyBorder="1" applyAlignment="1" applyProtection="1">
      <alignment horizontal="left" vertical="center" wrapText="1"/>
      <protection locked="0"/>
    </xf>
    <xf numFmtId="167" fontId="109" fillId="33" borderId="0" xfId="0" applyFont="1" applyFill="1" applyBorder="1" applyAlignment="1" applyProtection="1">
      <alignment horizontal="left"/>
    </xf>
    <xf numFmtId="0" fontId="35" fillId="33" borderId="0" xfId="3" applyFont="1" applyFill="1" applyAlignment="1" applyProtection="1">
      <alignment horizontal="center"/>
    </xf>
    <xf numFmtId="0" fontId="27" fillId="33" borderId="0" xfId="7" quotePrefix="1" applyFont="1" applyFill="1" applyBorder="1" applyAlignment="1" applyProtection="1">
      <alignment horizontal="center"/>
    </xf>
    <xf numFmtId="167" fontId="94" fillId="28" borderId="284" xfId="0" applyFont="1" applyFill="1" applyBorder="1" applyAlignment="1" applyProtection="1">
      <alignment horizontal="center"/>
    </xf>
    <xf numFmtId="167" fontId="94" fillId="0" borderId="283" xfId="0" applyFont="1" applyBorder="1" applyAlignment="1">
      <alignment horizontal="center"/>
    </xf>
    <xf numFmtId="167" fontId="94" fillId="0" borderId="308" xfId="0" applyFont="1" applyBorder="1" applyAlignment="1">
      <alignment horizontal="center"/>
    </xf>
    <xf numFmtId="167" fontId="93" fillId="0" borderId="308" xfId="0" applyFont="1" applyBorder="1" applyAlignment="1">
      <alignment horizontal="center"/>
    </xf>
    <xf numFmtId="167" fontId="94" fillId="28" borderId="346" xfId="0" applyFont="1" applyFill="1" applyBorder="1" applyAlignment="1" applyProtection="1">
      <alignment horizontal="center" wrapText="1"/>
    </xf>
    <xf numFmtId="167" fontId="93" fillId="0" borderId="83" xfId="0" applyFont="1" applyBorder="1" applyAlignment="1"/>
    <xf numFmtId="167" fontId="93" fillId="0" borderId="379" xfId="0" applyFont="1" applyBorder="1" applyAlignment="1"/>
    <xf numFmtId="167" fontId="94" fillId="0" borderId="468" xfId="0" applyFont="1" applyBorder="1" applyAlignment="1">
      <alignment horizontal="center"/>
    </xf>
    <xf numFmtId="167" fontId="94" fillId="28" borderId="591" xfId="0" applyFont="1" applyFill="1" applyBorder="1" applyAlignment="1" applyProtection="1">
      <alignment horizontal="center"/>
    </xf>
    <xf numFmtId="167" fontId="93" fillId="0" borderId="166" xfId="0" applyFont="1" applyBorder="1" applyAlignment="1"/>
    <xf numFmtId="167" fontId="94" fillId="28" borderId="155" xfId="0" applyFont="1" applyFill="1" applyBorder="1" applyAlignment="1" applyProtection="1">
      <alignment horizontal="center" wrapText="1"/>
    </xf>
    <xf numFmtId="167" fontId="93" fillId="0" borderId="383" xfId="0" applyFont="1" applyBorder="1" applyAlignment="1"/>
    <xf numFmtId="167" fontId="94" fillId="28" borderId="307" xfId="0" applyFont="1" applyFill="1" applyBorder="1" applyAlignment="1" applyProtection="1">
      <alignment horizontal="center" wrapText="1"/>
    </xf>
    <xf numFmtId="167" fontId="93" fillId="0" borderId="163" xfId="0" applyFont="1" applyBorder="1" applyAlignment="1"/>
    <xf numFmtId="167" fontId="94" fillId="28" borderId="539" xfId="0" applyFont="1" applyFill="1" applyBorder="1" applyAlignment="1" applyProtection="1">
      <alignment horizontal="center" wrapText="1"/>
    </xf>
    <xf numFmtId="167" fontId="94" fillId="28" borderId="141" xfId="0" applyFont="1" applyFill="1" applyBorder="1" applyAlignment="1" applyProtection="1">
      <alignment horizontal="center" wrapText="1"/>
    </xf>
    <xf numFmtId="167" fontId="94" fillId="28" borderId="227" xfId="0" applyFont="1" applyFill="1" applyBorder="1" applyAlignment="1" applyProtection="1">
      <alignment horizontal="center"/>
    </xf>
    <xf numFmtId="167" fontId="94" fillId="0" borderId="225" xfId="0" applyFont="1" applyBorder="1" applyAlignment="1">
      <alignment horizontal="center"/>
    </xf>
    <xf numFmtId="167" fontId="94" fillId="0" borderId="228" xfId="0" applyFont="1" applyBorder="1" applyAlignment="1">
      <alignment horizontal="center"/>
    </xf>
    <xf numFmtId="167" fontId="93" fillId="0" borderId="225" xfId="0" applyFont="1" applyBorder="1" applyAlignment="1">
      <alignment horizontal="center"/>
    </xf>
    <xf numFmtId="167" fontId="93" fillId="0" borderId="228" xfId="0" applyFont="1" applyBorder="1" applyAlignment="1">
      <alignment horizontal="center"/>
    </xf>
    <xf numFmtId="167" fontId="94" fillId="28" borderId="227" xfId="0" applyFont="1" applyFill="1" applyBorder="1" applyAlignment="1" applyProtection="1">
      <alignment horizontal="center" wrapText="1"/>
    </xf>
    <xf numFmtId="167" fontId="93" fillId="0" borderId="225" xfId="0" applyFont="1" applyBorder="1" applyAlignment="1"/>
    <xf numFmtId="167" fontId="93" fillId="0" borderId="228" xfId="0" applyFont="1" applyBorder="1" applyAlignment="1"/>
    <xf numFmtId="167" fontId="94" fillId="33" borderId="141" xfId="0" applyFont="1" applyFill="1" applyBorder="1" applyAlignment="1" applyProtection="1">
      <alignment horizontal="center" wrapText="1"/>
    </xf>
    <xf numFmtId="167" fontId="93" fillId="33" borderId="379" xfId="0" applyFont="1" applyFill="1" applyBorder="1" applyAlignment="1"/>
    <xf numFmtId="167" fontId="94" fillId="33" borderId="271" xfId="0" applyFont="1" applyFill="1" applyBorder="1" applyAlignment="1" applyProtection="1">
      <alignment horizontal="center" wrapText="1"/>
    </xf>
    <xf numFmtId="167" fontId="93" fillId="0" borderId="271" xfId="0" applyFont="1" applyBorder="1" applyAlignment="1">
      <alignment horizontal="center"/>
    </xf>
    <xf numFmtId="167" fontId="94" fillId="28" borderId="271" xfId="0" applyFont="1" applyFill="1" applyBorder="1" applyAlignment="1" applyProtection="1">
      <alignment horizontal="center" wrapText="1"/>
    </xf>
    <xf numFmtId="167" fontId="93" fillId="0" borderId="383" xfId="0" applyFont="1" applyBorder="1" applyAlignment="1">
      <alignment horizontal="center"/>
    </xf>
    <xf numFmtId="0" fontId="35" fillId="33" borderId="0" xfId="7" applyFont="1" applyFill="1" applyAlignment="1" applyProtection="1">
      <alignment horizontal="center"/>
    </xf>
    <xf numFmtId="0" fontId="27" fillId="33" borderId="59" xfId="3" applyFont="1" applyFill="1" applyBorder="1" applyAlignment="1" applyProtection="1">
      <alignment horizontal="center"/>
    </xf>
    <xf numFmtId="167" fontId="94" fillId="28" borderId="518" xfId="0" applyFont="1" applyFill="1" applyBorder="1" applyAlignment="1" applyProtection="1">
      <alignment horizontal="center"/>
    </xf>
    <xf numFmtId="167" fontId="93" fillId="0" borderId="469" xfId="0" applyFont="1" applyBorder="1" applyAlignment="1">
      <alignment horizontal="center"/>
    </xf>
    <xf numFmtId="167" fontId="93" fillId="0" borderId="83" xfId="0" applyFont="1" applyBorder="1" applyAlignment="1">
      <alignment horizontal="center"/>
    </xf>
    <xf numFmtId="167" fontId="93" fillId="0" borderId="379" xfId="0" applyFont="1" applyBorder="1" applyAlignment="1">
      <alignment horizontal="center"/>
    </xf>
    <xf numFmtId="167" fontId="94" fillId="28" borderId="284" xfId="0" applyFont="1" applyFill="1" applyBorder="1" applyAlignment="1" applyProtection="1">
      <alignment horizontal="center" wrapText="1"/>
    </xf>
    <xf numFmtId="167" fontId="93" fillId="0" borderId="308" xfId="0" applyFont="1" applyBorder="1" applyAlignment="1">
      <alignment horizontal="center" wrapText="1"/>
    </xf>
    <xf numFmtId="167" fontId="94" fillId="28" borderId="83" xfId="0" applyFont="1" applyFill="1" applyBorder="1" applyAlignment="1" applyProtection="1">
      <alignment horizontal="center" wrapText="1"/>
    </xf>
    <xf numFmtId="167" fontId="93" fillId="0" borderId="379" xfId="0" applyFont="1" applyBorder="1" applyAlignment="1">
      <alignment horizontal="center" wrapText="1"/>
    </xf>
    <xf numFmtId="167" fontId="94" fillId="28" borderId="538" xfId="0" applyFont="1" applyFill="1" applyBorder="1" applyAlignment="1" applyProtection="1">
      <alignment horizontal="center" wrapText="1"/>
    </xf>
    <xf numFmtId="167" fontId="93" fillId="0" borderId="588" xfId="0" applyFont="1" applyBorder="1" applyAlignment="1" applyProtection="1">
      <alignment horizontal="center"/>
    </xf>
    <xf numFmtId="167" fontId="94" fillId="28" borderId="540" xfId="0" quotePrefix="1" applyNumberFormat="1" applyFont="1" applyFill="1" applyBorder="1" applyAlignment="1" applyProtection="1">
      <alignment horizontal="center"/>
    </xf>
    <xf numFmtId="167" fontId="93" fillId="0" borderId="160" xfId="0" applyFont="1" applyBorder="1" applyAlignment="1">
      <alignment horizontal="center"/>
    </xf>
    <xf numFmtId="49" fontId="28" fillId="33" borderId="524" xfId="7" applyNumberFormat="1" applyFont="1" applyFill="1" applyBorder="1" applyAlignment="1">
      <alignment horizontal="center"/>
    </xf>
    <xf numFmtId="49" fontId="28" fillId="33" borderId="546" xfId="7" applyNumberFormat="1" applyFont="1" applyFill="1" applyBorder="1" applyAlignment="1">
      <alignment horizontal="center"/>
    </xf>
    <xf numFmtId="49" fontId="28" fillId="33" borderId="527" xfId="7" applyNumberFormat="1" applyFont="1" applyFill="1" applyBorder="1" applyAlignment="1">
      <alignment horizontal="center"/>
    </xf>
    <xf numFmtId="49" fontId="28" fillId="33" borderId="0" xfId="7" applyNumberFormat="1" applyFont="1" applyFill="1" applyBorder="1" applyAlignment="1">
      <alignment horizontal="center"/>
    </xf>
    <xf numFmtId="49" fontId="27" fillId="33" borderId="0" xfId="7" quotePrefix="1" applyNumberFormat="1" applyFont="1" applyFill="1" applyBorder="1" applyAlignment="1">
      <alignment horizontal="center"/>
    </xf>
    <xf numFmtId="49" fontId="87" fillId="48" borderId="0" xfId="209" quotePrefix="1" applyNumberFormat="1" applyFont="1" applyFill="1" applyAlignment="1" applyProtection="1">
      <alignment horizontal="center"/>
    </xf>
    <xf numFmtId="167" fontId="87" fillId="0" borderId="0" xfId="209" applyNumberFormat="1" applyFont="1" applyAlignment="1" applyProtection="1"/>
    <xf numFmtId="172" fontId="27" fillId="33" borderId="165" xfId="203" applyNumberFormat="1" applyFont="1" applyFill="1" applyBorder="1" applyAlignment="1" applyProtection="1">
      <alignment horizontal="center"/>
    </xf>
    <xf numFmtId="49" fontId="22" fillId="33" borderId="0" xfId="3" applyNumberFormat="1" applyFont="1" applyFill="1" applyAlignment="1">
      <alignment horizontal="center"/>
    </xf>
    <xf numFmtId="49" fontId="35" fillId="33" borderId="0" xfId="7" applyNumberFormat="1" applyFont="1" applyFill="1" applyAlignment="1">
      <alignment horizontal="center"/>
    </xf>
    <xf numFmtId="167" fontId="31" fillId="33" borderId="135" xfId="0" applyFont="1" applyFill="1" applyBorder="1" applyAlignment="1" applyProtection="1">
      <alignment horizontal="center" wrapText="1"/>
    </xf>
    <xf numFmtId="167" fontId="19" fillId="33" borderId="159" xfId="0" applyFont="1" applyFill="1" applyBorder="1" applyAlignment="1"/>
    <xf numFmtId="167" fontId="31" fillId="33" borderId="497" xfId="0" applyFont="1" applyFill="1" applyBorder="1" applyAlignment="1" applyProtection="1">
      <alignment horizontal="center"/>
    </xf>
    <xf numFmtId="167" fontId="19" fillId="33" borderId="498" xfId="0" applyFont="1" applyFill="1" applyBorder="1" applyAlignment="1"/>
    <xf numFmtId="0" fontId="93" fillId="33" borderId="0" xfId="21178" applyFont="1" applyFill="1" applyBorder="1" applyAlignment="1">
      <alignment horizontal="left" wrapText="1"/>
    </xf>
    <xf numFmtId="167" fontId="26" fillId="33" borderId="518" xfId="0" applyFont="1" applyFill="1" applyBorder="1" applyAlignment="1" applyProtection="1">
      <alignment horizontal="center"/>
    </xf>
    <xf numFmtId="167" fontId="22" fillId="33" borderId="525" xfId="0" applyFont="1" applyFill="1" applyBorder="1" applyAlignment="1">
      <alignment horizontal="center"/>
    </xf>
    <xf numFmtId="167" fontId="26" fillId="33" borderId="164" xfId="0" applyFont="1" applyFill="1" applyBorder="1" applyAlignment="1" applyProtection="1">
      <alignment horizontal="center"/>
    </xf>
    <xf numFmtId="167" fontId="22" fillId="33" borderId="165" xfId="0" applyFont="1" applyFill="1" applyBorder="1" applyAlignment="1">
      <alignment horizontal="center"/>
    </xf>
    <xf numFmtId="167" fontId="22" fillId="33" borderId="163" xfId="0" applyFont="1" applyFill="1" applyBorder="1" applyAlignment="1">
      <alignment horizontal="center"/>
    </xf>
    <xf numFmtId="167" fontId="19" fillId="33" borderId="165" xfId="0" applyFont="1" applyFill="1" applyBorder="1" applyAlignment="1">
      <alignment horizontal="center"/>
    </xf>
    <xf numFmtId="167" fontId="19" fillId="33" borderId="163" xfId="0" applyFont="1" applyFill="1" applyBorder="1" applyAlignment="1">
      <alignment horizontal="center"/>
    </xf>
    <xf numFmtId="167" fontId="31" fillId="33" borderId="164" xfId="0" applyFont="1" applyFill="1" applyBorder="1" applyAlignment="1" applyProtection="1">
      <alignment horizontal="center" wrapText="1"/>
    </xf>
    <xf numFmtId="167" fontId="19" fillId="33" borderId="165" xfId="0" applyFont="1" applyFill="1" applyBorder="1" applyAlignment="1"/>
    <xf numFmtId="167" fontId="19" fillId="33" borderId="163" xfId="0" applyFont="1" applyFill="1" applyBorder="1" applyAlignment="1"/>
    <xf numFmtId="167" fontId="27" fillId="33" borderId="108" xfId="0" applyFont="1" applyFill="1" applyBorder="1" applyAlignment="1" applyProtection="1">
      <alignment horizontal="center" wrapText="1"/>
    </xf>
    <xf numFmtId="167" fontId="31" fillId="33" borderId="108" xfId="0" applyFont="1" applyFill="1" applyBorder="1" applyAlignment="1" applyProtection="1">
      <alignment horizontal="center" wrapText="1"/>
    </xf>
    <xf numFmtId="167" fontId="31" fillId="33" borderId="80" xfId="0" applyFont="1" applyFill="1" applyBorder="1" applyAlignment="1" applyProtection="1">
      <alignment horizontal="center" wrapText="1"/>
    </xf>
    <xf numFmtId="167" fontId="19" fillId="33" borderId="164" xfId="0" applyFont="1" applyFill="1" applyBorder="1" applyAlignment="1"/>
    <xf numFmtId="49" fontId="27" fillId="33" borderId="517" xfId="7" applyNumberFormat="1" applyFont="1" applyFill="1" applyBorder="1" applyAlignment="1">
      <alignment horizontal="center"/>
    </xf>
    <xf numFmtId="167" fontId="26" fillId="33" borderId="525" xfId="0" applyFont="1" applyFill="1" applyBorder="1" applyAlignment="1" applyProtection="1">
      <alignment horizontal="center"/>
    </xf>
    <xf numFmtId="167" fontId="31" fillId="33" borderId="522" xfId="0" applyFont="1" applyFill="1" applyBorder="1" applyAlignment="1" applyProtection="1">
      <alignment horizontal="center" wrapText="1"/>
    </xf>
    <xf numFmtId="167" fontId="19" fillId="33" borderId="108" xfId="0" applyFont="1" applyFill="1" applyBorder="1" applyAlignment="1"/>
    <xf numFmtId="49" fontId="27" fillId="33" borderId="165" xfId="7" quotePrefix="1" applyNumberFormat="1" applyFont="1" applyFill="1" applyBorder="1" applyAlignment="1">
      <alignment horizontal="center"/>
    </xf>
    <xf numFmtId="49" fontId="87" fillId="51" borderId="0" xfId="209" quotePrefix="1" applyNumberFormat="1" applyFont="1" applyFill="1" applyAlignment="1" applyProtection="1">
      <alignment horizontal="center"/>
    </xf>
    <xf numFmtId="167" fontId="87" fillId="51" borderId="0" xfId="209" applyNumberFormat="1" applyFont="1" applyFill="1" applyAlignment="1" applyProtection="1"/>
    <xf numFmtId="167" fontId="31" fillId="33" borderId="159" xfId="0" applyFont="1" applyFill="1" applyBorder="1" applyAlignment="1" applyProtection="1">
      <alignment horizontal="center" wrapText="1"/>
    </xf>
    <xf numFmtId="167" fontId="31" fillId="33" borderId="498" xfId="0" applyFont="1" applyFill="1" applyBorder="1" applyAlignment="1" applyProtection="1">
      <alignment horizontal="center"/>
    </xf>
    <xf numFmtId="167" fontId="26" fillId="33" borderId="284" xfId="0" applyFont="1" applyFill="1" applyBorder="1" applyAlignment="1" applyProtection="1">
      <alignment horizontal="center"/>
    </xf>
    <xf numFmtId="167" fontId="26" fillId="33" borderId="308" xfId="0" applyFont="1" applyFill="1" applyBorder="1" applyAlignment="1" applyProtection="1">
      <alignment horizontal="center"/>
    </xf>
    <xf numFmtId="167" fontId="26" fillId="33" borderId="497" xfId="0" applyFont="1" applyFill="1" applyBorder="1" applyAlignment="1" applyProtection="1">
      <alignment horizontal="center"/>
    </xf>
    <xf numFmtId="167" fontId="26" fillId="33" borderId="304" xfId="0" applyFont="1" applyFill="1" applyBorder="1" applyAlignment="1" applyProtection="1">
      <alignment horizontal="center"/>
    </xf>
    <xf numFmtId="167" fontId="26" fillId="33" borderId="499" xfId="0" applyFont="1" applyFill="1" applyBorder="1" applyAlignment="1" applyProtection="1">
      <alignment horizontal="center"/>
    </xf>
    <xf numFmtId="167" fontId="31" fillId="33" borderId="497" xfId="0" applyFont="1" applyFill="1" applyBorder="1" applyAlignment="1" applyProtection="1">
      <alignment horizontal="center" wrapText="1"/>
    </xf>
    <xf numFmtId="167" fontId="31" fillId="33" borderId="304" xfId="0" applyFont="1" applyFill="1" applyBorder="1" applyAlignment="1" applyProtection="1">
      <alignment horizontal="center" wrapText="1"/>
    </xf>
    <xf numFmtId="167" fontId="31" fillId="33" borderId="499" xfId="0" applyFont="1" applyFill="1" applyBorder="1" applyAlignment="1" applyProtection="1">
      <alignment horizontal="center" wrapText="1"/>
    </xf>
    <xf numFmtId="167" fontId="27" fillId="33" borderId="538" xfId="0" applyFont="1" applyFill="1" applyBorder="1" applyAlignment="1" applyProtection="1">
      <alignment horizontal="center" wrapText="1"/>
    </xf>
    <xf numFmtId="167" fontId="27" fillId="33" borderId="159" xfId="0" applyFont="1" applyFill="1" applyBorder="1" applyAlignment="1" applyProtection="1">
      <alignment horizontal="center" wrapText="1"/>
    </xf>
    <xf numFmtId="167" fontId="31" fillId="33" borderId="538" xfId="0" applyFont="1" applyFill="1" applyBorder="1" applyAlignment="1" applyProtection="1">
      <alignment horizontal="center" wrapText="1"/>
    </xf>
    <xf numFmtId="49" fontId="27" fillId="33" borderId="518" xfId="7" applyNumberFormat="1" applyFont="1" applyFill="1" applyBorder="1" applyAlignment="1">
      <alignment horizontal="center"/>
    </xf>
    <xf numFmtId="49" fontId="27" fillId="33" borderId="468" xfId="7" applyNumberFormat="1" applyFont="1" applyFill="1" applyBorder="1" applyAlignment="1">
      <alignment horizontal="center"/>
    </xf>
    <xf numFmtId="49" fontId="27" fillId="33" borderId="525" xfId="7" applyNumberFormat="1" applyFont="1" applyFill="1" applyBorder="1" applyAlignment="1">
      <alignment horizontal="center"/>
    </xf>
    <xf numFmtId="167" fontId="31" fillId="33" borderId="346" xfId="0" applyFont="1" applyFill="1" applyBorder="1" applyAlignment="1" applyProtection="1">
      <alignment horizontal="center" wrapText="1"/>
    </xf>
    <xf numFmtId="0" fontId="28" fillId="33" borderId="77" xfId="21178" applyFont="1" applyFill="1" applyBorder="1" applyAlignment="1">
      <alignment horizontal="left"/>
    </xf>
    <xf numFmtId="0" fontId="28" fillId="33" borderId="622" xfId="21178" applyFont="1" applyFill="1" applyBorder="1" applyAlignment="1">
      <alignment horizontal="left"/>
    </xf>
    <xf numFmtId="0" fontId="35" fillId="33" borderId="0" xfId="21178" applyFont="1" applyFill="1" applyAlignment="1">
      <alignment horizontal="center"/>
    </xf>
    <xf numFmtId="0" fontId="27" fillId="33" borderId="0" xfId="21178" applyFont="1" applyFill="1" applyAlignment="1">
      <alignment horizontal="center"/>
    </xf>
    <xf numFmtId="0" fontId="27" fillId="33" borderId="0" xfId="21178" applyFont="1" applyFill="1" applyBorder="1" applyAlignment="1">
      <alignment horizontal="center"/>
    </xf>
    <xf numFmtId="167" fontId="27" fillId="33" borderId="515" xfId="0" applyFont="1" applyFill="1" applyBorder="1" applyAlignment="1">
      <alignment horizontal="left"/>
    </xf>
    <xf numFmtId="167" fontId="27" fillId="33" borderId="516" xfId="0" applyFont="1" applyFill="1" applyBorder="1" applyAlignment="1">
      <alignment horizontal="left"/>
    </xf>
    <xf numFmtId="167" fontId="28" fillId="33" borderId="497" xfId="0" applyFont="1" applyFill="1" applyBorder="1" applyAlignment="1">
      <alignment horizontal="left"/>
    </xf>
    <xf numFmtId="167" fontId="28" fillId="33" borderId="499" xfId="0" applyFont="1" applyFill="1" applyBorder="1" applyAlignment="1">
      <alignment horizontal="left"/>
    </xf>
    <xf numFmtId="167" fontId="27" fillId="33" borderId="517" xfId="0" applyFont="1" applyFill="1" applyBorder="1" applyAlignment="1">
      <alignment horizontal="center" vertical="center" wrapText="1"/>
    </xf>
    <xf numFmtId="167" fontId="27" fillId="33" borderId="538" xfId="0" applyFont="1" applyFill="1" applyBorder="1" applyAlignment="1">
      <alignment horizontal="center" vertical="center" wrapText="1"/>
    </xf>
    <xf numFmtId="167" fontId="27" fillId="33" borderId="517" xfId="0" applyFont="1" applyFill="1" applyBorder="1" applyAlignment="1">
      <alignment horizontal="center" wrapText="1"/>
    </xf>
    <xf numFmtId="167" fontId="27" fillId="33" borderId="154" xfId="0" applyFont="1" applyFill="1" applyBorder="1" applyAlignment="1">
      <alignment horizontal="left"/>
    </xf>
    <xf numFmtId="167" fontId="105" fillId="51" borderId="0" xfId="209" quotePrefix="1" applyNumberFormat="1" applyFont="1" applyFill="1" applyAlignment="1" applyProtection="1">
      <alignment horizontal="center"/>
    </xf>
    <xf numFmtId="167" fontId="105" fillId="51" borderId="0" xfId="209" applyNumberFormat="1" applyFont="1" applyFill="1" applyAlignment="1" applyProtection="1">
      <alignment horizontal="center"/>
    </xf>
    <xf numFmtId="167" fontId="35" fillId="33" borderId="0" xfId="0" applyFont="1" applyFill="1" applyAlignment="1">
      <alignment horizontal="center"/>
    </xf>
    <xf numFmtId="167" fontId="27" fillId="33" borderId="0" xfId="0" quotePrefix="1" applyFont="1" applyFill="1" applyBorder="1" applyAlignment="1">
      <alignment horizontal="center"/>
    </xf>
    <xf numFmtId="167" fontId="27" fillId="33" borderId="164" xfId="0" applyFont="1" applyFill="1" applyBorder="1" applyAlignment="1">
      <alignment horizontal="left"/>
    </xf>
    <xf numFmtId="167" fontId="27" fillId="33" borderId="163" xfId="0" applyFont="1" applyFill="1" applyBorder="1" applyAlignment="1">
      <alignment horizontal="left"/>
    </xf>
    <xf numFmtId="167" fontId="27" fillId="33" borderId="497" xfId="0" applyFont="1" applyFill="1" applyBorder="1" applyAlignment="1">
      <alignment horizontal="left"/>
    </xf>
    <xf numFmtId="167" fontId="27" fillId="33" borderId="499" xfId="0" applyFont="1" applyFill="1" applyBorder="1" applyAlignment="1">
      <alignment horizontal="left"/>
    </xf>
    <xf numFmtId="167" fontId="28" fillId="33" borderId="80" xfId="0" applyFont="1" applyFill="1" applyBorder="1" applyAlignment="1">
      <alignment horizontal="left"/>
    </xf>
    <xf numFmtId="167" fontId="28" fillId="33" borderId="374" xfId="0" applyFont="1" applyFill="1" applyBorder="1" applyAlignment="1">
      <alignment horizontal="left"/>
    </xf>
    <xf numFmtId="167" fontId="27" fillId="33" borderId="629" xfId="0" applyFont="1" applyFill="1" applyBorder="1" applyAlignment="1">
      <alignment horizontal="center" vertical="center"/>
    </xf>
    <xf numFmtId="167" fontId="27" fillId="33" borderId="588" xfId="0" applyFont="1" applyFill="1" applyBorder="1" applyAlignment="1">
      <alignment horizontal="center" vertical="center"/>
    </xf>
    <xf numFmtId="167" fontId="27" fillId="33" borderId="541" xfId="0" applyFont="1" applyFill="1" applyBorder="1" applyAlignment="1">
      <alignment horizontal="left" wrapText="1"/>
    </xf>
    <xf numFmtId="167" fontId="27" fillId="33" borderId="59" xfId="0" applyFont="1" applyFill="1" applyBorder="1" applyAlignment="1">
      <alignment horizontal="left" wrapText="1"/>
    </xf>
    <xf numFmtId="167" fontId="27" fillId="33" borderId="71" xfId="0" applyFont="1" applyFill="1" applyBorder="1" applyAlignment="1">
      <alignment horizontal="left" wrapText="1"/>
    </xf>
    <xf numFmtId="167" fontId="28" fillId="0" borderId="0" xfId="0" applyFont="1" applyFill="1" applyAlignment="1">
      <alignment horizontal="left" wrapText="1"/>
    </xf>
    <xf numFmtId="167" fontId="27" fillId="33" borderId="426" xfId="0" applyFont="1" applyFill="1" applyBorder="1" applyAlignment="1">
      <alignment horizontal="left"/>
    </xf>
    <xf numFmtId="167" fontId="27" fillId="33" borderId="165" xfId="0" applyFont="1" applyFill="1" applyBorder="1" applyAlignment="1">
      <alignment horizontal="left"/>
    </xf>
    <xf numFmtId="167" fontId="27" fillId="33" borderId="524" xfId="0" applyFont="1" applyFill="1" applyBorder="1" applyAlignment="1">
      <alignment horizontal="center" vertical="center" wrapText="1"/>
    </xf>
    <xf numFmtId="167" fontId="27" fillId="33" borderId="80" xfId="0" applyFont="1" applyFill="1" applyBorder="1" applyAlignment="1">
      <alignment horizontal="center" vertical="center"/>
    </xf>
    <xf numFmtId="167" fontId="27" fillId="33" borderId="383" xfId="0" applyFont="1" applyFill="1" applyBorder="1" applyAlignment="1">
      <alignment horizontal="center" vertical="center"/>
    </xf>
    <xf numFmtId="167" fontId="31" fillId="28" borderId="522" xfId="0" applyFont="1" applyFill="1" applyBorder="1" applyAlignment="1" applyProtection="1">
      <alignment horizontal="center" vertical="center" wrapText="1"/>
    </xf>
    <xf numFmtId="167" fontId="31" fillId="28" borderId="108" xfId="0" applyFont="1" applyFill="1" applyBorder="1" applyAlignment="1" applyProtection="1">
      <alignment horizontal="center" vertical="center" wrapText="1"/>
    </xf>
    <xf numFmtId="167" fontId="31" fillId="28" borderId="379" xfId="0" applyFont="1" applyFill="1" applyBorder="1" applyAlignment="1" applyProtection="1">
      <alignment horizontal="center" vertical="center" wrapText="1"/>
    </xf>
    <xf numFmtId="167" fontId="27" fillId="33" borderId="522" xfId="0" applyFont="1" applyFill="1" applyBorder="1" applyAlignment="1">
      <alignment horizontal="center" vertical="center"/>
    </xf>
    <xf numFmtId="167" fontId="27" fillId="33" borderId="108" xfId="0" applyFont="1" applyFill="1" applyBorder="1" applyAlignment="1">
      <alignment horizontal="center" vertical="center"/>
    </xf>
    <xf numFmtId="167" fontId="27" fillId="33" borderId="379" xfId="0" applyFont="1" applyFill="1" applyBorder="1" applyAlignment="1">
      <alignment horizontal="center" vertical="center"/>
    </xf>
    <xf numFmtId="167" fontId="27" fillId="28" borderId="383" xfId="0" applyFont="1" applyFill="1" applyBorder="1" applyAlignment="1" applyProtection="1">
      <alignment horizontal="center"/>
    </xf>
    <xf numFmtId="167" fontId="28" fillId="0" borderId="163" xfId="0" applyFont="1" applyBorder="1" applyAlignment="1">
      <alignment horizontal="center"/>
    </xf>
    <xf numFmtId="167" fontId="31" fillId="28" borderId="383" xfId="0" applyFont="1" applyFill="1" applyBorder="1" applyAlignment="1" applyProtection="1">
      <alignment horizontal="center" wrapText="1"/>
    </xf>
    <xf numFmtId="167" fontId="27" fillId="0" borderId="163" xfId="0" applyFont="1" applyBorder="1" applyAlignment="1"/>
    <xf numFmtId="167" fontId="28" fillId="33" borderId="159" xfId="0" applyFont="1" applyFill="1" applyBorder="1" applyAlignment="1"/>
    <xf numFmtId="167" fontId="28" fillId="33" borderId="7" xfId="0" applyFont="1" applyFill="1" applyBorder="1" applyAlignment="1">
      <alignment horizontal="left" wrapText="1"/>
    </xf>
    <xf numFmtId="167" fontId="28" fillId="33" borderId="8" xfId="0" applyFont="1" applyFill="1" applyBorder="1" applyAlignment="1">
      <alignment horizontal="left" wrapText="1"/>
    </xf>
    <xf numFmtId="167" fontId="27" fillId="28" borderId="426" xfId="0" applyFont="1" applyFill="1" applyBorder="1" applyAlignment="1" applyProtection="1">
      <alignment horizontal="center"/>
    </xf>
    <xf numFmtId="167" fontId="27" fillId="0" borderId="426" xfId="0" applyFont="1" applyBorder="1" applyAlignment="1">
      <alignment horizontal="center"/>
    </xf>
    <xf numFmtId="167" fontId="27" fillId="0" borderId="499" xfId="0" applyFont="1" applyBorder="1" applyAlignment="1">
      <alignment horizontal="center"/>
    </xf>
    <xf numFmtId="167" fontId="31" fillId="28" borderId="80" xfId="0" applyFont="1" applyFill="1" applyBorder="1" applyAlignment="1" applyProtection="1">
      <alignment horizontal="center" wrapText="1"/>
    </xf>
    <xf numFmtId="167" fontId="28" fillId="0" borderId="383" xfId="0" applyFont="1" applyBorder="1" applyAlignment="1"/>
    <xf numFmtId="167" fontId="31" fillId="28" borderId="108" xfId="0" applyFont="1" applyFill="1" applyBorder="1" applyAlignment="1" applyProtection="1">
      <alignment horizontal="center" wrapText="1"/>
    </xf>
    <xf numFmtId="167" fontId="28" fillId="0" borderId="159" xfId="0" applyFont="1" applyBorder="1" applyAlignment="1"/>
    <xf numFmtId="167" fontId="31" fillId="28" borderId="515" xfId="0" applyFont="1" applyFill="1" applyBorder="1" applyAlignment="1" applyProtection="1">
      <alignment horizontal="center" wrapText="1"/>
    </xf>
    <xf numFmtId="167" fontId="27" fillId="33" borderId="7" xfId="0" quotePrefix="1" applyFont="1" applyFill="1" applyBorder="1" applyAlignment="1">
      <alignment horizontal="left" wrapText="1"/>
    </xf>
    <xf numFmtId="167" fontId="27" fillId="33" borderId="8" xfId="0" quotePrefix="1" applyFont="1" applyFill="1" applyBorder="1" applyAlignment="1">
      <alignment horizontal="left" wrapText="1"/>
    </xf>
    <xf numFmtId="167" fontId="87" fillId="51" borderId="0" xfId="209" quotePrefix="1" applyNumberFormat="1" applyFont="1" applyFill="1" applyAlignment="1" applyProtection="1">
      <alignment horizontal="center"/>
    </xf>
    <xf numFmtId="49" fontId="27" fillId="33" borderId="0" xfId="3" applyNumberFormat="1" applyFont="1" applyFill="1" applyAlignment="1">
      <alignment horizontal="center"/>
    </xf>
    <xf numFmtId="167" fontId="31" fillId="28" borderId="433" xfId="0" applyFont="1" applyFill="1" applyBorder="1" applyAlignment="1" applyProtection="1">
      <alignment horizontal="center" wrapText="1"/>
    </xf>
    <xf numFmtId="167" fontId="27" fillId="28" borderId="468" xfId="0" applyFont="1" applyFill="1" applyBorder="1" applyAlignment="1" applyProtection="1">
      <alignment horizontal="center"/>
    </xf>
    <xf numFmtId="167" fontId="27" fillId="28" borderId="525" xfId="0" applyFont="1" applyFill="1" applyBorder="1" applyAlignment="1" applyProtection="1">
      <alignment horizontal="center"/>
    </xf>
    <xf numFmtId="167" fontId="27" fillId="28" borderId="518" xfId="0" applyFont="1" applyFill="1" applyBorder="1" applyAlignment="1" applyProtection="1">
      <alignment horizontal="center"/>
    </xf>
    <xf numFmtId="167" fontId="27" fillId="0" borderId="525" xfId="0" applyFont="1" applyBorder="1" applyAlignment="1">
      <alignment horizontal="center"/>
    </xf>
    <xf numFmtId="167" fontId="27" fillId="28" borderId="524" xfId="0" applyFont="1" applyFill="1" applyBorder="1" applyAlignment="1" applyProtection="1">
      <alignment horizontal="center"/>
    </xf>
    <xf numFmtId="167" fontId="27" fillId="0" borderId="523" xfId="0" applyFont="1" applyBorder="1" applyAlignment="1">
      <alignment horizontal="center"/>
    </xf>
    <xf numFmtId="167" fontId="27" fillId="0" borderId="164" xfId="0" applyFont="1" applyBorder="1" applyAlignment="1">
      <alignment horizontal="center"/>
    </xf>
    <xf numFmtId="167" fontId="27" fillId="0" borderId="166" xfId="0" applyFont="1" applyBorder="1" applyAlignment="1">
      <alignment horizontal="center"/>
    </xf>
    <xf numFmtId="167" fontId="27" fillId="28" borderId="108" xfId="0" applyFont="1" applyFill="1" applyBorder="1" applyAlignment="1" applyProtection="1">
      <alignment horizontal="center" vertical="center"/>
    </xf>
    <xf numFmtId="167" fontId="27" fillId="28" borderId="379" xfId="0" applyFont="1" applyFill="1" applyBorder="1" applyAlignment="1" applyProtection="1">
      <alignment horizontal="center" vertical="center"/>
    </xf>
    <xf numFmtId="167" fontId="27" fillId="33" borderId="522" xfId="0" applyFont="1" applyFill="1" applyBorder="1" applyAlignment="1">
      <alignment horizontal="center" vertical="center" wrapText="1"/>
    </xf>
    <xf numFmtId="167" fontId="28" fillId="0" borderId="163" xfId="0" applyFont="1" applyBorder="1" applyAlignment="1"/>
    <xf numFmtId="167" fontId="27" fillId="0" borderId="383" xfId="0" applyFont="1" applyBorder="1" applyAlignment="1">
      <alignment horizontal="center"/>
    </xf>
    <xf numFmtId="49" fontId="27" fillId="33" borderId="7" xfId="761" applyNumberFormat="1" applyFont="1" applyFill="1" applyBorder="1" applyAlignment="1">
      <alignment horizontal="left"/>
    </xf>
    <xf numFmtId="49" fontId="27" fillId="33" borderId="8" xfId="761" applyNumberFormat="1" applyFont="1" applyFill="1" applyBorder="1" applyAlignment="1">
      <alignment horizontal="left"/>
    </xf>
    <xf numFmtId="167" fontId="26" fillId="28" borderId="518" xfId="0" applyFont="1" applyFill="1" applyBorder="1" applyAlignment="1" applyProtection="1">
      <alignment horizontal="center"/>
    </xf>
    <xf numFmtId="167" fontId="26" fillId="28" borderId="469" xfId="0" applyFont="1" applyFill="1" applyBorder="1" applyAlignment="1" applyProtection="1">
      <alignment horizontal="center"/>
    </xf>
    <xf numFmtId="0" fontId="23" fillId="33" borderId="0" xfId="8" applyFont="1" applyFill="1" applyAlignment="1">
      <alignment horizontal="center"/>
    </xf>
    <xf numFmtId="0" fontId="22" fillId="33" borderId="0" xfId="8" applyFont="1" applyFill="1" applyAlignment="1">
      <alignment horizontal="center" vertical="center"/>
    </xf>
    <xf numFmtId="0" fontId="28" fillId="33" borderId="80" xfId="21186" applyFont="1" applyFill="1" applyBorder="1" applyAlignment="1">
      <alignment horizontal="left" vertical="top" wrapText="1"/>
    </xf>
    <xf numFmtId="0" fontId="28" fillId="33" borderId="0" xfId="21186" applyFont="1" applyFill="1" applyBorder="1" applyAlignment="1">
      <alignment horizontal="left" vertical="top" wrapText="1"/>
    </xf>
    <xf numFmtId="49" fontId="28" fillId="33" borderId="0" xfId="7" applyNumberFormat="1" applyFont="1" applyFill="1" applyBorder="1" applyAlignment="1">
      <alignment horizontal="left" wrapText="1"/>
    </xf>
    <xf numFmtId="49" fontId="27" fillId="33" borderId="0" xfId="7" applyNumberFormat="1" applyFont="1" applyFill="1" applyAlignment="1">
      <alignment horizontal="center"/>
    </xf>
    <xf numFmtId="49" fontId="28" fillId="33" borderId="522" xfId="7" quotePrefix="1" applyNumberFormat="1" applyFont="1" applyFill="1" applyBorder="1" applyAlignment="1">
      <alignment horizontal="center" vertical="center" wrapText="1"/>
    </xf>
    <xf numFmtId="49" fontId="28" fillId="33" borderId="108" xfId="7" quotePrefix="1" applyNumberFormat="1" applyFont="1" applyFill="1" applyBorder="1" applyAlignment="1">
      <alignment horizontal="center" vertical="center" wrapText="1"/>
    </xf>
    <xf numFmtId="167" fontId="119" fillId="33" borderId="518" xfId="0" applyFont="1" applyFill="1" applyBorder="1" applyAlignment="1" applyProtection="1">
      <alignment horizontal="center"/>
    </xf>
    <xf numFmtId="167" fontId="119" fillId="33" borderId="525" xfId="0" applyFont="1" applyFill="1" applyBorder="1" applyAlignment="1">
      <alignment horizontal="center"/>
    </xf>
    <xf numFmtId="167" fontId="119" fillId="33" borderId="468" xfId="0" applyFont="1" applyFill="1" applyBorder="1" applyAlignment="1" applyProtection="1">
      <alignment horizontal="center"/>
    </xf>
    <xf numFmtId="167" fontId="31" fillId="33" borderId="522" xfId="0" applyFont="1" applyFill="1" applyBorder="1" applyAlignment="1" applyProtection="1">
      <alignment horizontal="center" vertical="center" wrapText="1"/>
    </xf>
    <xf numFmtId="167" fontId="31" fillId="33" borderId="379" xfId="0" applyFont="1" applyFill="1" applyBorder="1" applyAlignment="1" applyProtection="1">
      <alignment horizontal="center" vertical="center" wrapText="1"/>
    </xf>
    <xf numFmtId="49" fontId="27" fillId="33" borderId="522" xfId="7" quotePrefix="1" applyNumberFormat="1" applyFont="1" applyFill="1" applyBorder="1" applyAlignment="1">
      <alignment horizontal="center" vertical="center" wrapText="1"/>
    </xf>
    <xf numFmtId="49" fontId="27" fillId="33" borderId="108" xfId="7" quotePrefix="1" applyNumberFormat="1" applyFont="1" applyFill="1" applyBorder="1" applyAlignment="1">
      <alignment horizontal="center" vertical="center" wrapText="1"/>
    </xf>
    <xf numFmtId="0" fontId="27" fillId="33" borderId="327" xfId="12" applyFont="1" applyFill="1" applyBorder="1" applyAlignment="1" applyProtection="1">
      <alignment horizontal="left"/>
    </xf>
    <xf numFmtId="0" fontId="27" fillId="33" borderId="300" xfId="12" applyFont="1" applyFill="1" applyBorder="1" applyAlignment="1" applyProtection="1">
      <alignment horizontal="left"/>
    </xf>
    <xf numFmtId="0" fontId="27" fillId="33" borderId="485" xfId="12" applyFont="1" applyFill="1" applyBorder="1" applyAlignment="1" applyProtection="1">
      <alignment horizontal="left"/>
    </xf>
    <xf numFmtId="0" fontId="27" fillId="33" borderId="458" xfId="12" applyFont="1" applyFill="1" applyBorder="1" applyAlignment="1" applyProtection="1">
      <alignment horizontal="left"/>
    </xf>
    <xf numFmtId="0" fontId="27" fillId="33" borderId="520" xfId="12" applyFont="1" applyFill="1" applyBorder="1" applyAlignment="1" applyProtection="1">
      <alignment horizontal="left"/>
    </xf>
    <xf numFmtId="0" fontId="22" fillId="33" borderId="0" xfId="12" quotePrefix="1" applyFont="1" applyFill="1" applyAlignment="1" applyProtection="1">
      <alignment horizontal="center"/>
    </xf>
    <xf numFmtId="0" fontId="22" fillId="33" borderId="0" xfId="12" applyFont="1" applyFill="1" applyAlignment="1" applyProtection="1">
      <alignment horizontal="center"/>
    </xf>
    <xf numFmtId="0" fontId="87" fillId="33" borderId="0" xfId="209" quotePrefix="1" applyFont="1" applyFill="1" applyAlignment="1" applyProtection="1">
      <alignment horizontal="center"/>
    </xf>
    <xf numFmtId="0" fontId="35" fillId="33" borderId="0" xfId="12" applyFont="1" applyFill="1" applyAlignment="1" applyProtection="1">
      <alignment horizontal="center"/>
    </xf>
    <xf numFmtId="0" fontId="27" fillId="33" borderId="348" xfId="12" applyFont="1" applyFill="1" applyBorder="1" applyAlignment="1" applyProtection="1">
      <alignment horizontal="left"/>
    </xf>
    <xf numFmtId="0" fontId="27" fillId="33" borderId="365" xfId="12" applyFont="1" applyFill="1" applyBorder="1" applyAlignment="1" applyProtection="1">
      <alignment horizontal="left"/>
    </xf>
    <xf numFmtId="0" fontId="28" fillId="0" borderId="227" xfId="12" applyFont="1" applyFill="1" applyBorder="1" applyAlignment="1" applyProtection="1">
      <alignment horizontal="left" wrapText="1"/>
      <protection locked="0"/>
    </xf>
    <xf numFmtId="0" fontId="28" fillId="0" borderId="225" xfId="12" applyFont="1" applyFill="1" applyBorder="1" applyAlignment="1" applyProtection="1">
      <alignment horizontal="left" wrapText="1"/>
      <protection locked="0"/>
    </xf>
    <xf numFmtId="0" fontId="28" fillId="0" borderId="228" xfId="12" applyFont="1" applyFill="1" applyBorder="1" applyAlignment="1" applyProtection="1">
      <alignment horizontal="left" wrapText="1"/>
      <protection locked="0"/>
    </xf>
    <xf numFmtId="0" fontId="28" fillId="33" borderId="0" xfId="12" applyFont="1" applyFill="1" applyAlignment="1" applyProtection="1">
      <alignment horizontal="left" vertical="top" wrapText="1"/>
    </xf>
    <xf numFmtId="0" fontId="28" fillId="33" borderId="0" xfId="12" quotePrefix="1" applyFont="1" applyFill="1" applyBorder="1" applyAlignment="1" applyProtection="1">
      <alignment horizontal="left"/>
    </xf>
    <xf numFmtId="0" fontId="28" fillId="33" borderId="0" xfId="12" applyFont="1" applyFill="1" applyAlignment="1" applyProtection="1">
      <alignment horizontal="left"/>
    </xf>
    <xf numFmtId="0" fontId="28" fillId="33" borderId="0" xfId="12" applyFont="1" applyFill="1" applyBorder="1" applyAlignment="1" applyProtection="1">
      <alignment horizontal="left" vertical="top" wrapText="1"/>
    </xf>
    <xf numFmtId="0" fontId="28" fillId="33" borderId="165" xfId="12" applyFont="1" applyFill="1" applyBorder="1" applyAlignment="1" applyProtection="1">
      <alignment horizontal="left" vertical="top" wrapText="1"/>
    </xf>
    <xf numFmtId="0" fontId="105" fillId="33" borderId="0" xfId="209" quotePrefix="1" applyFont="1" applyFill="1" applyAlignment="1" applyProtection="1">
      <alignment horizontal="center"/>
    </xf>
    <xf numFmtId="0" fontId="27" fillId="33" borderId="0" xfId="12" quotePrefix="1" applyFont="1" applyFill="1" applyAlignment="1" applyProtection="1">
      <alignment horizontal="center"/>
    </xf>
    <xf numFmtId="167" fontId="119" fillId="28" borderId="284" xfId="0" applyFont="1" applyFill="1" applyBorder="1" applyAlignment="1" applyProtection="1">
      <alignment horizontal="center"/>
    </xf>
    <xf numFmtId="167" fontId="119" fillId="0" borderId="308" xfId="0" applyFont="1" applyBorder="1" applyAlignment="1">
      <alignment horizontal="center"/>
    </xf>
    <xf numFmtId="167" fontId="27" fillId="28" borderId="284" xfId="0" applyFont="1" applyFill="1" applyBorder="1" applyAlignment="1" applyProtection="1">
      <alignment horizontal="center"/>
    </xf>
    <xf numFmtId="167" fontId="28" fillId="0" borderId="283" xfId="0" applyFont="1" applyBorder="1" applyAlignment="1"/>
    <xf numFmtId="167" fontId="27" fillId="28" borderId="539" xfId="0" applyFont="1" applyFill="1" applyBorder="1" applyAlignment="1" applyProtection="1">
      <alignment horizontal="center" wrapText="1"/>
    </xf>
    <xf numFmtId="167" fontId="28" fillId="0" borderId="164" xfId="0" applyFont="1" applyBorder="1" applyAlignment="1">
      <alignment horizontal="center"/>
    </xf>
    <xf numFmtId="167" fontId="119" fillId="28" borderId="227" xfId="0" applyFont="1" applyFill="1" applyBorder="1" applyAlignment="1" applyProtection="1">
      <alignment horizontal="center"/>
    </xf>
    <xf numFmtId="167" fontId="28" fillId="0" borderId="225" xfId="0" applyFont="1" applyBorder="1" applyAlignment="1">
      <alignment horizontal="center"/>
    </xf>
    <xf numFmtId="167" fontId="28" fillId="0" borderId="228" xfId="0" applyFont="1" applyBorder="1" applyAlignment="1">
      <alignment horizontal="center"/>
    </xf>
    <xf numFmtId="167" fontId="103" fillId="28" borderId="227" xfId="0" applyFont="1" applyFill="1" applyBorder="1" applyAlignment="1" applyProtection="1">
      <alignment horizontal="center" wrapText="1"/>
    </xf>
    <xf numFmtId="167" fontId="27" fillId="33" borderId="83" xfId="0" applyFont="1" applyFill="1" applyBorder="1" applyAlignment="1" applyProtection="1">
      <alignment horizontal="center" wrapText="1"/>
    </xf>
    <xf numFmtId="167" fontId="28" fillId="33" borderId="379" xfId="0" applyFont="1" applyFill="1" applyBorder="1" applyAlignment="1"/>
    <xf numFmtId="167" fontId="31" fillId="28" borderId="83" xfId="0" applyFont="1" applyFill="1" applyBorder="1" applyAlignment="1" applyProtection="1">
      <alignment horizontal="center" wrapText="1"/>
    </xf>
    <xf numFmtId="167" fontId="28" fillId="0" borderId="379" xfId="0" applyFont="1" applyBorder="1" applyAlignment="1"/>
    <xf numFmtId="167" fontId="31" fillId="28" borderId="155" xfId="0" applyFont="1" applyFill="1" applyBorder="1" applyAlignment="1" applyProtection="1">
      <alignment horizontal="center" wrapText="1"/>
    </xf>
    <xf numFmtId="167" fontId="31" fillId="28" borderId="141" xfId="0" applyFont="1" applyFill="1" applyBorder="1" applyAlignment="1" applyProtection="1">
      <alignment horizontal="center" wrapText="1"/>
    </xf>
    <xf numFmtId="167" fontId="31" fillId="33" borderId="539" xfId="0" applyFont="1" applyFill="1" applyBorder="1" applyAlignment="1" applyProtection="1">
      <alignment horizontal="center"/>
    </xf>
    <xf numFmtId="167" fontId="28" fillId="0" borderId="164" xfId="0" applyFont="1" applyBorder="1" applyAlignment="1"/>
    <xf numFmtId="167" fontId="127" fillId="0" borderId="308" xfId="0" applyFont="1" applyBorder="1" applyAlignment="1">
      <alignment horizontal="center"/>
    </xf>
    <xf numFmtId="167" fontId="28" fillId="0" borderId="283" xfId="0" applyFont="1" applyBorder="1" applyAlignment="1">
      <alignment horizontal="center"/>
    </xf>
    <xf numFmtId="167" fontId="28" fillId="0" borderId="308" xfId="0" applyFont="1" applyBorder="1" applyAlignment="1">
      <alignment horizontal="center"/>
    </xf>
    <xf numFmtId="167" fontId="35" fillId="33" borderId="0" xfId="11" applyFont="1" applyFill="1" applyAlignment="1" applyProtection="1">
      <alignment horizontal="center"/>
    </xf>
    <xf numFmtId="167" fontId="27" fillId="33" borderId="0" xfId="11" applyFont="1" applyFill="1" applyAlignment="1" applyProtection="1">
      <alignment horizontal="center"/>
    </xf>
    <xf numFmtId="167" fontId="27" fillId="0" borderId="283" xfId="0" applyFont="1" applyBorder="1" applyAlignment="1">
      <alignment horizontal="center"/>
    </xf>
    <xf numFmtId="167" fontId="27" fillId="0" borderId="308" xfId="0" applyFont="1" applyBorder="1" applyAlignment="1">
      <alignment horizontal="center"/>
    </xf>
    <xf numFmtId="167" fontId="27" fillId="28" borderId="227" xfId="0" applyFont="1" applyFill="1" applyBorder="1" applyAlignment="1" applyProtection="1">
      <alignment horizontal="center"/>
    </xf>
    <xf numFmtId="167" fontId="27" fillId="0" borderId="225" xfId="0" applyFont="1" applyBorder="1" applyAlignment="1">
      <alignment horizontal="center"/>
    </xf>
    <xf numFmtId="167" fontId="27" fillId="0" borderId="228" xfId="0" applyFont="1" applyBorder="1" applyAlignment="1">
      <alignment horizontal="center"/>
    </xf>
    <xf numFmtId="167" fontId="27" fillId="28" borderId="375" xfId="0" applyFont="1" applyFill="1" applyBorder="1" applyAlignment="1" applyProtection="1">
      <alignment horizontal="center"/>
    </xf>
    <xf numFmtId="167" fontId="27" fillId="0" borderId="282" xfId="0" applyFont="1" applyBorder="1" applyAlignment="1">
      <alignment horizontal="center"/>
    </xf>
    <xf numFmtId="167" fontId="26" fillId="33" borderId="0" xfId="0" applyFont="1" applyFill="1" applyAlignment="1" applyProtection="1">
      <alignment wrapText="1"/>
    </xf>
    <xf numFmtId="167" fontId="18" fillId="0" borderId="0" xfId="0" applyFont="1" applyAlignment="1" applyProtection="1">
      <alignment wrapText="1"/>
    </xf>
    <xf numFmtId="167" fontId="28" fillId="0" borderId="0" xfId="0" applyFont="1" applyAlignment="1" applyProtection="1">
      <alignment wrapText="1"/>
    </xf>
    <xf numFmtId="0" fontId="27" fillId="33" borderId="518" xfId="21182" applyFont="1" applyFill="1" applyBorder="1" applyAlignment="1">
      <alignment horizontal="center" vertical="center" wrapText="1"/>
    </xf>
    <xf numFmtId="0" fontId="27" fillId="33" borderId="468" xfId="21182" applyFont="1" applyFill="1" applyBorder="1" applyAlignment="1">
      <alignment horizontal="center" vertical="center" wrapText="1"/>
    </xf>
    <xf numFmtId="0" fontId="27" fillId="33" borderId="525" xfId="21182" applyFont="1" applyFill="1" applyBorder="1" applyAlignment="1">
      <alignment horizontal="center" vertical="center" wrapText="1"/>
    </xf>
    <xf numFmtId="0" fontId="94" fillId="33" borderId="518" xfId="21185" applyFont="1" applyFill="1" applyBorder="1" applyAlignment="1">
      <alignment horizontal="center" vertical="center"/>
    </xf>
    <xf numFmtId="0" fontId="94" fillId="33" borderId="468" xfId="21185" applyFont="1" applyFill="1" applyBorder="1" applyAlignment="1">
      <alignment horizontal="center" vertical="center"/>
    </xf>
    <xf numFmtId="0" fontId="94" fillId="33" borderId="525" xfId="21185" applyFont="1" applyFill="1" applyBorder="1" applyAlignment="1">
      <alignment horizontal="center" vertical="center"/>
    </xf>
    <xf numFmtId="0" fontId="105" fillId="48" borderId="0" xfId="209" quotePrefix="1" applyFont="1" applyFill="1" applyAlignment="1" applyProtection="1">
      <alignment horizontal="center"/>
    </xf>
    <xf numFmtId="167" fontId="23" fillId="33" borderId="0" xfId="21183" applyFont="1" applyFill="1" applyAlignment="1">
      <alignment horizontal="center"/>
    </xf>
    <xf numFmtId="0" fontId="22" fillId="33" borderId="0" xfId="94" applyFont="1" applyFill="1" applyAlignment="1">
      <alignment horizontal="center"/>
    </xf>
    <xf numFmtId="0" fontId="22" fillId="33" borderId="0" xfId="21184" applyFont="1" applyFill="1" applyAlignment="1">
      <alignment horizontal="center"/>
    </xf>
    <xf numFmtId="167" fontId="26" fillId="33" borderId="0" xfId="21183" quotePrefix="1" applyFont="1" applyFill="1" applyBorder="1" applyAlignment="1">
      <alignment horizontal="center"/>
    </xf>
    <xf numFmtId="0" fontId="27" fillId="33" borderId="525" xfId="21182" applyFont="1" applyFill="1" applyBorder="1" applyAlignment="1">
      <alignment horizontal="center" vertical="center"/>
    </xf>
    <xf numFmtId="173" fontId="105" fillId="48" borderId="0" xfId="209" quotePrefix="1" applyNumberFormat="1" applyFont="1" applyFill="1" applyAlignment="1" applyProtection="1">
      <alignment horizontal="center"/>
    </xf>
    <xf numFmtId="0" fontId="94" fillId="33" borderId="0" xfId="21187" applyFont="1" applyFill="1" applyBorder="1" applyAlignment="1">
      <alignment horizontal="center"/>
    </xf>
    <xf numFmtId="0" fontId="155" fillId="33" borderId="581" xfId="21187" applyFont="1" applyFill="1" applyBorder="1" applyAlignment="1">
      <alignment horizontal="center" vertical="center" wrapText="1"/>
    </xf>
    <xf numFmtId="0" fontId="155" fillId="33" borderId="588" xfId="21187" applyFont="1" applyFill="1" applyBorder="1" applyAlignment="1">
      <alignment horizontal="center" vertical="center" wrapText="1"/>
    </xf>
    <xf numFmtId="0" fontId="155" fillId="33" borderId="581" xfId="237" applyFont="1" applyFill="1" applyBorder="1" applyAlignment="1">
      <alignment horizontal="center" vertical="center" wrapText="1"/>
    </xf>
    <xf numFmtId="0" fontId="155" fillId="33" borderId="588" xfId="237" applyFont="1" applyFill="1" applyBorder="1" applyAlignment="1">
      <alignment horizontal="center" vertical="center" wrapText="1"/>
    </xf>
    <xf numFmtId="0" fontId="27" fillId="33" borderId="581" xfId="237" applyFont="1" applyFill="1" applyBorder="1" applyAlignment="1">
      <alignment horizontal="center" vertical="center" wrapText="1"/>
    </xf>
    <xf numFmtId="0" fontId="27" fillId="33" borderId="588" xfId="237" applyFont="1" applyFill="1" applyBorder="1" applyAlignment="1">
      <alignment horizontal="center" vertical="center" wrapText="1"/>
    </xf>
    <xf numFmtId="0" fontId="27" fillId="33" borderId="571" xfId="237" applyFont="1" applyFill="1" applyBorder="1" applyAlignment="1">
      <alignment horizontal="center" vertical="center" wrapText="1"/>
    </xf>
    <xf numFmtId="0" fontId="27" fillId="33" borderId="163" xfId="237" applyFont="1" applyFill="1" applyBorder="1" applyAlignment="1">
      <alignment horizontal="center" vertical="center" wrapText="1"/>
    </xf>
    <xf numFmtId="0" fontId="27" fillId="33" borderId="585" xfId="21187" applyFont="1" applyFill="1" applyBorder="1" applyAlignment="1" applyProtection="1">
      <alignment horizontal="center" vertical="center" wrapText="1"/>
    </xf>
    <xf numFmtId="0" fontId="27" fillId="33" borderId="553" xfId="21187" applyFont="1" applyFill="1" applyBorder="1" applyAlignment="1" applyProtection="1">
      <alignment horizontal="center" vertical="center" wrapText="1"/>
    </xf>
    <xf numFmtId="0" fontId="27" fillId="33" borderId="554" xfId="21187" applyFont="1" applyFill="1" applyBorder="1" applyAlignment="1" applyProtection="1">
      <alignment horizontal="center" vertical="center" wrapText="1"/>
    </xf>
    <xf numFmtId="0" fontId="155" fillId="33" borderId="585" xfId="21187" applyFont="1" applyFill="1" applyBorder="1" applyAlignment="1" applyProtection="1">
      <alignment horizontal="center" vertical="center" wrapText="1"/>
    </xf>
    <xf numFmtId="0" fontId="155" fillId="33" borderId="553" xfId="21187" applyFont="1" applyFill="1" applyBorder="1" applyAlignment="1" applyProtection="1">
      <alignment horizontal="center" vertical="center" wrapText="1"/>
    </xf>
    <xf numFmtId="0" fontId="155" fillId="33" borderId="554" xfId="21187" applyFont="1" applyFill="1" applyBorder="1" applyAlignment="1" applyProtection="1">
      <alignment horizontal="center" vertical="center" wrapText="1"/>
    </xf>
    <xf numFmtId="0" fontId="94" fillId="33" borderId="467" xfId="21187" applyFont="1" applyFill="1" applyBorder="1" applyAlignment="1">
      <alignment horizontal="center" vertical="center"/>
    </xf>
    <xf numFmtId="0" fontId="94" fillId="33" borderId="468" xfId="21187" applyFont="1" applyFill="1" applyBorder="1" applyAlignment="1">
      <alignment horizontal="center" vertical="center"/>
    </xf>
    <xf numFmtId="0" fontId="94" fillId="33" borderId="525" xfId="21187" applyFont="1" applyFill="1" applyBorder="1" applyAlignment="1">
      <alignment horizontal="center" vertical="center"/>
    </xf>
    <xf numFmtId="0" fontId="27" fillId="33" borderId="518" xfId="21187" applyFont="1" applyFill="1" applyBorder="1" applyAlignment="1">
      <alignment horizontal="center" vertical="center"/>
    </xf>
    <xf numFmtId="0" fontId="27" fillId="33" borderId="468" xfId="21187" applyFont="1" applyFill="1" applyBorder="1" applyAlignment="1">
      <alignment horizontal="center" vertical="center"/>
    </xf>
    <xf numFmtId="0" fontId="27" fillId="33" borderId="525" xfId="21187" applyFont="1" applyFill="1" applyBorder="1" applyAlignment="1">
      <alignment horizontal="center" vertical="center"/>
    </xf>
    <xf numFmtId="0" fontId="27" fillId="33" borderId="83" xfId="237" applyFont="1" applyFill="1" applyBorder="1" applyAlignment="1">
      <alignment horizontal="center" vertical="center" wrapText="1"/>
    </xf>
    <xf numFmtId="0" fontId="94" fillId="33" borderId="581" xfId="21187" applyFont="1" applyFill="1" applyBorder="1" applyAlignment="1">
      <alignment horizontal="center" vertical="center" wrapText="1"/>
    </xf>
    <xf numFmtId="0" fontId="94" fillId="33" borderId="588" xfId="21187" applyFont="1" applyFill="1" applyBorder="1" applyAlignment="1">
      <alignment horizontal="center" vertical="center" wrapText="1"/>
    </xf>
    <xf numFmtId="0" fontId="27" fillId="33" borderId="581" xfId="21187" applyFont="1" applyFill="1" applyBorder="1" applyAlignment="1">
      <alignment horizontal="center" vertical="center" wrapText="1"/>
    </xf>
    <xf numFmtId="0" fontId="27" fillId="33" borderId="83" xfId="21187" applyFont="1" applyFill="1" applyBorder="1" applyAlignment="1">
      <alignment horizontal="center" vertical="center" wrapText="1"/>
    </xf>
    <xf numFmtId="0" fontId="27" fillId="33" borderId="522" xfId="237" applyFont="1" applyFill="1" applyBorder="1" applyAlignment="1">
      <alignment horizontal="center" vertical="center" wrapText="1"/>
    </xf>
    <xf numFmtId="0" fontId="27" fillId="33" borderId="522" xfId="21187" applyFont="1" applyFill="1" applyBorder="1" applyAlignment="1" applyProtection="1">
      <alignment horizontal="center" vertical="center" wrapText="1"/>
    </xf>
    <xf numFmtId="0" fontId="27" fillId="33" borderId="83" xfId="21187" applyFont="1" applyFill="1" applyBorder="1" applyAlignment="1" applyProtection="1">
      <alignment horizontal="center" vertical="center" wrapText="1"/>
    </xf>
    <xf numFmtId="0" fontId="27" fillId="33" borderId="588" xfId="21187" applyFont="1" applyFill="1" applyBorder="1" applyAlignment="1" applyProtection="1">
      <alignment horizontal="center" vertical="center" wrapText="1"/>
    </xf>
    <xf numFmtId="0" fontId="35" fillId="33" borderId="0" xfId="21187" applyFont="1" applyFill="1" applyBorder="1" applyAlignment="1">
      <alignment horizontal="center"/>
    </xf>
    <xf numFmtId="0" fontId="155" fillId="33" borderId="539" xfId="237" applyFont="1" applyFill="1" applyBorder="1" applyAlignment="1">
      <alignment horizontal="center" vertical="center" wrapText="1"/>
    </xf>
    <xf numFmtId="0" fontId="155" fillId="33" borderId="591" xfId="237" applyFont="1" applyFill="1" applyBorder="1" applyAlignment="1">
      <alignment horizontal="center" vertical="center" wrapText="1"/>
    </xf>
    <xf numFmtId="0" fontId="27" fillId="33" borderId="469" xfId="21187" applyFont="1" applyFill="1" applyBorder="1" applyAlignment="1">
      <alignment horizontal="center" vertical="center"/>
    </xf>
    <xf numFmtId="0" fontId="27" fillId="33" borderId="605" xfId="21187" applyFont="1" applyFill="1" applyBorder="1" applyAlignment="1" applyProtection="1">
      <alignment horizontal="center" vertical="center" wrapText="1"/>
    </xf>
    <xf numFmtId="0" fontId="27" fillId="33" borderId="605" xfId="237" applyFont="1" applyFill="1" applyBorder="1" applyAlignment="1">
      <alignment horizontal="center" vertical="center" wrapText="1"/>
    </xf>
    <xf numFmtId="0" fontId="27" fillId="33" borderId="591" xfId="21187" applyFont="1" applyFill="1" applyBorder="1" applyAlignment="1" applyProtection="1">
      <alignment horizontal="center" vertical="center" wrapText="1"/>
    </xf>
    <xf numFmtId="0" fontId="155" fillId="33" borderId="605" xfId="21187" applyFont="1" applyFill="1" applyBorder="1" applyAlignment="1" applyProtection="1">
      <alignment horizontal="center" vertical="center" wrapText="1"/>
    </xf>
    <xf numFmtId="0" fontId="155" fillId="33" borderId="605" xfId="237" applyFont="1" applyFill="1" applyBorder="1" applyAlignment="1">
      <alignment horizontal="center" vertical="center" wrapText="1"/>
    </xf>
    <xf numFmtId="0" fontId="27" fillId="33" borderId="539" xfId="237" applyFont="1" applyFill="1" applyBorder="1" applyAlignment="1">
      <alignment horizontal="center" vertical="center" wrapText="1"/>
    </xf>
    <xf numFmtId="0" fontId="27" fillId="33" borderId="97" xfId="237" applyFont="1" applyFill="1" applyBorder="1" applyAlignment="1">
      <alignment horizontal="center" vertical="center" wrapText="1"/>
    </xf>
    <xf numFmtId="167" fontId="101" fillId="33" borderId="0" xfId="0" applyFont="1" applyFill="1" applyBorder="1" applyAlignment="1" applyProtection="1">
      <alignment horizontal="right" wrapText="1"/>
    </xf>
    <xf numFmtId="167" fontId="27" fillId="33" borderId="0" xfId="0" applyFont="1" applyFill="1" applyAlignment="1" applyProtection="1">
      <alignment horizontal="center"/>
      <protection locked="0"/>
    </xf>
  </cellXfs>
  <cellStyles count="21189">
    <cellStyle name="%" xfId="237"/>
    <cellStyle name="20% - Accent1 2" xfId="22"/>
    <cellStyle name="20% - Accent1 2 2" xfId="238"/>
    <cellStyle name="20% - Accent2 2" xfId="23"/>
    <cellStyle name="20% - Accent3 2" xfId="24"/>
    <cellStyle name="20% - Accent4 2" xfId="25"/>
    <cellStyle name="20% - Accent5 2" xfId="26"/>
    <cellStyle name="20% - Accent6 2" xfId="27"/>
    <cellStyle name="40% - Accent1 2" xfId="28"/>
    <cellStyle name="40% - Accent2 2" xfId="29"/>
    <cellStyle name="40% - Accent3 2" xfId="30"/>
    <cellStyle name="40% - Accent4 2" xfId="31"/>
    <cellStyle name="40% - Accent5 2" xfId="32"/>
    <cellStyle name="40% - Accent6 2" xfId="33"/>
    <cellStyle name="60% - Accent1 2" xfId="34"/>
    <cellStyle name="60% - Accent2 2" xfId="35"/>
    <cellStyle name="60% - Accent3 2" xfId="36"/>
    <cellStyle name="60% - Accent4 2" xfId="37"/>
    <cellStyle name="60% - Accent5 2" xfId="38"/>
    <cellStyle name="60% - Accent6 2" xfId="39"/>
    <cellStyle name="Accent1 2" xfId="40"/>
    <cellStyle name="Accent1 3" xfId="65"/>
    <cellStyle name="Accent1 4" xfId="135"/>
    <cellStyle name="Accent2 2" xfId="41"/>
    <cellStyle name="Accent2 3" xfId="66"/>
    <cellStyle name="Accent2 4" xfId="136"/>
    <cellStyle name="Accent3 2" xfId="42"/>
    <cellStyle name="Accent3 3" xfId="67"/>
    <cellStyle name="Accent3 4" xfId="137"/>
    <cellStyle name="Accent4 2" xfId="43"/>
    <cellStyle name="Accent4 3" xfId="68"/>
    <cellStyle name="Accent4 4" xfId="138"/>
    <cellStyle name="Accent5 2" xfId="44"/>
    <cellStyle name="Accent5 3" xfId="69"/>
    <cellStyle name="Accent5 4" xfId="139"/>
    <cellStyle name="Accent6 2" xfId="45"/>
    <cellStyle name="Accent6 3" xfId="70"/>
    <cellStyle name="Accent6 4" xfId="140"/>
    <cellStyle name="AttribBox" xfId="71"/>
    <cellStyle name="AttribBox 10" xfId="19542"/>
    <cellStyle name="AttribBox 11" xfId="19581"/>
    <cellStyle name="AttribBox 12" xfId="20993"/>
    <cellStyle name="AttribBox 2" xfId="18758"/>
    <cellStyle name="AttribBox 2 2" xfId="19984"/>
    <cellStyle name="AttribBox 3" xfId="18790"/>
    <cellStyle name="AttribBox 3 2" xfId="19920"/>
    <cellStyle name="AttribBox 4" xfId="18876"/>
    <cellStyle name="AttribBox 4 2" xfId="20115"/>
    <cellStyle name="AttribBox 5" xfId="19040"/>
    <cellStyle name="AttribBox 5 2" xfId="20203"/>
    <cellStyle name="AttribBox 6" xfId="19163"/>
    <cellStyle name="AttribBox 6 2" xfId="19986"/>
    <cellStyle name="AttribBox 7" xfId="19129"/>
    <cellStyle name="AttribBox 7 2" xfId="20271"/>
    <cellStyle name="AttribBox 8" xfId="19298"/>
    <cellStyle name="AttribBox 8 2" xfId="20201"/>
    <cellStyle name="AttribBox 9" xfId="19538"/>
    <cellStyle name="AttribBox 9 2" xfId="19994"/>
    <cellStyle name="Attribute" xfId="72"/>
    <cellStyle name="Attribute 10" xfId="3628"/>
    <cellStyle name="Attribute 11" xfId="18757"/>
    <cellStyle name="Attribute 12" xfId="19882"/>
    <cellStyle name="Attribute 2" xfId="409"/>
    <cellStyle name="Attribute 2 10" xfId="6977"/>
    <cellStyle name="Attribute 2 2" xfId="1712"/>
    <cellStyle name="Attribute 2 2 2" xfId="4941"/>
    <cellStyle name="Attribute 2 2 3" xfId="7466"/>
    <cellStyle name="Attribute 2 2 4" xfId="12287"/>
    <cellStyle name="Attribute 2 2 5" xfId="14754"/>
    <cellStyle name="Attribute 2 3" xfId="1562"/>
    <cellStyle name="Attribute 2 3 2" xfId="4791"/>
    <cellStyle name="Attribute 2 3 3" xfId="7316"/>
    <cellStyle name="Attribute 2 3 4" xfId="12137"/>
    <cellStyle name="Attribute 2 3 5" xfId="14607"/>
    <cellStyle name="Attribute 2 4" xfId="1663"/>
    <cellStyle name="Attribute 2 4 2" xfId="4892"/>
    <cellStyle name="Attribute 2 4 3" xfId="7417"/>
    <cellStyle name="Attribute 2 4 4" xfId="12238"/>
    <cellStyle name="Attribute 2 4 5" xfId="14705"/>
    <cellStyle name="Attribute 2 5" xfId="1815"/>
    <cellStyle name="Attribute 2 5 2" xfId="5044"/>
    <cellStyle name="Attribute 2 5 3" xfId="7569"/>
    <cellStyle name="Attribute 2 5 4" xfId="12390"/>
    <cellStyle name="Attribute 2 5 5" xfId="14855"/>
    <cellStyle name="Attribute 2 6" xfId="3066"/>
    <cellStyle name="Attribute 2 6 2" xfId="6292"/>
    <cellStyle name="Attribute 2 6 3" xfId="8820"/>
    <cellStyle name="Attribute 2 6 4" xfId="13637"/>
    <cellStyle name="Attribute 2 6 5" xfId="16100"/>
    <cellStyle name="Attribute 2 7" xfId="3756"/>
    <cellStyle name="Attribute 2 8" xfId="4172"/>
    <cellStyle name="Attribute 2 9" xfId="9455"/>
    <cellStyle name="Attribute 3" xfId="1396"/>
    <cellStyle name="Attribute 3 2" xfId="4625"/>
    <cellStyle name="Attribute 3 3" xfId="7150"/>
    <cellStyle name="Attribute 3 4" xfId="11971"/>
    <cellStyle name="Attribute 3 5" xfId="14441"/>
    <cellStyle name="Attribute 4" xfId="1753"/>
    <cellStyle name="Attribute 4 2" xfId="4982"/>
    <cellStyle name="Attribute 4 3" xfId="7507"/>
    <cellStyle name="Attribute 4 4" xfId="12328"/>
    <cellStyle name="Attribute 4 5" xfId="14794"/>
    <cellStyle name="Attribute 5" xfId="2665"/>
    <cellStyle name="Attribute 5 2" xfId="5892"/>
    <cellStyle name="Attribute 5 3" xfId="8419"/>
    <cellStyle name="Attribute 5 4" xfId="13237"/>
    <cellStyle name="Attribute 5 5" xfId="15701"/>
    <cellStyle name="Attribute 6" xfId="3028"/>
    <cellStyle name="Attribute 6 2" xfId="6254"/>
    <cellStyle name="Attribute 6 3" xfId="8782"/>
    <cellStyle name="Attribute 6 4" xfId="13599"/>
    <cellStyle name="Attribute 6 5" xfId="16062"/>
    <cellStyle name="Attribute 7" xfId="3501"/>
    <cellStyle name="Attribute 8" xfId="3452"/>
    <cellStyle name="Attribute 9" xfId="3717"/>
    <cellStyle name="Bad 2" xfId="46"/>
    <cellStyle name="Calculation 2" xfId="47"/>
    <cellStyle name="Calculation 2 10" xfId="1903"/>
    <cellStyle name="Calculation 2 10 10" xfId="20893"/>
    <cellStyle name="Calculation 2 10 2" xfId="5132"/>
    <cellStyle name="Calculation 2 10 3" xfId="7657"/>
    <cellStyle name="Calculation 2 10 4" xfId="10174"/>
    <cellStyle name="Calculation 2 10 5" xfId="12478"/>
    <cellStyle name="Calculation 2 10 6" xfId="14942"/>
    <cellStyle name="Calculation 2 10 7" xfId="17187"/>
    <cellStyle name="Calculation 2 10 8" xfId="20254"/>
    <cellStyle name="Calculation 2 10 9" xfId="20607"/>
    <cellStyle name="Calculation 2 11" xfId="1370"/>
    <cellStyle name="Calculation 2 11 2" xfId="4599"/>
    <cellStyle name="Calculation 2 11 3" xfId="7125"/>
    <cellStyle name="Calculation 2 11 4" xfId="9653"/>
    <cellStyle name="Calculation 2 11 5" xfId="11947"/>
    <cellStyle name="Calculation 2 11 6" xfId="14415"/>
    <cellStyle name="Calculation 2 11 7" xfId="16664"/>
    <cellStyle name="Calculation 2 12" xfId="2126"/>
    <cellStyle name="Calculation 2 12 2" xfId="5354"/>
    <cellStyle name="Calculation 2 12 3" xfId="7880"/>
    <cellStyle name="Calculation 2 12 4" xfId="10396"/>
    <cellStyle name="Calculation 2 12 5" xfId="12699"/>
    <cellStyle name="Calculation 2 12 6" xfId="15164"/>
    <cellStyle name="Calculation 2 12 7" xfId="17408"/>
    <cellStyle name="Calculation 2 13" xfId="1822"/>
    <cellStyle name="Calculation 2 13 2" xfId="5051"/>
    <cellStyle name="Calculation 2 13 3" xfId="7576"/>
    <cellStyle name="Calculation 2 13 4" xfId="10094"/>
    <cellStyle name="Calculation 2 13 5" xfId="12397"/>
    <cellStyle name="Calculation 2 13 6" xfId="14862"/>
    <cellStyle name="Calculation 2 13 7" xfId="17106"/>
    <cellStyle name="Calculation 2 14" xfId="3063"/>
    <cellStyle name="Calculation 2 14 2" xfId="6289"/>
    <cellStyle name="Calculation 2 14 3" xfId="8817"/>
    <cellStyle name="Calculation 2 14 4" xfId="11329"/>
    <cellStyle name="Calculation 2 14 5" xfId="13634"/>
    <cellStyle name="Calculation 2 14 6" xfId="16097"/>
    <cellStyle name="Calculation 2 14 7" xfId="18339"/>
    <cellStyle name="Calculation 2 15" xfId="762"/>
    <cellStyle name="Calculation 2 15 2" xfId="4061"/>
    <cellStyle name="Calculation 2 15 3" xfId="3640"/>
    <cellStyle name="Calculation 2 15 4" xfId="4357"/>
    <cellStyle name="Calculation 2 15 5" xfId="3730"/>
    <cellStyle name="Calculation 2 15 6" xfId="4152"/>
    <cellStyle name="Calculation 2 15 7" xfId="6964"/>
    <cellStyle name="Calculation 2 16" xfId="3478"/>
    <cellStyle name="Calculation 2 17" xfId="6882"/>
    <cellStyle name="Calculation 2 18" xfId="6708"/>
    <cellStyle name="Calculation 2 19" xfId="18732"/>
    <cellStyle name="Calculation 2 2" xfId="130"/>
    <cellStyle name="Calculation 2 2 10" xfId="1660"/>
    <cellStyle name="Calculation 2 2 10 10" xfId="20939"/>
    <cellStyle name="Calculation 2 2 10 2" xfId="4889"/>
    <cellStyle name="Calculation 2 2 10 3" xfId="7414"/>
    <cellStyle name="Calculation 2 2 10 4" xfId="9937"/>
    <cellStyle name="Calculation 2 2 10 5" xfId="12235"/>
    <cellStyle name="Calculation 2 2 10 6" xfId="14702"/>
    <cellStyle name="Calculation 2 2 10 7" xfId="16948"/>
    <cellStyle name="Calculation 2 2 10 8" xfId="20302"/>
    <cellStyle name="Calculation 2 2 10 9" xfId="20654"/>
    <cellStyle name="Calculation 2 2 11" xfId="2113"/>
    <cellStyle name="Calculation 2 2 11 2" xfId="5341"/>
    <cellStyle name="Calculation 2 2 11 3" xfId="7867"/>
    <cellStyle name="Calculation 2 2 11 4" xfId="10383"/>
    <cellStyle name="Calculation 2 2 11 5" xfId="12686"/>
    <cellStyle name="Calculation 2 2 11 6" xfId="15151"/>
    <cellStyle name="Calculation 2 2 11 7" xfId="17395"/>
    <cellStyle name="Calculation 2 2 12" xfId="2839"/>
    <cellStyle name="Calculation 2 2 12 2" xfId="6065"/>
    <cellStyle name="Calculation 2 2 12 3" xfId="8593"/>
    <cellStyle name="Calculation 2 2 12 4" xfId="11106"/>
    <cellStyle name="Calculation 2 2 12 5" xfId="13410"/>
    <cellStyle name="Calculation 2 2 12 6" xfId="15873"/>
    <cellStyle name="Calculation 2 2 12 7" xfId="18116"/>
    <cellStyle name="Calculation 2 2 13" xfId="3060"/>
    <cellStyle name="Calculation 2 2 13 2" xfId="6286"/>
    <cellStyle name="Calculation 2 2 13 3" xfId="8814"/>
    <cellStyle name="Calculation 2 2 13 4" xfId="11326"/>
    <cellStyle name="Calculation 2 2 13 5" xfId="13631"/>
    <cellStyle name="Calculation 2 2 13 6" xfId="16094"/>
    <cellStyle name="Calculation 2 2 13 7" xfId="18336"/>
    <cellStyle name="Calculation 2 2 14" xfId="777"/>
    <cellStyle name="Calculation 2 2 14 2" xfId="4071"/>
    <cellStyle name="Calculation 2 2 14 3" xfId="3502"/>
    <cellStyle name="Calculation 2 2 14 4" xfId="4442"/>
    <cellStyle name="Calculation 2 2 14 5" xfId="3858"/>
    <cellStyle name="Calculation 2 2 14 6" xfId="6924"/>
    <cellStyle name="Calculation 2 2 14 7" xfId="14253"/>
    <cellStyle name="Calculation 2 2 15" xfId="3543"/>
    <cellStyle name="Calculation 2 2 16" xfId="6828"/>
    <cellStyle name="Calculation 2 2 17" xfId="6930"/>
    <cellStyle name="Calculation 2 2 18" xfId="18776"/>
    <cellStyle name="Calculation 2 2 19" xfId="18724"/>
    <cellStyle name="Calculation 2 2 2" xfId="197"/>
    <cellStyle name="Calculation 2 2 2 10" xfId="2333"/>
    <cellStyle name="Calculation 2 2 2 10 10" xfId="20834"/>
    <cellStyle name="Calculation 2 2 2 10 2" xfId="5560"/>
    <cellStyle name="Calculation 2 2 2 10 3" xfId="8087"/>
    <cellStyle name="Calculation 2 2 2 10 4" xfId="10601"/>
    <cellStyle name="Calculation 2 2 2 10 5" xfId="12905"/>
    <cellStyle name="Calculation 2 2 2 10 6" xfId="15369"/>
    <cellStyle name="Calculation 2 2 2 10 7" xfId="17613"/>
    <cellStyle name="Calculation 2 2 2 10 8" xfId="20195"/>
    <cellStyle name="Calculation 2 2 2 10 9" xfId="20547"/>
    <cellStyle name="Calculation 2 2 2 11" xfId="2327"/>
    <cellStyle name="Calculation 2 2 2 11 2" xfId="5554"/>
    <cellStyle name="Calculation 2 2 2 11 3" xfId="8081"/>
    <cellStyle name="Calculation 2 2 2 11 4" xfId="10595"/>
    <cellStyle name="Calculation 2 2 2 11 5" xfId="12899"/>
    <cellStyle name="Calculation 2 2 2 11 6" xfId="15363"/>
    <cellStyle name="Calculation 2 2 2 11 7" xfId="17607"/>
    <cellStyle name="Calculation 2 2 2 12" xfId="1454"/>
    <cellStyle name="Calculation 2 2 2 12 2" xfId="4683"/>
    <cellStyle name="Calculation 2 2 2 12 3" xfId="7208"/>
    <cellStyle name="Calculation 2 2 2 12 4" xfId="9735"/>
    <cellStyle name="Calculation 2 2 2 12 5" xfId="12029"/>
    <cellStyle name="Calculation 2 2 2 12 6" xfId="14499"/>
    <cellStyle name="Calculation 2 2 2 12 7" xfId="16745"/>
    <cellStyle name="Calculation 2 2 2 13" xfId="3253"/>
    <cellStyle name="Calculation 2 2 2 13 2" xfId="6478"/>
    <cellStyle name="Calculation 2 2 2 13 3" xfId="9007"/>
    <cellStyle name="Calculation 2 2 2 13 4" xfId="11518"/>
    <cellStyle name="Calculation 2 2 2 13 5" xfId="13822"/>
    <cellStyle name="Calculation 2 2 2 13 6" xfId="16287"/>
    <cellStyle name="Calculation 2 2 2 13 7" xfId="18526"/>
    <cellStyle name="Calculation 2 2 2 14" xfId="827"/>
    <cellStyle name="Calculation 2 2 2 14 2" xfId="4112"/>
    <cellStyle name="Calculation 2 2 2 14 3" xfId="6673"/>
    <cellStyle name="Calculation 2 2 2 14 4" xfId="9201"/>
    <cellStyle name="Calculation 2 2 2 14 5" xfId="3729"/>
    <cellStyle name="Calculation 2 2 2 14 6" xfId="14026"/>
    <cellStyle name="Calculation 2 2 2 14 7" xfId="10933"/>
    <cellStyle name="Calculation 2 2 2 15" xfId="3598"/>
    <cellStyle name="Calculation 2 2 2 16" xfId="6954"/>
    <cellStyle name="Calculation 2 2 2 17" xfId="4880"/>
    <cellStyle name="Calculation 2 2 2 18" xfId="18862"/>
    <cellStyle name="Calculation 2 2 2 19" xfId="19042"/>
    <cellStyle name="Calculation 2 2 2 2" xfId="239"/>
    <cellStyle name="Calculation 2 2 2 2 10" xfId="2703"/>
    <cellStyle name="Calculation 2 2 2 2 10 2" xfId="5929"/>
    <cellStyle name="Calculation 2 2 2 2 10 3" xfId="8457"/>
    <cellStyle name="Calculation 2 2 2 2 10 4" xfId="10971"/>
    <cellStyle name="Calculation 2 2 2 2 10 5" xfId="13274"/>
    <cellStyle name="Calculation 2 2 2 2 10 6" xfId="15739"/>
    <cellStyle name="Calculation 2 2 2 2 10 7" xfId="17980"/>
    <cellStyle name="Calculation 2 2 2 2 11" xfId="2664"/>
    <cellStyle name="Calculation 2 2 2 2 11 2" xfId="5891"/>
    <cellStyle name="Calculation 2 2 2 2 11 3" xfId="8418"/>
    <cellStyle name="Calculation 2 2 2 2 11 4" xfId="10932"/>
    <cellStyle name="Calculation 2 2 2 2 11 5" xfId="13236"/>
    <cellStyle name="Calculation 2 2 2 2 11 6" xfId="15700"/>
    <cellStyle name="Calculation 2 2 2 2 11 7" xfId="17943"/>
    <cellStyle name="Calculation 2 2 2 2 12" xfId="3057"/>
    <cellStyle name="Calculation 2 2 2 2 12 2" xfId="6283"/>
    <cellStyle name="Calculation 2 2 2 2 12 3" xfId="8811"/>
    <cellStyle name="Calculation 2 2 2 2 12 4" xfId="11323"/>
    <cellStyle name="Calculation 2 2 2 2 12 5" xfId="13628"/>
    <cellStyle name="Calculation 2 2 2 2 12 6" xfId="16091"/>
    <cellStyle name="Calculation 2 2 2 2 12 7" xfId="18333"/>
    <cellStyle name="Calculation 2 2 2 2 13" xfId="834"/>
    <cellStyle name="Calculation 2 2 2 2 13 2" xfId="4119"/>
    <cellStyle name="Calculation 2 2 2 2 13 3" xfId="6679"/>
    <cellStyle name="Calculation 2 2 2 2 13 4" xfId="9207"/>
    <cellStyle name="Calculation 2 2 2 2 13 5" xfId="9218"/>
    <cellStyle name="Calculation 2 2 2 2 13 6" xfId="14033"/>
    <cellStyle name="Calculation 2 2 2 2 13 7" xfId="14219"/>
    <cellStyle name="Calculation 2 2 2 2 14" xfId="3710"/>
    <cellStyle name="Calculation 2 2 2 2 15" xfId="8968"/>
    <cellStyle name="Calculation 2 2 2 2 16" xfId="6748"/>
    <cellStyle name="Calculation 2 2 2 2 17" xfId="3728"/>
    <cellStyle name="Calculation 2 2 2 2 18" xfId="18863"/>
    <cellStyle name="Calculation 2 2 2 2 19" xfId="19043"/>
    <cellStyle name="Calculation 2 2 2 2 2" xfId="550"/>
    <cellStyle name="Calculation 2 2 2 2 2 10" xfId="1121"/>
    <cellStyle name="Calculation 2 2 2 2 2 10 2" xfId="4364"/>
    <cellStyle name="Calculation 2 2 2 2 2 10 3" xfId="6903"/>
    <cellStyle name="Calculation 2 2 2 2 2 10 4" xfId="9432"/>
    <cellStyle name="Calculation 2 2 2 2 2 10 5" xfId="11749"/>
    <cellStyle name="Calculation 2 2 2 2 2 10 6" xfId="14212"/>
    <cellStyle name="Calculation 2 2 2 2 2 10 7" xfId="16493"/>
    <cellStyle name="Calculation 2 2 2 2 2 11" xfId="3875"/>
    <cellStyle name="Calculation 2 2 2 2 2 12" xfId="4153"/>
    <cellStyle name="Calculation 2 2 2 2 2 13" xfId="4105"/>
    <cellStyle name="Calculation 2 2 2 2 2 14" xfId="14152"/>
    <cellStyle name="Calculation 2 2 2 2 2 15" xfId="20044"/>
    <cellStyle name="Calculation 2 2 2 2 2 16" xfId="19899"/>
    <cellStyle name="Calculation 2 2 2 2 2 2" xfId="1839"/>
    <cellStyle name="Calculation 2 2 2 2 2 2 2" xfId="5068"/>
    <cellStyle name="Calculation 2 2 2 2 2 2 3" xfId="7593"/>
    <cellStyle name="Calculation 2 2 2 2 2 2 4" xfId="10110"/>
    <cellStyle name="Calculation 2 2 2 2 2 2 5" xfId="12414"/>
    <cellStyle name="Calculation 2 2 2 2 2 2 6" xfId="14878"/>
    <cellStyle name="Calculation 2 2 2 2 2 2 7" xfId="17123"/>
    <cellStyle name="Calculation 2 2 2 2 2 3" xfId="2088"/>
    <cellStyle name="Calculation 2 2 2 2 2 3 2" xfId="5316"/>
    <cellStyle name="Calculation 2 2 2 2 2 3 3" xfId="7842"/>
    <cellStyle name="Calculation 2 2 2 2 2 3 4" xfId="10358"/>
    <cellStyle name="Calculation 2 2 2 2 2 3 5" xfId="12661"/>
    <cellStyle name="Calculation 2 2 2 2 2 3 6" xfId="15127"/>
    <cellStyle name="Calculation 2 2 2 2 2 3 7" xfId="17370"/>
    <cellStyle name="Calculation 2 2 2 2 2 4" xfId="2344"/>
    <cellStyle name="Calculation 2 2 2 2 2 4 2" xfId="5571"/>
    <cellStyle name="Calculation 2 2 2 2 2 4 3" xfId="8098"/>
    <cellStyle name="Calculation 2 2 2 2 2 4 4" xfId="10612"/>
    <cellStyle name="Calculation 2 2 2 2 2 4 5" xfId="12916"/>
    <cellStyle name="Calculation 2 2 2 2 2 4 6" xfId="15380"/>
    <cellStyle name="Calculation 2 2 2 2 2 4 7" xfId="17624"/>
    <cellStyle name="Calculation 2 2 2 2 2 5" xfId="1393"/>
    <cellStyle name="Calculation 2 2 2 2 2 5 2" xfId="4622"/>
    <cellStyle name="Calculation 2 2 2 2 2 5 3" xfId="7147"/>
    <cellStyle name="Calculation 2 2 2 2 2 5 4" xfId="9675"/>
    <cellStyle name="Calculation 2 2 2 2 2 5 5" xfId="11968"/>
    <cellStyle name="Calculation 2 2 2 2 2 5 6" xfId="14438"/>
    <cellStyle name="Calculation 2 2 2 2 2 5 7" xfId="16685"/>
    <cellStyle name="Calculation 2 2 2 2 2 6" xfId="2814"/>
    <cellStyle name="Calculation 2 2 2 2 2 6 2" xfId="6040"/>
    <cellStyle name="Calculation 2 2 2 2 2 6 3" xfId="8568"/>
    <cellStyle name="Calculation 2 2 2 2 2 6 4" xfId="11081"/>
    <cellStyle name="Calculation 2 2 2 2 2 6 5" xfId="13385"/>
    <cellStyle name="Calculation 2 2 2 2 2 6 6" xfId="15849"/>
    <cellStyle name="Calculation 2 2 2 2 2 6 7" xfId="18091"/>
    <cellStyle name="Calculation 2 2 2 2 2 7" xfId="3010"/>
    <cellStyle name="Calculation 2 2 2 2 2 7 2" xfId="6236"/>
    <cellStyle name="Calculation 2 2 2 2 2 7 3" xfId="8764"/>
    <cellStyle name="Calculation 2 2 2 2 2 7 4" xfId="11277"/>
    <cellStyle name="Calculation 2 2 2 2 2 7 5" xfId="13581"/>
    <cellStyle name="Calculation 2 2 2 2 2 7 6" xfId="16044"/>
    <cellStyle name="Calculation 2 2 2 2 2 7 7" xfId="18287"/>
    <cellStyle name="Calculation 2 2 2 2 2 8" xfId="3218"/>
    <cellStyle name="Calculation 2 2 2 2 2 8 2" xfId="6443"/>
    <cellStyle name="Calculation 2 2 2 2 2 8 3" xfId="8972"/>
    <cellStyle name="Calculation 2 2 2 2 2 8 4" xfId="11483"/>
    <cellStyle name="Calculation 2 2 2 2 2 8 5" xfId="13787"/>
    <cellStyle name="Calculation 2 2 2 2 2 8 6" xfId="16252"/>
    <cellStyle name="Calculation 2 2 2 2 2 8 7" xfId="18491"/>
    <cellStyle name="Calculation 2 2 2 2 2 9" xfId="2149"/>
    <cellStyle name="Calculation 2 2 2 2 2 9 2" xfId="5377"/>
    <cellStyle name="Calculation 2 2 2 2 2 9 3" xfId="7903"/>
    <cellStyle name="Calculation 2 2 2 2 2 9 4" xfId="10419"/>
    <cellStyle name="Calculation 2 2 2 2 2 9 5" xfId="12722"/>
    <cellStyle name="Calculation 2 2 2 2 2 9 6" xfId="15187"/>
    <cellStyle name="Calculation 2 2 2 2 2 9 7" xfId="17431"/>
    <cellStyle name="Calculation 2 2 2 2 20" xfId="18867"/>
    <cellStyle name="Calculation 2 2 2 2 21" xfId="19061"/>
    <cellStyle name="Calculation 2 2 2 2 22" xfId="19087"/>
    <cellStyle name="Calculation 2 2 2 2 23" xfId="19005"/>
    <cellStyle name="Calculation 2 2 2 2 24" xfId="19158"/>
    <cellStyle name="Calculation 2 2 2 2 25" xfId="19513"/>
    <cellStyle name="Calculation 2 2 2 2 26" xfId="19521"/>
    <cellStyle name="Calculation 2 2 2 2 27" xfId="19509"/>
    <cellStyle name="Calculation 2 2 2 2 28" xfId="19529"/>
    <cellStyle name="Calculation 2 2 2 2 29" xfId="20524"/>
    <cellStyle name="Calculation 2 2 2 2 3" xfId="701"/>
    <cellStyle name="Calculation 2 2 2 2 3 10" xfId="1270"/>
    <cellStyle name="Calculation 2 2 2 2 3 10 2" xfId="4499"/>
    <cellStyle name="Calculation 2 2 2 2 3 10 3" xfId="7025"/>
    <cellStyle name="Calculation 2 2 2 2 3 10 4" xfId="9553"/>
    <cellStyle name="Calculation 2 2 2 2 3 10 5" xfId="11848"/>
    <cellStyle name="Calculation 2 2 2 2 3 10 6" xfId="14315"/>
    <cellStyle name="Calculation 2 2 2 2 3 10 7" xfId="16565"/>
    <cellStyle name="Calculation 2 2 2 2 3 11" xfId="4000"/>
    <cellStyle name="Calculation 2 2 2 2 3 12" xfId="4419"/>
    <cellStyle name="Calculation 2 2 2 2 3 13" xfId="3503"/>
    <cellStyle name="Calculation 2 2 2 2 3 14" xfId="3675"/>
    <cellStyle name="Calculation 2 2 2 2 3 15" xfId="20027"/>
    <cellStyle name="Calculation 2 2 2 2 3 16" xfId="19885"/>
    <cellStyle name="Calculation 2 2 2 2 3 2" xfId="1979"/>
    <cellStyle name="Calculation 2 2 2 2 3 2 2" xfId="5208"/>
    <cellStyle name="Calculation 2 2 2 2 3 2 3" xfId="7733"/>
    <cellStyle name="Calculation 2 2 2 2 3 2 4" xfId="10249"/>
    <cellStyle name="Calculation 2 2 2 2 3 2 5" xfId="12553"/>
    <cellStyle name="Calculation 2 2 2 2 3 2 6" xfId="15018"/>
    <cellStyle name="Calculation 2 2 2 2 3 2 7" xfId="17262"/>
    <cellStyle name="Calculation 2 2 2 2 3 3" xfId="2225"/>
    <cellStyle name="Calculation 2 2 2 2 3 3 2" xfId="5452"/>
    <cellStyle name="Calculation 2 2 2 2 3 3 3" xfId="7979"/>
    <cellStyle name="Calculation 2 2 2 2 3 3 4" xfId="10493"/>
    <cellStyle name="Calculation 2 2 2 2 3 3 5" xfId="12797"/>
    <cellStyle name="Calculation 2 2 2 2 3 3 6" xfId="15261"/>
    <cellStyle name="Calculation 2 2 2 2 3 3 7" xfId="17505"/>
    <cellStyle name="Calculation 2 2 2 2 3 4" xfId="2475"/>
    <cellStyle name="Calculation 2 2 2 2 3 4 2" xfId="5702"/>
    <cellStyle name="Calculation 2 2 2 2 3 4 3" xfId="8229"/>
    <cellStyle name="Calculation 2 2 2 2 3 4 4" xfId="10743"/>
    <cellStyle name="Calculation 2 2 2 2 3 4 5" xfId="13047"/>
    <cellStyle name="Calculation 2 2 2 2 3 4 6" xfId="15511"/>
    <cellStyle name="Calculation 2 2 2 2 3 4 7" xfId="17755"/>
    <cellStyle name="Calculation 2 2 2 2 3 5" xfId="1349"/>
    <cellStyle name="Calculation 2 2 2 2 3 5 2" xfId="4578"/>
    <cellStyle name="Calculation 2 2 2 2 3 5 3" xfId="7104"/>
    <cellStyle name="Calculation 2 2 2 2 3 5 4" xfId="9632"/>
    <cellStyle name="Calculation 2 2 2 2 3 5 5" xfId="11926"/>
    <cellStyle name="Calculation 2 2 2 2 3 5 6" xfId="14394"/>
    <cellStyle name="Calculation 2 2 2 2 3 5 7" xfId="16643"/>
    <cellStyle name="Calculation 2 2 2 2 3 6" xfId="2933"/>
    <cellStyle name="Calculation 2 2 2 2 3 6 2" xfId="6159"/>
    <cellStyle name="Calculation 2 2 2 2 3 6 3" xfId="8687"/>
    <cellStyle name="Calculation 2 2 2 2 3 6 4" xfId="11200"/>
    <cellStyle name="Calculation 2 2 2 2 3 6 5" xfId="13504"/>
    <cellStyle name="Calculation 2 2 2 2 3 6 6" xfId="15967"/>
    <cellStyle name="Calculation 2 2 2 2 3 6 7" xfId="18210"/>
    <cellStyle name="Calculation 2 2 2 2 3 7" xfId="3117"/>
    <cellStyle name="Calculation 2 2 2 2 3 7 2" xfId="6342"/>
    <cellStyle name="Calculation 2 2 2 2 3 7 3" xfId="8871"/>
    <cellStyle name="Calculation 2 2 2 2 3 7 4" xfId="11382"/>
    <cellStyle name="Calculation 2 2 2 2 3 7 5" xfId="13687"/>
    <cellStyle name="Calculation 2 2 2 2 3 7 6" xfId="16151"/>
    <cellStyle name="Calculation 2 2 2 2 3 7 7" xfId="18391"/>
    <cellStyle name="Calculation 2 2 2 2 3 8" xfId="3316"/>
    <cellStyle name="Calculation 2 2 2 2 3 8 2" xfId="6541"/>
    <cellStyle name="Calculation 2 2 2 2 3 8 3" xfId="9070"/>
    <cellStyle name="Calculation 2 2 2 2 3 8 4" xfId="11581"/>
    <cellStyle name="Calculation 2 2 2 2 3 8 5" xfId="13885"/>
    <cellStyle name="Calculation 2 2 2 2 3 8 6" xfId="16350"/>
    <cellStyle name="Calculation 2 2 2 2 3 8 7" xfId="18589"/>
    <cellStyle name="Calculation 2 2 2 2 3 9" xfId="3390"/>
    <cellStyle name="Calculation 2 2 2 2 3 9 2" xfId="6615"/>
    <cellStyle name="Calculation 2 2 2 2 3 9 3" xfId="9144"/>
    <cellStyle name="Calculation 2 2 2 2 3 9 4" xfId="11655"/>
    <cellStyle name="Calculation 2 2 2 2 3 9 5" xfId="13959"/>
    <cellStyle name="Calculation 2 2 2 2 3 9 6" xfId="16424"/>
    <cellStyle name="Calculation 2 2 2 2 3 9 7" xfId="18663"/>
    <cellStyle name="Calculation 2 2 2 2 30" xfId="21066"/>
    <cellStyle name="Calculation 2 2 2 2 4" xfId="516"/>
    <cellStyle name="Calculation 2 2 2 2 4 10" xfId="1087"/>
    <cellStyle name="Calculation 2 2 2 2 4 10 2" xfId="4336"/>
    <cellStyle name="Calculation 2 2 2 2 4 10 3" xfId="6878"/>
    <cellStyle name="Calculation 2 2 2 2 4 10 4" xfId="9409"/>
    <cellStyle name="Calculation 2 2 2 2 4 10 5" xfId="11734"/>
    <cellStyle name="Calculation 2 2 2 2 4 10 6" xfId="14195"/>
    <cellStyle name="Calculation 2 2 2 2 4 10 7" xfId="16487"/>
    <cellStyle name="Calculation 2 2 2 2 4 11" xfId="3846"/>
    <cellStyle name="Calculation 2 2 2 2 4 12" xfId="3512"/>
    <cellStyle name="Calculation 2 2 2 2 4 13" xfId="3571"/>
    <cellStyle name="Calculation 2 2 2 2 4 14" xfId="9212"/>
    <cellStyle name="Calculation 2 2 2 2 4 15" xfId="19942"/>
    <cellStyle name="Calculation 2 2 2 2 4 16" xfId="19659"/>
    <cellStyle name="Calculation 2 2 2 2 4 2" xfId="1808"/>
    <cellStyle name="Calculation 2 2 2 2 4 2 2" xfId="5037"/>
    <cellStyle name="Calculation 2 2 2 2 4 2 3" xfId="7562"/>
    <cellStyle name="Calculation 2 2 2 2 4 2 4" xfId="10081"/>
    <cellStyle name="Calculation 2 2 2 2 4 2 5" xfId="12383"/>
    <cellStyle name="Calculation 2 2 2 2 4 2 6" xfId="14849"/>
    <cellStyle name="Calculation 2 2 2 2 4 2 7" xfId="17093"/>
    <cellStyle name="Calculation 2 2 2 2 4 3" xfId="2069"/>
    <cellStyle name="Calculation 2 2 2 2 4 3 2" xfId="5297"/>
    <cellStyle name="Calculation 2 2 2 2 4 3 3" xfId="7823"/>
    <cellStyle name="Calculation 2 2 2 2 4 3 4" xfId="10339"/>
    <cellStyle name="Calculation 2 2 2 2 4 3 5" xfId="12642"/>
    <cellStyle name="Calculation 2 2 2 2 4 3 6" xfId="15108"/>
    <cellStyle name="Calculation 2 2 2 2 4 3 7" xfId="17351"/>
    <cellStyle name="Calculation 2 2 2 2 4 4" xfId="2314"/>
    <cellStyle name="Calculation 2 2 2 2 4 4 2" xfId="5541"/>
    <cellStyle name="Calculation 2 2 2 2 4 4 3" xfId="8068"/>
    <cellStyle name="Calculation 2 2 2 2 4 4 4" xfId="10582"/>
    <cellStyle name="Calculation 2 2 2 2 4 4 5" xfId="12886"/>
    <cellStyle name="Calculation 2 2 2 2 4 4 6" xfId="15350"/>
    <cellStyle name="Calculation 2 2 2 2 4 4 7" xfId="17594"/>
    <cellStyle name="Calculation 2 2 2 2 4 5" xfId="2549"/>
    <cellStyle name="Calculation 2 2 2 2 4 5 2" xfId="5776"/>
    <cellStyle name="Calculation 2 2 2 2 4 5 3" xfId="8303"/>
    <cellStyle name="Calculation 2 2 2 2 4 5 4" xfId="10817"/>
    <cellStyle name="Calculation 2 2 2 2 4 5 5" xfId="13121"/>
    <cellStyle name="Calculation 2 2 2 2 4 5 6" xfId="15585"/>
    <cellStyle name="Calculation 2 2 2 2 4 5 7" xfId="17829"/>
    <cellStyle name="Calculation 2 2 2 2 4 6" xfId="2789"/>
    <cellStyle name="Calculation 2 2 2 2 4 6 2" xfId="6015"/>
    <cellStyle name="Calculation 2 2 2 2 4 6 3" xfId="8543"/>
    <cellStyle name="Calculation 2 2 2 2 4 6 4" xfId="11057"/>
    <cellStyle name="Calculation 2 2 2 2 4 6 5" xfId="13360"/>
    <cellStyle name="Calculation 2 2 2 2 4 6 6" xfId="15825"/>
    <cellStyle name="Calculation 2 2 2 2 4 6 7" xfId="18066"/>
    <cellStyle name="Calculation 2 2 2 2 4 7" xfId="2993"/>
    <cellStyle name="Calculation 2 2 2 2 4 7 2" xfId="6219"/>
    <cellStyle name="Calculation 2 2 2 2 4 7 3" xfId="8747"/>
    <cellStyle name="Calculation 2 2 2 2 4 7 4" xfId="11260"/>
    <cellStyle name="Calculation 2 2 2 2 4 7 5" xfId="13564"/>
    <cellStyle name="Calculation 2 2 2 2 4 7 6" xfId="16027"/>
    <cellStyle name="Calculation 2 2 2 2 4 7 7" xfId="18270"/>
    <cellStyle name="Calculation 2 2 2 2 4 8" xfId="3205"/>
    <cellStyle name="Calculation 2 2 2 2 4 8 2" xfId="6430"/>
    <cellStyle name="Calculation 2 2 2 2 4 8 3" xfId="8959"/>
    <cellStyle name="Calculation 2 2 2 2 4 8 4" xfId="11470"/>
    <cellStyle name="Calculation 2 2 2 2 4 8 5" xfId="13775"/>
    <cellStyle name="Calculation 2 2 2 2 4 8 6" xfId="16239"/>
    <cellStyle name="Calculation 2 2 2 2 4 8 7" xfId="18479"/>
    <cellStyle name="Calculation 2 2 2 2 4 9" xfId="1661"/>
    <cellStyle name="Calculation 2 2 2 2 4 9 2" xfId="4890"/>
    <cellStyle name="Calculation 2 2 2 2 4 9 3" xfId="7415"/>
    <cellStyle name="Calculation 2 2 2 2 4 9 4" xfId="9938"/>
    <cellStyle name="Calculation 2 2 2 2 4 9 5" xfId="12236"/>
    <cellStyle name="Calculation 2 2 2 2 4 9 6" xfId="14703"/>
    <cellStyle name="Calculation 2 2 2 2 4 9 7" xfId="16949"/>
    <cellStyle name="Calculation 2 2 2 2 5" xfId="420"/>
    <cellStyle name="Calculation 2 2 2 2 5 10" xfId="992"/>
    <cellStyle name="Calculation 2 2 2 2 5 10 2" xfId="4255"/>
    <cellStyle name="Calculation 2 2 2 2 5 10 3" xfId="6796"/>
    <cellStyle name="Calculation 2 2 2 2 5 10 4" xfId="9326"/>
    <cellStyle name="Calculation 2 2 2 2 5 10 5" xfId="6960"/>
    <cellStyle name="Calculation 2 2 2 2 5 10 6" xfId="14125"/>
    <cellStyle name="Calculation 2 2 2 2 5 10 7" xfId="3712"/>
    <cellStyle name="Calculation 2 2 2 2 5 11" xfId="3767"/>
    <cellStyle name="Calculation 2 2 2 2 5 12" xfId="3793"/>
    <cellStyle name="Calculation 2 2 2 2 5 13" xfId="3627"/>
    <cellStyle name="Calculation 2 2 2 2 5 14" xfId="14261"/>
    <cellStyle name="Calculation 2 2 2 2 5 15" xfId="20398"/>
    <cellStyle name="Calculation 2 2 2 2 5 16" xfId="20216"/>
    <cellStyle name="Calculation 2 2 2 2 5 2" xfId="1723"/>
    <cellStyle name="Calculation 2 2 2 2 5 2 2" xfId="4952"/>
    <cellStyle name="Calculation 2 2 2 2 5 2 3" xfId="7477"/>
    <cellStyle name="Calculation 2 2 2 2 5 2 4" xfId="9998"/>
    <cellStyle name="Calculation 2 2 2 2 5 2 5" xfId="12298"/>
    <cellStyle name="Calculation 2 2 2 2 5 2 6" xfId="14765"/>
    <cellStyle name="Calculation 2 2 2 2 5 2 7" xfId="17009"/>
    <cellStyle name="Calculation 2 2 2 2 5 3" xfId="1933"/>
    <cellStyle name="Calculation 2 2 2 2 5 3 2" xfId="5162"/>
    <cellStyle name="Calculation 2 2 2 2 5 3 3" xfId="7687"/>
    <cellStyle name="Calculation 2 2 2 2 5 3 4" xfId="10204"/>
    <cellStyle name="Calculation 2 2 2 2 5 3 5" xfId="12508"/>
    <cellStyle name="Calculation 2 2 2 2 5 3 6" xfId="14972"/>
    <cellStyle name="Calculation 2 2 2 2 5 3 7" xfId="17217"/>
    <cellStyle name="Calculation 2 2 2 2 5 4" xfId="1614"/>
    <cellStyle name="Calculation 2 2 2 2 5 4 2" xfId="4843"/>
    <cellStyle name="Calculation 2 2 2 2 5 4 3" xfId="7368"/>
    <cellStyle name="Calculation 2 2 2 2 5 4 4" xfId="9893"/>
    <cellStyle name="Calculation 2 2 2 2 5 4 5" xfId="12189"/>
    <cellStyle name="Calculation 2 2 2 2 5 4 6" xfId="14657"/>
    <cellStyle name="Calculation 2 2 2 2 5 4 7" xfId="16903"/>
    <cellStyle name="Calculation 2 2 2 2 5 5" xfId="1429"/>
    <cellStyle name="Calculation 2 2 2 2 5 5 2" xfId="4658"/>
    <cellStyle name="Calculation 2 2 2 2 5 5 3" xfId="7183"/>
    <cellStyle name="Calculation 2 2 2 2 5 5 4" xfId="9710"/>
    <cellStyle name="Calculation 2 2 2 2 5 5 5" xfId="12004"/>
    <cellStyle name="Calculation 2 2 2 2 5 5 6" xfId="14474"/>
    <cellStyle name="Calculation 2 2 2 2 5 5 7" xfId="16720"/>
    <cellStyle name="Calculation 2 2 2 2 5 6" xfId="2683"/>
    <cellStyle name="Calculation 2 2 2 2 5 6 2" xfId="5910"/>
    <cellStyle name="Calculation 2 2 2 2 5 6 3" xfId="8437"/>
    <cellStyle name="Calculation 2 2 2 2 5 6 4" xfId="10951"/>
    <cellStyle name="Calculation 2 2 2 2 5 6 5" xfId="13255"/>
    <cellStyle name="Calculation 2 2 2 2 5 6 6" xfId="15719"/>
    <cellStyle name="Calculation 2 2 2 2 5 6 7" xfId="17961"/>
    <cellStyle name="Calculation 2 2 2 2 5 7" xfId="2432"/>
    <cellStyle name="Calculation 2 2 2 2 5 7 2" xfId="5659"/>
    <cellStyle name="Calculation 2 2 2 2 5 7 3" xfId="8186"/>
    <cellStyle name="Calculation 2 2 2 2 5 7 4" xfId="10700"/>
    <cellStyle name="Calculation 2 2 2 2 5 7 5" xfId="13004"/>
    <cellStyle name="Calculation 2 2 2 2 5 7 6" xfId="15468"/>
    <cellStyle name="Calculation 2 2 2 2 5 7 7" xfId="17712"/>
    <cellStyle name="Calculation 2 2 2 2 5 8" xfId="3073"/>
    <cellStyle name="Calculation 2 2 2 2 5 8 2" xfId="6299"/>
    <cellStyle name="Calculation 2 2 2 2 5 8 3" xfId="8827"/>
    <cellStyle name="Calculation 2 2 2 2 5 8 4" xfId="11338"/>
    <cellStyle name="Calculation 2 2 2 2 5 8 5" xfId="13644"/>
    <cellStyle name="Calculation 2 2 2 2 5 8 6" xfId="16107"/>
    <cellStyle name="Calculation 2 2 2 2 5 8 7" xfId="18348"/>
    <cellStyle name="Calculation 2 2 2 2 5 9" xfId="3413"/>
    <cellStyle name="Calculation 2 2 2 2 5 9 2" xfId="6638"/>
    <cellStyle name="Calculation 2 2 2 2 5 9 3" xfId="9167"/>
    <cellStyle name="Calculation 2 2 2 2 5 9 4" xfId="11678"/>
    <cellStyle name="Calculation 2 2 2 2 5 9 5" xfId="13982"/>
    <cellStyle name="Calculation 2 2 2 2 5 9 6" xfId="16447"/>
    <cellStyle name="Calculation 2 2 2 2 5 9 7" xfId="18686"/>
    <cellStyle name="Calculation 2 2 2 2 6" xfId="1550"/>
    <cellStyle name="Calculation 2 2 2 2 6 10" xfId="20492"/>
    <cellStyle name="Calculation 2 2 2 2 6 2" xfId="4779"/>
    <cellStyle name="Calculation 2 2 2 2 6 3" xfId="7304"/>
    <cellStyle name="Calculation 2 2 2 2 6 4" xfId="9830"/>
    <cellStyle name="Calculation 2 2 2 2 6 5" xfId="12125"/>
    <cellStyle name="Calculation 2 2 2 2 6 6" xfId="14595"/>
    <cellStyle name="Calculation 2 2 2 2 6 7" xfId="16840"/>
    <cellStyle name="Calculation 2 2 2 2 6 8" xfId="19936"/>
    <cellStyle name="Calculation 2 2 2 2 6 9" xfId="20383"/>
    <cellStyle name="Calculation 2 2 2 2 7" xfId="1912"/>
    <cellStyle name="Calculation 2 2 2 2 7 10" xfId="20471"/>
    <cellStyle name="Calculation 2 2 2 2 7 2" xfId="5141"/>
    <cellStyle name="Calculation 2 2 2 2 7 3" xfId="7666"/>
    <cellStyle name="Calculation 2 2 2 2 7 4" xfId="10183"/>
    <cellStyle name="Calculation 2 2 2 2 7 5" xfId="12487"/>
    <cellStyle name="Calculation 2 2 2 2 7 6" xfId="14951"/>
    <cellStyle name="Calculation 2 2 2 2 7 7" xfId="17196"/>
    <cellStyle name="Calculation 2 2 2 2 7 8" xfId="20009"/>
    <cellStyle name="Calculation 2 2 2 2 7 9" xfId="20444"/>
    <cellStyle name="Calculation 2 2 2 2 8" xfId="1581"/>
    <cellStyle name="Calculation 2 2 2 2 8 10" xfId="20739"/>
    <cellStyle name="Calculation 2 2 2 2 8 2" xfId="4810"/>
    <cellStyle name="Calculation 2 2 2 2 8 3" xfId="7335"/>
    <cellStyle name="Calculation 2 2 2 2 8 4" xfId="9861"/>
    <cellStyle name="Calculation 2 2 2 2 8 5" xfId="12156"/>
    <cellStyle name="Calculation 2 2 2 2 8 6" xfId="14625"/>
    <cellStyle name="Calculation 2 2 2 2 8 7" xfId="16870"/>
    <cellStyle name="Calculation 2 2 2 2 8 8" xfId="20096"/>
    <cellStyle name="Calculation 2 2 2 2 8 9" xfId="20515"/>
    <cellStyle name="Calculation 2 2 2 2 9" xfId="2579"/>
    <cellStyle name="Calculation 2 2 2 2 9 10" xfId="19866"/>
    <cellStyle name="Calculation 2 2 2 2 9 2" xfId="5806"/>
    <cellStyle name="Calculation 2 2 2 2 9 3" xfId="8333"/>
    <cellStyle name="Calculation 2 2 2 2 9 4" xfId="10847"/>
    <cellStyle name="Calculation 2 2 2 2 9 5" xfId="13151"/>
    <cellStyle name="Calculation 2 2 2 2 9 6" xfId="15615"/>
    <cellStyle name="Calculation 2 2 2 2 9 7" xfId="17859"/>
    <cellStyle name="Calculation 2 2 2 2 9 8" xfId="19982"/>
    <cellStyle name="Calculation 2 2 2 2 9 9" xfId="20420"/>
    <cellStyle name="Calculation 2 2 2 20" xfId="18752"/>
    <cellStyle name="Calculation 2 2 2 21" xfId="19063"/>
    <cellStyle name="Calculation 2 2 2 22" xfId="18995"/>
    <cellStyle name="Calculation 2 2 2 23" xfId="19160"/>
    <cellStyle name="Calculation 2 2 2 24" xfId="19031"/>
    <cellStyle name="Calculation 2 2 2 25" xfId="19512"/>
    <cellStyle name="Calculation 2 2 2 26" xfId="19288"/>
    <cellStyle name="Calculation 2 2 2 27" xfId="19539"/>
    <cellStyle name="Calculation 2 2 2 28" xfId="19578"/>
    <cellStyle name="Calculation 2 2 2 29" xfId="20531"/>
    <cellStyle name="Calculation 2 2 2 3" xfId="413"/>
    <cellStyle name="Calculation 2 2 2 3 10" xfId="985"/>
    <cellStyle name="Calculation 2 2 2 3 10 2" xfId="4248"/>
    <cellStyle name="Calculation 2 2 2 3 10 3" xfId="6789"/>
    <cellStyle name="Calculation 2 2 2 3 10 4" xfId="9319"/>
    <cellStyle name="Calculation 2 2 2 3 10 5" xfId="3536"/>
    <cellStyle name="Calculation 2 2 2 3 10 6" xfId="14118"/>
    <cellStyle name="Calculation 2 2 2 3 10 7" xfId="11800"/>
    <cellStyle name="Calculation 2 2 2 3 11" xfId="3760"/>
    <cellStyle name="Calculation 2 2 2 3 12" xfId="4431"/>
    <cellStyle name="Calculation 2 2 2 3 13" xfId="9373"/>
    <cellStyle name="Calculation 2 2 2 3 14" xfId="6699"/>
    <cellStyle name="Calculation 2 2 2 3 15" xfId="20043"/>
    <cellStyle name="Calculation 2 2 2 3 16" xfId="20225"/>
    <cellStyle name="Calculation 2 2 2 3 2" xfId="1716"/>
    <cellStyle name="Calculation 2 2 2 3 2 2" xfId="4945"/>
    <cellStyle name="Calculation 2 2 2 3 2 3" xfId="7470"/>
    <cellStyle name="Calculation 2 2 2 3 2 4" xfId="9991"/>
    <cellStyle name="Calculation 2 2 2 3 2 5" xfId="12291"/>
    <cellStyle name="Calculation 2 2 2 3 2 6" xfId="14758"/>
    <cellStyle name="Calculation 2 2 2 3 2 7" xfId="17002"/>
    <cellStyle name="Calculation 2 2 2 3 3" xfId="1401"/>
    <cellStyle name="Calculation 2 2 2 3 3 2" xfId="4630"/>
    <cellStyle name="Calculation 2 2 2 3 3 3" xfId="7155"/>
    <cellStyle name="Calculation 2 2 2 3 3 4" xfId="9682"/>
    <cellStyle name="Calculation 2 2 2 3 3 5" xfId="11976"/>
    <cellStyle name="Calculation 2 2 2 3 3 6" xfId="14446"/>
    <cellStyle name="Calculation 2 2 2 3 3 7" xfId="16692"/>
    <cellStyle name="Calculation 2 2 2 3 4" xfId="1622"/>
    <cellStyle name="Calculation 2 2 2 3 4 2" xfId="4851"/>
    <cellStyle name="Calculation 2 2 2 3 4 3" xfId="7376"/>
    <cellStyle name="Calculation 2 2 2 3 4 4" xfId="9901"/>
    <cellStyle name="Calculation 2 2 2 3 4 5" xfId="12197"/>
    <cellStyle name="Calculation 2 2 2 3 4 6" xfId="14665"/>
    <cellStyle name="Calculation 2 2 2 3 4 7" xfId="16911"/>
    <cellStyle name="Calculation 2 2 2 3 5" xfId="2075"/>
    <cellStyle name="Calculation 2 2 2 3 5 2" xfId="5303"/>
    <cellStyle name="Calculation 2 2 2 3 5 3" xfId="7829"/>
    <cellStyle name="Calculation 2 2 2 3 5 4" xfId="10345"/>
    <cellStyle name="Calculation 2 2 2 3 5 5" xfId="12648"/>
    <cellStyle name="Calculation 2 2 2 3 5 6" xfId="15114"/>
    <cellStyle name="Calculation 2 2 2 3 5 7" xfId="17357"/>
    <cellStyle name="Calculation 2 2 2 3 6" xfId="2112"/>
    <cellStyle name="Calculation 2 2 2 3 6 2" xfId="5340"/>
    <cellStyle name="Calculation 2 2 2 3 6 3" xfId="7866"/>
    <cellStyle name="Calculation 2 2 2 3 6 4" xfId="10382"/>
    <cellStyle name="Calculation 2 2 2 3 6 5" xfId="12685"/>
    <cellStyle name="Calculation 2 2 2 3 6 6" xfId="15150"/>
    <cellStyle name="Calculation 2 2 2 3 6 7" xfId="17394"/>
    <cellStyle name="Calculation 2 2 2 3 7" xfId="1407"/>
    <cellStyle name="Calculation 2 2 2 3 7 2" xfId="4636"/>
    <cellStyle name="Calculation 2 2 2 3 7 3" xfId="7161"/>
    <cellStyle name="Calculation 2 2 2 3 7 4" xfId="9688"/>
    <cellStyle name="Calculation 2 2 2 3 7 5" xfId="11982"/>
    <cellStyle name="Calculation 2 2 2 3 7 6" xfId="14452"/>
    <cellStyle name="Calculation 2 2 2 3 7 7" xfId="16698"/>
    <cellStyle name="Calculation 2 2 2 3 8" xfId="2600"/>
    <cellStyle name="Calculation 2 2 2 3 8 2" xfId="5827"/>
    <cellStyle name="Calculation 2 2 2 3 8 3" xfId="8354"/>
    <cellStyle name="Calculation 2 2 2 3 8 4" xfId="10868"/>
    <cellStyle name="Calculation 2 2 2 3 8 5" xfId="13172"/>
    <cellStyle name="Calculation 2 2 2 3 8 6" xfId="15636"/>
    <cellStyle name="Calculation 2 2 2 3 8 7" xfId="17879"/>
    <cellStyle name="Calculation 2 2 2 3 9" xfId="3407"/>
    <cellStyle name="Calculation 2 2 2 3 9 2" xfId="6632"/>
    <cellStyle name="Calculation 2 2 2 3 9 3" xfId="9161"/>
    <cellStyle name="Calculation 2 2 2 3 9 4" xfId="11672"/>
    <cellStyle name="Calculation 2 2 2 3 9 5" xfId="13976"/>
    <cellStyle name="Calculation 2 2 2 3 9 6" xfId="16441"/>
    <cellStyle name="Calculation 2 2 2 3 9 7" xfId="18680"/>
    <cellStyle name="Calculation 2 2 2 30" xfId="21065"/>
    <cellStyle name="Calculation 2 2 2 4" xfId="503"/>
    <cellStyle name="Calculation 2 2 2 4 10" xfId="1074"/>
    <cellStyle name="Calculation 2 2 2 4 10 2" xfId="4323"/>
    <cellStyle name="Calculation 2 2 2 4 10 3" xfId="6865"/>
    <cellStyle name="Calculation 2 2 2 4 10 4" xfId="9396"/>
    <cellStyle name="Calculation 2 2 2 4 10 5" xfId="11721"/>
    <cellStyle name="Calculation 2 2 2 4 10 6" xfId="14182"/>
    <cellStyle name="Calculation 2 2 2 4 10 7" xfId="11759"/>
    <cellStyle name="Calculation 2 2 2 4 11" xfId="3833"/>
    <cellStyle name="Calculation 2 2 2 4 12" xfId="3679"/>
    <cellStyle name="Calculation 2 2 2 4 13" xfId="9254"/>
    <cellStyle name="Calculation 2 2 2 4 14" xfId="3671"/>
    <cellStyle name="Calculation 2 2 2 4 15" xfId="20031"/>
    <cellStyle name="Calculation 2 2 2 4 16" xfId="19889"/>
    <cellStyle name="Calculation 2 2 2 4 2" xfId="1795"/>
    <cellStyle name="Calculation 2 2 2 4 2 2" xfId="5024"/>
    <cellStyle name="Calculation 2 2 2 4 2 3" xfId="7549"/>
    <cellStyle name="Calculation 2 2 2 4 2 4" xfId="10068"/>
    <cellStyle name="Calculation 2 2 2 4 2 5" xfId="12370"/>
    <cellStyle name="Calculation 2 2 2 4 2 6" xfId="14836"/>
    <cellStyle name="Calculation 2 2 2 4 2 7" xfId="17080"/>
    <cellStyle name="Calculation 2 2 2 4 3" xfId="2056"/>
    <cellStyle name="Calculation 2 2 2 4 3 2" xfId="5284"/>
    <cellStyle name="Calculation 2 2 2 4 3 3" xfId="7810"/>
    <cellStyle name="Calculation 2 2 2 4 3 4" xfId="10326"/>
    <cellStyle name="Calculation 2 2 2 4 3 5" xfId="12629"/>
    <cellStyle name="Calculation 2 2 2 4 3 6" xfId="15095"/>
    <cellStyle name="Calculation 2 2 2 4 3 7" xfId="17338"/>
    <cellStyle name="Calculation 2 2 2 4 4" xfId="2301"/>
    <cellStyle name="Calculation 2 2 2 4 4 2" xfId="5528"/>
    <cellStyle name="Calculation 2 2 2 4 4 3" xfId="8055"/>
    <cellStyle name="Calculation 2 2 2 4 4 4" xfId="10569"/>
    <cellStyle name="Calculation 2 2 2 4 4 5" xfId="12873"/>
    <cellStyle name="Calculation 2 2 2 4 4 6" xfId="15337"/>
    <cellStyle name="Calculation 2 2 2 4 4 7" xfId="17581"/>
    <cellStyle name="Calculation 2 2 2 4 5" xfId="2594"/>
    <cellStyle name="Calculation 2 2 2 4 5 2" xfId="5821"/>
    <cellStyle name="Calculation 2 2 2 4 5 3" xfId="8348"/>
    <cellStyle name="Calculation 2 2 2 4 5 4" xfId="10862"/>
    <cellStyle name="Calculation 2 2 2 4 5 5" xfId="13166"/>
    <cellStyle name="Calculation 2 2 2 4 5 6" xfId="15630"/>
    <cellStyle name="Calculation 2 2 2 4 5 7" xfId="17873"/>
    <cellStyle name="Calculation 2 2 2 4 6" xfId="2776"/>
    <cellStyle name="Calculation 2 2 2 4 6 2" xfId="6002"/>
    <cellStyle name="Calculation 2 2 2 4 6 3" xfId="8530"/>
    <cellStyle name="Calculation 2 2 2 4 6 4" xfId="11044"/>
    <cellStyle name="Calculation 2 2 2 4 6 5" xfId="13347"/>
    <cellStyle name="Calculation 2 2 2 4 6 6" xfId="15812"/>
    <cellStyle name="Calculation 2 2 2 4 6 7" xfId="18053"/>
    <cellStyle name="Calculation 2 2 2 4 7" xfId="2325"/>
    <cellStyle name="Calculation 2 2 2 4 7 2" xfId="5552"/>
    <cellStyle name="Calculation 2 2 2 4 7 3" xfId="8079"/>
    <cellStyle name="Calculation 2 2 2 4 7 4" xfId="10593"/>
    <cellStyle name="Calculation 2 2 2 4 7 5" xfId="12897"/>
    <cellStyle name="Calculation 2 2 2 4 7 6" xfId="15361"/>
    <cellStyle name="Calculation 2 2 2 4 7 7" xfId="17605"/>
    <cellStyle name="Calculation 2 2 2 4 8" xfId="3192"/>
    <cellStyle name="Calculation 2 2 2 4 8 2" xfId="6417"/>
    <cellStyle name="Calculation 2 2 2 4 8 3" xfId="8946"/>
    <cellStyle name="Calculation 2 2 2 4 8 4" xfId="11457"/>
    <cellStyle name="Calculation 2 2 2 4 8 5" xfId="13762"/>
    <cellStyle name="Calculation 2 2 2 4 8 6" xfId="16226"/>
    <cellStyle name="Calculation 2 2 2 4 8 7" xfId="18466"/>
    <cellStyle name="Calculation 2 2 2 4 9" xfId="3016"/>
    <cellStyle name="Calculation 2 2 2 4 9 2" xfId="6242"/>
    <cellStyle name="Calculation 2 2 2 4 9 3" xfId="8770"/>
    <cellStyle name="Calculation 2 2 2 4 9 4" xfId="11283"/>
    <cellStyle name="Calculation 2 2 2 4 9 5" xfId="13587"/>
    <cellStyle name="Calculation 2 2 2 4 9 6" xfId="16050"/>
    <cellStyle name="Calculation 2 2 2 4 9 7" xfId="18293"/>
    <cellStyle name="Calculation 2 2 2 5" xfId="729"/>
    <cellStyle name="Calculation 2 2 2 5 10" xfId="1298"/>
    <cellStyle name="Calculation 2 2 2 5 10 2" xfId="4527"/>
    <cellStyle name="Calculation 2 2 2 5 10 3" xfId="7053"/>
    <cellStyle name="Calculation 2 2 2 5 10 4" xfId="9581"/>
    <cellStyle name="Calculation 2 2 2 5 10 5" xfId="11876"/>
    <cellStyle name="Calculation 2 2 2 5 10 6" xfId="14343"/>
    <cellStyle name="Calculation 2 2 2 5 10 7" xfId="16593"/>
    <cellStyle name="Calculation 2 2 2 5 11" xfId="4028"/>
    <cellStyle name="Calculation 2 2 2 5 12" xfId="3480"/>
    <cellStyle name="Calculation 2 2 2 5 13" xfId="6841"/>
    <cellStyle name="Calculation 2 2 2 5 14" xfId="14255"/>
    <cellStyle name="Calculation 2 2 2 5 15" xfId="19968"/>
    <cellStyle name="Calculation 2 2 2 5 16" xfId="20160"/>
    <cellStyle name="Calculation 2 2 2 5 2" xfId="2007"/>
    <cellStyle name="Calculation 2 2 2 5 2 2" xfId="5236"/>
    <cellStyle name="Calculation 2 2 2 5 2 3" xfId="7761"/>
    <cellStyle name="Calculation 2 2 2 5 2 4" xfId="10277"/>
    <cellStyle name="Calculation 2 2 2 5 2 5" xfId="12581"/>
    <cellStyle name="Calculation 2 2 2 5 2 6" xfId="15046"/>
    <cellStyle name="Calculation 2 2 2 5 2 7" xfId="17290"/>
    <cellStyle name="Calculation 2 2 2 5 3" xfId="2253"/>
    <cellStyle name="Calculation 2 2 2 5 3 2" xfId="5480"/>
    <cellStyle name="Calculation 2 2 2 5 3 3" xfId="8007"/>
    <cellStyle name="Calculation 2 2 2 5 3 4" xfId="10521"/>
    <cellStyle name="Calculation 2 2 2 5 3 5" xfId="12825"/>
    <cellStyle name="Calculation 2 2 2 5 3 6" xfId="15289"/>
    <cellStyle name="Calculation 2 2 2 5 3 7" xfId="17533"/>
    <cellStyle name="Calculation 2 2 2 5 4" xfId="2503"/>
    <cellStyle name="Calculation 2 2 2 5 4 2" xfId="5730"/>
    <cellStyle name="Calculation 2 2 2 5 4 3" xfId="8257"/>
    <cellStyle name="Calculation 2 2 2 5 4 4" xfId="10771"/>
    <cellStyle name="Calculation 2 2 2 5 4 5" xfId="13075"/>
    <cellStyle name="Calculation 2 2 2 5 4 6" xfId="15539"/>
    <cellStyle name="Calculation 2 2 2 5 4 7" xfId="17783"/>
    <cellStyle name="Calculation 2 2 2 5 5" xfId="2731"/>
    <cellStyle name="Calculation 2 2 2 5 5 2" xfId="5957"/>
    <cellStyle name="Calculation 2 2 2 5 5 3" xfId="8485"/>
    <cellStyle name="Calculation 2 2 2 5 5 4" xfId="10999"/>
    <cellStyle name="Calculation 2 2 2 5 5 5" xfId="13302"/>
    <cellStyle name="Calculation 2 2 2 5 5 6" xfId="15767"/>
    <cellStyle name="Calculation 2 2 2 5 5 7" xfId="18008"/>
    <cellStyle name="Calculation 2 2 2 5 6" xfId="2961"/>
    <cellStyle name="Calculation 2 2 2 5 6 2" xfId="6187"/>
    <cellStyle name="Calculation 2 2 2 5 6 3" xfId="8715"/>
    <cellStyle name="Calculation 2 2 2 5 6 4" xfId="11228"/>
    <cellStyle name="Calculation 2 2 2 5 6 5" xfId="13532"/>
    <cellStyle name="Calculation 2 2 2 5 6 6" xfId="15995"/>
    <cellStyle name="Calculation 2 2 2 5 6 7" xfId="18238"/>
    <cellStyle name="Calculation 2 2 2 5 7" xfId="3145"/>
    <cellStyle name="Calculation 2 2 2 5 7 2" xfId="6370"/>
    <cellStyle name="Calculation 2 2 2 5 7 3" xfId="8899"/>
    <cellStyle name="Calculation 2 2 2 5 7 4" xfId="11410"/>
    <cellStyle name="Calculation 2 2 2 5 7 5" xfId="13715"/>
    <cellStyle name="Calculation 2 2 2 5 7 6" xfId="16179"/>
    <cellStyle name="Calculation 2 2 2 5 7 7" xfId="18419"/>
    <cellStyle name="Calculation 2 2 2 5 8" xfId="3344"/>
    <cellStyle name="Calculation 2 2 2 5 8 2" xfId="6569"/>
    <cellStyle name="Calculation 2 2 2 5 8 3" xfId="9098"/>
    <cellStyle name="Calculation 2 2 2 5 8 4" xfId="11609"/>
    <cellStyle name="Calculation 2 2 2 5 8 5" xfId="13913"/>
    <cellStyle name="Calculation 2 2 2 5 8 6" xfId="16378"/>
    <cellStyle name="Calculation 2 2 2 5 8 7" xfId="18617"/>
    <cellStyle name="Calculation 2 2 2 5 9" xfId="3270"/>
    <cellStyle name="Calculation 2 2 2 5 9 2" xfId="6495"/>
    <cellStyle name="Calculation 2 2 2 5 9 3" xfId="9024"/>
    <cellStyle name="Calculation 2 2 2 5 9 4" xfId="11535"/>
    <cellStyle name="Calculation 2 2 2 5 9 5" xfId="13839"/>
    <cellStyle name="Calculation 2 2 2 5 9 6" xfId="16304"/>
    <cellStyle name="Calculation 2 2 2 5 9 7" xfId="18543"/>
    <cellStyle name="Calculation 2 2 2 6" xfId="426"/>
    <cellStyle name="Calculation 2 2 2 6 10" xfId="998"/>
    <cellStyle name="Calculation 2 2 2 6 10 2" xfId="4261"/>
    <cellStyle name="Calculation 2 2 2 6 10 3" xfId="6802"/>
    <cellStyle name="Calculation 2 2 2 6 10 4" xfId="9332"/>
    <cellStyle name="Calculation 2 2 2 6 10 5" xfId="3810"/>
    <cellStyle name="Calculation 2 2 2 6 10 6" xfId="14131"/>
    <cellStyle name="Calculation 2 2 2 6 10 7" xfId="11788"/>
    <cellStyle name="Calculation 2 2 2 6 11" xfId="3773"/>
    <cellStyle name="Calculation 2 2 2 6 12" xfId="4351"/>
    <cellStyle name="Calculation 2 2 2 6 13" xfId="3581"/>
    <cellStyle name="Calculation 2 2 2 6 14" xfId="9197"/>
    <cellStyle name="Calculation 2 2 2 6 15" xfId="20499"/>
    <cellStyle name="Calculation 2 2 2 6 16" xfId="20717"/>
    <cellStyle name="Calculation 2 2 2 6 2" xfId="1729"/>
    <cellStyle name="Calculation 2 2 2 6 2 2" xfId="4958"/>
    <cellStyle name="Calculation 2 2 2 6 2 3" xfId="7483"/>
    <cellStyle name="Calculation 2 2 2 6 2 4" xfId="10004"/>
    <cellStyle name="Calculation 2 2 2 6 2 5" xfId="12304"/>
    <cellStyle name="Calculation 2 2 2 6 2 6" xfId="14771"/>
    <cellStyle name="Calculation 2 2 2 6 2 7" xfId="17015"/>
    <cellStyle name="Calculation 2 2 2 6 3" xfId="1557"/>
    <cellStyle name="Calculation 2 2 2 6 3 2" xfId="4786"/>
    <cellStyle name="Calculation 2 2 2 6 3 3" xfId="7311"/>
    <cellStyle name="Calculation 2 2 2 6 3 4" xfId="9837"/>
    <cellStyle name="Calculation 2 2 2 6 3 5" xfId="12132"/>
    <cellStyle name="Calculation 2 2 2 6 3 6" xfId="14602"/>
    <cellStyle name="Calculation 2 2 2 6 3 7" xfId="16847"/>
    <cellStyle name="Calculation 2 2 2 6 4" xfId="1749"/>
    <cellStyle name="Calculation 2 2 2 6 4 2" xfId="4978"/>
    <cellStyle name="Calculation 2 2 2 6 4 3" xfId="7503"/>
    <cellStyle name="Calculation 2 2 2 6 4 4" xfId="10023"/>
    <cellStyle name="Calculation 2 2 2 6 4 5" xfId="12324"/>
    <cellStyle name="Calculation 2 2 2 6 4 6" xfId="14790"/>
    <cellStyle name="Calculation 2 2 2 6 4 7" xfId="17035"/>
    <cellStyle name="Calculation 2 2 2 6 5" xfId="1347"/>
    <cellStyle name="Calculation 2 2 2 6 5 2" xfId="4576"/>
    <cellStyle name="Calculation 2 2 2 6 5 3" xfId="7102"/>
    <cellStyle name="Calculation 2 2 2 6 5 4" xfId="9630"/>
    <cellStyle name="Calculation 2 2 2 6 5 5" xfId="11924"/>
    <cellStyle name="Calculation 2 2 2 6 5 6" xfId="14392"/>
    <cellStyle name="Calculation 2 2 2 6 5 7" xfId="16641"/>
    <cellStyle name="Calculation 2 2 2 6 6" xfId="1917"/>
    <cellStyle name="Calculation 2 2 2 6 6 2" xfId="5146"/>
    <cellStyle name="Calculation 2 2 2 6 6 3" xfId="7671"/>
    <cellStyle name="Calculation 2 2 2 6 6 4" xfId="10188"/>
    <cellStyle name="Calculation 2 2 2 6 6 5" xfId="12492"/>
    <cellStyle name="Calculation 2 2 2 6 6 6" xfId="14956"/>
    <cellStyle name="Calculation 2 2 2 6 6 7" xfId="17201"/>
    <cellStyle name="Calculation 2 2 2 6 7" xfId="2649"/>
    <cellStyle name="Calculation 2 2 2 6 7 2" xfId="5876"/>
    <cellStyle name="Calculation 2 2 2 6 7 3" xfId="8403"/>
    <cellStyle name="Calculation 2 2 2 6 7 4" xfId="10917"/>
    <cellStyle name="Calculation 2 2 2 6 7 5" xfId="13221"/>
    <cellStyle name="Calculation 2 2 2 6 7 6" xfId="15685"/>
    <cellStyle name="Calculation 2 2 2 6 7 7" xfId="17928"/>
    <cellStyle name="Calculation 2 2 2 6 8" xfId="2656"/>
    <cellStyle name="Calculation 2 2 2 6 8 2" xfId="5883"/>
    <cellStyle name="Calculation 2 2 2 6 8 3" xfId="8410"/>
    <cellStyle name="Calculation 2 2 2 6 8 4" xfId="10924"/>
    <cellStyle name="Calculation 2 2 2 6 8 5" xfId="13228"/>
    <cellStyle name="Calculation 2 2 2 6 8 6" xfId="15692"/>
    <cellStyle name="Calculation 2 2 2 6 8 7" xfId="17935"/>
    <cellStyle name="Calculation 2 2 2 6 9" xfId="3210"/>
    <cellStyle name="Calculation 2 2 2 6 9 2" xfId="6435"/>
    <cellStyle name="Calculation 2 2 2 6 9 3" xfId="8964"/>
    <cellStyle name="Calculation 2 2 2 6 9 4" xfId="11475"/>
    <cellStyle name="Calculation 2 2 2 6 9 5" xfId="13780"/>
    <cellStyle name="Calculation 2 2 2 6 9 6" xfId="16244"/>
    <cellStyle name="Calculation 2 2 2 6 9 7" xfId="18484"/>
    <cellStyle name="Calculation 2 2 2 7" xfId="1509"/>
    <cellStyle name="Calculation 2 2 2 7 10" xfId="20443"/>
    <cellStyle name="Calculation 2 2 2 7 2" xfId="4738"/>
    <cellStyle name="Calculation 2 2 2 7 3" xfId="7263"/>
    <cellStyle name="Calculation 2 2 2 7 4" xfId="9790"/>
    <cellStyle name="Calculation 2 2 2 7 5" xfId="12084"/>
    <cellStyle name="Calculation 2 2 2 7 6" xfId="14554"/>
    <cellStyle name="Calculation 2 2 2 7 7" xfId="16800"/>
    <cellStyle name="Calculation 2 2 2 7 8" xfId="20003"/>
    <cellStyle name="Calculation 2 2 2 7 9" xfId="20438"/>
    <cellStyle name="Calculation 2 2 2 8" xfId="1626"/>
    <cellStyle name="Calculation 2 2 2 8 10" xfId="20452"/>
    <cellStyle name="Calculation 2 2 2 8 2" xfId="4855"/>
    <cellStyle name="Calculation 2 2 2 8 3" xfId="7380"/>
    <cellStyle name="Calculation 2 2 2 8 4" xfId="9905"/>
    <cellStyle name="Calculation 2 2 2 8 5" xfId="12201"/>
    <cellStyle name="Calculation 2 2 2 8 6" xfId="14669"/>
    <cellStyle name="Calculation 2 2 2 8 7" xfId="16915"/>
    <cellStyle name="Calculation 2 2 2 8 8" xfId="19954"/>
    <cellStyle name="Calculation 2 2 2 8 9" xfId="20401"/>
    <cellStyle name="Calculation 2 2 2 9" xfId="1908"/>
    <cellStyle name="Calculation 2 2 2 9 10" xfId="20845"/>
    <cellStyle name="Calculation 2 2 2 9 2" xfId="5137"/>
    <cellStyle name="Calculation 2 2 2 9 3" xfId="7662"/>
    <cellStyle name="Calculation 2 2 2 9 4" xfId="10179"/>
    <cellStyle name="Calculation 2 2 2 9 5" xfId="12483"/>
    <cellStyle name="Calculation 2 2 2 9 6" xfId="14947"/>
    <cellStyle name="Calculation 2 2 2 9 7" xfId="17192"/>
    <cellStyle name="Calculation 2 2 2 9 8" xfId="20208"/>
    <cellStyle name="Calculation 2 2 2 9 9" xfId="20559"/>
    <cellStyle name="Calculation 2 2 20" xfId="18870"/>
    <cellStyle name="Calculation 2 2 21" xfId="19076"/>
    <cellStyle name="Calculation 2 2 22" xfId="19066"/>
    <cellStyle name="Calculation 2 2 23" xfId="18986"/>
    <cellStyle name="Calculation 2 2 24" xfId="19081"/>
    <cellStyle name="Calculation 2 2 25" xfId="19341"/>
    <cellStyle name="Calculation 2 2 26" xfId="19507"/>
    <cellStyle name="Calculation 2 2 27" xfId="19331"/>
    <cellStyle name="Calculation 2 2 28" xfId="19530"/>
    <cellStyle name="Calculation 2 2 29" xfId="20545"/>
    <cellStyle name="Calculation 2 2 3" xfId="240"/>
    <cellStyle name="Calculation 2 2 3 10" xfId="2571"/>
    <cellStyle name="Calculation 2 2 3 10 2" xfId="5798"/>
    <cellStyle name="Calculation 2 2 3 10 3" xfId="8325"/>
    <cellStyle name="Calculation 2 2 3 10 4" xfId="10839"/>
    <cellStyle name="Calculation 2 2 3 10 5" xfId="13143"/>
    <cellStyle name="Calculation 2 2 3 10 6" xfId="15607"/>
    <cellStyle name="Calculation 2 2 3 10 7" xfId="17851"/>
    <cellStyle name="Calculation 2 2 3 11" xfId="2829"/>
    <cellStyle name="Calculation 2 2 3 11 2" xfId="6055"/>
    <cellStyle name="Calculation 2 2 3 11 3" xfId="8583"/>
    <cellStyle name="Calculation 2 2 3 11 4" xfId="11096"/>
    <cellStyle name="Calculation 2 2 3 11 5" xfId="13400"/>
    <cellStyle name="Calculation 2 2 3 11 6" xfId="15863"/>
    <cellStyle name="Calculation 2 2 3 11 7" xfId="18106"/>
    <cellStyle name="Calculation 2 2 3 12" xfId="2554"/>
    <cellStyle name="Calculation 2 2 3 12 2" xfId="5781"/>
    <cellStyle name="Calculation 2 2 3 12 3" xfId="8308"/>
    <cellStyle name="Calculation 2 2 3 12 4" xfId="10822"/>
    <cellStyle name="Calculation 2 2 3 12 5" xfId="13126"/>
    <cellStyle name="Calculation 2 2 3 12 6" xfId="15590"/>
    <cellStyle name="Calculation 2 2 3 12 7" xfId="17834"/>
    <cellStyle name="Calculation 2 2 3 13" xfId="835"/>
    <cellStyle name="Calculation 2 2 3 13 2" xfId="4120"/>
    <cellStyle name="Calculation 2 2 3 13 3" xfId="6680"/>
    <cellStyle name="Calculation 2 2 3 13 4" xfId="9208"/>
    <cellStyle name="Calculation 2 2 3 13 5" xfId="9414"/>
    <cellStyle name="Calculation 2 2 3 13 6" xfId="14034"/>
    <cellStyle name="Calculation 2 2 3 13 7" xfId="9224"/>
    <cellStyle name="Calculation 2 2 3 14" xfId="3526"/>
    <cellStyle name="Calculation 2 2 3 15" xfId="8828"/>
    <cellStyle name="Calculation 2 2 3 16" xfId="9280"/>
    <cellStyle name="Calculation 2 2 3 17" xfId="3716"/>
    <cellStyle name="Calculation 2 2 3 18" xfId="18864"/>
    <cellStyle name="Calculation 2 2 3 19" xfId="19044"/>
    <cellStyle name="Calculation 2 2 3 2" xfId="549"/>
    <cellStyle name="Calculation 2 2 3 2 10" xfId="1120"/>
    <cellStyle name="Calculation 2 2 3 2 10 2" xfId="4363"/>
    <cellStyle name="Calculation 2 2 3 2 10 3" xfId="6902"/>
    <cellStyle name="Calculation 2 2 3 2 10 4" xfId="9431"/>
    <cellStyle name="Calculation 2 2 3 2 10 5" xfId="11748"/>
    <cellStyle name="Calculation 2 2 3 2 10 6" xfId="14211"/>
    <cellStyle name="Calculation 2 2 3 2 10 7" xfId="16492"/>
    <cellStyle name="Calculation 2 2 3 2 11" xfId="3874"/>
    <cellStyle name="Calculation 2 2 3 2 12" xfId="3790"/>
    <cellStyle name="Calculation 2 2 3 2 13" xfId="9491"/>
    <cellStyle name="Calculation 2 2 3 2 14" xfId="14023"/>
    <cellStyle name="Calculation 2 2 3 2 15" xfId="20045"/>
    <cellStyle name="Calculation 2 2 3 2 16" xfId="20227"/>
    <cellStyle name="Calculation 2 2 3 2 2" xfId="1838"/>
    <cellStyle name="Calculation 2 2 3 2 2 2" xfId="5067"/>
    <cellStyle name="Calculation 2 2 3 2 2 3" xfId="7592"/>
    <cellStyle name="Calculation 2 2 3 2 2 4" xfId="10109"/>
    <cellStyle name="Calculation 2 2 3 2 2 5" xfId="12413"/>
    <cellStyle name="Calculation 2 2 3 2 2 6" xfId="14877"/>
    <cellStyle name="Calculation 2 2 3 2 2 7" xfId="17122"/>
    <cellStyle name="Calculation 2 2 3 2 3" xfId="2087"/>
    <cellStyle name="Calculation 2 2 3 2 3 2" xfId="5315"/>
    <cellStyle name="Calculation 2 2 3 2 3 3" xfId="7841"/>
    <cellStyle name="Calculation 2 2 3 2 3 4" xfId="10357"/>
    <cellStyle name="Calculation 2 2 3 2 3 5" xfId="12660"/>
    <cellStyle name="Calculation 2 2 3 2 3 6" xfId="15126"/>
    <cellStyle name="Calculation 2 2 3 2 3 7" xfId="17369"/>
    <cellStyle name="Calculation 2 2 3 2 4" xfId="2343"/>
    <cellStyle name="Calculation 2 2 3 2 4 2" xfId="5570"/>
    <cellStyle name="Calculation 2 2 3 2 4 3" xfId="8097"/>
    <cellStyle name="Calculation 2 2 3 2 4 4" xfId="10611"/>
    <cellStyle name="Calculation 2 2 3 2 4 5" xfId="12915"/>
    <cellStyle name="Calculation 2 2 3 2 4 6" xfId="15379"/>
    <cellStyle name="Calculation 2 2 3 2 4 7" xfId="17623"/>
    <cellStyle name="Calculation 2 2 3 2 5" xfId="2674"/>
    <cellStyle name="Calculation 2 2 3 2 5 2" xfId="5901"/>
    <cellStyle name="Calculation 2 2 3 2 5 3" xfId="8428"/>
    <cellStyle name="Calculation 2 2 3 2 5 4" xfId="10942"/>
    <cellStyle name="Calculation 2 2 3 2 5 5" xfId="13246"/>
    <cellStyle name="Calculation 2 2 3 2 5 6" xfId="15710"/>
    <cellStyle name="Calculation 2 2 3 2 5 7" xfId="17952"/>
    <cellStyle name="Calculation 2 2 3 2 6" xfId="2813"/>
    <cellStyle name="Calculation 2 2 3 2 6 2" xfId="6039"/>
    <cellStyle name="Calculation 2 2 3 2 6 3" xfId="8567"/>
    <cellStyle name="Calculation 2 2 3 2 6 4" xfId="11080"/>
    <cellStyle name="Calculation 2 2 3 2 6 5" xfId="13384"/>
    <cellStyle name="Calculation 2 2 3 2 6 6" xfId="15848"/>
    <cellStyle name="Calculation 2 2 3 2 6 7" xfId="18090"/>
    <cellStyle name="Calculation 2 2 3 2 7" xfId="3009"/>
    <cellStyle name="Calculation 2 2 3 2 7 2" xfId="6235"/>
    <cellStyle name="Calculation 2 2 3 2 7 3" xfId="8763"/>
    <cellStyle name="Calculation 2 2 3 2 7 4" xfId="11276"/>
    <cellStyle name="Calculation 2 2 3 2 7 5" xfId="13580"/>
    <cellStyle name="Calculation 2 2 3 2 7 6" xfId="16043"/>
    <cellStyle name="Calculation 2 2 3 2 7 7" xfId="18286"/>
    <cellStyle name="Calculation 2 2 3 2 8" xfId="3217"/>
    <cellStyle name="Calculation 2 2 3 2 8 2" xfId="6442"/>
    <cellStyle name="Calculation 2 2 3 2 8 3" xfId="8971"/>
    <cellStyle name="Calculation 2 2 3 2 8 4" xfId="11482"/>
    <cellStyle name="Calculation 2 2 3 2 8 5" xfId="13786"/>
    <cellStyle name="Calculation 2 2 3 2 8 6" xfId="16251"/>
    <cellStyle name="Calculation 2 2 3 2 8 7" xfId="18490"/>
    <cellStyle name="Calculation 2 2 3 2 9" xfId="3396"/>
    <cellStyle name="Calculation 2 2 3 2 9 2" xfId="6621"/>
    <cellStyle name="Calculation 2 2 3 2 9 3" xfId="9150"/>
    <cellStyle name="Calculation 2 2 3 2 9 4" xfId="11661"/>
    <cellStyle name="Calculation 2 2 3 2 9 5" xfId="13965"/>
    <cellStyle name="Calculation 2 2 3 2 9 6" xfId="16430"/>
    <cellStyle name="Calculation 2 2 3 2 9 7" xfId="18669"/>
    <cellStyle name="Calculation 2 2 3 20" xfId="19029"/>
    <cellStyle name="Calculation 2 2 3 21" xfId="19051"/>
    <cellStyle name="Calculation 2 2 3 22" xfId="19016"/>
    <cellStyle name="Calculation 2 2 3 23" xfId="19008"/>
    <cellStyle name="Calculation 2 2 3 24" xfId="19205"/>
    <cellStyle name="Calculation 2 2 3 25" xfId="19514"/>
    <cellStyle name="Calculation 2 2 3 26" xfId="19289"/>
    <cellStyle name="Calculation 2 2 3 27" xfId="19353"/>
    <cellStyle name="Calculation 2 2 3 28" xfId="19407"/>
    <cellStyle name="Calculation 2 2 3 29" xfId="20365"/>
    <cellStyle name="Calculation 2 2 3 3" xfId="505"/>
    <cellStyle name="Calculation 2 2 3 3 10" xfId="1076"/>
    <cellStyle name="Calculation 2 2 3 3 10 2" xfId="4325"/>
    <cellStyle name="Calculation 2 2 3 3 10 3" xfId="6867"/>
    <cellStyle name="Calculation 2 2 3 3 10 4" xfId="9398"/>
    <cellStyle name="Calculation 2 2 3 3 10 5" xfId="11723"/>
    <cellStyle name="Calculation 2 2 3 3 10 6" xfId="14184"/>
    <cellStyle name="Calculation 2 2 3 3 10 7" xfId="4398"/>
    <cellStyle name="Calculation 2 2 3 3 11" xfId="3835"/>
    <cellStyle name="Calculation 2 2 3 3 12" xfId="4348"/>
    <cellStyle name="Calculation 2 2 3 3 13" xfId="6956"/>
    <cellStyle name="Calculation 2 2 3 3 14" xfId="4399"/>
    <cellStyle name="Calculation 2 2 3 3 15" xfId="20030"/>
    <cellStyle name="Calculation 2 2 3 3 16" xfId="19888"/>
    <cellStyle name="Calculation 2 2 3 3 2" xfId="1797"/>
    <cellStyle name="Calculation 2 2 3 3 2 2" xfId="5026"/>
    <cellStyle name="Calculation 2 2 3 3 2 3" xfId="7551"/>
    <cellStyle name="Calculation 2 2 3 3 2 4" xfId="10070"/>
    <cellStyle name="Calculation 2 2 3 3 2 5" xfId="12372"/>
    <cellStyle name="Calculation 2 2 3 3 2 6" xfId="14838"/>
    <cellStyle name="Calculation 2 2 3 3 2 7" xfId="17082"/>
    <cellStyle name="Calculation 2 2 3 3 3" xfId="2058"/>
    <cellStyle name="Calculation 2 2 3 3 3 2" xfId="5286"/>
    <cellStyle name="Calculation 2 2 3 3 3 3" xfId="7812"/>
    <cellStyle name="Calculation 2 2 3 3 3 4" xfId="10328"/>
    <cellStyle name="Calculation 2 2 3 3 3 5" xfId="12631"/>
    <cellStyle name="Calculation 2 2 3 3 3 6" xfId="15097"/>
    <cellStyle name="Calculation 2 2 3 3 3 7" xfId="17340"/>
    <cellStyle name="Calculation 2 2 3 3 4" xfId="2303"/>
    <cellStyle name="Calculation 2 2 3 3 4 2" xfId="5530"/>
    <cellStyle name="Calculation 2 2 3 3 4 3" xfId="8057"/>
    <cellStyle name="Calculation 2 2 3 3 4 4" xfId="10571"/>
    <cellStyle name="Calculation 2 2 3 3 4 5" xfId="12875"/>
    <cellStyle name="Calculation 2 2 3 3 4 6" xfId="15339"/>
    <cellStyle name="Calculation 2 2 3 3 4 7" xfId="17583"/>
    <cellStyle name="Calculation 2 2 3 3 5" xfId="1638"/>
    <cellStyle name="Calculation 2 2 3 3 5 2" xfId="4867"/>
    <cellStyle name="Calculation 2 2 3 3 5 3" xfId="7392"/>
    <cellStyle name="Calculation 2 2 3 3 5 4" xfId="9917"/>
    <cellStyle name="Calculation 2 2 3 3 5 5" xfId="12213"/>
    <cellStyle name="Calculation 2 2 3 3 5 6" xfId="14681"/>
    <cellStyle name="Calculation 2 2 3 3 5 7" xfId="16927"/>
    <cellStyle name="Calculation 2 2 3 3 6" xfId="2778"/>
    <cellStyle name="Calculation 2 2 3 3 6 2" xfId="6004"/>
    <cellStyle name="Calculation 2 2 3 3 6 3" xfId="8532"/>
    <cellStyle name="Calculation 2 2 3 3 6 4" xfId="11046"/>
    <cellStyle name="Calculation 2 2 3 3 6 5" xfId="13349"/>
    <cellStyle name="Calculation 2 2 3 3 6 6" xfId="15814"/>
    <cellStyle name="Calculation 2 2 3 3 6 7" xfId="18055"/>
    <cellStyle name="Calculation 2 2 3 3 7" xfId="1468"/>
    <cellStyle name="Calculation 2 2 3 3 7 2" xfId="4697"/>
    <cellStyle name="Calculation 2 2 3 3 7 3" xfId="7222"/>
    <cellStyle name="Calculation 2 2 3 3 7 4" xfId="9749"/>
    <cellStyle name="Calculation 2 2 3 3 7 5" xfId="12043"/>
    <cellStyle name="Calculation 2 2 3 3 7 6" xfId="14513"/>
    <cellStyle name="Calculation 2 2 3 3 7 7" xfId="16759"/>
    <cellStyle name="Calculation 2 2 3 3 8" xfId="3194"/>
    <cellStyle name="Calculation 2 2 3 3 8 2" xfId="6419"/>
    <cellStyle name="Calculation 2 2 3 3 8 3" xfId="8948"/>
    <cellStyle name="Calculation 2 2 3 3 8 4" xfId="11459"/>
    <cellStyle name="Calculation 2 2 3 3 8 5" xfId="13764"/>
    <cellStyle name="Calculation 2 2 3 3 8 6" xfId="16228"/>
    <cellStyle name="Calculation 2 2 3 3 8 7" xfId="18468"/>
    <cellStyle name="Calculation 2 2 3 3 9" xfId="2651"/>
    <cellStyle name="Calculation 2 2 3 3 9 2" xfId="5878"/>
    <cellStyle name="Calculation 2 2 3 3 9 3" xfId="8405"/>
    <cellStyle name="Calculation 2 2 3 3 9 4" xfId="10919"/>
    <cellStyle name="Calculation 2 2 3 3 9 5" xfId="13223"/>
    <cellStyle name="Calculation 2 2 3 3 9 6" xfId="15687"/>
    <cellStyle name="Calculation 2 2 3 3 9 7" xfId="17930"/>
    <cellStyle name="Calculation 2 2 3 30" xfId="21067"/>
    <cellStyle name="Calculation 2 2 3 4" xfId="404"/>
    <cellStyle name="Calculation 2 2 3 4 10" xfId="977"/>
    <cellStyle name="Calculation 2 2 3 4 10 2" xfId="4240"/>
    <cellStyle name="Calculation 2 2 3 4 10 3" xfId="6781"/>
    <cellStyle name="Calculation 2 2 3 4 10 4" xfId="9311"/>
    <cellStyle name="Calculation 2 2 3 4 10 5" xfId="3497"/>
    <cellStyle name="Calculation 2 2 3 4 10 6" xfId="14110"/>
    <cellStyle name="Calculation 2 2 3 4 10 7" xfId="11762"/>
    <cellStyle name="Calculation 2 2 3 4 11" xfId="3751"/>
    <cellStyle name="Calculation 2 2 3 4 12" xfId="3794"/>
    <cellStyle name="Calculation 2 2 3 4 13" xfId="4195"/>
    <cellStyle name="Calculation 2 2 3 4 14" xfId="9245"/>
    <cellStyle name="Calculation 2 2 3 4 15" xfId="20040"/>
    <cellStyle name="Calculation 2 2 3 4 16" xfId="19897"/>
    <cellStyle name="Calculation 2 2 3 4 2" xfId="1707"/>
    <cellStyle name="Calculation 2 2 3 4 2 2" xfId="4936"/>
    <cellStyle name="Calculation 2 2 3 4 2 3" xfId="7461"/>
    <cellStyle name="Calculation 2 2 3 4 2 4" xfId="9983"/>
    <cellStyle name="Calculation 2 2 3 4 2 5" xfId="12282"/>
    <cellStyle name="Calculation 2 2 3 4 2 6" xfId="14749"/>
    <cellStyle name="Calculation 2 2 3 4 2 7" xfId="16994"/>
    <cellStyle name="Calculation 2 2 3 4 3" xfId="1377"/>
    <cellStyle name="Calculation 2 2 3 4 3 2" xfId="4606"/>
    <cellStyle name="Calculation 2 2 3 4 3 3" xfId="7131"/>
    <cellStyle name="Calculation 2 2 3 4 3 4" xfId="9660"/>
    <cellStyle name="Calculation 2 2 3 4 3 5" xfId="11953"/>
    <cellStyle name="Calculation 2 2 3 4 3 6" xfId="14422"/>
    <cellStyle name="Calculation 2 2 3 4 3 7" xfId="16670"/>
    <cellStyle name="Calculation 2 2 3 4 4" xfId="1338"/>
    <cellStyle name="Calculation 2 2 3 4 4 2" xfId="4567"/>
    <cellStyle name="Calculation 2 2 3 4 4 3" xfId="7093"/>
    <cellStyle name="Calculation 2 2 3 4 4 4" xfId="9621"/>
    <cellStyle name="Calculation 2 2 3 4 4 5" xfId="11915"/>
    <cellStyle name="Calculation 2 2 3 4 4 6" xfId="14383"/>
    <cellStyle name="Calculation 2 2 3 4 4 7" xfId="16632"/>
    <cellStyle name="Calculation 2 2 3 4 5" xfId="2565"/>
    <cellStyle name="Calculation 2 2 3 4 5 2" xfId="5792"/>
    <cellStyle name="Calculation 2 2 3 4 5 3" xfId="8319"/>
    <cellStyle name="Calculation 2 2 3 4 5 4" xfId="10833"/>
    <cellStyle name="Calculation 2 2 3 4 5 5" xfId="13137"/>
    <cellStyle name="Calculation 2 2 3 4 5 6" xfId="15601"/>
    <cellStyle name="Calculation 2 2 3 4 5 7" xfId="17845"/>
    <cellStyle name="Calculation 2 2 3 4 6" xfId="2698"/>
    <cellStyle name="Calculation 2 2 3 4 6 2" xfId="5925"/>
    <cellStyle name="Calculation 2 2 3 4 6 3" xfId="8452"/>
    <cellStyle name="Calculation 2 2 3 4 6 4" xfId="10966"/>
    <cellStyle name="Calculation 2 2 3 4 6 5" xfId="13270"/>
    <cellStyle name="Calculation 2 2 3 4 6 6" xfId="15734"/>
    <cellStyle name="Calculation 2 2 3 4 6 7" xfId="17976"/>
    <cellStyle name="Calculation 2 2 3 4 7" xfId="2364"/>
    <cellStyle name="Calculation 2 2 3 4 7 2" xfId="5591"/>
    <cellStyle name="Calculation 2 2 3 4 7 3" xfId="8118"/>
    <cellStyle name="Calculation 2 2 3 4 7 4" xfId="10632"/>
    <cellStyle name="Calculation 2 2 3 4 7 5" xfId="12936"/>
    <cellStyle name="Calculation 2 2 3 4 7 6" xfId="15400"/>
    <cellStyle name="Calculation 2 2 3 4 7 7" xfId="17644"/>
    <cellStyle name="Calculation 2 2 3 4 8" xfId="2635"/>
    <cellStyle name="Calculation 2 2 3 4 8 2" xfId="5862"/>
    <cellStyle name="Calculation 2 2 3 4 8 3" xfId="8389"/>
    <cellStyle name="Calculation 2 2 3 4 8 4" xfId="10903"/>
    <cellStyle name="Calculation 2 2 3 4 8 5" xfId="13207"/>
    <cellStyle name="Calculation 2 2 3 4 8 6" xfId="15671"/>
    <cellStyle name="Calculation 2 2 3 4 8 7" xfId="17914"/>
    <cellStyle name="Calculation 2 2 3 4 9" xfId="2830"/>
    <cellStyle name="Calculation 2 2 3 4 9 2" xfId="6056"/>
    <cellStyle name="Calculation 2 2 3 4 9 3" xfId="8584"/>
    <cellStyle name="Calculation 2 2 3 4 9 4" xfId="11097"/>
    <cellStyle name="Calculation 2 2 3 4 9 5" xfId="13401"/>
    <cellStyle name="Calculation 2 2 3 4 9 6" xfId="15864"/>
    <cellStyle name="Calculation 2 2 3 4 9 7" xfId="18107"/>
    <cellStyle name="Calculation 2 2 3 5" xfId="462"/>
    <cellStyle name="Calculation 2 2 3 5 10" xfId="1034"/>
    <cellStyle name="Calculation 2 2 3 5 10 2" xfId="4291"/>
    <cellStyle name="Calculation 2 2 3 5 10 3" xfId="6831"/>
    <cellStyle name="Calculation 2 2 3 5 10 4" xfId="9360"/>
    <cellStyle name="Calculation 2 2 3 5 10 5" xfId="3907"/>
    <cellStyle name="Calculation 2 2 3 5 10 6" xfId="14155"/>
    <cellStyle name="Calculation 2 2 3 5 10 7" xfId="9498"/>
    <cellStyle name="Calculation 2 2 3 5 11" xfId="3799"/>
    <cellStyle name="Calculation 2 2 3 5 12" xfId="3897"/>
    <cellStyle name="Calculation 2 2 3 5 13" xfId="9255"/>
    <cellStyle name="Calculation 2 2 3 5 14" xfId="14068"/>
    <cellStyle name="Calculation 2 2 3 5 15" xfId="20441"/>
    <cellStyle name="Calculation 2 2 3 5 16" xfId="20473"/>
    <cellStyle name="Calculation 2 2 3 5 2" xfId="1761"/>
    <cellStyle name="Calculation 2 2 3 5 2 2" xfId="4990"/>
    <cellStyle name="Calculation 2 2 3 5 2 3" xfId="7515"/>
    <cellStyle name="Calculation 2 2 3 5 2 4" xfId="10034"/>
    <cellStyle name="Calculation 2 2 3 5 2 5" xfId="12336"/>
    <cellStyle name="Calculation 2 2 3 5 2 6" xfId="14802"/>
    <cellStyle name="Calculation 2 2 3 5 2 7" xfId="17046"/>
    <cellStyle name="Calculation 2 2 3 5 3" xfId="1453"/>
    <cellStyle name="Calculation 2 2 3 5 3 2" xfId="4682"/>
    <cellStyle name="Calculation 2 2 3 5 3 3" xfId="7207"/>
    <cellStyle name="Calculation 2 2 3 5 3 4" xfId="9734"/>
    <cellStyle name="Calculation 2 2 3 5 3 5" xfId="12028"/>
    <cellStyle name="Calculation 2 2 3 5 3 6" xfId="14498"/>
    <cellStyle name="Calculation 2 2 3 5 3 7" xfId="16744"/>
    <cellStyle name="Calculation 2 2 3 5 4" xfId="1520"/>
    <cellStyle name="Calculation 2 2 3 5 4 2" xfId="4749"/>
    <cellStyle name="Calculation 2 2 3 5 4 3" xfId="7274"/>
    <cellStyle name="Calculation 2 2 3 5 4 4" xfId="9801"/>
    <cellStyle name="Calculation 2 2 3 5 4 5" xfId="12095"/>
    <cellStyle name="Calculation 2 2 3 5 4 6" xfId="14565"/>
    <cellStyle name="Calculation 2 2 3 5 4 7" xfId="16811"/>
    <cellStyle name="Calculation 2 2 3 5 5" xfId="2105"/>
    <cellStyle name="Calculation 2 2 3 5 5 2" xfId="5333"/>
    <cellStyle name="Calculation 2 2 3 5 5 3" xfId="7859"/>
    <cellStyle name="Calculation 2 2 3 5 5 4" xfId="10375"/>
    <cellStyle name="Calculation 2 2 3 5 5 5" xfId="12678"/>
    <cellStyle name="Calculation 2 2 3 5 5 6" xfId="15144"/>
    <cellStyle name="Calculation 2 2 3 5 5 7" xfId="17387"/>
    <cellStyle name="Calculation 2 2 3 5 6" xfId="1345"/>
    <cellStyle name="Calculation 2 2 3 5 6 2" xfId="4574"/>
    <cellStyle name="Calculation 2 2 3 5 6 3" xfId="7100"/>
    <cellStyle name="Calculation 2 2 3 5 6 4" xfId="9628"/>
    <cellStyle name="Calculation 2 2 3 5 6 5" xfId="11922"/>
    <cellStyle name="Calculation 2 2 3 5 6 6" xfId="14390"/>
    <cellStyle name="Calculation 2 2 3 5 6 7" xfId="16639"/>
    <cellStyle name="Calculation 2 2 3 5 7" xfId="2372"/>
    <cellStyle name="Calculation 2 2 3 5 7 2" xfId="5599"/>
    <cellStyle name="Calculation 2 2 3 5 7 3" xfId="8126"/>
    <cellStyle name="Calculation 2 2 3 5 7 4" xfId="10640"/>
    <cellStyle name="Calculation 2 2 3 5 7 5" xfId="12944"/>
    <cellStyle name="Calculation 2 2 3 5 7 6" xfId="15408"/>
    <cellStyle name="Calculation 2 2 3 5 7 7" xfId="17652"/>
    <cellStyle name="Calculation 2 2 3 5 8" xfId="2128"/>
    <cellStyle name="Calculation 2 2 3 5 8 2" xfId="5356"/>
    <cellStyle name="Calculation 2 2 3 5 8 3" xfId="7882"/>
    <cellStyle name="Calculation 2 2 3 5 8 4" xfId="10398"/>
    <cellStyle name="Calculation 2 2 3 5 8 5" xfId="12701"/>
    <cellStyle name="Calculation 2 2 3 5 8 6" xfId="15166"/>
    <cellStyle name="Calculation 2 2 3 5 8 7" xfId="17410"/>
    <cellStyle name="Calculation 2 2 3 5 9" xfId="2409"/>
    <cellStyle name="Calculation 2 2 3 5 9 2" xfId="5636"/>
    <cellStyle name="Calculation 2 2 3 5 9 3" xfId="8163"/>
    <cellStyle name="Calculation 2 2 3 5 9 4" xfId="10677"/>
    <cellStyle name="Calculation 2 2 3 5 9 5" xfId="12981"/>
    <cellStyle name="Calculation 2 2 3 5 9 6" xfId="15445"/>
    <cellStyle name="Calculation 2 2 3 5 9 7" xfId="17689"/>
    <cellStyle name="Calculation 2 2 3 6" xfId="1551"/>
    <cellStyle name="Calculation 2 2 3 6 10" xfId="20406"/>
    <cellStyle name="Calculation 2 2 3 6 2" xfId="4780"/>
    <cellStyle name="Calculation 2 2 3 6 3" xfId="7305"/>
    <cellStyle name="Calculation 2 2 3 6 4" xfId="9831"/>
    <cellStyle name="Calculation 2 2 3 6 5" xfId="12126"/>
    <cellStyle name="Calculation 2 2 3 6 6" xfId="14596"/>
    <cellStyle name="Calculation 2 2 3 6 7" xfId="16841"/>
    <cellStyle name="Calculation 2 2 3 6 8" xfId="19931"/>
    <cellStyle name="Calculation 2 2 3 6 9" xfId="20379"/>
    <cellStyle name="Calculation 2 2 3 7" xfId="1617"/>
    <cellStyle name="Calculation 2 2 3 7 10" xfId="19895"/>
    <cellStyle name="Calculation 2 2 3 7 2" xfId="4846"/>
    <cellStyle name="Calculation 2 2 3 7 3" xfId="7371"/>
    <cellStyle name="Calculation 2 2 3 7 4" xfId="9896"/>
    <cellStyle name="Calculation 2 2 3 7 5" xfId="12192"/>
    <cellStyle name="Calculation 2 2 3 7 6" xfId="14660"/>
    <cellStyle name="Calculation 2 2 3 7 7" xfId="16906"/>
    <cellStyle name="Calculation 2 2 3 7 8" xfId="20038"/>
    <cellStyle name="Calculation 2 2 3 7 9" xfId="20466"/>
    <cellStyle name="Calculation 2 2 3 8" xfId="1618"/>
    <cellStyle name="Calculation 2 2 3 8 10" xfId="20842"/>
    <cellStyle name="Calculation 2 2 3 8 2" xfId="4847"/>
    <cellStyle name="Calculation 2 2 3 8 3" xfId="7372"/>
    <cellStyle name="Calculation 2 2 3 8 4" xfId="9897"/>
    <cellStyle name="Calculation 2 2 3 8 5" xfId="12193"/>
    <cellStyle name="Calculation 2 2 3 8 6" xfId="14661"/>
    <cellStyle name="Calculation 2 2 3 8 7" xfId="16907"/>
    <cellStyle name="Calculation 2 2 3 8 8" xfId="20205"/>
    <cellStyle name="Calculation 2 2 3 8 9" xfId="20556"/>
    <cellStyle name="Calculation 2 2 3 9" xfId="2358"/>
    <cellStyle name="Calculation 2 2 3 9 10" xfId="20848"/>
    <cellStyle name="Calculation 2 2 3 9 2" xfId="5585"/>
    <cellStyle name="Calculation 2 2 3 9 3" xfId="8112"/>
    <cellStyle name="Calculation 2 2 3 9 4" xfId="10626"/>
    <cellStyle name="Calculation 2 2 3 9 5" xfId="12930"/>
    <cellStyle name="Calculation 2 2 3 9 6" xfId="15394"/>
    <cellStyle name="Calculation 2 2 3 9 7" xfId="17638"/>
    <cellStyle name="Calculation 2 2 3 9 8" xfId="20212"/>
    <cellStyle name="Calculation 2 2 3 9 9" xfId="20562"/>
    <cellStyle name="Calculation 2 2 4" xfId="412"/>
    <cellStyle name="Calculation 2 2 4 10" xfId="984"/>
    <cellStyle name="Calculation 2 2 4 10 2" xfId="4247"/>
    <cellStyle name="Calculation 2 2 4 10 3" xfId="6788"/>
    <cellStyle name="Calculation 2 2 4 10 4" xfId="9318"/>
    <cellStyle name="Calculation 2 2 4 10 5" xfId="6684"/>
    <cellStyle name="Calculation 2 2 4 10 6" xfId="14117"/>
    <cellStyle name="Calculation 2 2 4 10 7" xfId="4201"/>
    <cellStyle name="Calculation 2 2 4 11" xfId="3759"/>
    <cellStyle name="Calculation 2 2 4 12" xfId="4173"/>
    <cellStyle name="Calculation 2 2 4 13" xfId="9199"/>
    <cellStyle name="Calculation 2 2 4 14" xfId="3499"/>
    <cellStyle name="Calculation 2 2 4 15" xfId="20007"/>
    <cellStyle name="Calculation 2 2 4 16" xfId="20411"/>
    <cellStyle name="Calculation 2 2 4 2" xfId="1715"/>
    <cellStyle name="Calculation 2 2 4 2 2" xfId="4944"/>
    <cellStyle name="Calculation 2 2 4 2 3" xfId="7469"/>
    <cellStyle name="Calculation 2 2 4 2 4" xfId="9990"/>
    <cellStyle name="Calculation 2 2 4 2 5" xfId="12290"/>
    <cellStyle name="Calculation 2 2 4 2 6" xfId="14757"/>
    <cellStyle name="Calculation 2 2 4 2 7" xfId="17001"/>
    <cellStyle name="Calculation 2 2 4 3" xfId="1459"/>
    <cellStyle name="Calculation 2 2 4 3 2" xfId="4688"/>
    <cellStyle name="Calculation 2 2 4 3 3" xfId="7213"/>
    <cellStyle name="Calculation 2 2 4 3 4" xfId="9740"/>
    <cellStyle name="Calculation 2 2 4 3 5" xfId="12034"/>
    <cellStyle name="Calculation 2 2 4 3 6" xfId="14504"/>
    <cellStyle name="Calculation 2 2 4 3 7" xfId="16750"/>
    <cellStyle name="Calculation 2 2 4 4" xfId="1777"/>
    <cellStyle name="Calculation 2 2 4 4 2" xfId="5006"/>
    <cellStyle name="Calculation 2 2 4 4 3" xfId="7531"/>
    <cellStyle name="Calculation 2 2 4 4 4" xfId="10050"/>
    <cellStyle name="Calculation 2 2 4 4 5" xfId="12352"/>
    <cellStyle name="Calculation 2 2 4 4 6" xfId="14818"/>
    <cellStyle name="Calculation 2 2 4 4 7" xfId="17062"/>
    <cellStyle name="Calculation 2 2 4 5" xfId="2560"/>
    <cellStyle name="Calculation 2 2 4 5 2" xfId="5787"/>
    <cellStyle name="Calculation 2 2 4 5 3" xfId="8314"/>
    <cellStyle name="Calculation 2 2 4 5 4" xfId="10828"/>
    <cellStyle name="Calculation 2 2 4 5 5" xfId="13132"/>
    <cellStyle name="Calculation 2 2 4 5 6" xfId="15596"/>
    <cellStyle name="Calculation 2 2 4 5 7" xfId="17840"/>
    <cellStyle name="Calculation 2 2 4 6" xfId="2584"/>
    <cellStyle name="Calculation 2 2 4 6 2" xfId="5811"/>
    <cellStyle name="Calculation 2 2 4 6 3" xfId="8338"/>
    <cellStyle name="Calculation 2 2 4 6 4" xfId="10852"/>
    <cellStyle name="Calculation 2 2 4 6 5" xfId="13156"/>
    <cellStyle name="Calculation 2 2 4 6 6" xfId="15620"/>
    <cellStyle name="Calculation 2 2 4 6 7" xfId="17864"/>
    <cellStyle name="Calculation 2 2 4 7" xfId="2679"/>
    <cellStyle name="Calculation 2 2 4 7 2" xfId="5906"/>
    <cellStyle name="Calculation 2 2 4 7 3" xfId="8433"/>
    <cellStyle name="Calculation 2 2 4 7 4" xfId="10947"/>
    <cellStyle name="Calculation 2 2 4 7 5" xfId="13251"/>
    <cellStyle name="Calculation 2 2 4 7 6" xfId="15715"/>
    <cellStyle name="Calculation 2 2 4 7 7" xfId="17957"/>
    <cellStyle name="Calculation 2 2 4 8" xfId="1603"/>
    <cellStyle name="Calculation 2 2 4 8 2" xfId="4832"/>
    <cellStyle name="Calculation 2 2 4 8 3" xfId="7357"/>
    <cellStyle name="Calculation 2 2 4 8 4" xfId="9882"/>
    <cellStyle name="Calculation 2 2 4 8 5" xfId="12178"/>
    <cellStyle name="Calculation 2 2 4 8 6" xfId="14646"/>
    <cellStyle name="Calculation 2 2 4 8 7" xfId="16892"/>
    <cellStyle name="Calculation 2 2 4 9" xfId="3072"/>
    <cellStyle name="Calculation 2 2 4 9 2" xfId="6298"/>
    <cellStyle name="Calculation 2 2 4 9 3" xfId="8826"/>
    <cellStyle name="Calculation 2 2 4 9 4" xfId="11337"/>
    <cellStyle name="Calculation 2 2 4 9 5" xfId="13643"/>
    <cellStyle name="Calculation 2 2 4 9 6" xfId="16106"/>
    <cellStyle name="Calculation 2 2 4 9 7" xfId="18347"/>
    <cellStyle name="Calculation 2 2 5" xfId="517"/>
    <cellStyle name="Calculation 2 2 5 10" xfId="1088"/>
    <cellStyle name="Calculation 2 2 5 10 2" xfId="4337"/>
    <cellStyle name="Calculation 2 2 5 10 3" xfId="6879"/>
    <cellStyle name="Calculation 2 2 5 10 4" xfId="9410"/>
    <cellStyle name="Calculation 2 2 5 10 5" xfId="11735"/>
    <cellStyle name="Calculation 2 2 5 10 6" xfId="14196"/>
    <cellStyle name="Calculation 2 2 5 10 7" xfId="16488"/>
    <cellStyle name="Calculation 2 2 5 11" xfId="3847"/>
    <cellStyle name="Calculation 2 2 5 12" xfId="4269"/>
    <cellStyle name="Calculation 2 2 5 13" xfId="3699"/>
    <cellStyle name="Calculation 2 2 5 14" xfId="3720"/>
    <cellStyle name="Calculation 2 2 5 15" xfId="20093"/>
    <cellStyle name="Calculation 2 2 5 16" xfId="20736"/>
    <cellStyle name="Calculation 2 2 5 2" xfId="1809"/>
    <cellStyle name="Calculation 2 2 5 2 2" xfId="5038"/>
    <cellStyle name="Calculation 2 2 5 2 3" xfId="7563"/>
    <cellStyle name="Calculation 2 2 5 2 4" xfId="10082"/>
    <cellStyle name="Calculation 2 2 5 2 5" xfId="12384"/>
    <cellStyle name="Calculation 2 2 5 2 6" xfId="14850"/>
    <cellStyle name="Calculation 2 2 5 2 7" xfId="17094"/>
    <cellStyle name="Calculation 2 2 5 3" xfId="2070"/>
    <cellStyle name="Calculation 2 2 5 3 2" xfId="5298"/>
    <cellStyle name="Calculation 2 2 5 3 3" xfId="7824"/>
    <cellStyle name="Calculation 2 2 5 3 4" xfId="10340"/>
    <cellStyle name="Calculation 2 2 5 3 5" xfId="12643"/>
    <cellStyle name="Calculation 2 2 5 3 6" xfId="15109"/>
    <cellStyle name="Calculation 2 2 5 3 7" xfId="17352"/>
    <cellStyle name="Calculation 2 2 5 4" xfId="2315"/>
    <cellStyle name="Calculation 2 2 5 4 2" xfId="5542"/>
    <cellStyle name="Calculation 2 2 5 4 3" xfId="8069"/>
    <cellStyle name="Calculation 2 2 5 4 4" xfId="10583"/>
    <cellStyle name="Calculation 2 2 5 4 5" xfId="12887"/>
    <cellStyle name="Calculation 2 2 5 4 6" xfId="15351"/>
    <cellStyle name="Calculation 2 2 5 4 7" xfId="17595"/>
    <cellStyle name="Calculation 2 2 5 5" xfId="1373"/>
    <cellStyle name="Calculation 2 2 5 5 2" xfId="4602"/>
    <cellStyle name="Calculation 2 2 5 5 3" xfId="7128"/>
    <cellStyle name="Calculation 2 2 5 5 4" xfId="9656"/>
    <cellStyle name="Calculation 2 2 5 5 5" xfId="11950"/>
    <cellStyle name="Calculation 2 2 5 5 6" xfId="14418"/>
    <cellStyle name="Calculation 2 2 5 5 7" xfId="16667"/>
    <cellStyle name="Calculation 2 2 5 6" xfId="2790"/>
    <cellStyle name="Calculation 2 2 5 6 2" xfId="6016"/>
    <cellStyle name="Calculation 2 2 5 6 3" xfId="8544"/>
    <cellStyle name="Calculation 2 2 5 6 4" xfId="11058"/>
    <cellStyle name="Calculation 2 2 5 6 5" xfId="13361"/>
    <cellStyle name="Calculation 2 2 5 6 6" xfId="15826"/>
    <cellStyle name="Calculation 2 2 5 6 7" xfId="18067"/>
    <cellStyle name="Calculation 2 2 5 7" xfId="2994"/>
    <cellStyle name="Calculation 2 2 5 7 2" xfId="6220"/>
    <cellStyle name="Calculation 2 2 5 7 3" xfId="8748"/>
    <cellStyle name="Calculation 2 2 5 7 4" xfId="11261"/>
    <cellStyle name="Calculation 2 2 5 7 5" xfId="13565"/>
    <cellStyle name="Calculation 2 2 5 7 6" xfId="16028"/>
    <cellStyle name="Calculation 2 2 5 7 7" xfId="18271"/>
    <cellStyle name="Calculation 2 2 5 8" xfId="3206"/>
    <cellStyle name="Calculation 2 2 5 8 2" xfId="6431"/>
    <cellStyle name="Calculation 2 2 5 8 3" xfId="8960"/>
    <cellStyle name="Calculation 2 2 5 8 4" xfId="11471"/>
    <cellStyle name="Calculation 2 2 5 8 5" xfId="13776"/>
    <cellStyle name="Calculation 2 2 5 8 6" xfId="16240"/>
    <cellStyle name="Calculation 2 2 5 8 7" xfId="18480"/>
    <cellStyle name="Calculation 2 2 5 9" xfId="3398"/>
    <cellStyle name="Calculation 2 2 5 9 2" xfId="6623"/>
    <cellStyle name="Calculation 2 2 5 9 3" xfId="9152"/>
    <cellStyle name="Calculation 2 2 5 9 4" xfId="11663"/>
    <cellStyle name="Calculation 2 2 5 9 5" xfId="13967"/>
    <cellStyle name="Calculation 2 2 5 9 6" xfId="16432"/>
    <cellStyle name="Calculation 2 2 5 9 7" xfId="18671"/>
    <cellStyle name="Calculation 2 2 6" xfId="488"/>
    <cellStyle name="Calculation 2 2 6 10" xfId="1060"/>
    <cellStyle name="Calculation 2 2 6 10 2" xfId="4309"/>
    <cellStyle name="Calculation 2 2 6 10 3" xfId="6851"/>
    <cellStyle name="Calculation 2 2 6 10 4" xfId="9382"/>
    <cellStyle name="Calculation 2 2 6 10 5" xfId="3537"/>
    <cellStyle name="Calculation 2 2 6 10 6" xfId="14168"/>
    <cellStyle name="Calculation 2 2 6 10 7" xfId="12750"/>
    <cellStyle name="Calculation 2 2 6 11" xfId="3818"/>
    <cellStyle name="Calculation 2 2 6 12" xfId="4162"/>
    <cellStyle name="Calculation 2 2 6 13" xfId="6846"/>
    <cellStyle name="Calculation 2 2 6 14" xfId="11746"/>
    <cellStyle name="Calculation 2 2 6 15" xfId="19910"/>
    <cellStyle name="Calculation 2 2 6 16" xfId="20366"/>
    <cellStyle name="Calculation 2 2 6 17" xfId="20403"/>
    <cellStyle name="Calculation 2 2 6 2" xfId="1780"/>
    <cellStyle name="Calculation 2 2 6 2 2" xfId="5009"/>
    <cellStyle name="Calculation 2 2 6 2 3" xfId="7534"/>
    <cellStyle name="Calculation 2 2 6 2 4" xfId="10053"/>
    <cellStyle name="Calculation 2 2 6 2 5" xfId="12355"/>
    <cellStyle name="Calculation 2 2 6 2 6" xfId="14821"/>
    <cellStyle name="Calculation 2 2 6 2 7" xfId="17065"/>
    <cellStyle name="Calculation 2 2 6 3" xfId="2041"/>
    <cellStyle name="Calculation 2 2 6 3 2" xfId="5269"/>
    <cellStyle name="Calculation 2 2 6 3 3" xfId="7795"/>
    <cellStyle name="Calculation 2 2 6 3 4" xfId="10311"/>
    <cellStyle name="Calculation 2 2 6 3 5" xfId="12614"/>
    <cellStyle name="Calculation 2 2 6 3 6" xfId="15080"/>
    <cellStyle name="Calculation 2 2 6 3 7" xfId="17323"/>
    <cellStyle name="Calculation 2 2 6 4" xfId="2286"/>
    <cellStyle name="Calculation 2 2 6 4 2" xfId="5513"/>
    <cellStyle name="Calculation 2 2 6 4 3" xfId="8040"/>
    <cellStyle name="Calculation 2 2 6 4 4" xfId="10554"/>
    <cellStyle name="Calculation 2 2 6 4 5" xfId="12858"/>
    <cellStyle name="Calculation 2 2 6 4 6" xfId="15322"/>
    <cellStyle name="Calculation 2 2 6 4 7" xfId="17566"/>
    <cellStyle name="Calculation 2 2 6 5" xfId="2411"/>
    <cellStyle name="Calculation 2 2 6 5 2" xfId="5638"/>
    <cellStyle name="Calculation 2 2 6 5 3" xfId="8165"/>
    <cellStyle name="Calculation 2 2 6 5 4" xfId="10679"/>
    <cellStyle name="Calculation 2 2 6 5 5" xfId="12983"/>
    <cellStyle name="Calculation 2 2 6 5 6" xfId="15447"/>
    <cellStyle name="Calculation 2 2 6 5 7" xfId="17691"/>
    <cellStyle name="Calculation 2 2 6 6" xfId="2762"/>
    <cellStyle name="Calculation 2 2 6 6 2" xfId="5988"/>
    <cellStyle name="Calculation 2 2 6 6 3" xfId="8516"/>
    <cellStyle name="Calculation 2 2 6 6 4" xfId="11030"/>
    <cellStyle name="Calculation 2 2 6 6 5" xfId="13333"/>
    <cellStyle name="Calculation 2 2 6 6 6" xfId="15798"/>
    <cellStyle name="Calculation 2 2 6 6 7" xfId="18039"/>
    <cellStyle name="Calculation 2 2 6 7" xfId="1874"/>
    <cellStyle name="Calculation 2 2 6 7 2" xfId="5103"/>
    <cellStyle name="Calculation 2 2 6 7 3" xfId="7628"/>
    <cellStyle name="Calculation 2 2 6 7 4" xfId="10145"/>
    <cellStyle name="Calculation 2 2 6 7 5" xfId="12449"/>
    <cellStyle name="Calculation 2 2 6 7 6" xfId="14913"/>
    <cellStyle name="Calculation 2 2 6 7 7" xfId="17158"/>
    <cellStyle name="Calculation 2 2 6 8" xfId="3178"/>
    <cellStyle name="Calculation 2 2 6 8 2" xfId="6403"/>
    <cellStyle name="Calculation 2 2 6 8 3" xfId="8932"/>
    <cellStyle name="Calculation 2 2 6 8 4" xfId="11443"/>
    <cellStyle name="Calculation 2 2 6 8 5" xfId="13748"/>
    <cellStyle name="Calculation 2 2 6 8 6" xfId="16212"/>
    <cellStyle name="Calculation 2 2 6 8 7" xfId="18452"/>
    <cellStyle name="Calculation 2 2 6 9" xfId="1662"/>
    <cellStyle name="Calculation 2 2 6 9 2" xfId="4891"/>
    <cellStyle name="Calculation 2 2 6 9 3" xfId="7416"/>
    <cellStyle name="Calculation 2 2 6 9 4" xfId="9939"/>
    <cellStyle name="Calculation 2 2 6 9 5" xfId="12237"/>
    <cellStyle name="Calculation 2 2 6 9 6" xfId="14704"/>
    <cellStyle name="Calculation 2 2 6 9 7" xfId="16950"/>
    <cellStyle name="Calculation 2 2 7" xfId="410"/>
    <cellStyle name="Calculation 2 2 7 10" xfId="982"/>
    <cellStyle name="Calculation 2 2 7 10 2" xfId="4245"/>
    <cellStyle name="Calculation 2 2 7 10 3" xfId="6786"/>
    <cellStyle name="Calculation 2 2 7 10 4" xfId="9316"/>
    <cellStyle name="Calculation 2 2 7 10 5" xfId="3904"/>
    <cellStyle name="Calculation 2 2 7 10 6" xfId="14115"/>
    <cellStyle name="Calculation 2 2 7 10 7" xfId="4180"/>
    <cellStyle name="Calculation 2 2 7 11" xfId="3757"/>
    <cellStyle name="Calculation 2 2 7 12" xfId="4352"/>
    <cellStyle name="Calculation 2 2 7 13" xfId="3460"/>
    <cellStyle name="Calculation 2 2 7 14" xfId="9459"/>
    <cellStyle name="Calculation 2 2 7 15" xfId="20491"/>
    <cellStyle name="Calculation 2 2 7 16" xfId="20706"/>
    <cellStyle name="Calculation 2 2 7 2" xfId="1713"/>
    <cellStyle name="Calculation 2 2 7 2 2" xfId="4942"/>
    <cellStyle name="Calculation 2 2 7 2 3" xfId="7467"/>
    <cellStyle name="Calculation 2 2 7 2 4" xfId="9988"/>
    <cellStyle name="Calculation 2 2 7 2 5" xfId="12288"/>
    <cellStyle name="Calculation 2 2 7 2 6" xfId="14755"/>
    <cellStyle name="Calculation 2 2 7 2 7" xfId="16999"/>
    <cellStyle name="Calculation 2 2 7 3" xfId="1927"/>
    <cellStyle name="Calculation 2 2 7 3 2" xfId="5156"/>
    <cellStyle name="Calculation 2 2 7 3 3" xfId="7681"/>
    <cellStyle name="Calculation 2 2 7 3 4" xfId="10198"/>
    <cellStyle name="Calculation 2 2 7 3 5" xfId="12502"/>
    <cellStyle name="Calculation 2 2 7 3 6" xfId="14966"/>
    <cellStyle name="Calculation 2 2 7 3 7" xfId="17211"/>
    <cellStyle name="Calculation 2 2 7 4" xfId="1474"/>
    <cellStyle name="Calculation 2 2 7 4 2" xfId="4703"/>
    <cellStyle name="Calculation 2 2 7 4 3" xfId="7228"/>
    <cellStyle name="Calculation 2 2 7 4 4" xfId="9755"/>
    <cellStyle name="Calculation 2 2 7 4 5" xfId="12049"/>
    <cellStyle name="Calculation 2 2 7 4 6" xfId="14519"/>
    <cellStyle name="Calculation 2 2 7 4 7" xfId="16765"/>
    <cellStyle name="Calculation 2 2 7 5" xfId="2374"/>
    <cellStyle name="Calculation 2 2 7 5 2" xfId="5601"/>
    <cellStyle name="Calculation 2 2 7 5 3" xfId="8128"/>
    <cellStyle name="Calculation 2 2 7 5 4" xfId="10642"/>
    <cellStyle name="Calculation 2 2 7 5 5" xfId="12946"/>
    <cellStyle name="Calculation 2 2 7 5 6" xfId="15410"/>
    <cellStyle name="Calculation 2 2 7 5 7" xfId="17654"/>
    <cellStyle name="Calculation 2 2 7 6" xfId="1652"/>
    <cellStyle name="Calculation 2 2 7 6 2" xfId="4881"/>
    <cellStyle name="Calculation 2 2 7 6 3" xfId="7406"/>
    <cellStyle name="Calculation 2 2 7 6 4" xfId="9930"/>
    <cellStyle name="Calculation 2 2 7 6 5" xfId="12227"/>
    <cellStyle name="Calculation 2 2 7 6 6" xfId="14695"/>
    <cellStyle name="Calculation 2 2 7 6 7" xfId="16940"/>
    <cellStyle name="Calculation 2 2 7 7" xfId="1428"/>
    <cellStyle name="Calculation 2 2 7 7 2" xfId="4657"/>
    <cellStyle name="Calculation 2 2 7 7 3" xfId="7182"/>
    <cellStyle name="Calculation 2 2 7 7 4" xfId="9709"/>
    <cellStyle name="Calculation 2 2 7 7 5" xfId="12003"/>
    <cellStyle name="Calculation 2 2 7 7 6" xfId="14473"/>
    <cellStyle name="Calculation 2 2 7 7 7" xfId="16719"/>
    <cellStyle name="Calculation 2 2 7 8" xfId="3068"/>
    <cellStyle name="Calculation 2 2 7 8 2" xfId="6294"/>
    <cellStyle name="Calculation 2 2 7 8 3" xfId="8822"/>
    <cellStyle name="Calculation 2 2 7 8 4" xfId="11333"/>
    <cellStyle name="Calculation 2 2 7 8 5" xfId="13639"/>
    <cellStyle name="Calculation 2 2 7 8 6" xfId="16102"/>
    <cellStyle name="Calculation 2 2 7 8 7" xfId="18343"/>
    <cellStyle name="Calculation 2 2 7 9" xfId="3402"/>
    <cellStyle name="Calculation 2 2 7 9 2" xfId="6627"/>
    <cellStyle name="Calculation 2 2 7 9 3" xfId="9156"/>
    <cellStyle name="Calculation 2 2 7 9 4" xfId="11667"/>
    <cellStyle name="Calculation 2 2 7 9 5" xfId="13971"/>
    <cellStyle name="Calculation 2 2 7 9 6" xfId="16436"/>
    <cellStyle name="Calculation 2 2 7 9 7" xfId="18675"/>
    <cellStyle name="Calculation 2 2 8" xfId="1448"/>
    <cellStyle name="Calculation 2 2 8 10" xfId="20482"/>
    <cellStyle name="Calculation 2 2 8 2" xfId="4677"/>
    <cellStyle name="Calculation 2 2 8 3" xfId="7202"/>
    <cellStyle name="Calculation 2 2 8 4" xfId="9729"/>
    <cellStyle name="Calculation 2 2 8 5" xfId="12023"/>
    <cellStyle name="Calculation 2 2 8 6" xfId="14493"/>
    <cellStyle name="Calculation 2 2 8 7" xfId="16739"/>
    <cellStyle name="Calculation 2 2 8 8" xfId="19938"/>
    <cellStyle name="Calculation 2 2 8 9" xfId="20385"/>
    <cellStyle name="Calculation 2 2 9" xfId="1919"/>
    <cellStyle name="Calculation 2 2 9 10" xfId="20623"/>
    <cellStyle name="Calculation 2 2 9 2" xfId="5148"/>
    <cellStyle name="Calculation 2 2 9 3" xfId="7673"/>
    <cellStyle name="Calculation 2 2 9 4" xfId="10190"/>
    <cellStyle name="Calculation 2 2 9 5" xfId="12494"/>
    <cellStyle name="Calculation 2 2 9 6" xfId="14958"/>
    <cellStyle name="Calculation 2 2 9 7" xfId="17203"/>
    <cellStyle name="Calculation 2 2 9 8" xfId="19911"/>
    <cellStyle name="Calculation 2 2 9 9" xfId="20367"/>
    <cellStyle name="Calculation 2 20" xfId="18751"/>
    <cellStyle name="Calculation 2 21" xfId="19007"/>
    <cellStyle name="Calculation 2 22" xfId="19013"/>
    <cellStyle name="Calculation 2 23" xfId="19019"/>
    <cellStyle name="Calculation 2 24" xfId="18792"/>
    <cellStyle name="Calculation 2 25" xfId="19091"/>
    <cellStyle name="Calculation 2 26" xfId="19312"/>
    <cellStyle name="Calculation 2 27" xfId="19547"/>
    <cellStyle name="Calculation 2 28" xfId="19531"/>
    <cellStyle name="Calculation 2 29" xfId="19537"/>
    <cellStyle name="Calculation 2 3" xfId="241"/>
    <cellStyle name="Calculation 2 3 10" xfId="1745"/>
    <cellStyle name="Calculation 2 3 10 2" xfId="4974"/>
    <cellStyle name="Calculation 2 3 10 3" xfId="7499"/>
    <cellStyle name="Calculation 2 3 10 4" xfId="10019"/>
    <cellStyle name="Calculation 2 3 10 5" xfId="12320"/>
    <cellStyle name="Calculation 2 3 10 6" xfId="14786"/>
    <cellStyle name="Calculation 2 3 10 7" xfId="17031"/>
    <cellStyle name="Calculation 2 3 11" xfId="1419"/>
    <cellStyle name="Calculation 2 3 11 2" xfId="4648"/>
    <cellStyle name="Calculation 2 3 11 3" xfId="7173"/>
    <cellStyle name="Calculation 2 3 11 4" xfId="9700"/>
    <cellStyle name="Calculation 2 3 11 5" xfId="11994"/>
    <cellStyle name="Calculation 2 3 11 6" xfId="14464"/>
    <cellStyle name="Calculation 2 3 11 7" xfId="16710"/>
    <cellStyle name="Calculation 2 3 12" xfId="2621"/>
    <cellStyle name="Calculation 2 3 12 2" xfId="5848"/>
    <cellStyle name="Calculation 2 3 12 3" xfId="8375"/>
    <cellStyle name="Calculation 2 3 12 4" xfId="10889"/>
    <cellStyle name="Calculation 2 3 12 5" xfId="13193"/>
    <cellStyle name="Calculation 2 3 12 6" xfId="15657"/>
    <cellStyle name="Calculation 2 3 12 7" xfId="17900"/>
    <cellStyle name="Calculation 2 3 13" xfId="836"/>
    <cellStyle name="Calculation 2 3 13 2" xfId="4121"/>
    <cellStyle name="Calculation 2 3 13 3" xfId="6681"/>
    <cellStyle name="Calculation 2 3 13 4" xfId="9209"/>
    <cellStyle name="Calculation 2 3 13 5" xfId="3685"/>
    <cellStyle name="Calculation 2 3 13 6" xfId="14035"/>
    <cellStyle name="Calculation 2 3 13 7" xfId="4205"/>
    <cellStyle name="Calculation 2 3 14" xfId="3490"/>
    <cellStyle name="Calculation 2 3 15" xfId="6734"/>
    <cellStyle name="Calculation 2 3 16" xfId="9509"/>
    <cellStyle name="Calculation 2 3 17" xfId="9461"/>
    <cellStyle name="Calculation 2 3 18" xfId="18865"/>
    <cellStyle name="Calculation 2 3 19" xfId="19045"/>
    <cellStyle name="Calculation 2 3 2" xfId="548"/>
    <cellStyle name="Calculation 2 3 2 10" xfId="1119"/>
    <cellStyle name="Calculation 2 3 2 10 2" xfId="4362"/>
    <cellStyle name="Calculation 2 3 2 10 3" xfId="6901"/>
    <cellStyle name="Calculation 2 3 2 10 4" xfId="9430"/>
    <cellStyle name="Calculation 2 3 2 10 5" xfId="11747"/>
    <cellStyle name="Calculation 2 3 2 10 6" xfId="14210"/>
    <cellStyle name="Calculation 2 3 2 10 7" xfId="16491"/>
    <cellStyle name="Calculation 2 3 2 11" xfId="3873"/>
    <cellStyle name="Calculation 2 3 2 12" xfId="4278"/>
    <cellStyle name="Calculation 2 3 2 13" xfId="9250"/>
    <cellStyle name="Calculation 2 3 2 14" xfId="3458"/>
    <cellStyle name="Calculation 2 3 2 15" xfId="20046"/>
    <cellStyle name="Calculation 2 3 2 16" xfId="20196"/>
    <cellStyle name="Calculation 2 3 2 2" xfId="1837"/>
    <cellStyle name="Calculation 2 3 2 2 2" xfId="5066"/>
    <cellStyle name="Calculation 2 3 2 2 3" xfId="7591"/>
    <cellStyle name="Calculation 2 3 2 2 4" xfId="10108"/>
    <cellStyle name="Calculation 2 3 2 2 5" xfId="12412"/>
    <cellStyle name="Calculation 2 3 2 2 6" xfId="14876"/>
    <cellStyle name="Calculation 2 3 2 2 7" xfId="17121"/>
    <cellStyle name="Calculation 2 3 2 3" xfId="2086"/>
    <cellStyle name="Calculation 2 3 2 3 2" xfId="5314"/>
    <cellStyle name="Calculation 2 3 2 3 3" xfId="7840"/>
    <cellStyle name="Calculation 2 3 2 3 4" xfId="10356"/>
    <cellStyle name="Calculation 2 3 2 3 5" xfId="12659"/>
    <cellStyle name="Calculation 2 3 2 3 6" xfId="15125"/>
    <cellStyle name="Calculation 2 3 2 3 7" xfId="17368"/>
    <cellStyle name="Calculation 2 3 2 4" xfId="2342"/>
    <cellStyle name="Calculation 2 3 2 4 2" xfId="5569"/>
    <cellStyle name="Calculation 2 3 2 4 3" xfId="8096"/>
    <cellStyle name="Calculation 2 3 2 4 4" xfId="10610"/>
    <cellStyle name="Calculation 2 3 2 4 5" xfId="12914"/>
    <cellStyle name="Calculation 2 3 2 4 6" xfId="15378"/>
    <cellStyle name="Calculation 2 3 2 4 7" xfId="17622"/>
    <cellStyle name="Calculation 2 3 2 5" xfId="1904"/>
    <cellStyle name="Calculation 2 3 2 5 2" xfId="5133"/>
    <cellStyle name="Calculation 2 3 2 5 3" xfId="7658"/>
    <cellStyle name="Calculation 2 3 2 5 4" xfId="10175"/>
    <cellStyle name="Calculation 2 3 2 5 5" xfId="12479"/>
    <cellStyle name="Calculation 2 3 2 5 6" xfId="14943"/>
    <cellStyle name="Calculation 2 3 2 5 7" xfId="17188"/>
    <cellStyle name="Calculation 2 3 2 6" xfId="2812"/>
    <cellStyle name="Calculation 2 3 2 6 2" xfId="6038"/>
    <cellStyle name="Calculation 2 3 2 6 3" xfId="8566"/>
    <cellStyle name="Calculation 2 3 2 6 4" xfId="11079"/>
    <cellStyle name="Calculation 2 3 2 6 5" xfId="13383"/>
    <cellStyle name="Calculation 2 3 2 6 6" xfId="15847"/>
    <cellStyle name="Calculation 2 3 2 6 7" xfId="18089"/>
    <cellStyle name="Calculation 2 3 2 7" xfId="3008"/>
    <cellStyle name="Calculation 2 3 2 7 2" xfId="6234"/>
    <cellStyle name="Calculation 2 3 2 7 3" xfId="8762"/>
    <cellStyle name="Calculation 2 3 2 7 4" xfId="11275"/>
    <cellStyle name="Calculation 2 3 2 7 5" xfId="13579"/>
    <cellStyle name="Calculation 2 3 2 7 6" xfId="16042"/>
    <cellStyle name="Calculation 2 3 2 7 7" xfId="18285"/>
    <cellStyle name="Calculation 2 3 2 8" xfId="3216"/>
    <cellStyle name="Calculation 2 3 2 8 2" xfId="6441"/>
    <cellStyle name="Calculation 2 3 2 8 3" xfId="8970"/>
    <cellStyle name="Calculation 2 3 2 8 4" xfId="11481"/>
    <cellStyle name="Calculation 2 3 2 8 5" xfId="13785"/>
    <cellStyle name="Calculation 2 3 2 8 6" xfId="16250"/>
    <cellStyle name="Calculation 2 3 2 8 7" xfId="18489"/>
    <cellStyle name="Calculation 2 3 2 9" xfId="3030"/>
    <cellStyle name="Calculation 2 3 2 9 2" xfId="6256"/>
    <cellStyle name="Calculation 2 3 2 9 3" xfId="8784"/>
    <cellStyle name="Calculation 2 3 2 9 4" xfId="11296"/>
    <cellStyle name="Calculation 2 3 2 9 5" xfId="13601"/>
    <cellStyle name="Calculation 2 3 2 9 6" xfId="16064"/>
    <cellStyle name="Calculation 2 3 2 9 7" xfId="18306"/>
    <cellStyle name="Calculation 2 3 20" xfId="19053"/>
    <cellStyle name="Calculation 2 3 21" xfId="18755"/>
    <cellStyle name="Calculation 2 3 22" xfId="19068"/>
    <cellStyle name="Calculation 2 3 23" xfId="18991"/>
    <cellStyle name="Calculation 2 3 24" xfId="19206"/>
    <cellStyle name="Calculation 2 3 25" xfId="19515"/>
    <cellStyle name="Calculation 2 3 26" xfId="19520"/>
    <cellStyle name="Calculation 2 3 27" xfId="19409"/>
    <cellStyle name="Calculation 2 3 28" xfId="19276"/>
    <cellStyle name="Calculation 2 3 29" xfId="20364"/>
    <cellStyle name="Calculation 2 3 3" xfId="731"/>
    <cellStyle name="Calculation 2 3 3 10" xfId="1300"/>
    <cellStyle name="Calculation 2 3 3 10 2" xfId="4529"/>
    <cellStyle name="Calculation 2 3 3 10 3" xfId="7055"/>
    <cellStyle name="Calculation 2 3 3 10 4" xfId="9583"/>
    <cellStyle name="Calculation 2 3 3 10 5" xfId="11878"/>
    <cellStyle name="Calculation 2 3 3 10 6" xfId="14345"/>
    <cellStyle name="Calculation 2 3 3 10 7" xfId="16595"/>
    <cellStyle name="Calculation 2 3 3 11" xfId="4030"/>
    <cellStyle name="Calculation 2 3 3 12" xfId="4118"/>
    <cellStyle name="Calculation 2 3 3 13" xfId="6678"/>
    <cellStyle name="Calculation 2 3 3 14" xfId="11760"/>
    <cellStyle name="Calculation 2 3 3 15" xfId="19976"/>
    <cellStyle name="Calculation 2 3 3 16" xfId="19864"/>
    <cellStyle name="Calculation 2 3 3 2" xfId="2009"/>
    <cellStyle name="Calculation 2 3 3 2 2" xfId="5238"/>
    <cellStyle name="Calculation 2 3 3 2 3" xfId="7763"/>
    <cellStyle name="Calculation 2 3 3 2 4" xfId="10279"/>
    <cellStyle name="Calculation 2 3 3 2 5" xfId="12583"/>
    <cellStyle name="Calculation 2 3 3 2 6" xfId="15048"/>
    <cellStyle name="Calculation 2 3 3 2 7" xfId="17292"/>
    <cellStyle name="Calculation 2 3 3 3" xfId="2255"/>
    <cellStyle name="Calculation 2 3 3 3 2" xfId="5482"/>
    <cellStyle name="Calculation 2 3 3 3 3" xfId="8009"/>
    <cellStyle name="Calculation 2 3 3 3 4" xfId="10523"/>
    <cellStyle name="Calculation 2 3 3 3 5" xfId="12827"/>
    <cellStyle name="Calculation 2 3 3 3 6" xfId="15291"/>
    <cellStyle name="Calculation 2 3 3 3 7" xfId="17535"/>
    <cellStyle name="Calculation 2 3 3 4" xfId="2505"/>
    <cellStyle name="Calculation 2 3 3 4 2" xfId="5732"/>
    <cellStyle name="Calculation 2 3 3 4 3" xfId="8259"/>
    <cellStyle name="Calculation 2 3 3 4 4" xfId="10773"/>
    <cellStyle name="Calculation 2 3 3 4 5" xfId="13077"/>
    <cellStyle name="Calculation 2 3 3 4 6" xfId="15541"/>
    <cellStyle name="Calculation 2 3 3 4 7" xfId="17785"/>
    <cellStyle name="Calculation 2 3 3 5" xfId="2733"/>
    <cellStyle name="Calculation 2 3 3 5 2" xfId="5959"/>
    <cellStyle name="Calculation 2 3 3 5 3" xfId="8487"/>
    <cellStyle name="Calculation 2 3 3 5 4" xfId="11001"/>
    <cellStyle name="Calculation 2 3 3 5 5" xfId="13304"/>
    <cellStyle name="Calculation 2 3 3 5 6" xfId="15769"/>
    <cellStyle name="Calculation 2 3 3 5 7" xfId="18010"/>
    <cellStyle name="Calculation 2 3 3 6" xfId="2963"/>
    <cellStyle name="Calculation 2 3 3 6 2" xfId="6189"/>
    <cellStyle name="Calculation 2 3 3 6 3" xfId="8717"/>
    <cellStyle name="Calculation 2 3 3 6 4" xfId="11230"/>
    <cellStyle name="Calculation 2 3 3 6 5" xfId="13534"/>
    <cellStyle name="Calculation 2 3 3 6 6" xfId="15997"/>
    <cellStyle name="Calculation 2 3 3 6 7" xfId="18240"/>
    <cellStyle name="Calculation 2 3 3 7" xfId="3147"/>
    <cellStyle name="Calculation 2 3 3 7 2" xfId="6372"/>
    <cellStyle name="Calculation 2 3 3 7 3" xfId="8901"/>
    <cellStyle name="Calculation 2 3 3 7 4" xfId="11412"/>
    <cellStyle name="Calculation 2 3 3 7 5" xfId="13717"/>
    <cellStyle name="Calculation 2 3 3 7 6" xfId="16181"/>
    <cellStyle name="Calculation 2 3 3 7 7" xfId="18421"/>
    <cellStyle name="Calculation 2 3 3 8" xfId="3346"/>
    <cellStyle name="Calculation 2 3 3 8 2" xfId="6571"/>
    <cellStyle name="Calculation 2 3 3 8 3" xfId="9100"/>
    <cellStyle name="Calculation 2 3 3 8 4" xfId="11611"/>
    <cellStyle name="Calculation 2 3 3 8 5" xfId="13915"/>
    <cellStyle name="Calculation 2 3 3 8 6" xfId="16380"/>
    <cellStyle name="Calculation 2 3 3 8 7" xfId="18619"/>
    <cellStyle name="Calculation 2 3 3 9" xfId="2670"/>
    <cellStyle name="Calculation 2 3 3 9 2" xfId="5897"/>
    <cellStyle name="Calculation 2 3 3 9 3" xfId="8424"/>
    <cellStyle name="Calculation 2 3 3 9 4" xfId="10938"/>
    <cellStyle name="Calculation 2 3 3 9 5" xfId="13242"/>
    <cellStyle name="Calculation 2 3 3 9 6" xfId="15706"/>
    <cellStyle name="Calculation 2 3 3 9 7" xfId="17948"/>
    <cellStyle name="Calculation 2 3 30" xfId="21068"/>
    <cellStyle name="Calculation 2 3 4" xfId="718"/>
    <cellStyle name="Calculation 2 3 4 10" xfId="1287"/>
    <cellStyle name="Calculation 2 3 4 10 2" xfId="4516"/>
    <cellStyle name="Calculation 2 3 4 10 3" xfId="7042"/>
    <cellStyle name="Calculation 2 3 4 10 4" xfId="9570"/>
    <cellStyle name="Calculation 2 3 4 10 5" xfId="11865"/>
    <cellStyle name="Calculation 2 3 4 10 6" xfId="14332"/>
    <cellStyle name="Calculation 2 3 4 10 7" xfId="16582"/>
    <cellStyle name="Calculation 2 3 4 11" xfId="4017"/>
    <cellStyle name="Calculation 2 3 4 12" xfId="3651"/>
    <cellStyle name="Calculation 2 3 4 13" xfId="9233"/>
    <cellStyle name="Calculation 2 3 4 14" xfId="6915"/>
    <cellStyle name="Calculation 2 3 4 15" xfId="19964"/>
    <cellStyle name="Calculation 2 3 4 16" xfId="20220"/>
    <cellStyle name="Calculation 2 3 4 2" xfId="1996"/>
    <cellStyle name="Calculation 2 3 4 2 2" xfId="5225"/>
    <cellStyle name="Calculation 2 3 4 2 3" xfId="7750"/>
    <cellStyle name="Calculation 2 3 4 2 4" xfId="10266"/>
    <cellStyle name="Calculation 2 3 4 2 5" xfId="12570"/>
    <cellStyle name="Calculation 2 3 4 2 6" xfId="15035"/>
    <cellStyle name="Calculation 2 3 4 2 7" xfId="17279"/>
    <cellStyle name="Calculation 2 3 4 3" xfId="2242"/>
    <cellStyle name="Calculation 2 3 4 3 2" xfId="5469"/>
    <cellStyle name="Calculation 2 3 4 3 3" xfId="7996"/>
    <cellStyle name="Calculation 2 3 4 3 4" xfId="10510"/>
    <cellStyle name="Calculation 2 3 4 3 5" xfId="12814"/>
    <cellStyle name="Calculation 2 3 4 3 6" xfId="15278"/>
    <cellStyle name="Calculation 2 3 4 3 7" xfId="17522"/>
    <cellStyle name="Calculation 2 3 4 4" xfId="2492"/>
    <cellStyle name="Calculation 2 3 4 4 2" xfId="5719"/>
    <cellStyle name="Calculation 2 3 4 4 3" xfId="8246"/>
    <cellStyle name="Calculation 2 3 4 4 4" xfId="10760"/>
    <cellStyle name="Calculation 2 3 4 4 5" xfId="13064"/>
    <cellStyle name="Calculation 2 3 4 4 6" xfId="15528"/>
    <cellStyle name="Calculation 2 3 4 4 7" xfId="17772"/>
    <cellStyle name="Calculation 2 3 4 5" xfId="2720"/>
    <cellStyle name="Calculation 2 3 4 5 2" xfId="5946"/>
    <cellStyle name="Calculation 2 3 4 5 3" xfId="8474"/>
    <cellStyle name="Calculation 2 3 4 5 4" xfId="10988"/>
    <cellStyle name="Calculation 2 3 4 5 5" xfId="13291"/>
    <cellStyle name="Calculation 2 3 4 5 6" xfId="15756"/>
    <cellStyle name="Calculation 2 3 4 5 7" xfId="17997"/>
    <cellStyle name="Calculation 2 3 4 6" xfId="2950"/>
    <cellStyle name="Calculation 2 3 4 6 2" xfId="6176"/>
    <cellStyle name="Calculation 2 3 4 6 3" xfId="8704"/>
    <cellStyle name="Calculation 2 3 4 6 4" xfId="11217"/>
    <cellStyle name="Calculation 2 3 4 6 5" xfId="13521"/>
    <cellStyle name="Calculation 2 3 4 6 6" xfId="15984"/>
    <cellStyle name="Calculation 2 3 4 6 7" xfId="18227"/>
    <cellStyle name="Calculation 2 3 4 7" xfId="3134"/>
    <cellStyle name="Calculation 2 3 4 7 2" xfId="6359"/>
    <cellStyle name="Calculation 2 3 4 7 3" xfId="8888"/>
    <cellStyle name="Calculation 2 3 4 7 4" xfId="11399"/>
    <cellStyle name="Calculation 2 3 4 7 5" xfId="13704"/>
    <cellStyle name="Calculation 2 3 4 7 6" xfId="16168"/>
    <cellStyle name="Calculation 2 3 4 7 7" xfId="18408"/>
    <cellStyle name="Calculation 2 3 4 8" xfId="3333"/>
    <cellStyle name="Calculation 2 3 4 8 2" xfId="6558"/>
    <cellStyle name="Calculation 2 3 4 8 3" xfId="9087"/>
    <cellStyle name="Calculation 2 3 4 8 4" xfId="11598"/>
    <cellStyle name="Calculation 2 3 4 8 5" xfId="13902"/>
    <cellStyle name="Calculation 2 3 4 8 6" xfId="16367"/>
    <cellStyle name="Calculation 2 3 4 8 7" xfId="18606"/>
    <cellStyle name="Calculation 2 3 4 9" xfId="2610"/>
    <cellStyle name="Calculation 2 3 4 9 2" xfId="5837"/>
    <cellStyle name="Calculation 2 3 4 9 3" xfId="8364"/>
    <cellStyle name="Calculation 2 3 4 9 4" xfId="10878"/>
    <cellStyle name="Calculation 2 3 4 9 5" xfId="13182"/>
    <cellStyle name="Calculation 2 3 4 9 6" xfId="15646"/>
    <cellStyle name="Calculation 2 3 4 9 7" xfId="17889"/>
    <cellStyle name="Calculation 2 3 5" xfId="689"/>
    <cellStyle name="Calculation 2 3 5 10" xfId="1258"/>
    <cellStyle name="Calculation 2 3 5 10 2" xfId="4487"/>
    <cellStyle name="Calculation 2 3 5 10 3" xfId="7013"/>
    <cellStyle name="Calculation 2 3 5 10 4" xfId="9541"/>
    <cellStyle name="Calculation 2 3 5 10 5" xfId="11836"/>
    <cellStyle name="Calculation 2 3 5 10 6" xfId="14303"/>
    <cellStyle name="Calculation 2 3 5 10 7" xfId="16553"/>
    <cellStyle name="Calculation 2 3 5 11" xfId="3988"/>
    <cellStyle name="Calculation 2 3 5 12" xfId="3554"/>
    <cellStyle name="Calculation 2 3 5 13" xfId="4347"/>
    <cellStyle name="Calculation 2 3 5 14" xfId="4186"/>
    <cellStyle name="Calculation 2 3 5 15" xfId="20417"/>
    <cellStyle name="Calculation 2 3 5 16" xfId="19966"/>
    <cellStyle name="Calculation 2 3 5 2" xfId="1967"/>
    <cellStyle name="Calculation 2 3 5 2 2" xfId="5196"/>
    <cellStyle name="Calculation 2 3 5 2 3" xfId="7721"/>
    <cellStyle name="Calculation 2 3 5 2 4" xfId="10237"/>
    <cellStyle name="Calculation 2 3 5 2 5" xfId="12541"/>
    <cellStyle name="Calculation 2 3 5 2 6" xfId="15006"/>
    <cellStyle name="Calculation 2 3 5 2 7" xfId="17250"/>
    <cellStyle name="Calculation 2 3 5 3" xfId="2213"/>
    <cellStyle name="Calculation 2 3 5 3 2" xfId="5440"/>
    <cellStyle name="Calculation 2 3 5 3 3" xfId="7967"/>
    <cellStyle name="Calculation 2 3 5 3 4" xfId="10481"/>
    <cellStyle name="Calculation 2 3 5 3 5" xfId="12785"/>
    <cellStyle name="Calculation 2 3 5 3 6" xfId="15249"/>
    <cellStyle name="Calculation 2 3 5 3 7" xfId="17493"/>
    <cellStyle name="Calculation 2 3 5 4" xfId="2463"/>
    <cellStyle name="Calculation 2 3 5 4 2" xfId="5690"/>
    <cellStyle name="Calculation 2 3 5 4 3" xfId="8217"/>
    <cellStyle name="Calculation 2 3 5 4 4" xfId="10731"/>
    <cellStyle name="Calculation 2 3 5 4 5" xfId="13035"/>
    <cellStyle name="Calculation 2 3 5 4 6" xfId="15499"/>
    <cellStyle name="Calculation 2 3 5 4 7" xfId="17743"/>
    <cellStyle name="Calculation 2 3 5 5" xfId="1860"/>
    <cellStyle name="Calculation 2 3 5 5 2" xfId="5089"/>
    <cellStyle name="Calculation 2 3 5 5 3" xfId="7614"/>
    <cellStyle name="Calculation 2 3 5 5 4" xfId="10131"/>
    <cellStyle name="Calculation 2 3 5 5 5" xfId="12435"/>
    <cellStyle name="Calculation 2 3 5 5 6" xfId="14899"/>
    <cellStyle name="Calculation 2 3 5 5 7" xfId="17144"/>
    <cellStyle name="Calculation 2 3 5 6" xfId="2921"/>
    <cellStyle name="Calculation 2 3 5 6 2" xfId="6147"/>
    <cellStyle name="Calculation 2 3 5 6 3" xfId="8675"/>
    <cellStyle name="Calculation 2 3 5 6 4" xfId="11188"/>
    <cellStyle name="Calculation 2 3 5 6 5" xfId="13492"/>
    <cellStyle name="Calculation 2 3 5 6 6" xfId="15955"/>
    <cellStyle name="Calculation 2 3 5 6 7" xfId="18198"/>
    <cellStyle name="Calculation 2 3 5 7" xfId="3105"/>
    <cellStyle name="Calculation 2 3 5 7 2" xfId="6330"/>
    <cellStyle name="Calculation 2 3 5 7 3" xfId="8859"/>
    <cellStyle name="Calculation 2 3 5 7 4" xfId="11370"/>
    <cellStyle name="Calculation 2 3 5 7 5" xfId="13675"/>
    <cellStyle name="Calculation 2 3 5 7 6" xfId="16139"/>
    <cellStyle name="Calculation 2 3 5 7 7" xfId="18379"/>
    <cellStyle name="Calculation 2 3 5 8" xfId="3304"/>
    <cellStyle name="Calculation 2 3 5 8 2" xfId="6529"/>
    <cellStyle name="Calculation 2 3 5 8 3" xfId="9058"/>
    <cellStyle name="Calculation 2 3 5 8 4" xfId="11569"/>
    <cellStyle name="Calculation 2 3 5 8 5" xfId="13873"/>
    <cellStyle name="Calculation 2 3 5 8 6" xfId="16338"/>
    <cellStyle name="Calculation 2 3 5 8 7" xfId="18577"/>
    <cellStyle name="Calculation 2 3 5 9" xfId="3422"/>
    <cellStyle name="Calculation 2 3 5 9 2" xfId="6647"/>
    <cellStyle name="Calculation 2 3 5 9 3" xfId="9176"/>
    <cellStyle name="Calculation 2 3 5 9 4" xfId="11687"/>
    <cellStyle name="Calculation 2 3 5 9 5" xfId="13991"/>
    <cellStyle name="Calculation 2 3 5 9 6" xfId="16456"/>
    <cellStyle name="Calculation 2 3 5 9 7" xfId="18695"/>
    <cellStyle name="Calculation 2 3 6" xfId="1552"/>
    <cellStyle name="Calculation 2 3 6 10" xfId="19856"/>
    <cellStyle name="Calculation 2 3 6 2" xfId="4781"/>
    <cellStyle name="Calculation 2 3 6 3" xfId="7306"/>
    <cellStyle name="Calculation 2 3 6 4" xfId="9832"/>
    <cellStyle name="Calculation 2 3 6 5" xfId="12127"/>
    <cellStyle name="Calculation 2 3 6 6" xfId="14597"/>
    <cellStyle name="Calculation 2 3 6 7" xfId="16842"/>
    <cellStyle name="Calculation 2 3 6 8" xfId="19955"/>
    <cellStyle name="Calculation 2 3 6 9" xfId="20402"/>
    <cellStyle name="Calculation 2 3 7" xfId="1616"/>
    <cellStyle name="Calculation 2 3 7 10" xfId="20770"/>
    <cellStyle name="Calculation 2 3 7 2" xfId="4845"/>
    <cellStyle name="Calculation 2 3 7 3" xfId="7370"/>
    <cellStyle name="Calculation 2 3 7 4" xfId="9895"/>
    <cellStyle name="Calculation 2 3 7 5" xfId="12191"/>
    <cellStyle name="Calculation 2 3 7 6" xfId="14659"/>
    <cellStyle name="Calculation 2 3 7 7" xfId="16905"/>
    <cellStyle name="Calculation 2 3 7 8" xfId="20129"/>
    <cellStyle name="Calculation 2 3 7 9" xfId="20525"/>
    <cellStyle name="Calculation 2 3 8" xfId="2078"/>
    <cellStyle name="Calculation 2 3 8 10" xfId="20911"/>
    <cellStyle name="Calculation 2 3 8 2" xfId="5306"/>
    <cellStyle name="Calculation 2 3 8 3" xfId="7832"/>
    <cellStyle name="Calculation 2 3 8 4" xfId="10348"/>
    <cellStyle name="Calculation 2 3 8 5" xfId="12651"/>
    <cellStyle name="Calculation 2 3 8 6" xfId="15117"/>
    <cellStyle name="Calculation 2 3 8 7" xfId="17360"/>
    <cellStyle name="Calculation 2 3 8 8" xfId="20274"/>
    <cellStyle name="Calculation 2 3 8 9" xfId="20626"/>
    <cellStyle name="Calculation 2 3 9" xfId="2537"/>
    <cellStyle name="Calculation 2 3 9 10" xfId="20724"/>
    <cellStyle name="Calculation 2 3 9 2" xfId="5764"/>
    <cellStyle name="Calculation 2 3 9 3" xfId="8291"/>
    <cellStyle name="Calculation 2 3 9 4" xfId="10805"/>
    <cellStyle name="Calculation 2 3 9 5" xfId="13109"/>
    <cellStyle name="Calculation 2 3 9 6" xfId="15573"/>
    <cellStyle name="Calculation 2 3 9 7" xfId="17817"/>
    <cellStyle name="Calculation 2 3 9 8" xfId="20080"/>
    <cellStyle name="Calculation 2 3 9 9" xfId="20502"/>
    <cellStyle name="Calculation 2 30" xfId="20523"/>
    <cellStyle name="Calculation 2 4" xfId="411"/>
    <cellStyle name="Calculation 2 4 10" xfId="983"/>
    <cellStyle name="Calculation 2 4 10 2" xfId="4246"/>
    <cellStyle name="Calculation 2 4 10 3" xfId="6787"/>
    <cellStyle name="Calculation 2 4 10 4" xfId="9317"/>
    <cellStyle name="Calculation 2 4 10 5" xfId="4440"/>
    <cellStyle name="Calculation 2 4 10 6" xfId="14116"/>
    <cellStyle name="Calculation 2 4 10 7" xfId="9272"/>
    <cellStyle name="Calculation 2 4 11" xfId="3758"/>
    <cellStyle name="Calculation 2 4 12" xfId="3864"/>
    <cellStyle name="Calculation 2 4 13" xfId="3954"/>
    <cellStyle name="Calculation 2 4 14" xfId="4117"/>
    <cellStyle name="Calculation 2 4 15" xfId="19989"/>
    <cellStyle name="Calculation 2 4 16" xfId="20368"/>
    <cellStyle name="Calculation 2 4 2" xfId="1714"/>
    <cellStyle name="Calculation 2 4 2 2" xfId="4943"/>
    <cellStyle name="Calculation 2 4 2 3" xfId="7468"/>
    <cellStyle name="Calculation 2 4 2 4" xfId="9989"/>
    <cellStyle name="Calculation 2 4 2 5" xfId="12289"/>
    <cellStyle name="Calculation 2 4 2 6" xfId="14756"/>
    <cellStyle name="Calculation 2 4 2 7" xfId="17000"/>
    <cellStyle name="Calculation 2 4 3" xfId="1561"/>
    <cellStyle name="Calculation 2 4 3 2" xfId="4790"/>
    <cellStyle name="Calculation 2 4 3 3" xfId="7315"/>
    <cellStyle name="Calculation 2 4 3 4" xfId="9841"/>
    <cellStyle name="Calculation 2 4 3 5" xfId="12136"/>
    <cellStyle name="Calculation 2 4 3 6" xfId="14606"/>
    <cellStyle name="Calculation 2 4 3 7" xfId="16851"/>
    <cellStyle name="Calculation 2 4 4" xfId="1427"/>
    <cellStyle name="Calculation 2 4 4 2" xfId="4656"/>
    <cellStyle name="Calculation 2 4 4 3" xfId="7181"/>
    <cellStyle name="Calculation 2 4 4 4" xfId="9708"/>
    <cellStyle name="Calculation 2 4 4 5" xfId="12002"/>
    <cellStyle name="Calculation 2 4 4 6" xfId="14472"/>
    <cellStyle name="Calculation 2 4 4 7" xfId="16718"/>
    <cellStyle name="Calculation 2 4 5" xfId="1348"/>
    <cellStyle name="Calculation 2 4 5 2" xfId="4577"/>
    <cellStyle name="Calculation 2 4 5 3" xfId="7103"/>
    <cellStyle name="Calculation 2 4 5 4" xfId="9631"/>
    <cellStyle name="Calculation 2 4 5 5" xfId="11925"/>
    <cellStyle name="Calculation 2 4 5 6" xfId="14393"/>
    <cellStyle name="Calculation 2 4 5 7" xfId="16642"/>
    <cellStyle name="Calculation 2 4 6" xfId="2614"/>
    <cellStyle name="Calculation 2 4 6 2" xfId="5841"/>
    <cellStyle name="Calculation 2 4 6 3" xfId="8368"/>
    <cellStyle name="Calculation 2 4 6 4" xfId="10882"/>
    <cellStyle name="Calculation 2 4 6 5" xfId="13186"/>
    <cellStyle name="Calculation 2 4 6 6" xfId="15650"/>
    <cellStyle name="Calculation 2 4 6 7" xfId="17893"/>
    <cellStyle name="Calculation 2 4 7" xfId="1527"/>
    <cellStyle name="Calculation 2 4 7 2" xfId="4756"/>
    <cellStyle name="Calculation 2 4 7 3" xfId="7281"/>
    <cellStyle name="Calculation 2 4 7 4" xfId="9808"/>
    <cellStyle name="Calculation 2 4 7 5" xfId="12102"/>
    <cellStyle name="Calculation 2 4 7 6" xfId="14572"/>
    <cellStyle name="Calculation 2 4 7 7" xfId="16818"/>
    <cellStyle name="Calculation 2 4 8" xfId="2871"/>
    <cellStyle name="Calculation 2 4 8 2" xfId="6097"/>
    <cellStyle name="Calculation 2 4 8 3" xfId="8625"/>
    <cellStyle name="Calculation 2 4 8 4" xfId="11138"/>
    <cellStyle name="Calculation 2 4 8 5" xfId="13442"/>
    <cellStyle name="Calculation 2 4 8 6" xfId="15905"/>
    <cellStyle name="Calculation 2 4 8 7" xfId="18148"/>
    <cellStyle name="Calculation 2 4 9" xfId="2585"/>
    <cellStyle name="Calculation 2 4 9 2" xfId="5812"/>
    <cellStyle name="Calculation 2 4 9 3" xfId="8339"/>
    <cellStyle name="Calculation 2 4 9 4" xfId="10853"/>
    <cellStyle name="Calculation 2 4 9 5" xfId="13157"/>
    <cellStyle name="Calculation 2 4 9 6" xfId="15621"/>
    <cellStyle name="Calculation 2 4 9 7" xfId="17865"/>
    <cellStyle name="Calculation 2 5" xfId="704"/>
    <cellStyle name="Calculation 2 5 10" xfId="1273"/>
    <cellStyle name="Calculation 2 5 10 2" xfId="4502"/>
    <cellStyle name="Calculation 2 5 10 3" xfId="7028"/>
    <cellStyle name="Calculation 2 5 10 4" xfId="9556"/>
    <cellStyle name="Calculation 2 5 10 5" xfId="11851"/>
    <cellStyle name="Calculation 2 5 10 6" xfId="14318"/>
    <cellStyle name="Calculation 2 5 10 7" xfId="16568"/>
    <cellStyle name="Calculation 2 5 11" xfId="4003"/>
    <cellStyle name="Calculation 2 5 12" xfId="3655"/>
    <cellStyle name="Calculation 2 5 13" xfId="4157"/>
    <cellStyle name="Calculation 2 5 14" xfId="3892"/>
    <cellStyle name="Calculation 2 5 15" xfId="20088"/>
    <cellStyle name="Calculation 2 5 16" xfId="20731"/>
    <cellStyle name="Calculation 2 5 2" xfId="1982"/>
    <cellStyle name="Calculation 2 5 2 2" xfId="5211"/>
    <cellStyle name="Calculation 2 5 2 3" xfId="7736"/>
    <cellStyle name="Calculation 2 5 2 4" xfId="10252"/>
    <cellStyle name="Calculation 2 5 2 5" xfId="12556"/>
    <cellStyle name="Calculation 2 5 2 6" xfId="15021"/>
    <cellStyle name="Calculation 2 5 2 7" xfId="17265"/>
    <cellStyle name="Calculation 2 5 3" xfId="2228"/>
    <cellStyle name="Calculation 2 5 3 2" xfId="5455"/>
    <cellStyle name="Calculation 2 5 3 3" xfId="7982"/>
    <cellStyle name="Calculation 2 5 3 4" xfId="10496"/>
    <cellStyle name="Calculation 2 5 3 5" xfId="12800"/>
    <cellStyle name="Calculation 2 5 3 6" xfId="15264"/>
    <cellStyle name="Calculation 2 5 3 7" xfId="17508"/>
    <cellStyle name="Calculation 2 5 4" xfId="2478"/>
    <cellStyle name="Calculation 2 5 4 2" xfId="5705"/>
    <cellStyle name="Calculation 2 5 4 3" xfId="8232"/>
    <cellStyle name="Calculation 2 5 4 4" xfId="10746"/>
    <cellStyle name="Calculation 2 5 4 5" xfId="13050"/>
    <cellStyle name="Calculation 2 5 4 6" xfId="15514"/>
    <cellStyle name="Calculation 2 5 4 7" xfId="17758"/>
    <cellStyle name="Calculation 2 5 5" xfId="2706"/>
    <cellStyle name="Calculation 2 5 5 2" xfId="5932"/>
    <cellStyle name="Calculation 2 5 5 3" xfId="8460"/>
    <cellStyle name="Calculation 2 5 5 4" xfId="10974"/>
    <cellStyle name="Calculation 2 5 5 5" xfId="13277"/>
    <cellStyle name="Calculation 2 5 5 6" xfId="15742"/>
    <cellStyle name="Calculation 2 5 5 7" xfId="17983"/>
    <cellStyle name="Calculation 2 5 6" xfId="2936"/>
    <cellStyle name="Calculation 2 5 6 2" xfId="6162"/>
    <cellStyle name="Calculation 2 5 6 3" xfId="8690"/>
    <cellStyle name="Calculation 2 5 6 4" xfId="11203"/>
    <cellStyle name="Calculation 2 5 6 5" xfId="13507"/>
    <cellStyle name="Calculation 2 5 6 6" xfId="15970"/>
    <cellStyle name="Calculation 2 5 6 7" xfId="18213"/>
    <cellStyle name="Calculation 2 5 7" xfId="3120"/>
    <cellStyle name="Calculation 2 5 7 2" xfId="6345"/>
    <cellStyle name="Calculation 2 5 7 3" xfId="8874"/>
    <cellStyle name="Calculation 2 5 7 4" xfId="11385"/>
    <cellStyle name="Calculation 2 5 7 5" xfId="13690"/>
    <cellStyle name="Calculation 2 5 7 6" xfId="16154"/>
    <cellStyle name="Calculation 2 5 7 7" xfId="18394"/>
    <cellStyle name="Calculation 2 5 8" xfId="3319"/>
    <cellStyle name="Calculation 2 5 8 2" xfId="6544"/>
    <cellStyle name="Calculation 2 5 8 3" xfId="9073"/>
    <cellStyle name="Calculation 2 5 8 4" xfId="11584"/>
    <cellStyle name="Calculation 2 5 8 5" xfId="13888"/>
    <cellStyle name="Calculation 2 5 8 6" xfId="16353"/>
    <cellStyle name="Calculation 2 5 8 7" xfId="18592"/>
    <cellStyle name="Calculation 2 5 9" xfId="3433"/>
    <cellStyle name="Calculation 2 5 9 2" xfId="6658"/>
    <cellStyle name="Calculation 2 5 9 3" xfId="9187"/>
    <cellStyle name="Calculation 2 5 9 4" xfId="11698"/>
    <cellStyle name="Calculation 2 5 9 5" xfId="14002"/>
    <cellStyle name="Calculation 2 5 9 6" xfId="16467"/>
    <cellStyle name="Calculation 2 5 9 7" xfId="18706"/>
    <cellStyle name="Calculation 2 6" xfId="732"/>
    <cellStyle name="Calculation 2 6 10" xfId="1301"/>
    <cellStyle name="Calculation 2 6 10 2" xfId="4530"/>
    <cellStyle name="Calculation 2 6 10 3" xfId="7056"/>
    <cellStyle name="Calculation 2 6 10 4" xfId="9584"/>
    <cellStyle name="Calculation 2 6 10 5" xfId="11879"/>
    <cellStyle name="Calculation 2 6 10 6" xfId="14346"/>
    <cellStyle name="Calculation 2 6 10 7" xfId="16596"/>
    <cellStyle name="Calculation 2 6 11" xfId="4031"/>
    <cellStyle name="Calculation 2 6 12" xfId="3649"/>
    <cellStyle name="Calculation 2 6 13" xfId="9343"/>
    <cellStyle name="Calculation 2 6 14" xfId="4149"/>
    <cellStyle name="Calculation 2 6 15" xfId="20165"/>
    <cellStyle name="Calculation 2 6 16" xfId="20538"/>
    <cellStyle name="Calculation 2 6 17" xfId="20804"/>
    <cellStyle name="Calculation 2 6 2" xfId="2010"/>
    <cellStyle name="Calculation 2 6 2 2" xfId="5239"/>
    <cellStyle name="Calculation 2 6 2 3" xfId="7764"/>
    <cellStyle name="Calculation 2 6 2 4" xfId="10280"/>
    <cellStyle name="Calculation 2 6 2 5" xfId="12584"/>
    <cellStyle name="Calculation 2 6 2 6" xfId="15049"/>
    <cellStyle name="Calculation 2 6 2 7" xfId="17293"/>
    <cellStyle name="Calculation 2 6 3" xfId="2256"/>
    <cellStyle name="Calculation 2 6 3 2" xfId="5483"/>
    <cellStyle name="Calculation 2 6 3 3" xfId="8010"/>
    <cellStyle name="Calculation 2 6 3 4" xfId="10524"/>
    <cellStyle name="Calculation 2 6 3 5" xfId="12828"/>
    <cellStyle name="Calculation 2 6 3 6" xfId="15292"/>
    <cellStyle name="Calculation 2 6 3 7" xfId="17536"/>
    <cellStyle name="Calculation 2 6 4" xfId="2506"/>
    <cellStyle name="Calculation 2 6 4 2" xfId="5733"/>
    <cellStyle name="Calculation 2 6 4 3" xfId="8260"/>
    <cellStyle name="Calculation 2 6 4 4" xfId="10774"/>
    <cellStyle name="Calculation 2 6 4 5" xfId="13078"/>
    <cellStyle name="Calculation 2 6 4 6" xfId="15542"/>
    <cellStyle name="Calculation 2 6 4 7" xfId="17786"/>
    <cellStyle name="Calculation 2 6 5" xfId="2734"/>
    <cellStyle name="Calculation 2 6 5 2" xfId="5960"/>
    <cellStyle name="Calculation 2 6 5 3" xfId="8488"/>
    <cellStyle name="Calculation 2 6 5 4" xfId="11002"/>
    <cellStyle name="Calculation 2 6 5 5" xfId="13305"/>
    <cellStyle name="Calculation 2 6 5 6" xfId="15770"/>
    <cellStyle name="Calculation 2 6 5 7" xfId="18011"/>
    <cellStyle name="Calculation 2 6 6" xfId="2964"/>
    <cellStyle name="Calculation 2 6 6 2" xfId="6190"/>
    <cellStyle name="Calculation 2 6 6 3" xfId="8718"/>
    <cellStyle name="Calculation 2 6 6 4" xfId="11231"/>
    <cellStyle name="Calculation 2 6 6 5" xfId="13535"/>
    <cellStyle name="Calculation 2 6 6 6" xfId="15998"/>
    <cellStyle name="Calculation 2 6 6 7" xfId="18241"/>
    <cellStyle name="Calculation 2 6 7" xfId="3148"/>
    <cellStyle name="Calculation 2 6 7 2" xfId="6373"/>
    <cellStyle name="Calculation 2 6 7 3" xfId="8902"/>
    <cellStyle name="Calculation 2 6 7 4" xfId="11413"/>
    <cellStyle name="Calculation 2 6 7 5" xfId="13718"/>
    <cellStyle name="Calculation 2 6 7 6" xfId="16182"/>
    <cellStyle name="Calculation 2 6 7 7" xfId="18422"/>
    <cellStyle name="Calculation 2 6 8" xfId="3347"/>
    <cellStyle name="Calculation 2 6 8 2" xfId="6572"/>
    <cellStyle name="Calculation 2 6 8 3" xfId="9101"/>
    <cellStyle name="Calculation 2 6 8 4" xfId="11612"/>
    <cellStyle name="Calculation 2 6 8 5" xfId="13916"/>
    <cellStyle name="Calculation 2 6 8 6" xfId="16381"/>
    <cellStyle name="Calculation 2 6 8 7" xfId="18620"/>
    <cellStyle name="Calculation 2 6 9" xfId="2827"/>
    <cellStyle name="Calculation 2 6 9 2" xfId="6053"/>
    <cellStyle name="Calculation 2 6 9 3" xfId="8581"/>
    <cellStyle name="Calculation 2 6 9 4" xfId="11094"/>
    <cellStyle name="Calculation 2 6 9 5" xfId="13398"/>
    <cellStyle name="Calculation 2 6 9 6" xfId="15862"/>
    <cellStyle name="Calculation 2 6 9 7" xfId="18104"/>
    <cellStyle name="Calculation 2 7" xfId="653"/>
    <cellStyle name="Calculation 2 7 10" xfId="1223"/>
    <cellStyle name="Calculation 2 7 10 2" xfId="4452"/>
    <cellStyle name="Calculation 2 7 10 3" xfId="6980"/>
    <cellStyle name="Calculation 2 7 10 4" xfId="9508"/>
    <cellStyle name="Calculation 2 7 10 5" xfId="11803"/>
    <cellStyle name="Calculation 2 7 10 6" xfId="14270"/>
    <cellStyle name="Calculation 2 7 10 7" xfId="16522"/>
    <cellStyle name="Calculation 2 7 11" xfId="3953"/>
    <cellStyle name="Calculation 2 7 12" xfId="4139"/>
    <cellStyle name="Calculation 2 7 13" xfId="9452"/>
    <cellStyle name="Calculation 2 7 14" xfId="14150"/>
    <cellStyle name="Calculation 2 7 15" xfId="20372"/>
    <cellStyle name="Calculation 2 7 16" xfId="20416"/>
    <cellStyle name="Calculation 2 7 2" xfId="1932"/>
    <cellStyle name="Calculation 2 7 2 2" xfId="5161"/>
    <cellStyle name="Calculation 2 7 2 3" xfId="7686"/>
    <cellStyle name="Calculation 2 7 2 4" xfId="10203"/>
    <cellStyle name="Calculation 2 7 2 5" xfId="12507"/>
    <cellStyle name="Calculation 2 7 2 6" xfId="14971"/>
    <cellStyle name="Calculation 2 7 2 7" xfId="17216"/>
    <cellStyle name="Calculation 2 7 3" xfId="2178"/>
    <cellStyle name="Calculation 2 7 3 2" xfId="5406"/>
    <cellStyle name="Calculation 2 7 3 3" xfId="7932"/>
    <cellStyle name="Calculation 2 7 3 4" xfId="10447"/>
    <cellStyle name="Calculation 2 7 3 5" xfId="12751"/>
    <cellStyle name="Calculation 2 7 3 6" xfId="15215"/>
    <cellStyle name="Calculation 2 7 3 7" xfId="17459"/>
    <cellStyle name="Calculation 2 7 4" xfId="2429"/>
    <cellStyle name="Calculation 2 7 4 2" xfId="5656"/>
    <cellStyle name="Calculation 2 7 4 3" xfId="8183"/>
    <cellStyle name="Calculation 2 7 4 4" xfId="10697"/>
    <cellStyle name="Calculation 2 7 4 5" xfId="13001"/>
    <cellStyle name="Calculation 2 7 4 6" xfId="15465"/>
    <cellStyle name="Calculation 2 7 4 7" xfId="17709"/>
    <cellStyle name="Calculation 2 7 5" xfId="2539"/>
    <cellStyle name="Calculation 2 7 5 2" xfId="5766"/>
    <cellStyle name="Calculation 2 7 5 3" xfId="8293"/>
    <cellStyle name="Calculation 2 7 5 4" xfId="10807"/>
    <cellStyle name="Calculation 2 7 5 5" xfId="13111"/>
    <cellStyle name="Calculation 2 7 5 6" xfId="15575"/>
    <cellStyle name="Calculation 2 7 5 7" xfId="17819"/>
    <cellStyle name="Calculation 2 7 6" xfId="2887"/>
    <cellStyle name="Calculation 2 7 6 2" xfId="6113"/>
    <cellStyle name="Calculation 2 7 6 3" xfId="8641"/>
    <cellStyle name="Calculation 2 7 6 4" xfId="11154"/>
    <cellStyle name="Calculation 2 7 6 5" xfId="13458"/>
    <cellStyle name="Calculation 2 7 6 6" xfId="15921"/>
    <cellStyle name="Calculation 2 7 6 7" xfId="18164"/>
    <cellStyle name="Calculation 2 7 7" xfId="3071"/>
    <cellStyle name="Calculation 2 7 7 2" xfId="6297"/>
    <cellStyle name="Calculation 2 7 7 3" xfId="8825"/>
    <cellStyle name="Calculation 2 7 7 4" xfId="11336"/>
    <cellStyle name="Calculation 2 7 7 5" xfId="13642"/>
    <cellStyle name="Calculation 2 7 7 6" xfId="16105"/>
    <cellStyle name="Calculation 2 7 7 7" xfId="18346"/>
    <cellStyle name="Calculation 2 7 8" xfId="3269"/>
    <cellStyle name="Calculation 2 7 8 2" xfId="6494"/>
    <cellStyle name="Calculation 2 7 8 3" xfId="9023"/>
    <cellStyle name="Calculation 2 7 8 4" xfId="11534"/>
    <cellStyle name="Calculation 2 7 8 5" xfId="13838"/>
    <cellStyle name="Calculation 2 7 8 6" xfId="16303"/>
    <cellStyle name="Calculation 2 7 8 7" xfId="18542"/>
    <cellStyle name="Calculation 2 7 9" xfId="3258"/>
    <cellStyle name="Calculation 2 7 9 2" xfId="6483"/>
    <cellStyle name="Calculation 2 7 9 3" xfId="9012"/>
    <cellStyle name="Calculation 2 7 9 4" xfId="11523"/>
    <cellStyle name="Calculation 2 7 9 5" xfId="13827"/>
    <cellStyle name="Calculation 2 7 9 6" xfId="16292"/>
    <cellStyle name="Calculation 2 7 9 7" xfId="18531"/>
    <cellStyle name="Calculation 2 8" xfId="1374"/>
    <cellStyle name="Calculation 2 8 10" xfId="20844"/>
    <cellStyle name="Calculation 2 8 2" xfId="4603"/>
    <cellStyle name="Calculation 2 8 3" xfId="7129"/>
    <cellStyle name="Calculation 2 8 4" xfId="9657"/>
    <cellStyle name="Calculation 2 8 5" xfId="11951"/>
    <cellStyle name="Calculation 2 8 6" xfId="14419"/>
    <cellStyle name="Calculation 2 8 7" xfId="16668"/>
    <cellStyle name="Calculation 2 8 8" xfId="20207"/>
    <cellStyle name="Calculation 2 8 9" xfId="20558"/>
    <cellStyle name="Calculation 2 9" xfId="1340"/>
    <cellStyle name="Calculation 2 9 10" xfId="20946"/>
    <cellStyle name="Calculation 2 9 2" xfId="4569"/>
    <cellStyle name="Calculation 2 9 3" xfId="7095"/>
    <cellStyle name="Calculation 2 9 4" xfId="9623"/>
    <cellStyle name="Calculation 2 9 5" xfId="11917"/>
    <cellStyle name="Calculation 2 9 6" xfId="14385"/>
    <cellStyle name="Calculation 2 9 7" xfId="16634"/>
    <cellStyle name="Calculation 2 9 8" xfId="20309"/>
    <cellStyle name="Calculation 2 9 9" xfId="20661"/>
    <cellStyle name="Calculation 3" xfId="141"/>
    <cellStyle name="Calculation 3 10" xfId="1742"/>
    <cellStyle name="Calculation 3 10 2" xfId="4971"/>
    <cellStyle name="Calculation 3 10 3" xfId="7496"/>
    <cellStyle name="Calculation 3 10 4" xfId="10016"/>
    <cellStyle name="Calculation 3 10 5" xfId="12317"/>
    <cellStyle name="Calculation 3 10 6" xfId="14783"/>
    <cellStyle name="Calculation 3 10 7" xfId="17028"/>
    <cellStyle name="Calculation 3 11" xfId="2875"/>
    <cellStyle name="Calculation 3 11 2" xfId="6101"/>
    <cellStyle name="Calculation 3 11 3" xfId="8629"/>
    <cellStyle name="Calculation 3 11 4" xfId="11142"/>
    <cellStyle name="Calculation 3 11 5" xfId="13446"/>
    <cellStyle name="Calculation 3 11 6" xfId="15909"/>
    <cellStyle name="Calculation 3 11 7" xfId="18152"/>
    <cellStyle name="Calculation 3 12" xfId="2647"/>
    <cellStyle name="Calculation 3 12 2" xfId="5874"/>
    <cellStyle name="Calculation 3 12 3" xfId="8401"/>
    <cellStyle name="Calculation 3 12 4" xfId="10915"/>
    <cellStyle name="Calculation 3 12 5" xfId="13219"/>
    <cellStyle name="Calculation 3 12 6" xfId="15683"/>
    <cellStyle name="Calculation 3 12 7" xfId="17926"/>
    <cellStyle name="Calculation 3 13" xfId="782"/>
    <cellStyle name="Calculation 3 13 2" xfId="4076"/>
    <cellStyle name="Calculation 3 13 3" xfId="3477"/>
    <cellStyle name="Calculation 3 13 4" xfId="3453"/>
    <cellStyle name="Calculation 3 13 5" xfId="9223"/>
    <cellStyle name="Calculation 3 13 6" xfId="3518"/>
    <cellStyle name="Calculation 3 13 7" xfId="6963"/>
    <cellStyle name="Calculation 3 14" xfId="3549"/>
    <cellStyle name="Calculation 3 15" xfId="4397"/>
    <cellStyle name="Calculation 3 16" xfId="6690"/>
    <cellStyle name="Calculation 3 17" xfId="18791"/>
    <cellStyle name="Calculation 3 18" xfId="18988"/>
    <cellStyle name="Calculation 3 19" xfId="18983"/>
    <cellStyle name="Calculation 3 2" xfId="242"/>
    <cellStyle name="Calculation 3 2 10" xfId="2099"/>
    <cellStyle name="Calculation 3 2 10 2" xfId="5327"/>
    <cellStyle name="Calculation 3 2 10 3" xfId="7853"/>
    <cellStyle name="Calculation 3 2 10 4" xfId="10369"/>
    <cellStyle name="Calculation 3 2 10 5" xfId="12672"/>
    <cellStyle name="Calculation 3 2 10 6" xfId="15138"/>
    <cellStyle name="Calculation 3 2 10 7" xfId="17381"/>
    <cellStyle name="Calculation 3 2 11" xfId="2165"/>
    <cellStyle name="Calculation 3 2 11 2" xfId="5393"/>
    <cellStyle name="Calculation 3 2 11 3" xfId="7919"/>
    <cellStyle name="Calculation 3 2 11 4" xfId="10435"/>
    <cellStyle name="Calculation 3 2 11 5" xfId="12738"/>
    <cellStyle name="Calculation 3 2 11 6" xfId="15203"/>
    <cellStyle name="Calculation 3 2 11 7" xfId="17447"/>
    <cellStyle name="Calculation 3 2 12" xfId="2881"/>
    <cellStyle name="Calculation 3 2 12 2" xfId="6107"/>
    <cellStyle name="Calculation 3 2 12 3" xfId="8635"/>
    <cellStyle name="Calculation 3 2 12 4" xfId="11148"/>
    <cellStyle name="Calculation 3 2 12 5" xfId="13452"/>
    <cellStyle name="Calculation 3 2 12 6" xfId="15915"/>
    <cellStyle name="Calculation 3 2 12 7" xfId="18158"/>
    <cellStyle name="Calculation 3 2 13" xfId="837"/>
    <cellStyle name="Calculation 3 2 13 2" xfId="4122"/>
    <cellStyle name="Calculation 3 2 13 3" xfId="6682"/>
    <cellStyle name="Calculation 3 2 13 4" xfId="9210"/>
    <cellStyle name="Calculation 3 2 13 5" xfId="9219"/>
    <cellStyle name="Calculation 3 2 13 6" xfId="14036"/>
    <cellStyle name="Calculation 3 2 13 7" xfId="14044"/>
    <cellStyle name="Calculation 3 2 14" xfId="4059"/>
    <cellStyle name="Calculation 3 2 15" xfId="6897"/>
    <cellStyle name="Calculation 3 2 16" xfId="4383"/>
    <cellStyle name="Calculation 3 2 17" xfId="3672"/>
    <cellStyle name="Calculation 3 2 18" xfId="18866"/>
    <cellStyle name="Calculation 3 2 19" xfId="19046"/>
    <cellStyle name="Calculation 3 2 2" xfId="551"/>
    <cellStyle name="Calculation 3 2 2 10" xfId="1122"/>
    <cellStyle name="Calculation 3 2 2 10 2" xfId="4365"/>
    <cellStyle name="Calculation 3 2 2 10 3" xfId="6904"/>
    <cellStyle name="Calculation 3 2 2 10 4" xfId="9433"/>
    <cellStyle name="Calculation 3 2 2 10 5" xfId="11750"/>
    <cellStyle name="Calculation 3 2 2 10 6" xfId="14213"/>
    <cellStyle name="Calculation 3 2 2 10 7" xfId="16494"/>
    <cellStyle name="Calculation 3 2 2 11" xfId="3876"/>
    <cellStyle name="Calculation 3 2 2 12" xfId="4379"/>
    <cellStyle name="Calculation 3 2 2 13" xfId="4396"/>
    <cellStyle name="Calculation 3 2 2 14" xfId="9378"/>
    <cellStyle name="Calculation 3 2 2 15" xfId="20047"/>
    <cellStyle name="Calculation 3 2 2 16" xfId="19900"/>
    <cellStyle name="Calculation 3 2 2 2" xfId="1840"/>
    <cellStyle name="Calculation 3 2 2 2 2" xfId="5069"/>
    <cellStyle name="Calculation 3 2 2 2 3" xfId="7594"/>
    <cellStyle name="Calculation 3 2 2 2 4" xfId="10111"/>
    <cellStyle name="Calculation 3 2 2 2 5" xfId="12415"/>
    <cellStyle name="Calculation 3 2 2 2 6" xfId="14879"/>
    <cellStyle name="Calculation 3 2 2 2 7" xfId="17124"/>
    <cellStyle name="Calculation 3 2 2 3" xfId="2089"/>
    <cellStyle name="Calculation 3 2 2 3 2" xfId="5317"/>
    <cellStyle name="Calculation 3 2 2 3 3" xfId="7843"/>
    <cellStyle name="Calculation 3 2 2 3 4" xfId="10359"/>
    <cellStyle name="Calculation 3 2 2 3 5" xfId="12662"/>
    <cellStyle name="Calculation 3 2 2 3 6" xfId="15128"/>
    <cellStyle name="Calculation 3 2 2 3 7" xfId="17371"/>
    <cellStyle name="Calculation 3 2 2 4" xfId="2345"/>
    <cellStyle name="Calculation 3 2 2 4 2" xfId="5572"/>
    <cellStyle name="Calculation 3 2 2 4 3" xfId="8099"/>
    <cellStyle name="Calculation 3 2 2 4 4" xfId="10613"/>
    <cellStyle name="Calculation 3 2 2 4 5" xfId="12917"/>
    <cellStyle name="Calculation 3 2 2 4 6" xfId="15381"/>
    <cellStyle name="Calculation 3 2 2 4 7" xfId="17625"/>
    <cellStyle name="Calculation 3 2 2 5" xfId="1507"/>
    <cellStyle name="Calculation 3 2 2 5 2" xfId="4736"/>
    <cellStyle name="Calculation 3 2 2 5 3" xfId="7261"/>
    <cellStyle name="Calculation 3 2 2 5 4" xfId="9788"/>
    <cellStyle name="Calculation 3 2 2 5 5" xfId="12082"/>
    <cellStyle name="Calculation 3 2 2 5 6" xfId="14552"/>
    <cellStyle name="Calculation 3 2 2 5 7" xfId="16798"/>
    <cellStyle name="Calculation 3 2 2 6" xfId="2815"/>
    <cellStyle name="Calculation 3 2 2 6 2" xfId="6041"/>
    <cellStyle name="Calculation 3 2 2 6 3" xfId="8569"/>
    <cellStyle name="Calculation 3 2 2 6 4" xfId="11082"/>
    <cellStyle name="Calculation 3 2 2 6 5" xfId="13386"/>
    <cellStyle name="Calculation 3 2 2 6 6" xfId="15850"/>
    <cellStyle name="Calculation 3 2 2 6 7" xfId="18092"/>
    <cellStyle name="Calculation 3 2 2 7" xfId="3011"/>
    <cellStyle name="Calculation 3 2 2 7 2" xfId="6237"/>
    <cellStyle name="Calculation 3 2 2 7 3" xfId="8765"/>
    <cellStyle name="Calculation 3 2 2 7 4" xfId="11278"/>
    <cellStyle name="Calculation 3 2 2 7 5" xfId="13582"/>
    <cellStyle name="Calculation 3 2 2 7 6" xfId="16045"/>
    <cellStyle name="Calculation 3 2 2 7 7" xfId="18288"/>
    <cellStyle name="Calculation 3 2 2 8" xfId="3219"/>
    <cellStyle name="Calculation 3 2 2 8 2" xfId="6444"/>
    <cellStyle name="Calculation 3 2 2 8 3" xfId="8973"/>
    <cellStyle name="Calculation 3 2 2 8 4" xfId="11484"/>
    <cellStyle name="Calculation 3 2 2 8 5" xfId="13788"/>
    <cellStyle name="Calculation 3 2 2 8 6" xfId="16253"/>
    <cellStyle name="Calculation 3 2 2 8 7" xfId="18492"/>
    <cellStyle name="Calculation 3 2 2 9" xfId="2826"/>
    <cellStyle name="Calculation 3 2 2 9 2" xfId="6052"/>
    <cellStyle name="Calculation 3 2 2 9 3" xfId="8580"/>
    <cellStyle name="Calculation 3 2 2 9 4" xfId="11093"/>
    <cellStyle name="Calculation 3 2 2 9 5" xfId="13397"/>
    <cellStyle name="Calculation 3 2 2 9 6" xfId="15861"/>
    <cellStyle name="Calculation 3 2 2 9 7" xfId="18103"/>
    <cellStyle name="Calculation 3 2 20" xfId="19027"/>
    <cellStyle name="Calculation 3 2 21" xfId="19038"/>
    <cellStyle name="Calculation 3 2 22" xfId="19020"/>
    <cellStyle name="Calculation 3 2 23" xfId="19052"/>
    <cellStyle name="Calculation 3 2 24" xfId="19207"/>
    <cellStyle name="Calculation 3 2 25" xfId="19516"/>
    <cellStyle name="Calculation 3 2 26" xfId="19519"/>
    <cellStyle name="Calculation 3 2 27" xfId="19301"/>
    <cellStyle name="Calculation 3 2 28" xfId="19410"/>
    <cellStyle name="Calculation 3 2 29" xfId="20362"/>
    <cellStyle name="Calculation 3 2 3" xfId="702"/>
    <cellStyle name="Calculation 3 2 3 10" xfId="1271"/>
    <cellStyle name="Calculation 3 2 3 10 2" xfId="4500"/>
    <cellStyle name="Calculation 3 2 3 10 3" xfId="7026"/>
    <cellStyle name="Calculation 3 2 3 10 4" xfId="9554"/>
    <cellStyle name="Calculation 3 2 3 10 5" xfId="11849"/>
    <cellStyle name="Calculation 3 2 3 10 6" xfId="14316"/>
    <cellStyle name="Calculation 3 2 3 10 7" xfId="16566"/>
    <cellStyle name="Calculation 3 2 3 11" xfId="4001"/>
    <cellStyle name="Calculation 3 2 3 12" xfId="3927"/>
    <cellStyle name="Calculation 3 2 3 13" xfId="9236"/>
    <cellStyle name="Calculation 3 2 3 14" xfId="3726"/>
    <cellStyle name="Calculation 3 2 3 15" xfId="19963"/>
    <cellStyle name="Calculation 3 2 3 16" xfId="19860"/>
    <cellStyle name="Calculation 3 2 3 2" xfId="1980"/>
    <cellStyle name="Calculation 3 2 3 2 2" xfId="5209"/>
    <cellStyle name="Calculation 3 2 3 2 3" xfId="7734"/>
    <cellStyle name="Calculation 3 2 3 2 4" xfId="10250"/>
    <cellStyle name="Calculation 3 2 3 2 5" xfId="12554"/>
    <cellStyle name="Calculation 3 2 3 2 6" xfId="15019"/>
    <cellStyle name="Calculation 3 2 3 2 7" xfId="17263"/>
    <cellStyle name="Calculation 3 2 3 3" xfId="2226"/>
    <cellStyle name="Calculation 3 2 3 3 2" xfId="5453"/>
    <cellStyle name="Calculation 3 2 3 3 3" xfId="7980"/>
    <cellStyle name="Calculation 3 2 3 3 4" xfId="10494"/>
    <cellStyle name="Calculation 3 2 3 3 5" xfId="12798"/>
    <cellStyle name="Calculation 3 2 3 3 6" xfId="15262"/>
    <cellStyle name="Calculation 3 2 3 3 7" xfId="17506"/>
    <cellStyle name="Calculation 3 2 3 4" xfId="2476"/>
    <cellStyle name="Calculation 3 2 3 4 2" xfId="5703"/>
    <cellStyle name="Calculation 3 2 3 4 3" xfId="8230"/>
    <cellStyle name="Calculation 3 2 3 4 4" xfId="10744"/>
    <cellStyle name="Calculation 3 2 3 4 5" xfId="13048"/>
    <cellStyle name="Calculation 3 2 3 4 6" xfId="15512"/>
    <cellStyle name="Calculation 3 2 3 4 7" xfId="17756"/>
    <cellStyle name="Calculation 3 2 3 5" xfId="2704"/>
    <cellStyle name="Calculation 3 2 3 5 2" xfId="5930"/>
    <cellStyle name="Calculation 3 2 3 5 3" xfId="8458"/>
    <cellStyle name="Calculation 3 2 3 5 4" xfId="10972"/>
    <cellStyle name="Calculation 3 2 3 5 5" xfId="13275"/>
    <cellStyle name="Calculation 3 2 3 5 6" xfId="15740"/>
    <cellStyle name="Calculation 3 2 3 5 7" xfId="17981"/>
    <cellStyle name="Calculation 3 2 3 6" xfId="2934"/>
    <cellStyle name="Calculation 3 2 3 6 2" xfId="6160"/>
    <cellStyle name="Calculation 3 2 3 6 3" xfId="8688"/>
    <cellStyle name="Calculation 3 2 3 6 4" xfId="11201"/>
    <cellStyle name="Calculation 3 2 3 6 5" xfId="13505"/>
    <cellStyle name="Calculation 3 2 3 6 6" xfId="15968"/>
    <cellStyle name="Calculation 3 2 3 6 7" xfId="18211"/>
    <cellStyle name="Calculation 3 2 3 7" xfId="3118"/>
    <cellStyle name="Calculation 3 2 3 7 2" xfId="6343"/>
    <cellStyle name="Calculation 3 2 3 7 3" xfId="8872"/>
    <cellStyle name="Calculation 3 2 3 7 4" xfId="11383"/>
    <cellStyle name="Calculation 3 2 3 7 5" xfId="13688"/>
    <cellStyle name="Calculation 3 2 3 7 6" xfId="16152"/>
    <cellStyle name="Calculation 3 2 3 7 7" xfId="18392"/>
    <cellStyle name="Calculation 3 2 3 8" xfId="3317"/>
    <cellStyle name="Calculation 3 2 3 8 2" xfId="6542"/>
    <cellStyle name="Calculation 3 2 3 8 3" xfId="9071"/>
    <cellStyle name="Calculation 3 2 3 8 4" xfId="11582"/>
    <cellStyle name="Calculation 3 2 3 8 5" xfId="13886"/>
    <cellStyle name="Calculation 3 2 3 8 6" xfId="16351"/>
    <cellStyle name="Calculation 3 2 3 8 7" xfId="18590"/>
    <cellStyle name="Calculation 3 2 3 9" xfId="2832"/>
    <cellStyle name="Calculation 3 2 3 9 2" xfId="6058"/>
    <cellStyle name="Calculation 3 2 3 9 3" xfId="8586"/>
    <cellStyle name="Calculation 3 2 3 9 4" xfId="11099"/>
    <cellStyle name="Calculation 3 2 3 9 5" xfId="13403"/>
    <cellStyle name="Calculation 3 2 3 9 6" xfId="15866"/>
    <cellStyle name="Calculation 3 2 3 9 7" xfId="18109"/>
    <cellStyle name="Calculation 3 2 30" xfId="21069"/>
    <cellStyle name="Calculation 3 2 4" xfId="415"/>
    <cellStyle name="Calculation 3 2 4 10" xfId="987"/>
    <cellStyle name="Calculation 3 2 4 10 2" xfId="4250"/>
    <cellStyle name="Calculation 3 2 4 10 3" xfId="6791"/>
    <cellStyle name="Calculation 3 2 4 10 4" xfId="9321"/>
    <cellStyle name="Calculation 3 2 4 10 5" xfId="6691"/>
    <cellStyle name="Calculation 3 2 4 10 6" xfId="14120"/>
    <cellStyle name="Calculation 3 2 4 10 7" xfId="3705"/>
    <cellStyle name="Calculation 3 2 4 11" xfId="3762"/>
    <cellStyle name="Calculation 3 2 4 12" xfId="3691"/>
    <cellStyle name="Calculation 3 2 4 13" xfId="9261"/>
    <cellStyle name="Calculation 3 2 4 14" xfId="16108"/>
    <cellStyle name="Calculation 3 2 4 15" xfId="19958"/>
    <cellStyle name="Calculation 3 2 4 16" xfId="20108"/>
    <cellStyle name="Calculation 3 2 4 2" xfId="1718"/>
    <cellStyle name="Calculation 3 2 4 2 2" xfId="4947"/>
    <cellStyle name="Calculation 3 2 4 2 3" xfId="7472"/>
    <cellStyle name="Calculation 3 2 4 2 4" xfId="9993"/>
    <cellStyle name="Calculation 3 2 4 2 5" xfId="12293"/>
    <cellStyle name="Calculation 3 2 4 2 6" xfId="14760"/>
    <cellStyle name="Calculation 3 2 4 2 7" xfId="17004"/>
    <cellStyle name="Calculation 3 2 4 3" xfId="1522"/>
    <cellStyle name="Calculation 3 2 4 3 2" xfId="4751"/>
    <cellStyle name="Calculation 3 2 4 3 3" xfId="7276"/>
    <cellStyle name="Calculation 3 2 4 3 4" xfId="9803"/>
    <cellStyle name="Calculation 3 2 4 3 5" xfId="12097"/>
    <cellStyle name="Calculation 3 2 4 3 6" xfId="14567"/>
    <cellStyle name="Calculation 3 2 4 3 7" xfId="16813"/>
    <cellStyle name="Calculation 3 2 4 4" xfId="1758"/>
    <cellStyle name="Calculation 3 2 4 4 2" xfId="4987"/>
    <cellStyle name="Calculation 3 2 4 4 3" xfId="7512"/>
    <cellStyle name="Calculation 3 2 4 4 4" xfId="10031"/>
    <cellStyle name="Calculation 3 2 4 4 5" xfId="12333"/>
    <cellStyle name="Calculation 3 2 4 4 6" xfId="14799"/>
    <cellStyle name="Calculation 3 2 4 4 7" xfId="17043"/>
    <cellStyle name="Calculation 3 2 4 5" xfId="2564"/>
    <cellStyle name="Calculation 3 2 4 5 2" xfId="5791"/>
    <cellStyle name="Calculation 3 2 4 5 3" xfId="8318"/>
    <cellStyle name="Calculation 3 2 4 5 4" xfId="10832"/>
    <cellStyle name="Calculation 3 2 4 5 5" xfId="13136"/>
    <cellStyle name="Calculation 3 2 4 5 6" xfId="15600"/>
    <cellStyle name="Calculation 3 2 4 5 7" xfId="17844"/>
    <cellStyle name="Calculation 3 2 4 6" xfId="2380"/>
    <cellStyle name="Calculation 3 2 4 6 2" xfId="5607"/>
    <cellStyle name="Calculation 3 2 4 6 3" xfId="8134"/>
    <cellStyle name="Calculation 3 2 4 6 4" xfId="10648"/>
    <cellStyle name="Calculation 3 2 4 6 5" xfId="12952"/>
    <cellStyle name="Calculation 3 2 4 6 6" xfId="15416"/>
    <cellStyle name="Calculation 3 2 4 6 7" xfId="17660"/>
    <cellStyle name="Calculation 3 2 4 7" xfId="1902"/>
    <cellStyle name="Calculation 3 2 4 7 2" xfId="5131"/>
    <cellStyle name="Calculation 3 2 4 7 3" xfId="7656"/>
    <cellStyle name="Calculation 3 2 4 7 4" xfId="10173"/>
    <cellStyle name="Calculation 3 2 4 7 5" xfId="12477"/>
    <cellStyle name="Calculation 3 2 4 7 6" xfId="14941"/>
    <cellStyle name="Calculation 3 2 4 7 7" xfId="17186"/>
    <cellStyle name="Calculation 3 2 4 8" xfId="1490"/>
    <cellStyle name="Calculation 3 2 4 8 2" xfId="4719"/>
    <cellStyle name="Calculation 3 2 4 8 3" xfId="7244"/>
    <cellStyle name="Calculation 3 2 4 8 4" xfId="9771"/>
    <cellStyle name="Calculation 3 2 4 8 5" xfId="12065"/>
    <cellStyle name="Calculation 3 2 4 8 6" xfId="14535"/>
    <cellStyle name="Calculation 3 2 4 8 7" xfId="16781"/>
    <cellStyle name="Calculation 3 2 4 9" xfId="3006"/>
    <cellStyle name="Calculation 3 2 4 9 2" xfId="6232"/>
    <cellStyle name="Calculation 3 2 4 9 3" xfId="8760"/>
    <cellStyle name="Calculation 3 2 4 9 4" xfId="11273"/>
    <cellStyle name="Calculation 3 2 4 9 5" xfId="13577"/>
    <cellStyle name="Calculation 3 2 4 9 6" xfId="16040"/>
    <cellStyle name="Calculation 3 2 4 9 7" xfId="18283"/>
    <cellStyle name="Calculation 3 2 5" xfId="673"/>
    <cellStyle name="Calculation 3 2 5 10" xfId="1242"/>
    <cellStyle name="Calculation 3 2 5 10 2" xfId="4471"/>
    <cellStyle name="Calculation 3 2 5 10 3" xfId="6997"/>
    <cellStyle name="Calculation 3 2 5 10 4" xfId="9525"/>
    <cellStyle name="Calculation 3 2 5 10 5" xfId="11820"/>
    <cellStyle name="Calculation 3 2 5 10 6" xfId="14287"/>
    <cellStyle name="Calculation 3 2 5 10 7" xfId="16537"/>
    <cellStyle name="Calculation 3 2 5 11" xfId="3972"/>
    <cellStyle name="Calculation 3 2 5 12" xfId="3555"/>
    <cellStyle name="Calculation 3 2 5 13" xfId="4301"/>
    <cellStyle name="Calculation 3 2 5 14" xfId="3666"/>
    <cellStyle name="Calculation 3 2 5 15" xfId="20399"/>
    <cellStyle name="Calculation 3 2 5 16" xfId="20079"/>
    <cellStyle name="Calculation 3 2 5 2" xfId="1951"/>
    <cellStyle name="Calculation 3 2 5 2 2" xfId="5180"/>
    <cellStyle name="Calculation 3 2 5 2 3" xfId="7705"/>
    <cellStyle name="Calculation 3 2 5 2 4" xfId="10221"/>
    <cellStyle name="Calculation 3 2 5 2 5" xfId="12525"/>
    <cellStyle name="Calculation 3 2 5 2 6" xfId="14990"/>
    <cellStyle name="Calculation 3 2 5 2 7" xfId="17234"/>
    <cellStyle name="Calculation 3 2 5 3" xfId="2197"/>
    <cellStyle name="Calculation 3 2 5 3 2" xfId="5424"/>
    <cellStyle name="Calculation 3 2 5 3 3" xfId="7951"/>
    <cellStyle name="Calculation 3 2 5 3 4" xfId="10465"/>
    <cellStyle name="Calculation 3 2 5 3 5" xfId="12769"/>
    <cellStyle name="Calculation 3 2 5 3 6" xfId="15233"/>
    <cellStyle name="Calculation 3 2 5 3 7" xfId="17477"/>
    <cellStyle name="Calculation 3 2 5 4" xfId="2447"/>
    <cellStyle name="Calculation 3 2 5 4 2" xfId="5674"/>
    <cellStyle name="Calculation 3 2 5 4 3" xfId="8201"/>
    <cellStyle name="Calculation 3 2 5 4 4" xfId="10715"/>
    <cellStyle name="Calculation 3 2 5 4 5" xfId="13019"/>
    <cellStyle name="Calculation 3 2 5 4 6" xfId="15483"/>
    <cellStyle name="Calculation 3 2 5 4 7" xfId="17727"/>
    <cellStyle name="Calculation 3 2 5 5" xfId="1909"/>
    <cellStyle name="Calculation 3 2 5 5 2" xfId="5138"/>
    <cellStyle name="Calculation 3 2 5 5 3" xfId="7663"/>
    <cellStyle name="Calculation 3 2 5 5 4" xfId="10180"/>
    <cellStyle name="Calculation 3 2 5 5 5" xfId="12484"/>
    <cellStyle name="Calculation 3 2 5 5 6" xfId="14948"/>
    <cellStyle name="Calculation 3 2 5 5 7" xfId="17193"/>
    <cellStyle name="Calculation 3 2 5 6" xfId="2905"/>
    <cellStyle name="Calculation 3 2 5 6 2" xfId="6131"/>
    <cellStyle name="Calculation 3 2 5 6 3" xfId="8659"/>
    <cellStyle name="Calculation 3 2 5 6 4" xfId="11172"/>
    <cellStyle name="Calculation 3 2 5 6 5" xfId="13476"/>
    <cellStyle name="Calculation 3 2 5 6 6" xfId="15939"/>
    <cellStyle name="Calculation 3 2 5 6 7" xfId="18182"/>
    <cellStyle name="Calculation 3 2 5 7" xfId="3089"/>
    <cellStyle name="Calculation 3 2 5 7 2" xfId="6314"/>
    <cellStyle name="Calculation 3 2 5 7 3" xfId="8843"/>
    <cellStyle name="Calculation 3 2 5 7 4" xfId="11354"/>
    <cellStyle name="Calculation 3 2 5 7 5" xfId="13659"/>
    <cellStyle name="Calculation 3 2 5 7 6" xfId="16123"/>
    <cellStyle name="Calculation 3 2 5 7 7" xfId="18363"/>
    <cellStyle name="Calculation 3 2 5 8" xfId="3288"/>
    <cellStyle name="Calculation 3 2 5 8 2" xfId="6513"/>
    <cellStyle name="Calculation 3 2 5 8 3" xfId="9042"/>
    <cellStyle name="Calculation 3 2 5 8 4" xfId="11553"/>
    <cellStyle name="Calculation 3 2 5 8 5" xfId="13857"/>
    <cellStyle name="Calculation 3 2 5 8 6" xfId="16322"/>
    <cellStyle name="Calculation 3 2 5 8 7" xfId="18561"/>
    <cellStyle name="Calculation 3 2 5 9" xfId="2319"/>
    <cellStyle name="Calculation 3 2 5 9 2" xfId="5546"/>
    <cellStyle name="Calculation 3 2 5 9 3" xfId="8073"/>
    <cellStyle name="Calculation 3 2 5 9 4" xfId="10587"/>
    <cellStyle name="Calculation 3 2 5 9 5" xfId="12891"/>
    <cellStyle name="Calculation 3 2 5 9 6" xfId="15355"/>
    <cellStyle name="Calculation 3 2 5 9 7" xfId="17599"/>
    <cellStyle name="Calculation 3 2 6" xfId="1553"/>
    <cellStyle name="Calculation 3 2 6 10" xfId="20231"/>
    <cellStyle name="Calculation 3 2 6 2" xfId="4782"/>
    <cellStyle name="Calculation 3 2 6 3" xfId="7307"/>
    <cellStyle name="Calculation 3 2 6 4" xfId="9833"/>
    <cellStyle name="Calculation 3 2 6 5" xfId="12128"/>
    <cellStyle name="Calculation 3 2 6 6" xfId="14598"/>
    <cellStyle name="Calculation 3 2 6 7" xfId="16843"/>
    <cellStyle name="Calculation 3 2 6 8" xfId="20061"/>
    <cellStyle name="Calculation 3 2 6 9" xfId="20487"/>
    <cellStyle name="Calculation 3 2 7" xfId="1475"/>
    <cellStyle name="Calculation 3 2 7 10" xfId="20727"/>
    <cellStyle name="Calculation 3 2 7 2" xfId="4704"/>
    <cellStyle name="Calculation 3 2 7 3" xfId="7229"/>
    <cellStyle name="Calculation 3 2 7 4" xfId="9756"/>
    <cellStyle name="Calculation 3 2 7 5" xfId="12050"/>
    <cellStyle name="Calculation 3 2 7 6" xfId="14520"/>
    <cellStyle name="Calculation 3 2 7 7" xfId="16766"/>
    <cellStyle name="Calculation 3 2 7 8" xfId="20084"/>
    <cellStyle name="Calculation 3 2 7 9" xfId="20504"/>
    <cellStyle name="Calculation 3 2 8" xfId="2332"/>
    <cellStyle name="Calculation 3 2 8 10" xfId="20484"/>
    <cellStyle name="Calculation 3 2 8 2" xfId="5559"/>
    <cellStyle name="Calculation 3 2 8 3" xfId="8086"/>
    <cellStyle name="Calculation 3 2 8 4" xfId="10600"/>
    <cellStyle name="Calculation 3 2 8 5" xfId="12904"/>
    <cellStyle name="Calculation 3 2 8 6" xfId="15368"/>
    <cellStyle name="Calculation 3 2 8 7" xfId="17612"/>
    <cellStyle name="Calculation 3 2 8 8" xfId="19934"/>
    <cellStyle name="Calculation 3 2 8 9" xfId="20382"/>
    <cellStyle name="Calculation 3 2 9" xfId="2615"/>
    <cellStyle name="Calculation 3 2 9 10" xfId="20847"/>
    <cellStyle name="Calculation 3 2 9 2" xfId="5842"/>
    <cellStyle name="Calculation 3 2 9 3" xfId="8369"/>
    <cellStyle name="Calculation 3 2 9 4" xfId="10883"/>
    <cellStyle name="Calculation 3 2 9 5" xfId="13187"/>
    <cellStyle name="Calculation 3 2 9 6" xfId="15651"/>
    <cellStyle name="Calculation 3 2 9 7" xfId="17894"/>
    <cellStyle name="Calculation 3 2 9 8" xfId="20210"/>
    <cellStyle name="Calculation 3 2 9 9" xfId="20561"/>
    <cellStyle name="Calculation 3 20" xfId="19064"/>
    <cellStyle name="Calculation 3 21" xfId="19079"/>
    <cellStyle name="Calculation 3 22" xfId="18848"/>
    <cellStyle name="Calculation 3 23" xfId="19041"/>
    <cellStyle name="Calculation 3 24" xfId="19293"/>
    <cellStyle name="Calculation 3 25" xfId="19294"/>
    <cellStyle name="Calculation 3 26" xfId="19275"/>
    <cellStyle name="Calculation 3 27" xfId="19522"/>
    <cellStyle name="Calculation 3 28" xfId="20363"/>
    <cellStyle name="Calculation 3 3" xfId="414"/>
    <cellStyle name="Calculation 3 3 10" xfId="986"/>
    <cellStyle name="Calculation 3 3 10 2" xfId="4249"/>
    <cellStyle name="Calculation 3 3 10 3" xfId="6790"/>
    <cellStyle name="Calculation 3 3 10 4" xfId="9320"/>
    <cellStyle name="Calculation 3 3 10 5" xfId="4181"/>
    <cellStyle name="Calculation 3 3 10 6" xfId="14119"/>
    <cellStyle name="Calculation 3 3 10 7" xfId="3496"/>
    <cellStyle name="Calculation 3 3 11" xfId="3761"/>
    <cellStyle name="Calculation 3 3 12" xfId="3935"/>
    <cellStyle name="Calculation 3 3 13" xfId="3702"/>
    <cellStyle name="Calculation 3 3 14" xfId="16248"/>
    <cellStyle name="Calculation 3 3 15" xfId="19915"/>
    <cellStyle name="Calculation 3 3 16" xfId="20377"/>
    <cellStyle name="Calculation 3 3 2" xfId="1717"/>
    <cellStyle name="Calculation 3 3 2 2" xfId="4946"/>
    <cellStyle name="Calculation 3 3 2 3" xfId="7471"/>
    <cellStyle name="Calculation 3 3 2 4" xfId="9992"/>
    <cellStyle name="Calculation 3 3 2 5" xfId="12292"/>
    <cellStyle name="Calculation 3 3 2 6" xfId="14759"/>
    <cellStyle name="Calculation 3 3 2 7" xfId="17003"/>
    <cellStyle name="Calculation 3 3 3" xfId="1523"/>
    <cellStyle name="Calculation 3 3 3 2" xfId="4752"/>
    <cellStyle name="Calculation 3 3 3 3" xfId="7277"/>
    <cellStyle name="Calculation 3 3 3 4" xfId="9804"/>
    <cellStyle name="Calculation 3 3 3 5" xfId="12098"/>
    <cellStyle name="Calculation 3 3 3 6" xfId="14568"/>
    <cellStyle name="Calculation 3 3 3 7" xfId="16814"/>
    <cellStyle name="Calculation 3 3 4" xfId="1623"/>
    <cellStyle name="Calculation 3 3 4 2" xfId="4852"/>
    <cellStyle name="Calculation 3 3 4 3" xfId="7377"/>
    <cellStyle name="Calculation 3 3 4 4" xfId="9902"/>
    <cellStyle name="Calculation 3 3 4 5" xfId="12198"/>
    <cellStyle name="Calculation 3 3 4 6" xfId="14666"/>
    <cellStyle name="Calculation 3 3 4 7" xfId="16912"/>
    <cellStyle name="Calculation 3 3 5" xfId="2158"/>
    <cellStyle name="Calculation 3 3 5 2" xfId="5386"/>
    <cellStyle name="Calculation 3 3 5 3" xfId="7912"/>
    <cellStyle name="Calculation 3 3 5 4" xfId="10428"/>
    <cellStyle name="Calculation 3 3 5 5" xfId="12731"/>
    <cellStyle name="Calculation 3 3 5 6" xfId="15196"/>
    <cellStyle name="Calculation 3 3 5 7" xfId="17440"/>
    <cellStyle name="Calculation 3 3 6" xfId="2354"/>
    <cellStyle name="Calculation 3 3 6 2" xfId="5581"/>
    <cellStyle name="Calculation 3 3 6 3" xfId="8108"/>
    <cellStyle name="Calculation 3 3 6 4" xfId="10622"/>
    <cellStyle name="Calculation 3 3 6 5" xfId="12926"/>
    <cellStyle name="Calculation 3 3 6 6" xfId="15390"/>
    <cellStyle name="Calculation 3 3 6 7" xfId="17634"/>
    <cellStyle name="Calculation 3 3 7" xfId="2150"/>
    <cellStyle name="Calculation 3 3 7 2" xfId="5378"/>
    <cellStyle name="Calculation 3 3 7 3" xfId="7904"/>
    <cellStyle name="Calculation 3 3 7 4" xfId="10420"/>
    <cellStyle name="Calculation 3 3 7 5" xfId="12723"/>
    <cellStyle name="Calculation 3 3 7 6" xfId="15188"/>
    <cellStyle name="Calculation 3 3 7 7" xfId="17432"/>
    <cellStyle name="Calculation 3 3 8" xfId="1683"/>
    <cellStyle name="Calculation 3 3 8 2" xfId="4912"/>
    <cellStyle name="Calculation 3 3 8 3" xfId="7437"/>
    <cellStyle name="Calculation 3 3 8 4" xfId="9959"/>
    <cellStyle name="Calculation 3 3 8 5" xfId="12258"/>
    <cellStyle name="Calculation 3 3 8 6" xfId="14725"/>
    <cellStyle name="Calculation 3 3 8 7" xfId="16970"/>
    <cellStyle name="Calculation 3 3 9" xfId="1399"/>
    <cellStyle name="Calculation 3 3 9 2" xfId="4628"/>
    <cellStyle name="Calculation 3 3 9 3" xfId="7153"/>
    <cellStyle name="Calculation 3 3 9 4" xfId="9680"/>
    <cellStyle name="Calculation 3 3 9 5" xfId="11974"/>
    <cellStyle name="Calculation 3 3 9 6" xfId="14444"/>
    <cellStyle name="Calculation 3 3 9 7" xfId="16690"/>
    <cellStyle name="Calculation 3 4" xfId="676"/>
    <cellStyle name="Calculation 3 4 10" xfId="1245"/>
    <cellStyle name="Calculation 3 4 10 2" xfId="4474"/>
    <cellStyle name="Calculation 3 4 10 3" xfId="7000"/>
    <cellStyle name="Calculation 3 4 10 4" xfId="9528"/>
    <cellStyle name="Calculation 3 4 10 5" xfId="11823"/>
    <cellStyle name="Calculation 3 4 10 6" xfId="14290"/>
    <cellStyle name="Calculation 3 4 10 7" xfId="16540"/>
    <cellStyle name="Calculation 3 4 11" xfId="3975"/>
    <cellStyle name="Calculation 3 4 12" xfId="3784"/>
    <cellStyle name="Calculation 3 4 13" xfId="9351"/>
    <cellStyle name="Calculation 3 4 14" xfId="14202"/>
    <cellStyle name="Calculation 3 4 15" xfId="19913"/>
    <cellStyle name="Calculation 3 4 16" xfId="20535"/>
    <cellStyle name="Calculation 3 4 2" xfId="1954"/>
    <cellStyle name="Calculation 3 4 2 2" xfId="5183"/>
    <cellStyle name="Calculation 3 4 2 3" xfId="7708"/>
    <cellStyle name="Calculation 3 4 2 4" xfId="10224"/>
    <cellStyle name="Calculation 3 4 2 5" xfId="12528"/>
    <cellStyle name="Calculation 3 4 2 6" xfId="14993"/>
    <cellStyle name="Calculation 3 4 2 7" xfId="17237"/>
    <cellStyle name="Calculation 3 4 3" xfId="2200"/>
    <cellStyle name="Calculation 3 4 3 2" xfId="5427"/>
    <cellStyle name="Calculation 3 4 3 3" xfId="7954"/>
    <cellStyle name="Calculation 3 4 3 4" xfId="10468"/>
    <cellStyle name="Calculation 3 4 3 5" xfId="12772"/>
    <cellStyle name="Calculation 3 4 3 6" xfId="15236"/>
    <cellStyle name="Calculation 3 4 3 7" xfId="17480"/>
    <cellStyle name="Calculation 3 4 4" xfId="2450"/>
    <cellStyle name="Calculation 3 4 4 2" xfId="5677"/>
    <cellStyle name="Calculation 3 4 4 3" xfId="8204"/>
    <cellStyle name="Calculation 3 4 4 4" xfId="10718"/>
    <cellStyle name="Calculation 3 4 4 5" xfId="13022"/>
    <cellStyle name="Calculation 3 4 4 6" xfId="15486"/>
    <cellStyle name="Calculation 3 4 4 7" xfId="17730"/>
    <cellStyle name="Calculation 3 4 5" xfId="2420"/>
    <cellStyle name="Calculation 3 4 5 2" xfId="5647"/>
    <cellStyle name="Calculation 3 4 5 3" xfId="8174"/>
    <cellStyle name="Calculation 3 4 5 4" xfId="10688"/>
    <cellStyle name="Calculation 3 4 5 5" xfId="12992"/>
    <cellStyle name="Calculation 3 4 5 6" xfId="15456"/>
    <cellStyle name="Calculation 3 4 5 7" xfId="17700"/>
    <cellStyle name="Calculation 3 4 6" xfId="2908"/>
    <cellStyle name="Calculation 3 4 6 2" xfId="6134"/>
    <cellStyle name="Calculation 3 4 6 3" xfId="8662"/>
    <cellStyle name="Calculation 3 4 6 4" xfId="11175"/>
    <cellStyle name="Calculation 3 4 6 5" xfId="13479"/>
    <cellStyle name="Calculation 3 4 6 6" xfId="15942"/>
    <cellStyle name="Calculation 3 4 6 7" xfId="18185"/>
    <cellStyle name="Calculation 3 4 7" xfId="3092"/>
    <cellStyle name="Calculation 3 4 7 2" xfId="6317"/>
    <cellStyle name="Calculation 3 4 7 3" xfId="8846"/>
    <cellStyle name="Calculation 3 4 7 4" xfId="11357"/>
    <cellStyle name="Calculation 3 4 7 5" xfId="13662"/>
    <cellStyle name="Calculation 3 4 7 6" xfId="16126"/>
    <cellStyle name="Calculation 3 4 7 7" xfId="18366"/>
    <cellStyle name="Calculation 3 4 8" xfId="3291"/>
    <cellStyle name="Calculation 3 4 8 2" xfId="6516"/>
    <cellStyle name="Calculation 3 4 8 3" xfId="9045"/>
    <cellStyle name="Calculation 3 4 8 4" xfId="11556"/>
    <cellStyle name="Calculation 3 4 8 5" xfId="13860"/>
    <cellStyle name="Calculation 3 4 8 6" xfId="16325"/>
    <cellStyle name="Calculation 3 4 8 7" xfId="18564"/>
    <cellStyle name="Calculation 3 4 9" xfId="3417"/>
    <cellStyle name="Calculation 3 4 9 2" xfId="6642"/>
    <cellStyle name="Calculation 3 4 9 3" xfId="9171"/>
    <cellStyle name="Calculation 3 4 9 4" xfId="11682"/>
    <cellStyle name="Calculation 3 4 9 5" xfId="13986"/>
    <cellStyle name="Calculation 3 4 9 6" xfId="16451"/>
    <cellStyle name="Calculation 3 4 9 7" xfId="18690"/>
    <cellStyle name="Calculation 3 5" xfId="666"/>
    <cellStyle name="Calculation 3 5 10" xfId="1235"/>
    <cellStyle name="Calculation 3 5 10 2" xfId="4464"/>
    <cellStyle name="Calculation 3 5 10 3" xfId="6990"/>
    <cellStyle name="Calculation 3 5 10 4" xfId="9518"/>
    <cellStyle name="Calculation 3 5 10 5" xfId="11813"/>
    <cellStyle name="Calculation 3 5 10 6" xfId="14280"/>
    <cellStyle name="Calculation 3 5 10 7" xfId="16530"/>
    <cellStyle name="Calculation 3 5 11" xfId="3965"/>
    <cellStyle name="Calculation 3 5 12" xfId="4342"/>
    <cellStyle name="Calculation 3 5 13" xfId="3664"/>
    <cellStyle name="Calculation 3 5 14" xfId="9377"/>
    <cellStyle name="Calculation 3 5 15" xfId="20109"/>
    <cellStyle name="Calculation 3 5 16" xfId="20517"/>
    <cellStyle name="Calculation 3 5 17" xfId="20752"/>
    <cellStyle name="Calculation 3 5 2" xfId="1944"/>
    <cellStyle name="Calculation 3 5 2 2" xfId="5173"/>
    <cellStyle name="Calculation 3 5 2 3" xfId="7698"/>
    <cellStyle name="Calculation 3 5 2 4" xfId="10214"/>
    <cellStyle name="Calculation 3 5 2 5" xfId="12518"/>
    <cellStyle name="Calculation 3 5 2 6" xfId="14983"/>
    <cellStyle name="Calculation 3 5 2 7" xfId="17227"/>
    <cellStyle name="Calculation 3 5 3" xfId="2190"/>
    <cellStyle name="Calculation 3 5 3 2" xfId="5417"/>
    <cellStyle name="Calculation 3 5 3 3" xfId="7944"/>
    <cellStyle name="Calculation 3 5 3 4" xfId="10458"/>
    <cellStyle name="Calculation 3 5 3 5" xfId="12762"/>
    <cellStyle name="Calculation 3 5 3 6" xfId="15226"/>
    <cellStyle name="Calculation 3 5 3 7" xfId="17470"/>
    <cellStyle name="Calculation 3 5 4" xfId="2440"/>
    <cellStyle name="Calculation 3 5 4 2" xfId="5667"/>
    <cellStyle name="Calculation 3 5 4 3" xfId="8194"/>
    <cellStyle name="Calculation 3 5 4 4" xfId="10708"/>
    <cellStyle name="Calculation 3 5 4 5" xfId="13012"/>
    <cellStyle name="Calculation 3 5 4 6" xfId="15476"/>
    <cellStyle name="Calculation 3 5 4 7" xfId="17720"/>
    <cellStyle name="Calculation 3 5 5" xfId="2160"/>
    <cellStyle name="Calculation 3 5 5 2" xfId="5388"/>
    <cellStyle name="Calculation 3 5 5 3" xfId="7914"/>
    <cellStyle name="Calculation 3 5 5 4" xfId="10430"/>
    <cellStyle name="Calculation 3 5 5 5" xfId="12733"/>
    <cellStyle name="Calculation 3 5 5 6" xfId="15198"/>
    <cellStyle name="Calculation 3 5 5 7" xfId="17442"/>
    <cellStyle name="Calculation 3 5 6" xfId="2898"/>
    <cellStyle name="Calculation 3 5 6 2" xfId="6124"/>
    <cellStyle name="Calculation 3 5 6 3" xfId="8652"/>
    <cellStyle name="Calculation 3 5 6 4" xfId="11165"/>
    <cellStyle name="Calculation 3 5 6 5" xfId="13469"/>
    <cellStyle name="Calculation 3 5 6 6" xfId="15932"/>
    <cellStyle name="Calculation 3 5 6 7" xfId="18175"/>
    <cellStyle name="Calculation 3 5 7" xfId="3082"/>
    <cellStyle name="Calculation 3 5 7 2" xfId="6307"/>
    <cellStyle name="Calculation 3 5 7 3" xfId="8836"/>
    <cellStyle name="Calculation 3 5 7 4" xfId="11347"/>
    <cellStyle name="Calculation 3 5 7 5" xfId="13652"/>
    <cellStyle name="Calculation 3 5 7 6" xfId="16116"/>
    <cellStyle name="Calculation 3 5 7 7" xfId="18356"/>
    <cellStyle name="Calculation 3 5 8" xfId="3281"/>
    <cellStyle name="Calculation 3 5 8 2" xfId="6506"/>
    <cellStyle name="Calculation 3 5 8 3" xfId="9035"/>
    <cellStyle name="Calculation 3 5 8 4" xfId="11546"/>
    <cellStyle name="Calculation 3 5 8 5" xfId="13850"/>
    <cellStyle name="Calculation 3 5 8 6" xfId="16315"/>
    <cellStyle name="Calculation 3 5 8 7" xfId="18554"/>
    <cellStyle name="Calculation 3 5 9" xfId="3007"/>
    <cellStyle name="Calculation 3 5 9 2" xfId="6233"/>
    <cellStyle name="Calculation 3 5 9 3" xfId="8761"/>
    <cellStyle name="Calculation 3 5 9 4" xfId="11274"/>
    <cellStyle name="Calculation 3 5 9 5" xfId="13578"/>
    <cellStyle name="Calculation 3 5 9 6" xfId="16041"/>
    <cellStyle name="Calculation 3 5 9 7" xfId="18284"/>
    <cellStyle name="Calculation 3 6" xfId="758"/>
    <cellStyle name="Calculation 3 6 10" xfId="1327"/>
    <cellStyle name="Calculation 3 6 10 2" xfId="4556"/>
    <cellStyle name="Calculation 3 6 10 3" xfId="7082"/>
    <cellStyle name="Calculation 3 6 10 4" xfId="9610"/>
    <cellStyle name="Calculation 3 6 10 5" xfId="11905"/>
    <cellStyle name="Calculation 3 6 10 6" xfId="14372"/>
    <cellStyle name="Calculation 3 6 10 7" xfId="16622"/>
    <cellStyle name="Calculation 3 6 11" xfId="4057"/>
    <cellStyle name="Calculation 3 6 12" xfId="3618"/>
    <cellStyle name="Calculation 3 6 13" xfId="4198"/>
    <cellStyle name="Calculation 3 6 14" xfId="14144"/>
    <cellStyle name="Calculation 3 6 15" xfId="20548"/>
    <cellStyle name="Calculation 3 6 16" xfId="20835"/>
    <cellStyle name="Calculation 3 6 2" xfId="2036"/>
    <cellStyle name="Calculation 3 6 2 2" xfId="5265"/>
    <cellStyle name="Calculation 3 6 2 3" xfId="7790"/>
    <cellStyle name="Calculation 3 6 2 4" xfId="10306"/>
    <cellStyle name="Calculation 3 6 2 5" xfId="12610"/>
    <cellStyle name="Calculation 3 6 2 6" xfId="15075"/>
    <cellStyle name="Calculation 3 6 2 7" xfId="17319"/>
    <cellStyle name="Calculation 3 6 3" xfId="2282"/>
    <cellStyle name="Calculation 3 6 3 2" xfId="5509"/>
    <cellStyle name="Calculation 3 6 3 3" xfId="8036"/>
    <cellStyle name="Calculation 3 6 3 4" xfId="10550"/>
    <cellStyle name="Calculation 3 6 3 5" xfId="12854"/>
    <cellStyle name="Calculation 3 6 3 6" xfId="15318"/>
    <cellStyle name="Calculation 3 6 3 7" xfId="17562"/>
    <cellStyle name="Calculation 3 6 4" xfId="2532"/>
    <cellStyle name="Calculation 3 6 4 2" xfId="5759"/>
    <cellStyle name="Calculation 3 6 4 3" xfId="8286"/>
    <cellStyle name="Calculation 3 6 4 4" xfId="10800"/>
    <cellStyle name="Calculation 3 6 4 5" xfId="13104"/>
    <cellStyle name="Calculation 3 6 4 6" xfId="15568"/>
    <cellStyle name="Calculation 3 6 4 7" xfId="17812"/>
    <cellStyle name="Calculation 3 6 5" xfId="2760"/>
    <cellStyle name="Calculation 3 6 5 2" xfId="5986"/>
    <cellStyle name="Calculation 3 6 5 3" xfId="8514"/>
    <cellStyle name="Calculation 3 6 5 4" xfId="11028"/>
    <cellStyle name="Calculation 3 6 5 5" xfId="13331"/>
    <cellStyle name="Calculation 3 6 5 6" xfId="15796"/>
    <cellStyle name="Calculation 3 6 5 7" xfId="18037"/>
    <cellStyle name="Calculation 3 6 6" xfId="2990"/>
    <cellStyle name="Calculation 3 6 6 2" xfId="6216"/>
    <cellStyle name="Calculation 3 6 6 3" xfId="8744"/>
    <cellStyle name="Calculation 3 6 6 4" xfId="11257"/>
    <cellStyle name="Calculation 3 6 6 5" xfId="13561"/>
    <cellStyle name="Calculation 3 6 6 6" xfId="16024"/>
    <cellStyle name="Calculation 3 6 6 7" xfId="18267"/>
    <cellStyle name="Calculation 3 6 7" xfId="3174"/>
    <cellStyle name="Calculation 3 6 7 2" xfId="6399"/>
    <cellStyle name="Calculation 3 6 7 3" xfId="8928"/>
    <cellStyle name="Calculation 3 6 7 4" xfId="11439"/>
    <cellStyle name="Calculation 3 6 7 5" xfId="13744"/>
    <cellStyle name="Calculation 3 6 7 6" xfId="16208"/>
    <cellStyle name="Calculation 3 6 7 7" xfId="18448"/>
    <cellStyle name="Calculation 3 6 8" xfId="3373"/>
    <cellStyle name="Calculation 3 6 8 2" xfId="6598"/>
    <cellStyle name="Calculation 3 6 8 3" xfId="9127"/>
    <cellStyle name="Calculation 3 6 8 4" xfId="11638"/>
    <cellStyle name="Calculation 3 6 8 5" xfId="13942"/>
    <cellStyle name="Calculation 3 6 8 6" xfId="16407"/>
    <cellStyle name="Calculation 3 6 8 7" xfId="18646"/>
    <cellStyle name="Calculation 3 6 9" xfId="3441"/>
    <cellStyle name="Calculation 3 6 9 2" xfId="6666"/>
    <cellStyle name="Calculation 3 6 9 3" xfId="9195"/>
    <cellStyle name="Calculation 3 6 9 4" xfId="11706"/>
    <cellStyle name="Calculation 3 6 9 5" xfId="14010"/>
    <cellStyle name="Calculation 3 6 9 6" xfId="16475"/>
    <cellStyle name="Calculation 3 6 9 7" xfId="18714"/>
    <cellStyle name="Calculation 3 7" xfId="1458"/>
    <cellStyle name="Calculation 3 7 10" xfId="20861"/>
    <cellStyle name="Calculation 3 7 2" xfId="4687"/>
    <cellStyle name="Calculation 3 7 3" xfId="7212"/>
    <cellStyle name="Calculation 3 7 4" xfId="9739"/>
    <cellStyle name="Calculation 3 7 5" xfId="12033"/>
    <cellStyle name="Calculation 3 7 6" xfId="14503"/>
    <cellStyle name="Calculation 3 7 7" xfId="16749"/>
    <cellStyle name="Calculation 3 7 8" xfId="20224"/>
    <cellStyle name="Calculation 3 7 9" xfId="20575"/>
    <cellStyle name="Calculation 3 8" xfId="1642"/>
    <cellStyle name="Calculation 3 8 10" xfId="19908"/>
    <cellStyle name="Calculation 3 8 2" xfId="4871"/>
    <cellStyle name="Calculation 3 8 3" xfId="7396"/>
    <cellStyle name="Calculation 3 8 4" xfId="9921"/>
    <cellStyle name="Calculation 3 8 5" xfId="12217"/>
    <cellStyle name="Calculation 3 8 6" xfId="14685"/>
    <cellStyle name="Calculation 3 8 7" xfId="16931"/>
    <cellStyle name="Calculation 3 8 8" xfId="19948"/>
    <cellStyle name="Calculation 3 8 9" xfId="20394"/>
    <cellStyle name="Calculation 3 9" xfId="1440"/>
    <cellStyle name="Calculation 3 9 10" xfId="20908"/>
    <cellStyle name="Calculation 3 9 2" xfId="4669"/>
    <cellStyle name="Calculation 3 9 3" xfId="7194"/>
    <cellStyle name="Calculation 3 9 4" xfId="9721"/>
    <cellStyle name="Calculation 3 9 5" xfId="12015"/>
    <cellStyle name="Calculation 3 9 6" xfId="14485"/>
    <cellStyle name="Calculation 3 9 7" xfId="16731"/>
    <cellStyle name="Calculation 3 9 8" xfId="20269"/>
    <cellStyle name="Calculation 3 9 9" xfId="20622"/>
    <cellStyle name="CategoryHeading" xfId="73"/>
    <cellStyle name="Check Cell 2" xfId="48"/>
    <cellStyle name="Check Cell 2 2" xfId="1375"/>
    <cellStyle name="Check Cell 2 2 2" xfId="4604"/>
    <cellStyle name="Check Cell 2 2 3" xfId="19924"/>
    <cellStyle name="Check Cell 2 2 4" xfId="20375"/>
    <cellStyle name="Check Cell 2 2 5" xfId="20436"/>
    <cellStyle name="Check Cell 2 3" xfId="3479"/>
    <cellStyle name="Check Cell 2 3 2" xfId="19988"/>
    <cellStyle name="Check Cell 2 3 3" xfId="20425"/>
    <cellStyle name="Check Cell 2 3 4" xfId="19872"/>
    <cellStyle name="Check Cell 2 4" xfId="19546"/>
    <cellStyle name="Check Cell 2 4 2" xfId="20213"/>
    <cellStyle name="Check Cell 2 4 3" xfId="20563"/>
    <cellStyle name="Check Cell 2 4 4" xfId="20849"/>
    <cellStyle name="Check Cell 2 5" xfId="19499"/>
    <cellStyle name="Check Cell 2 6" xfId="19670"/>
    <cellStyle name="Check Cell 2 7" xfId="19871"/>
    <cellStyle name="Check Cell 2 8" xfId="20361"/>
    <cellStyle name="Comma" xfId="202" builtinId="3"/>
    <cellStyle name="Comma 10" xfId="235"/>
    <cellStyle name="Comma 10 2" xfId="243"/>
    <cellStyle name="Comma 11" xfId="832"/>
    <cellStyle name="Comma 12" xfId="3444"/>
    <cellStyle name="Comma 13" xfId="19658"/>
    <cellStyle name="Comma 14" xfId="21180"/>
    <cellStyle name="Comma 15" xfId="21179"/>
    <cellStyle name="Comma 16" xfId="21188"/>
    <cellStyle name="Comma 2" xfId="74"/>
    <cellStyle name="Comma 2 2" xfId="75"/>
    <cellStyle name="Comma 2 2 2" xfId="76"/>
    <cellStyle name="Comma 2 2 2 2" xfId="217"/>
    <cellStyle name="Comma 2 2 3" xfId="216"/>
    <cellStyle name="Comma 2 3" xfId="215"/>
    <cellStyle name="Comma 2 4" xfId="19944"/>
    <cellStyle name="Comma 2 5" xfId="19668"/>
    <cellStyle name="Comma 27" xfId="218"/>
    <cellStyle name="Comma 3" xfId="77"/>
    <cellStyle name="Comma 3 2" xfId="206"/>
    <cellStyle name="Comma 3 3" xfId="244"/>
    <cellStyle name="Comma 4" xfId="219"/>
    <cellStyle name="Comma 4 2" xfId="207"/>
    <cellStyle name="Comma 4 2 2" xfId="245"/>
    <cellStyle name="Comma 4 3" xfId="220"/>
    <cellStyle name="Comma 4 4" xfId="246"/>
    <cellStyle name="Comma 4 5" xfId="18853"/>
    <cellStyle name="Comma 4 6" xfId="19402"/>
    <cellStyle name="Comma 4 7" xfId="19671"/>
    <cellStyle name="Comma 4 8" xfId="21061"/>
    <cellStyle name="Comma 5" xfId="205"/>
    <cellStyle name="Comma 5 2" xfId="247"/>
    <cellStyle name="Comma 5 2 2" xfId="647"/>
    <cellStyle name="Comma 5 2 2 2" xfId="1218"/>
    <cellStyle name="Comma 5 2 3" xfId="838"/>
    <cellStyle name="Comma 5 2 4" xfId="18871"/>
    <cellStyle name="Comma 5 2 5" xfId="19416"/>
    <cellStyle name="Comma 5 2 6" xfId="19672"/>
    <cellStyle name="Comma 5 2 7" xfId="21070"/>
    <cellStyle name="Comma 5 3" xfId="21181"/>
    <cellStyle name="Comma 6" xfId="221"/>
    <cellStyle name="Comma 6 2" xfId="248"/>
    <cellStyle name="Comma 6 2 2" xfId="655"/>
    <cellStyle name="Comma 6 2 2 2" xfId="1225"/>
    <cellStyle name="Comma 6 2 3" xfId="839"/>
    <cellStyle name="Comma 6 2 4" xfId="18872"/>
    <cellStyle name="Comma 6 2 5" xfId="19417"/>
    <cellStyle name="Comma 6 2 6" xfId="19673"/>
    <cellStyle name="Comma 6 2 7" xfId="21071"/>
    <cellStyle name="Comma 7" xfId="222"/>
    <cellStyle name="Comma 7 2" xfId="249"/>
    <cellStyle name="Comma 8" xfId="204"/>
    <cellStyle name="Comma 8 2" xfId="18858"/>
    <cellStyle name="Comma 8 3" xfId="18857"/>
    <cellStyle name="Comma 9" xfId="223"/>
    <cellStyle name="Comma_P&amp;C Annual Report 1 aug6" xfId="210"/>
    <cellStyle name="Currency" xfId="211" builtinId="4"/>
    <cellStyle name="Currency 2" xfId="78"/>
    <cellStyle name="Currency 2 2" xfId="142"/>
    <cellStyle name="Currency 2 3" xfId="250"/>
    <cellStyle name="Currency 2 3 2" xfId="648"/>
    <cellStyle name="Currency 2 3 2 2" xfId="1219"/>
    <cellStyle name="Currency 2 3 3" xfId="840"/>
    <cellStyle name="Currency 2 3 4" xfId="18875"/>
    <cellStyle name="Currency 2 3 5" xfId="19418"/>
    <cellStyle name="Currency 2 3 6" xfId="19674"/>
    <cellStyle name="Currency 2 3 7" xfId="21072"/>
    <cellStyle name="Currency 3" xfId="251"/>
    <cellStyle name="Currency 3 2" xfId="252"/>
    <cellStyle name="Currency 4" xfId="253"/>
    <cellStyle name="Currency 5" xfId="833"/>
    <cellStyle name="Currency 5 2" xfId="20020"/>
    <cellStyle name="Currency 6" xfId="3445"/>
    <cellStyle name="Currency 7" xfId="18846"/>
    <cellStyle name="Euro" xfId="79"/>
    <cellStyle name="Explanatory Text 2" xfId="49"/>
    <cellStyle name="Good 2" xfId="50"/>
    <cellStyle name="Heading 1 2" xfId="51"/>
    <cellStyle name="Heading 2 2" xfId="52"/>
    <cellStyle name="Heading 3 2" xfId="53"/>
    <cellStyle name="Heading 4 2" xfId="54"/>
    <cellStyle name="Hyperlink" xfId="209" builtinId="8"/>
    <cellStyle name="Hyperlink 2" xfId="55"/>
    <cellStyle name="Hyperlink 2 2" xfId="143"/>
    <cellStyle name="Hyperlink 2 3" xfId="18753"/>
    <cellStyle name="Hyperlink 3" xfId="234"/>
    <cellStyle name="Hyperlink 4" xfId="19662"/>
    <cellStyle name="Input 2" xfId="56"/>
    <cellStyle name="Input 2 10" xfId="1862"/>
    <cellStyle name="Input 2 10 10" xfId="20228"/>
    <cellStyle name="Input 2 10 2" xfId="5091"/>
    <cellStyle name="Input 2 10 3" xfId="7616"/>
    <cellStyle name="Input 2 10 4" xfId="10133"/>
    <cellStyle name="Input 2 10 5" xfId="12437"/>
    <cellStyle name="Input 2 10 6" xfId="14901"/>
    <cellStyle name="Input 2 10 7" xfId="17146"/>
    <cellStyle name="Input 2 10 8" xfId="20049"/>
    <cellStyle name="Input 2 10 9" xfId="20477"/>
    <cellStyle name="Input 2 11" xfId="2586"/>
    <cellStyle name="Input 2 11 2" xfId="5813"/>
    <cellStyle name="Input 2 11 3" xfId="8340"/>
    <cellStyle name="Input 2 11 4" xfId="10854"/>
    <cellStyle name="Input 2 11 5" xfId="13158"/>
    <cellStyle name="Input 2 11 6" xfId="15622"/>
    <cellStyle name="Input 2 11 7" xfId="17866"/>
    <cellStyle name="Input 2 12" xfId="1858"/>
    <cellStyle name="Input 2 12 2" xfId="5087"/>
    <cellStyle name="Input 2 12 3" xfId="7612"/>
    <cellStyle name="Input 2 12 4" xfId="10129"/>
    <cellStyle name="Input 2 12 5" xfId="12433"/>
    <cellStyle name="Input 2 12 6" xfId="14897"/>
    <cellStyle name="Input 2 12 7" xfId="17142"/>
    <cellStyle name="Input 2 13" xfId="1771"/>
    <cellStyle name="Input 2 13 2" xfId="5000"/>
    <cellStyle name="Input 2 13 3" xfId="7525"/>
    <cellStyle name="Input 2 13 4" xfId="10044"/>
    <cellStyle name="Input 2 13 5" xfId="12346"/>
    <cellStyle name="Input 2 13 6" xfId="14812"/>
    <cellStyle name="Input 2 13 7" xfId="17056"/>
    <cellStyle name="Input 2 14" xfId="3408"/>
    <cellStyle name="Input 2 14 2" xfId="6633"/>
    <cellStyle name="Input 2 14 3" xfId="9162"/>
    <cellStyle name="Input 2 14 4" xfId="11673"/>
    <cellStyle name="Input 2 14 5" xfId="13977"/>
    <cellStyle name="Input 2 14 6" xfId="16442"/>
    <cellStyle name="Input 2 14 7" xfId="18681"/>
    <cellStyle name="Input 2 15" xfId="763"/>
    <cellStyle name="Input 2 15 2" xfId="4062"/>
    <cellStyle name="Input 2 15 3" xfId="3607"/>
    <cellStyle name="Input 2 15 4" xfId="3903"/>
    <cellStyle name="Input 2 15 5" xfId="9345"/>
    <cellStyle name="Input 2 15 6" xfId="6955"/>
    <cellStyle name="Input 2 15 7" xfId="9462"/>
    <cellStyle name="Input 2 16" xfId="3487"/>
    <cellStyle name="Input 2 17" xfId="4438"/>
    <cellStyle name="Input 2 18" xfId="3707"/>
    <cellStyle name="Input 2 19" xfId="18737"/>
    <cellStyle name="Input 2 2" xfId="131"/>
    <cellStyle name="Input 2 2 10" xfId="2163"/>
    <cellStyle name="Input 2 2 10 10" xfId="20512"/>
    <cellStyle name="Input 2 2 10 2" xfId="5391"/>
    <cellStyle name="Input 2 2 10 3" xfId="7917"/>
    <cellStyle name="Input 2 2 10 4" xfId="10433"/>
    <cellStyle name="Input 2 2 10 5" xfId="12736"/>
    <cellStyle name="Input 2 2 10 6" xfId="15201"/>
    <cellStyle name="Input 2 2 10 7" xfId="17445"/>
    <cellStyle name="Input 2 2 10 8" xfId="20002"/>
    <cellStyle name="Input 2 2 10 9" xfId="20437"/>
    <cellStyle name="Input 2 2 11" xfId="2350"/>
    <cellStyle name="Input 2 2 11 2" xfId="5577"/>
    <cellStyle name="Input 2 2 11 3" xfId="8104"/>
    <cellStyle name="Input 2 2 11 4" xfId="10618"/>
    <cellStyle name="Input 2 2 11 5" xfId="12922"/>
    <cellStyle name="Input 2 2 11 6" xfId="15386"/>
    <cellStyle name="Input 2 2 11 7" xfId="17630"/>
    <cellStyle name="Input 2 2 12" xfId="1554"/>
    <cellStyle name="Input 2 2 12 2" xfId="4783"/>
    <cellStyle name="Input 2 2 12 3" xfId="7308"/>
    <cellStyle name="Input 2 2 12 4" xfId="9834"/>
    <cellStyle name="Input 2 2 12 5" xfId="12129"/>
    <cellStyle name="Input 2 2 12 6" xfId="14599"/>
    <cellStyle name="Input 2 2 12 7" xfId="16844"/>
    <cellStyle name="Input 2 2 13" xfId="1937"/>
    <cellStyle name="Input 2 2 13 2" xfId="5166"/>
    <cellStyle name="Input 2 2 13 3" xfId="7691"/>
    <cellStyle name="Input 2 2 13 4" xfId="10207"/>
    <cellStyle name="Input 2 2 13 5" xfId="12511"/>
    <cellStyle name="Input 2 2 13 6" xfId="14976"/>
    <cellStyle name="Input 2 2 13 7" xfId="17220"/>
    <cellStyle name="Input 2 2 14" xfId="778"/>
    <cellStyle name="Input 2 2 14 2" xfId="4072"/>
    <cellStyle name="Input 2 2 14 3" xfId="3639"/>
    <cellStyle name="Input 2 2 14 4" xfId="4191"/>
    <cellStyle name="Input 2 2 14 5" xfId="6742"/>
    <cellStyle name="Input 2 2 14 6" xfId="3535"/>
    <cellStyle name="Input 2 2 14 7" xfId="9464"/>
    <cellStyle name="Input 2 2 15" xfId="3544"/>
    <cellStyle name="Input 2 2 16" xfId="3634"/>
    <cellStyle name="Input 2 2 17" xfId="9422"/>
    <cellStyle name="Input 2 2 18" xfId="18777"/>
    <cellStyle name="Input 2 2 19" xfId="18861"/>
    <cellStyle name="Input 2 2 2" xfId="198"/>
    <cellStyle name="Input 2 2 2 10" xfId="1582"/>
    <cellStyle name="Input 2 2 2 10 10" xfId="20468"/>
    <cellStyle name="Input 2 2 2 10 2" xfId="4811"/>
    <cellStyle name="Input 2 2 2 10 3" xfId="7336"/>
    <cellStyle name="Input 2 2 2 10 4" xfId="9862"/>
    <cellStyle name="Input 2 2 2 10 5" xfId="12157"/>
    <cellStyle name="Input 2 2 2 10 6" xfId="14626"/>
    <cellStyle name="Input 2 2 2 10 7" xfId="16871"/>
    <cellStyle name="Input 2 2 2 10 8" xfId="20004"/>
    <cellStyle name="Input 2 2 2 10 9" xfId="20439"/>
    <cellStyle name="Input 2 2 2 11" xfId="2618"/>
    <cellStyle name="Input 2 2 2 11 2" xfId="5845"/>
    <cellStyle name="Input 2 2 2 11 3" xfId="8372"/>
    <cellStyle name="Input 2 2 2 11 4" xfId="10886"/>
    <cellStyle name="Input 2 2 2 11 5" xfId="13190"/>
    <cellStyle name="Input 2 2 2 11 6" xfId="15654"/>
    <cellStyle name="Input 2 2 2 11 7" xfId="17897"/>
    <cellStyle name="Input 2 2 2 12" xfId="2807"/>
    <cellStyle name="Input 2 2 2 12 2" xfId="6033"/>
    <cellStyle name="Input 2 2 2 12 3" xfId="8561"/>
    <cellStyle name="Input 2 2 2 12 4" xfId="11074"/>
    <cellStyle name="Input 2 2 2 12 5" xfId="13378"/>
    <cellStyle name="Input 2 2 2 12 6" xfId="15842"/>
    <cellStyle name="Input 2 2 2 12 7" xfId="18084"/>
    <cellStyle name="Input 2 2 2 13" xfId="1525"/>
    <cellStyle name="Input 2 2 2 13 2" xfId="4754"/>
    <cellStyle name="Input 2 2 2 13 3" xfId="7279"/>
    <cellStyle name="Input 2 2 2 13 4" xfId="9806"/>
    <cellStyle name="Input 2 2 2 13 5" xfId="12100"/>
    <cellStyle name="Input 2 2 2 13 6" xfId="14570"/>
    <cellStyle name="Input 2 2 2 13 7" xfId="16816"/>
    <cellStyle name="Input 2 2 2 14" xfId="828"/>
    <cellStyle name="Input 2 2 2 14 2" xfId="4113"/>
    <cellStyle name="Input 2 2 2 14 3" xfId="6674"/>
    <cellStyle name="Input 2 2 2 14 4" xfId="9202"/>
    <cellStyle name="Input 2 2 2 14 5" xfId="9341"/>
    <cellStyle name="Input 2 2 2 14 6" xfId="14027"/>
    <cellStyle name="Input 2 2 2 14 7" xfId="6898"/>
    <cellStyle name="Input 2 2 2 15" xfId="3599"/>
    <cellStyle name="Input 2 2 2 16" xfId="6911"/>
    <cellStyle name="Input 2 2 2 17" xfId="9276"/>
    <cellStyle name="Input 2 2 2 18" xfId="18877"/>
    <cellStyle name="Input 2 2 2 19" xfId="19054"/>
    <cellStyle name="Input 2 2 2 2" xfId="254"/>
    <cellStyle name="Input 2 2 2 2 10" xfId="2547"/>
    <cellStyle name="Input 2 2 2 2 10 2" xfId="5774"/>
    <cellStyle name="Input 2 2 2 2 10 3" xfId="8301"/>
    <cellStyle name="Input 2 2 2 2 10 4" xfId="10815"/>
    <cellStyle name="Input 2 2 2 2 10 5" xfId="13119"/>
    <cellStyle name="Input 2 2 2 2 10 6" xfId="15583"/>
    <cellStyle name="Input 2 2 2 2 10 7" xfId="17827"/>
    <cellStyle name="Input 2 2 2 2 11" xfId="1344"/>
    <cellStyle name="Input 2 2 2 2 11 2" xfId="4573"/>
    <cellStyle name="Input 2 2 2 2 11 3" xfId="7099"/>
    <cellStyle name="Input 2 2 2 2 11 4" xfId="9627"/>
    <cellStyle name="Input 2 2 2 2 11 5" xfId="11921"/>
    <cellStyle name="Input 2 2 2 2 11 6" xfId="14389"/>
    <cellStyle name="Input 2 2 2 2 11 7" xfId="16638"/>
    <cellStyle name="Input 2 2 2 2 12" xfId="3001"/>
    <cellStyle name="Input 2 2 2 2 12 2" xfId="6227"/>
    <cellStyle name="Input 2 2 2 2 12 3" xfId="8755"/>
    <cellStyle name="Input 2 2 2 2 12 4" xfId="11268"/>
    <cellStyle name="Input 2 2 2 2 12 5" xfId="13572"/>
    <cellStyle name="Input 2 2 2 2 12 6" xfId="16035"/>
    <cellStyle name="Input 2 2 2 2 12 7" xfId="18278"/>
    <cellStyle name="Input 2 2 2 2 13" xfId="841"/>
    <cellStyle name="Input 2 2 2 2 13 2" xfId="4126"/>
    <cellStyle name="Input 2 2 2 2 13 3" xfId="6685"/>
    <cellStyle name="Input 2 2 2 2 13 4" xfId="9213"/>
    <cellStyle name="Input 2 2 2 2 13 5" xfId="3524"/>
    <cellStyle name="Input 2 2 2 2 13 6" xfId="14040"/>
    <cellStyle name="Input 2 2 2 2 13 7" xfId="14251"/>
    <cellStyle name="Input 2 2 2 2 14" xfId="4300"/>
    <cellStyle name="Input 2 2 2 2 15" xfId="4148"/>
    <cellStyle name="Input 2 2 2 2 16" xfId="9279"/>
    <cellStyle name="Input 2 2 2 2 17" xfId="11758"/>
    <cellStyle name="Input 2 2 2 2 18" xfId="18878"/>
    <cellStyle name="Input 2 2 2 2 19" xfId="19055"/>
    <cellStyle name="Input 2 2 2 2 2" xfId="554"/>
    <cellStyle name="Input 2 2 2 2 2 10" xfId="1125"/>
    <cellStyle name="Input 2 2 2 2 2 10 2" xfId="4368"/>
    <cellStyle name="Input 2 2 2 2 2 10 3" xfId="6907"/>
    <cellStyle name="Input 2 2 2 2 2 10 4" xfId="9436"/>
    <cellStyle name="Input 2 2 2 2 2 10 5" xfId="11753"/>
    <cellStyle name="Input 2 2 2 2 2 10 6" xfId="14216"/>
    <cellStyle name="Input 2 2 2 2 2 10 7" xfId="16497"/>
    <cellStyle name="Input 2 2 2 2 2 11" xfId="3879"/>
    <cellStyle name="Input 2 2 2 2 2 12" xfId="4151"/>
    <cellStyle name="Input 2 2 2 2 2 13" xfId="3906"/>
    <cellStyle name="Input 2 2 2 2 2 14" xfId="6910"/>
    <cellStyle name="Input 2 2 2 2 2 15" xfId="20056"/>
    <cellStyle name="Input 2 2 2 2 2 16" xfId="19904"/>
    <cellStyle name="Input 2 2 2 2 2 2" xfId="1843"/>
    <cellStyle name="Input 2 2 2 2 2 2 2" xfId="5072"/>
    <cellStyle name="Input 2 2 2 2 2 2 3" xfId="7597"/>
    <cellStyle name="Input 2 2 2 2 2 2 4" xfId="10114"/>
    <cellStyle name="Input 2 2 2 2 2 2 5" xfId="12418"/>
    <cellStyle name="Input 2 2 2 2 2 2 6" xfId="14882"/>
    <cellStyle name="Input 2 2 2 2 2 2 7" xfId="17127"/>
    <cellStyle name="Input 2 2 2 2 2 3" xfId="2092"/>
    <cellStyle name="Input 2 2 2 2 2 3 2" xfId="5320"/>
    <cellStyle name="Input 2 2 2 2 2 3 3" xfId="7846"/>
    <cellStyle name="Input 2 2 2 2 2 3 4" xfId="10362"/>
    <cellStyle name="Input 2 2 2 2 2 3 5" xfId="12665"/>
    <cellStyle name="Input 2 2 2 2 2 3 6" xfId="15131"/>
    <cellStyle name="Input 2 2 2 2 2 3 7" xfId="17374"/>
    <cellStyle name="Input 2 2 2 2 2 4" xfId="2348"/>
    <cellStyle name="Input 2 2 2 2 2 4 2" xfId="5575"/>
    <cellStyle name="Input 2 2 2 2 2 4 3" xfId="8102"/>
    <cellStyle name="Input 2 2 2 2 2 4 4" xfId="10616"/>
    <cellStyle name="Input 2 2 2 2 2 4 5" xfId="12920"/>
    <cellStyle name="Input 2 2 2 2 2 4 6" xfId="15384"/>
    <cellStyle name="Input 2 2 2 2 2 4 7" xfId="17628"/>
    <cellStyle name="Input 2 2 2 2 2 5" xfId="2681"/>
    <cellStyle name="Input 2 2 2 2 2 5 2" xfId="5908"/>
    <cellStyle name="Input 2 2 2 2 2 5 3" xfId="8435"/>
    <cellStyle name="Input 2 2 2 2 2 5 4" xfId="10949"/>
    <cellStyle name="Input 2 2 2 2 2 5 5" xfId="13253"/>
    <cellStyle name="Input 2 2 2 2 2 5 6" xfId="15717"/>
    <cellStyle name="Input 2 2 2 2 2 5 7" xfId="17959"/>
    <cellStyle name="Input 2 2 2 2 2 6" xfId="2818"/>
    <cellStyle name="Input 2 2 2 2 2 6 2" xfId="6044"/>
    <cellStyle name="Input 2 2 2 2 2 6 3" xfId="8572"/>
    <cellStyle name="Input 2 2 2 2 2 6 4" xfId="11085"/>
    <cellStyle name="Input 2 2 2 2 2 6 5" xfId="13389"/>
    <cellStyle name="Input 2 2 2 2 2 6 6" xfId="15853"/>
    <cellStyle name="Input 2 2 2 2 2 6 7" xfId="18095"/>
    <cellStyle name="Input 2 2 2 2 2 7" xfId="3014"/>
    <cellStyle name="Input 2 2 2 2 2 7 2" xfId="6240"/>
    <cellStyle name="Input 2 2 2 2 2 7 3" xfId="8768"/>
    <cellStyle name="Input 2 2 2 2 2 7 4" xfId="11281"/>
    <cellStyle name="Input 2 2 2 2 2 7 5" xfId="13585"/>
    <cellStyle name="Input 2 2 2 2 2 7 6" xfId="16048"/>
    <cellStyle name="Input 2 2 2 2 2 7 7" xfId="18291"/>
    <cellStyle name="Input 2 2 2 2 2 8" xfId="3222"/>
    <cellStyle name="Input 2 2 2 2 2 8 2" xfId="6447"/>
    <cellStyle name="Input 2 2 2 2 2 8 3" xfId="8976"/>
    <cellStyle name="Input 2 2 2 2 2 8 4" xfId="11487"/>
    <cellStyle name="Input 2 2 2 2 2 8 5" xfId="13791"/>
    <cellStyle name="Input 2 2 2 2 2 8 6" xfId="16256"/>
    <cellStyle name="Input 2 2 2 2 2 8 7" xfId="18495"/>
    <cellStyle name="Input 2 2 2 2 2 9" xfId="3229"/>
    <cellStyle name="Input 2 2 2 2 2 9 2" xfId="6454"/>
    <cellStyle name="Input 2 2 2 2 2 9 3" xfId="8983"/>
    <cellStyle name="Input 2 2 2 2 2 9 4" xfId="11494"/>
    <cellStyle name="Input 2 2 2 2 2 9 5" xfId="13798"/>
    <cellStyle name="Input 2 2 2 2 2 9 6" xfId="16263"/>
    <cellStyle name="Input 2 2 2 2 2 9 7" xfId="18502"/>
    <cellStyle name="Input 2 2 2 2 20" xfId="19050"/>
    <cellStyle name="Input 2 2 2 2 21" xfId="18739"/>
    <cellStyle name="Input 2 2 2 2 22" xfId="18725"/>
    <cellStyle name="Input 2 2 2 2 23" xfId="19086"/>
    <cellStyle name="Input 2 2 2 2 24" xfId="19246"/>
    <cellStyle name="Input 2 2 2 2 25" xfId="19524"/>
    <cellStyle name="Input 2 2 2 2 26" xfId="19510"/>
    <cellStyle name="Input 2 2 2 2 27" xfId="19302"/>
    <cellStyle name="Input 2 2 2 2 28" xfId="19287"/>
    <cellStyle name="Input 2 2 2 2 29" xfId="20357"/>
    <cellStyle name="Input 2 2 2 2 3" xfId="721"/>
    <cellStyle name="Input 2 2 2 2 3 10" xfId="1290"/>
    <cellStyle name="Input 2 2 2 2 3 10 2" xfId="4519"/>
    <cellStyle name="Input 2 2 2 2 3 10 3" xfId="7045"/>
    <cellStyle name="Input 2 2 2 2 3 10 4" xfId="9573"/>
    <cellStyle name="Input 2 2 2 2 3 10 5" xfId="11868"/>
    <cellStyle name="Input 2 2 2 2 3 10 6" xfId="14335"/>
    <cellStyle name="Input 2 2 2 2 3 10 7" xfId="16585"/>
    <cellStyle name="Input 2 2 2 2 3 11" xfId="4020"/>
    <cellStyle name="Input 2 2 2 2 3 12" xfId="3551"/>
    <cellStyle name="Input 2 2 2 2 3 13" xfId="6731"/>
    <cellStyle name="Input 2 2 2 2 3 14" xfId="14052"/>
    <cellStyle name="Input 2 2 2 2 3 15" xfId="20023"/>
    <cellStyle name="Input 2 2 2 2 3 16" xfId="20522"/>
    <cellStyle name="Input 2 2 2 2 3 2" xfId="1999"/>
    <cellStyle name="Input 2 2 2 2 3 2 2" xfId="5228"/>
    <cellStyle name="Input 2 2 2 2 3 2 3" xfId="7753"/>
    <cellStyle name="Input 2 2 2 2 3 2 4" xfId="10269"/>
    <cellStyle name="Input 2 2 2 2 3 2 5" xfId="12573"/>
    <cellStyle name="Input 2 2 2 2 3 2 6" xfId="15038"/>
    <cellStyle name="Input 2 2 2 2 3 2 7" xfId="17282"/>
    <cellStyle name="Input 2 2 2 2 3 3" xfId="2245"/>
    <cellStyle name="Input 2 2 2 2 3 3 2" xfId="5472"/>
    <cellStyle name="Input 2 2 2 2 3 3 3" xfId="7999"/>
    <cellStyle name="Input 2 2 2 2 3 3 4" xfId="10513"/>
    <cellStyle name="Input 2 2 2 2 3 3 5" xfId="12817"/>
    <cellStyle name="Input 2 2 2 2 3 3 6" xfId="15281"/>
    <cellStyle name="Input 2 2 2 2 3 3 7" xfId="17525"/>
    <cellStyle name="Input 2 2 2 2 3 4" xfId="2495"/>
    <cellStyle name="Input 2 2 2 2 3 4 2" xfId="5722"/>
    <cellStyle name="Input 2 2 2 2 3 4 3" xfId="8249"/>
    <cellStyle name="Input 2 2 2 2 3 4 4" xfId="10763"/>
    <cellStyle name="Input 2 2 2 2 3 4 5" xfId="13067"/>
    <cellStyle name="Input 2 2 2 2 3 4 6" xfId="15531"/>
    <cellStyle name="Input 2 2 2 2 3 4 7" xfId="17775"/>
    <cellStyle name="Input 2 2 2 2 3 5" xfId="2723"/>
    <cellStyle name="Input 2 2 2 2 3 5 2" xfId="5949"/>
    <cellStyle name="Input 2 2 2 2 3 5 3" xfId="8477"/>
    <cellStyle name="Input 2 2 2 2 3 5 4" xfId="10991"/>
    <cellStyle name="Input 2 2 2 2 3 5 5" xfId="13294"/>
    <cellStyle name="Input 2 2 2 2 3 5 6" xfId="15759"/>
    <cellStyle name="Input 2 2 2 2 3 5 7" xfId="18000"/>
    <cellStyle name="Input 2 2 2 2 3 6" xfId="2953"/>
    <cellStyle name="Input 2 2 2 2 3 6 2" xfId="6179"/>
    <cellStyle name="Input 2 2 2 2 3 6 3" xfId="8707"/>
    <cellStyle name="Input 2 2 2 2 3 6 4" xfId="11220"/>
    <cellStyle name="Input 2 2 2 2 3 6 5" xfId="13524"/>
    <cellStyle name="Input 2 2 2 2 3 6 6" xfId="15987"/>
    <cellStyle name="Input 2 2 2 2 3 6 7" xfId="18230"/>
    <cellStyle name="Input 2 2 2 2 3 7" xfId="3137"/>
    <cellStyle name="Input 2 2 2 2 3 7 2" xfId="6362"/>
    <cellStyle name="Input 2 2 2 2 3 7 3" xfId="8891"/>
    <cellStyle name="Input 2 2 2 2 3 7 4" xfId="11402"/>
    <cellStyle name="Input 2 2 2 2 3 7 5" xfId="13707"/>
    <cellStyle name="Input 2 2 2 2 3 7 6" xfId="16171"/>
    <cellStyle name="Input 2 2 2 2 3 7 7" xfId="18411"/>
    <cellStyle name="Input 2 2 2 2 3 8" xfId="3336"/>
    <cellStyle name="Input 2 2 2 2 3 8 2" xfId="6561"/>
    <cellStyle name="Input 2 2 2 2 3 8 3" xfId="9090"/>
    <cellStyle name="Input 2 2 2 2 3 8 4" xfId="11601"/>
    <cellStyle name="Input 2 2 2 2 3 8 5" xfId="13905"/>
    <cellStyle name="Input 2 2 2 2 3 8 6" xfId="16370"/>
    <cellStyle name="Input 2 2 2 2 3 8 7" xfId="18609"/>
    <cellStyle name="Input 2 2 2 2 3 9" xfId="1410"/>
    <cellStyle name="Input 2 2 2 2 3 9 2" xfId="4639"/>
    <cellStyle name="Input 2 2 2 2 3 9 3" xfId="7164"/>
    <cellStyle name="Input 2 2 2 2 3 9 4" xfId="9691"/>
    <cellStyle name="Input 2 2 2 2 3 9 5" xfId="11985"/>
    <cellStyle name="Input 2 2 2 2 3 9 6" xfId="14455"/>
    <cellStyle name="Input 2 2 2 2 3 9 7" xfId="16701"/>
    <cellStyle name="Input 2 2 2 2 30" xfId="21074"/>
    <cellStyle name="Input 2 2 2 2 4" xfId="498"/>
    <cellStyle name="Input 2 2 2 2 4 10" xfId="1070"/>
    <cellStyle name="Input 2 2 2 2 4 10 2" xfId="4319"/>
    <cellStyle name="Input 2 2 2 2 4 10 3" xfId="6861"/>
    <cellStyle name="Input 2 2 2 2 4 10 4" xfId="9392"/>
    <cellStyle name="Input 2 2 2 2 4 10 5" xfId="11717"/>
    <cellStyle name="Input 2 2 2 2 4 10 6" xfId="14178"/>
    <cellStyle name="Input 2 2 2 2 4 10 7" xfId="4082"/>
    <cellStyle name="Input 2 2 2 2 4 11" xfId="3828"/>
    <cellStyle name="Input 2 2 2 2 4 12" xfId="4281"/>
    <cellStyle name="Input 2 2 2 2 4 13" xfId="3539"/>
    <cellStyle name="Input 2 2 2 2 4 14" xfId="14973"/>
    <cellStyle name="Input 2 2 2 2 4 15" xfId="20062"/>
    <cellStyle name="Input 2 2 2 2 4 16" xfId="20143"/>
    <cellStyle name="Input 2 2 2 2 4 2" xfId="1790"/>
    <cellStyle name="Input 2 2 2 2 4 2 2" xfId="5019"/>
    <cellStyle name="Input 2 2 2 2 4 2 3" xfId="7544"/>
    <cellStyle name="Input 2 2 2 2 4 2 4" xfId="10063"/>
    <cellStyle name="Input 2 2 2 2 4 2 5" xfId="12365"/>
    <cellStyle name="Input 2 2 2 2 4 2 6" xfId="14831"/>
    <cellStyle name="Input 2 2 2 2 4 2 7" xfId="17075"/>
    <cellStyle name="Input 2 2 2 2 4 3" xfId="2051"/>
    <cellStyle name="Input 2 2 2 2 4 3 2" xfId="5279"/>
    <cellStyle name="Input 2 2 2 2 4 3 3" xfId="7805"/>
    <cellStyle name="Input 2 2 2 2 4 3 4" xfId="10321"/>
    <cellStyle name="Input 2 2 2 2 4 3 5" xfId="12624"/>
    <cellStyle name="Input 2 2 2 2 4 3 6" xfId="15090"/>
    <cellStyle name="Input 2 2 2 2 4 3 7" xfId="17333"/>
    <cellStyle name="Input 2 2 2 2 4 4" xfId="2296"/>
    <cellStyle name="Input 2 2 2 2 4 4 2" xfId="5523"/>
    <cellStyle name="Input 2 2 2 2 4 4 3" xfId="8050"/>
    <cellStyle name="Input 2 2 2 2 4 4 4" xfId="10564"/>
    <cellStyle name="Input 2 2 2 2 4 4 5" xfId="12868"/>
    <cellStyle name="Input 2 2 2 2 4 4 6" xfId="15332"/>
    <cellStyle name="Input 2 2 2 2 4 4 7" xfId="17576"/>
    <cellStyle name="Input 2 2 2 2 4 5" xfId="2375"/>
    <cellStyle name="Input 2 2 2 2 4 5 2" xfId="5602"/>
    <cellStyle name="Input 2 2 2 2 4 5 3" xfId="8129"/>
    <cellStyle name="Input 2 2 2 2 4 5 4" xfId="10643"/>
    <cellStyle name="Input 2 2 2 2 4 5 5" xfId="12947"/>
    <cellStyle name="Input 2 2 2 2 4 5 6" xfId="15411"/>
    <cellStyle name="Input 2 2 2 2 4 5 7" xfId="17655"/>
    <cellStyle name="Input 2 2 2 2 4 6" xfId="2772"/>
    <cellStyle name="Input 2 2 2 2 4 6 2" xfId="5998"/>
    <cellStyle name="Input 2 2 2 2 4 6 3" xfId="8526"/>
    <cellStyle name="Input 2 2 2 2 4 6 4" xfId="11040"/>
    <cellStyle name="Input 2 2 2 2 4 6 5" xfId="13343"/>
    <cellStyle name="Input 2 2 2 2 4 6 6" xfId="15808"/>
    <cellStyle name="Input 2 2 2 2 4 6 7" xfId="18049"/>
    <cellStyle name="Input 2 2 2 2 4 7" xfId="2407"/>
    <cellStyle name="Input 2 2 2 2 4 7 2" xfId="5634"/>
    <cellStyle name="Input 2 2 2 2 4 7 3" xfId="8161"/>
    <cellStyle name="Input 2 2 2 2 4 7 4" xfId="10675"/>
    <cellStyle name="Input 2 2 2 2 4 7 5" xfId="12979"/>
    <cellStyle name="Input 2 2 2 2 4 7 6" xfId="15443"/>
    <cellStyle name="Input 2 2 2 2 4 7 7" xfId="17687"/>
    <cellStyle name="Input 2 2 2 2 4 8" xfId="3188"/>
    <cellStyle name="Input 2 2 2 2 4 8 2" xfId="6413"/>
    <cellStyle name="Input 2 2 2 2 4 8 3" xfId="8942"/>
    <cellStyle name="Input 2 2 2 2 4 8 4" xfId="11453"/>
    <cellStyle name="Input 2 2 2 2 4 8 5" xfId="13758"/>
    <cellStyle name="Input 2 2 2 2 4 8 6" xfId="16222"/>
    <cellStyle name="Input 2 2 2 2 4 8 7" xfId="18462"/>
    <cellStyle name="Input 2 2 2 2 4 9" xfId="3400"/>
    <cellStyle name="Input 2 2 2 2 4 9 2" xfId="6625"/>
    <cellStyle name="Input 2 2 2 2 4 9 3" xfId="9154"/>
    <cellStyle name="Input 2 2 2 2 4 9 4" xfId="11665"/>
    <cellStyle name="Input 2 2 2 2 4 9 5" xfId="13969"/>
    <cellStyle name="Input 2 2 2 2 4 9 6" xfId="16434"/>
    <cellStyle name="Input 2 2 2 2 4 9 7" xfId="18673"/>
    <cellStyle name="Input 2 2 2 2 5" xfId="660"/>
    <cellStyle name="Input 2 2 2 2 5 10" xfId="1229"/>
    <cellStyle name="Input 2 2 2 2 5 10 2" xfId="4458"/>
    <cellStyle name="Input 2 2 2 2 5 10 3" xfId="6984"/>
    <cellStyle name="Input 2 2 2 2 5 10 4" xfId="9512"/>
    <cellStyle name="Input 2 2 2 2 5 10 5" xfId="11807"/>
    <cellStyle name="Input 2 2 2 2 5 10 6" xfId="14274"/>
    <cellStyle name="Input 2 2 2 2 5 10 7" xfId="16524"/>
    <cellStyle name="Input 2 2 2 2 5 11" xfId="3959"/>
    <cellStyle name="Input 2 2 2 2 5 12" xfId="3785"/>
    <cellStyle name="Input 2 2 2 2 5 13" xfId="9488"/>
    <cellStyle name="Input 2 2 2 2 5 14" xfId="14203"/>
    <cellStyle name="Input 2 2 2 2 5 15" xfId="20507"/>
    <cellStyle name="Input 2 2 2 2 5 16" xfId="20730"/>
    <cellStyle name="Input 2 2 2 2 5 2" xfId="1938"/>
    <cellStyle name="Input 2 2 2 2 5 2 2" xfId="5167"/>
    <cellStyle name="Input 2 2 2 2 5 2 3" xfId="7692"/>
    <cellStyle name="Input 2 2 2 2 5 2 4" xfId="10208"/>
    <cellStyle name="Input 2 2 2 2 5 2 5" xfId="12512"/>
    <cellStyle name="Input 2 2 2 2 5 2 6" xfId="14977"/>
    <cellStyle name="Input 2 2 2 2 5 2 7" xfId="17221"/>
    <cellStyle name="Input 2 2 2 2 5 3" xfId="2184"/>
    <cellStyle name="Input 2 2 2 2 5 3 2" xfId="5411"/>
    <cellStyle name="Input 2 2 2 2 5 3 3" xfId="7938"/>
    <cellStyle name="Input 2 2 2 2 5 3 4" xfId="10452"/>
    <cellStyle name="Input 2 2 2 2 5 3 5" xfId="12756"/>
    <cellStyle name="Input 2 2 2 2 5 3 6" xfId="15220"/>
    <cellStyle name="Input 2 2 2 2 5 3 7" xfId="17464"/>
    <cellStyle name="Input 2 2 2 2 5 4" xfId="2434"/>
    <cellStyle name="Input 2 2 2 2 5 4 2" xfId="5661"/>
    <cellStyle name="Input 2 2 2 2 5 4 3" xfId="8188"/>
    <cellStyle name="Input 2 2 2 2 5 4 4" xfId="10702"/>
    <cellStyle name="Input 2 2 2 2 5 4 5" xfId="13006"/>
    <cellStyle name="Input 2 2 2 2 5 4 6" xfId="15470"/>
    <cellStyle name="Input 2 2 2 2 5 4 7" xfId="17714"/>
    <cellStyle name="Input 2 2 2 2 5 5" xfId="2662"/>
    <cellStyle name="Input 2 2 2 2 5 5 2" xfId="5889"/>
    <cellStyle name="Input 2 2 2 2 5 5 3" xfId="8416"/>
    <cellStyle name="Input 2 2 2 2 5 5 4" xfId="10930"/>
    <cellStyle name="Input 2 2 2 2 5 5 5" xfId="13234"/>
    <cellStyle name="Input 2 2 2 2 5 5 6" xfId="15698"/>
    <cellStyle name="Input 2 2 2 2 5 5 7" xfId="17941"/>
    <cellStyle name="Input 2 2 2 2 5 6" xfId="2892"/>
    <cellStyle name="Input 2 2 2 2 5 6 2" xfId="6118"/>
    <cellStyle name="Input 2 2 2 2 5 6 3" xfId="8646"/>
    <cellStyle name="Input 2 2 2 2 5 6 4" xfId="11159"/>
    <cellStyle name="Input 2 2 2 2 5 6 5" xfId="13463"/>
    <cellStyle name="Input 2 2 2 2 5 6 6" xfId="15926"/>
    <cellStyle name="Input 2 2 2 2 5 6 7" xfId="18169"/>
    <cellStyle name="Input 2 2 2 2 5 7" xfId="3076"/>
    <cellStyle name="Input 2 2 2 2 5 7 2" xfId="6301"/>
    <cellStyle name="Input 2 2 2 2 5 7 3" xfId="8830"/>
    <cellStyle name="Input 2 2 2 2 5 7 4" xfId="11341"/>
    <cellStyle name="Input 2 2 2 2 5 7 5" xfId="13646"/>
    <cellStyle name="Input 2 2 2 2 5 7 6" xfId="16110"/>
    <cellStyle name="Input 2 2 2 2 5 7 7" xfId="18350"/>
    <cellStyle name="Input 2 2 2 2 5 8" xfId="3275"/>
    <cellStyle name="Input 2 2 2 2 5 8 2" xfId="6500"/>
    <cellStyle name="Input 2 2 2 2 5 8 3" xfId="9029"/>
    <cellStyle name="Input 2 2 2 2 5 8 4" xfId="11540"/>
    <cellStyle name="Input 2 2 2 2 5 8 5" xfId="13844"/>
    <cellStyle name="Input 2 2 2 2 5 8 6" xfId="16309"/>
    <cellStyle name="Input 2 2 2 2 5 8 7" xfId="18548"/>
    <cellStyle name="Input 2 2 2 2 5 9" xfId="3230"/>
    <cellStyle name="Input 2 2 2 2 5 9 2" xfId="6455"/>
    <cellStyle name="Input 2 2 2 2 5 9 3" xfId="8984"/>
    <cellStyle name="Input 2 2 2 2 5 9 4" xfId="11495"/>
    <cellStyle name="Input 2 2 2 2 5 9 5" xfId="13799"/>
    <cellStyle name="Input 2 2 2 2 5 9 6" xfId="16264"/>
    <cellStyle name="Input 2 2 2 2 5 9 7" xfId="18503"/>
    <cellStyle name="Input 2 2 2 2 6" xfId="1565"/>
    <cellStyle name="Input 2 2 2 2 6 10" xfId="20729"/>
    <cellStyle name="Input 2 2 2 2 6 2" xfId="4794"/>
    <cellStyle name="Input 2 2 2 2 6 3" xfId="7319"/>
    <cellStyle name="Input 2 2 2 2 6 4" xfId="9845"/>
    <cellStyle name="Input 2 2 2 2 6 5" xfId="12140"/>
    <cellStyle name="Input 2 2 2 2 6 6" xfId="14610"/>
    <cellStyle name="Input 2 2 2 2 6 7" xfId="16854"/>
    <cellStyle name="Input 2 2 2 2 6 8" xfId="20086"/>
    <cellStyle name="Input 2 2 2 2 6 9" xfId="20506"/>
    <cellStyle name="Input 2 2 2 2 7" xfId="1823"/>
    <cellStyle name="Input 2 2 2 2 7 10" xfId="19887"/>
    <cellStyle name="Input 2 2 2 2 7 2" xfId="5052"/>
    <cellStyle name="Input 2 2 2 2 7 3" xfId="7577"/>
    <cellStyle name="Input 2 2 2 2 7 4" xfId="10095"/>
    <cellStyle name="Input 2 2 2 2 7 5" xfId="12398"/>
    <cellStyle name="Input 2 2 2 2 7 6" xfId="14863"/>
    <cellStyle name="Input 2 2 2 2 7 7" xfId="17107"/>
    <cellStyle name="Input 2 2 2 2 7 8" xfId="20029"/>
    <cellStyle name="Input 2 2 2 2 7 9" xfId="20459"/>
    <cellStyle name="Input 2 2 2 2 8" xfId="1632"/>
    <cellStyle name="Input 2 2 2 2 8 10" xfId="20710"/>
    <cellStyle name="Input 2 2 2 2 8 2" xfId="4861"/>
    <cellStyle name="Input 2 2 2 2 8 3" xfId="7386"/>
    <cellStyle name="Input 2 2 2 2 8 4" xfId="9911"/>
    <cellStyle name="Input 2 2 2 2 8 5" xfId="12207"/>
    <cellStyle name="Input 2 2 2 2 8 6" xfId="14675"/>
    <cellStyle name="Input 2 2 2 2 8 7" xfId="16921"/>
    <cellStyle name="Input 2 2 2 2 8 8" xfId="20068"/>
    <cellStyle name="Input 2 2 2 2 8 9" xfId="20495"/>
    <cellStyle name="Input 2 2 2 2 9" xfId="1421"/>
    <cellStyle name="Input 2 2 2 2 9 10" xfId="20880"/>
    <cellStyle name="Input 2 2 2 2 9 2" xfId="4650"/>
    <cellStyle name="Input 2 2 2 2 9 3" xfId="7175"/>
    <cellStyle name="Input 2 2 2 2 9 4" xfId="9702"/>
    <cellStyle name="Input 2 2 2 2 9 5" xfId="11996"/>
    <cellStyle name="Input 2 2 2 2 9 6" xfId="14466"/>
    <cellStyle name="Input 2 2 2 2 9 7" xfId="16712"/>
    <cellStyle name="Input 2 2 2 2 9 8" xfId="20241"/>
    <cellStyle name="Input 2 2 2 2 9 9" xfId="20594"/>
    <cellStyle name="Input 2 2 2 20" xfId="19022"/>
    <cellStyle name="Input 2 2 2 21" xfId="19083"/>
    <cellStyle name="Input 2 2 2 22" xfId="19037"/>
    <cellStyle name="Input 2 2 2 23" xfId="18719"/>
    <cellStyle name="Input 2 2 2 24" xfId="19245"/>
    <cellStyle name="Input 2 2 2 25" xfId="19523"/>
    <cellStyle name="Input 2 2 2 26" xfId="19517"/>
    <cellStyle name="Input 2 2 2 27" xfId="19518"/>
    <cellStyle name="Input 2 2 2 28" xfId="19390"/>
    <cellStyle name="Input 2 2 2 29" xfId="20358"/>
    <cellStyle name="Input 2 2 2 3" xfId="429"/>
    <cellStyle name="Input 2 2 2 3 10" xfId="1001"/>
    <cellStyle name="Input 2 2 2 3 10 2" xfId="4264"/>
    <cellStyle name="Input 2 2 2 3 10 3" xfId="6805"/>
    <cellStyle name="Input 2 2 2 3 10 4" xfId="9335"/>
    <cellStyle name="Input 2 2 2 3 10 5" xfId="6711"/>
    <cellStyle name="Input 2 2 2 3 10 6" xfId="14134"/>
    <cellStyle name="Input 2 2 2 3 10 7" xfId="3731"/>
    <cellStyle name="Input 2 2 2 3 11" xfId="3776"/>
    <cellStyle name="Input 2 2 2 3 12" xfId="4430"/>
    <cellStyle name="Input 2 2 2 3 13" xfId="4390"/>
    <cellStyle name="Input 2 2 2 3 14" xfId="4307"/>
    <cellStyle name="Input 2 2 2 3 15" xfId="20055"/>
    <cellStyle name="Input 2 2 2 3 16" xfId="19903"/>
    <cellStyle name="Input 2 2 2 3 2" xfId="1732"/>
    <cellStyle name="Input 2 2 2 3 2 2" xfId="4961"/>
    <cellStyle name="Input 2 2 2 3 2 3" xfId="7486"/>
    <cellStyle name="Input 2 2 2 3 2 4" xfId="10007"/>
    <cellStyle name="Input 2 2 2 3 2 5" xfId="12307"/>
    <cellStyle name="Input 2 2 2 3 2 6" xfId="14774"/>
    <cellStyle name="Input 2 2 2 3 2 7" xfId="17018"/>
    <cellStyle name="Input 2 2 2 3 3" xfId="1519"/>
    <cellStyle name="Input 2 2 2 3 3 2" xfId="4748"/>
    <cellStyle name="Input 2 2 2 3 3 3" xfId="7273"/>
    <cellStyle name="Input 2 2 2 3 3 4" xfId="9800"/>
    <cellStyle name="Input 2 2 2 3 3 5" xfId="12094"/>
    <cellStyle name="Input 2 2 2 3 3 6" xfId="14564"/>
    <cellStyle name="Input 2 2 2 3 3 7" xfId="16810"/>
    <cellStyle name="Input 2 2 2 3 4" xfId="1411"/>
    <cellStyle name="Input 2 2 2 3 4 2" xfId="4640"/>
    <cellStyle name="Input 2 2 2 3 4 3" xfId="7165"/>
    <cellStyle name="Input 2 2 2 3 4 4" xfId="9692"/>
    <cellStyle name="Input 2 2 2 3 4 5" xfId="11986"/>
    <cellStyle name="Input 2 2 2 3 4 6" xfId="14456"/>
    <cellStyle name="Input 2 2 2 3 4 7" xfId="16702"/>
    <cellStyle name="Input 2 2 2 3 5" xfId="1574"/>
    <cellStyle name="Input 2 2 2 3 5 2" xfId="4803"/>
    <cellStyle name="Input 2 2 2 3 5 3" xfId="7328"/>
    <cellStyle name="Input 2 2 2 3 5 4" xfId="9854"/>
    <cellStyle name="Input 2 2 2 3 5 5" xfId="12149"/>
    <cellStyle name="Input 2 2 2 3 5 6" xfId="14619"/>
    <cellStyle name="Input 2 2 2 3 5 7" xfId="16863"/>
    <cellStyle name="Input 2 2 2 3 6" xfId="1473"/>
    <cellStyle name="Input 2 2 2 3 6 2" xfId="4702"/>
    <cellStyle name="Input 2 2 2 3 6 3" xfId="7227"/>
    <cellStyle name="Input 2 2 2 3 6 4" xfId="9754"/>
    <cellStyle name="Input 2 2 2 3 6 5" xfId="12048"/>
    <cellStyle name="Input 2 2 2 3 6 6" xfId="14518"/>
    <cellStyle name="Input 2 2 2 3 6 7" xfId="16764"/>
    <cellStyle name="Input 2 2 2 3 7" xfId="2114"/>
    <cellStyle name="Input 2 2 2 3 7 2" xfId="5342"/>
    <cellStyle name="Input 2 2 2 3 7 3" xfId="7868"/>
    <cellStyle name="Input 2 2 2 3 7 4" xfId="10384"/>
    <cellStyle name="Input 2 2 2 3 7 5" xfId="12687"/>
    <cellStyle name="Input 2 2 2 3 7 6" xfId="15152"/>
    <cellStyle name="Input 2 2 2 3 7 7" xfId="17396"/>
    <cellStyle name="Input 2 2 2 3 8" xfId="2373"/>
    <cellStyle name="Input 2 2 2 3 8 2" xfId="5600"/>
    <cellStyle name="Input 2 2 2 3 8 3" xfId="8127"/>
    <cellStyle name="Input 2 2 2 3 8 4" xfId="10641"/>
    <cellStyle name="Input 2 2 2 3 8 5" xfId="12945"/>
    <cellStyle name="Input 2 2 2 3 8 6" xfId="15409"/>
    <cellStyle name="Input 2 2 2 3 8 7" xfId="17653"/>
    <cellStyle name="Input 2 2 2 3 9" xfId="3055"/>
    <cellStyle name="Input 2 2 2 3 9 2" xfId="6281"/>
    <cellStyle name="Input 2 2 2 3 9 3" xfId="8809"/>
    <cellStyle name="Input 2 2 2 3 9 4" xfId="11321"/>
    <cellStyle name="Input 2 2 2 3 9 5" xfId="13626"/>
    <cellStyle name="Input 2 2 2 3 9 6" xfId="16089"/>
    <cellStyle name="Input 2 2 2 3 9 7" xfId="18331"/>
    <cellStyle name="Input 2 2 2 30" xfId="21073"/>
    <cellStyle name="Input 2 2 2 4" xfId="688"/>
    <cellStyle name="Input 2 2 2 4 10" xfId="1257"/>
    <cellStyle name="Input 2 2 2 4 10 2" xfId="4486"/>
    <cellStyle name="Input 2 2 2 4 10 3" xfId="7012"/>
    <cellStyle name="Input 2 2 2 4 10 4" xfId="9540"/>
    <cellStyle name="Input 2 2 2 4 10 5" xfId="11835"/>
    <cellStyle name="Input 2 2 2 4 10 6" xfId="14302"/>
    <cellStyle name="Input 2 2 2 4 10 7" xfId="16552"/>
    <cellStyle name="Input 2 2 2 4 11" xfId="3987"/>
    <cellStyle name="Input 2 2 2 4 12" xfId="3658"/>
    <cellStyle name="Input 2 2 2 4 13" xfId="6705"/>
    <cellStyle name="Input 2 2 2 4 14" xfId="14138"/>
    <cellStyle name="Input 2 2 2 4 15" xfId="20054"/>
    <cellStyle name="Input 2 2 2 4 16" xfId="19902"/>
    <cellStyle name="Input 2 2 2 4 2" xfId="1966"/>
    <cellStyle name="Input 2 2 2 4 2 2" xfId="5195"/>
    <cellStyle name="Input 2 2 2 4 2 3" xfId="7720"/>
    <cellStyle name="Input 2 2 2 4 2 4" xfId="10236"/>
    <cellStyle name="Input 2 2 2 4 2 5" xfId="12540"/>
    <cellStyle name="Input 2 2 2 4 2 6" xfId="15005"/>
    <cellStyle name="Input 2 2 2 4 2 7" xfId="17249"/>
    <cellStyle name="Input 2 2 2 4 3" xfId="2212"/>
    <cellStyle name="Input 2 2 2 4 3 2" xfId="5439"/>
    <cellStyle name="Input 2 2 2 4 3 3" xfId="7966"/>
    <cellStyle name="Input 2 2 2 4 3 4" xfId="10480"/>
    <cellStyle name="Input 2 2 2 4 3 5" xfId="12784"/>
    <cellStyle name="Input 2 2 2 4 3 6" xfId="15248"/>
    <cellStyle name="Input 2 2 2 4 3 7" xfId="17492"/>
    <cellStyle name="Input 2 2 2 4 4" xfId="2462"/>
    <cellStyle name="Input 2 2 2 4 4 2" xfId="5689"/>
    <cellStyle name="Input 2 2 2 4 4 3" xfId="8216"/>
    <cellStyle name="Input 2 2 2 4 4 4" xfId="10730"/>
    <cellStyle name="Input 2 2 2 4 4 5" xfId="13034"/>
    <cellStyle name="Input 2 2 2 4 4 6" xfId="15498"/>
    <cellStyle name="Input 2 2 2 4 4 7" xfId="17742"/>
    <cellStyle name="Input 2 2 2 4 5" xfId="1829"/>
    <cellStyle name="Input 2 2 2 4 5 2" xfId="5058"/>
    <cellStyle name="Input 2 2 2 4 5 3" xfId="7583"/>
    <cellStyle name="Input 2 2 2 4 5 4" xfId="10100"/>
    <cellStyle name="Input 2 2 2 4 5 5" xfId="12404"/>
    <cellStyle name="Input 2 2 2 4 5 6" xfId="14868"/>
    <cellStyle name="Input 2 2 2 4 5 7" xfId="17113"/>
    <cellStyle name="Input 2 2 2 4 6" xfId="2920"/>
    <cellStyle name="Input 2 2 2 4 6 2" xfId="6146"/>
    <cellStyle name="Input 2 2 2 4 6 3" xfId="8674"/>
    <cellStyle name="Input 2 2 2 4 6 4" xfId="11187"/>
    <cellStyle name="Input 2 2 2 4 6 5" xfId="13491"/>
    <cellStyle name="Input 2 2 2 4 6 6" xfId="15954"/>
    <cellStyle name="Input 2 2 2 4 6 7" xfId="18197"/>
    <cellStyle name="Input 2 2 2 4 7" xfId="3104"/>
    <cellStyle name="Input 2 2 2 4 7 2" xfId="6329"/>
    <cellStyle name="Input 2 2 2 4 7 3" xfId="8858"/>
    <cellStyle name="Input 2 2 2 4 7 4" xfId="11369"/>
    <cellStyle name="Input 2 2 2 4 7 5" xfId="13674"/>
    <cellStyle name="Input 2 2 2 4 7 6" xfId="16138"/>
    <cellStyle name="Input 2 2 2 4 7 7" xfId="18378"/>
    <cellStyle name="Input 2 2 2 4 8" xfId="3303"/>
    <cellStyle name="Input 2 2 2 4 8 2" xfId="6528"/>
    <cellStyle name="Input 2 2 2 4 8 3" xfId="9057"/>
    <cellStyle name="Input 2 2 2 4 8 4" xfId="11568"/>
    <cellStyle name="Input 2 2 2 4 8 5" xfId="13872"/>
    <cellStyle name="Input 2 2 2 4 8 6" xfId="16337"/>
    <cellStyle name="Input 2 2 2 4 8 7" xfId="18576"/>
    <cellStyle name="Input 2 2 2 4 9" xfId="1358"/>
    <cellStyle name="Input 2 2 2 4 9 2" xfId="4587"/>
    <cellStyle name="Input 2 2 2 4 9 3" xfId="7113"/>
    <cellStyle name="Input 2 2 2 4 9 4" xfId="9641"/>
    <cellStyle name="Input 2 2 2 4 9 5" xfId="11935"/>
    <cellStyle name="Input 2 2 2 4 9 6" xfId="14403"/>
    <cellStyle name="Input 2 2 2 4 9 7" xfId="16652"/>
    <cellStyle name="Input 2 2 2 5" xfId="682"/>
    <cellStyle name="Input 2 2 2 5 10" xfId="1251"/>
    <cellStyle name="Input 2 2 2 5 10 2" xfId="4480"/>
    <cellStyle name="Input 2 2 2 5 10 3" xfId="7006"/>
    <cellStyle name="Input 2 2 2 5 10 4" xfId="9534"/>
    <cellStyle name="Input 2 2 2 5 10 5" xfId="11829"/>
    <cellStyle name="Input 2 2 2 5 10 6" xfId="14296"/>
    <cellStyle name="Input 2 2 2 5 10 7" xfId="16546"/>
    <cellStyle name="Input 2 2 2 5 11" xfId="3981"/>
    <cellStyle name="Input 2 2 2 5 12" xfId="4341"/>
    <cellStyle name="Input 2 2 2 5 13" xfId="3517"/>
    <cellStyle name="Input 2 2 2 5 14" xfId="11794"/>
    <cellStyle name="Input 2 2 2 5 15" xfId="20065"/>
    <cellStyle name="Input 2 2 2 5 16" xfId="20707"/>
    <cellStyle name="Input 2 2 2 5 2" xfId="1960"/>
    <cellStyle name="Input 2 2 2 5 2 2" xfId="5189"/>
    <cellStyle name="Input 2 2 2 5 2 3" xfId="7714"/>
    <cellStyle name="Input 2 2 2 5 2 4" xfId="10230"/>
    <cellStyle name="Input 2 2 2 5 2 5" xfId="12534"/>
    <cellStyle name="Input 2 2 2 5 2 6" xfId="14999"/>
    <cellStyle name="Input 2 2 2 5 2 7" xfId="17243"/>
    <cellStyle name="Input 2 2 2 5 3" xfId="2206"/>
    <cellStyle name="Input 2 2 2 5 3 2" xfId="5433"/>
    <cellStyle name="Input 2 2 2 5 3 3" xfId="7960"/>
    <cellStyle name="Input 2 2 2 5 3 4" xfId="10474"/>
    <cellStyle name="Input 2 2 2 5 3 5" xfId="12778"/>
    <cellStyle name="Input 2 2 2 5 3 6" xfId="15242"/>
    <cellStyle name="Input 2 2 2 5 3 7" xfId="17486"/>
    <cellStyle name="Input 2 2 2 5 4" xfId="2456"/>
    <cellStyle name="Input 2 2 2 5 4 2" xfId="5683"/>
    <cellStyle name="Input 2 2 2 5 4 3" xfId="8210"/>
    <cellStyle name="Input 2 2 2 5 4 4" xfId="10724"/>
    <cellStyle name="Input 2 2 2 5 4 5" xfId="13028"/>
    <cellStyle name="Input 2 2 2 5 4 6" xfId="15492"/>
    <cellStyle name="Input 2 2 2 5 4 7" xfId="17736"/>
    <cellStyle name="Input 2 2 2 5 5" xfId="2073"/>
    <cellStyle name="Input 2 2 2 5 5 2" xfId="5301"/>
    <cellStyle name="Input 2 2 2 5 5 3" xfId="7827"/>
    <cellStyle name="Input 2 2 2 5 5 4" xfId="10343"/>
    <cellStyle name="Input 2 2 2 5 5 5" xfId="12646"/>
    <cellStyle name="Input 2 2 2 5 5 6" xfId="15112"/>
    <cellStyle name="Input 2 2 2 5 5 7" xfId="17355"/>
    <cellStyle name="Input 2 2 2 5 6" xfId="2914"/>
    <cellStyle name="Input 2 2 2 5 6 2" xfId="6140"/>
    <cellStyle name="Input 2 2 2 5 6 3" xfId="8668"/>
    <cellStyle name="Input 2 2 2 5 6 4" xfId="11181"/>
    <cellStyle name="Input 2 2 2 5 6 5" xfId="13485"/>
    <cellStyle name="Input 2 2 2 5 6 6" xfId="15948"/>
    <cellStyle name="Input 2 2 2 5 6 7" xfId="18191"/>
    <cellStyle name="Input 2 2 2 5 7" xfId="3098"/>
    <cellStyle name="Input 2 2 2 5 7 2" xfId="6323"/>
    <cellStyle name="Input 2 2 2 5 7 3" xfId="8852"/>
    <cellStyle name="Input 2 2 2 5 7 4" xfId="11363"/>
    <cellStyle name="Input 2 2 2 5 7 5" xfId="13668"/>
    <cellStyle name="Input 2 2 2 5 7 6" xfId="16132"/>
    <cellStyle name="Input 2 2 2 5 7 7" xfId="18372"/>
    <cellStyle name="Input 2 2 2 5 8" xfId="3297"/>
    <cellStyle name="Input 2 2 2 5 8 2" xfId="6522"/>
    <cellStyle name="Input 2 2 2 5 8 3" xfId="9051"/>
    <cellStyle name="Input 2 2 2 5 8 4" xfId="11562"/>
    <cellStyle name="Input 2 2 2 5 8 5" xfId="13866"/>
    <cellStyle name="Input 2 2 2 5 8 6" xfId="16331"/>
    <cellStyle name="Input 2 2 2 5 8 7" xfId="18570"/>
    <cellStyle name="Input 2 2 2 5 9" xfId="3392"/>
    <cellStyle name="Input 2 2 2 5 9 2" xfId="6617"/>
    <cellStyle name="Input 2 2 2 5 9 3" xfId="9146"/>
    <cellStyle name="Input 2 2 2 5 9 4" xfId="11657"/>
    <cellStyle name="Input 2 2 2 5 9 5" xfId="13961"/>
    <cellStyle name="Input 2 2 2 5 9 6" xfId="16426"/>
    <cellStyle name="Input 2 2 2 5 9 7" xfId="18665"/>
    <cellStyle name="Input 2 2 2 6" xfId="711"/>
    <cellStyle name="Input 2 2 2 6 10" xfId="1280"/>
    <cellStyle name="Input 2 2 2 6 10 2" xfId="4509"/>
    <cellStyle name="Input 2 2 2 6 10 3" xfId="7035"/>
    <cellStyle name="Input 2 2 2 6 10 4" xfId="9563"/>
    <cellStyle name="Input 2 2 2 6 10 5" xfId="11858"/>
    <cellStyle name="Input 2 2 2 6 10 6" xfId="14325"/>
    <cellStyle name="Input 2 2 2 6 10 7" xfId="16575"/>
    <cellStyle name="Input 2 2 2 6 11" xfId="4010"/>
    <cellStyle name="Input 2 2 2 6 12" xfId="3508"/>
    <cellStyle name="Input 2 2 2 6 13" xfId="6816"/>
    <cellStyle name="Input 2 2 2 6 14" xfId="3706"/>
    <cellStyle name="Input 2 2 2 6 15" xfId="20380"/>
    <cellStyle name="Input 2 2 2 6 16" xfId="20389"/>
    <cellStyle name="Input 2 2 2 6 2" xfId="1989"/>
    <cellStyle name="Input 2 2 2 6 2 2" xfId="5218"/>
    <cellStyle name="Input 2 2 2 6 2 3" xfId="7743"/>
    <cellStyle name="Input 2 2 2 6 2 4" xfId="10259"/>
    <cellStyle name="Input 2 2 2 6 2 5" xfId="12563"/>
    <cellStyle name="Input 2 2 2 6 2 6" xfId="15028"/>
    <cellStyle name="Input 2 2 2 6 2 7" xfId="17272"/>
    <cellStyle name="Input 2 2 2 6 3" xfId="2235"/>
    <cellStyle name="Input 2 2 2 6 3 2" xfId="5462"/>
    <cellStyle name="Input 2 2 2 6 3 3" xfId="7989"/>
    <cellStyle name="Input 2 2 2 6 3 4" xfId="10503"/>
    <cellStyle name="Input 2 2 2 6 3 5" xfId="12807"/>
    <cellStyle name="Input 2 2 2 6 3 6" xfId="15271"/>
    <cellStyle name="Input 2 2 2 6 3 7" xfId="17515"/>
    <cellStyle name="Input 2 2 2 6 4" xfId="2485"/>
    <cellStyle name="Input 2 2 2 6 4 2" xfId="5712"/>
    <cellStyle name="Input 2 2 2 6 4 3" xfId="8239"/>
    <cellStyle name="Input 2 2 2 6 4 4" xfId="10753"/>
    <cellStyle name="Input 2 2 2 6 4 5" xfId="13057"/>
    <cellStyle name="Input 2 2 2 6 4 6" xfId="15521"/>
    <cellStyle name="Input 2 2 2 6 4 7" xfId="17765"/>
    <cellStyle name="Input 2 2 2 6 5" xfId="2713"/>
    <cellStyle name="Input 2 2 2 6 5 2" xfId="5939"/>
    <cellStyle name="Input 2 2 2 6 5 3" xfId="8467"/>
    <cellStyle name="Input 2 2 2 6 5 4" xfId="10981"/>
    <cellStyle name="Input 2 2 2 6 5 5" xfId="13284"/>
    <cellStyle name="Input 2 2 2 6 5 6" xfId="15749"/>
    <cellStyle name="Input 2 2 2 6 5 7" xfId="17990"/>
    <cellStyle name="Input 2 2 2 6 6" xfId="2943"/>
    <cellStyle name="Input 2 2 2 6 6 2" xfId="6169"/>
    <cellStyle name="Input 2 2 2 6 6 3" xfId="8697"/>
    <cellStyle name="Input 2 2 2 6 6 4" xfId="11210"/>
    <cellStyle name="Input 2 2 2 6 6 5" xfId="13514"/>
    <cellStyle name="Input 2 2 2 6 6 6" xfId="15977"/>
    <cellStyle name="Input 2 2 2 6 6 7" xfId="18220"/>
    <cellStyle name="Input 2 2 2 6 7" xfId="3127"/>
    <cellStyle name="Input 2 2 2 6 7 2" xfId="6352"/>
    <cellStyle name="Input 2 2 2 6 7 3" xfId="8881"/>
    <cellStyle name="Input 2 2 2 6 7 4" xfId="11392"/>
    <cellStyle name="Input 2 2 2 6 7 5" xfId="13697"/>
    <cellStyle name="Input 2 2 2 6 7 6" xfId="16161"/>
    <cellStyle name="Input 2 2 2 6 7 7" xfId="18401"/>
    <cellStyle name="Input 2 2 2 6 8" xfId="3326"/>
    <cellStyle name="Input 2 2 2 6 8 2" xfId="6551"/>
    <cellStyle name="Input 2 2 2 6 8 3" xfId="9080"/>
    <cellStyle name="Input 2 2 2 6 8 4" xfId="11591"/>
    <cellStyle name="Input 2 2 2 6 8 5" xfId="13895"/>
    <cellStyle name="Input 2 2 2 6 8 6" xfId="16360"/>
    <cellStyle name="Input 2 2 2 6 8 7" xfId="18599"/>
    <cellStyle name="Input 2 2 2 6 9" xfId="3259"/>
    <cellStyle name="Input 2 2 2 6 9 2" xfId="6484"/>
    <cellStyle name="Input 2 2 2 6 9 3" xfId="9013"/>
    <cellStyle name="Input 2 2 2 6 9 4" xfId="11524"/>
    <cellStyle name="Input 2 2 2 6 9 5" xfId="13828"/>
    <cellStyle name="Input 2 2 2 6 9 6" xfId="16293"/>
    <cellStyle name="Input 2 2 2 6 9 7" xfId="18532"/>
    <cellStyle name="Input 2 2 2 7" xfId="1510"/>
    <cellStyle name="Input 2 2 2 7 10" xfId="20472"/>
    <cellStyle name="Input 2 2 2 7 2" xfId="4739"/>
    <cellStyle name="Input 2 2 2 7 3" xfId="7264"/>
    <cellStyle name="Input 2 2 2 7 4" xfId="9791"/>
    <cellStyle name="Input 2 2 2 7 5" xfId="12085"/>
    <cellStyle name="Input 2 2 2 7 6" xfId="14555"/>
    <cellStyle name="Input 2 2 2 7 7" xfId="16801"/>
    <cellStyle name="Input 2 2 2 7 8" xfId="20012"/>
    <cellStyle name="Input 2 2 2 7 9" xfId="20447"/>
    <cellStyle name="Input 2 2 2 8" xfId="1481"/>
    <cellStyle name="Input 2 2 2 8 10" xfId="20783"/>
    <cellStyle name="Input 2 2 2 8 2" xfId="4710"/>
    <cellStyle name="Input 2 2 2 8 3" xfId="7235"/>
    <cellStyle name="Input 2 2 2 8 4" xfId="9762"/>
    <cellStyle name="Input 2 2 2 8 5" xfId="12056"/>
    <cellStyle name="Input 2 2 2 8 6" xfId="14526"/>
    <cellStyle name="Input 2 2 2 8 7" xfId="16772"/>
    <cellStyle name="Input 2 2 2 8 8" xfId="20142"/>
    <cellStyle name="Input 2 2 2 8 9" xfId="20527"/>
    <cellStyle name="Input 2 2 2 9" xfId="2335"/>
    <cellStyle name="Input 2 2 2 9 10" xfId="20215"/>
    <cellStyle name="Input 2 2 2 9 2" xfId="5562"/>
    <cellStyle name="Input 2 2 2 9 3" xfId="8089"/>
    <cellStyle name="Input 2 2 2 9 4" xfId="10603"/>
    <cellStyle name="Input 2 2 2 9 5" xfId="12907"/>
    <cellStyle name="Input 2 2 2 9 6" xfId="15371"/>
    <cellStyle name="Input 2 2 2 9 7" xfId="17615"/>
    <cellStyle name="Input 2 2 2 9 8" xfId="19949"/>
    <cellStyle name="Input 2 2 2 9 9" xfId="20395"/>
    <cellStyle name="Input 2 2 20" xfId="18850"/>
    <cellStyle name="Input 2 2 21" xfId="19018"/>
    <cellStyle name="Input 2 2 22" xfId="19067"/>
    <cellStyle name="Input 2 2 23" xfId="18744"/>
    <cellStyle name="Input 2 2 24" xfId="19143"/>
    <cellStyle name="Input 2 2 25" xfId="19317"/>
    <cellStyle name="Input 2 2 26" xfId="19511"/>
    <cellStyle name="Input 2 2 27" xfId="19541"/>
    <cellStyle name="Input 2 2 28" xfId="19342"/>
    <cellStyle name="Input 2 2 29" xfId="20359"/>
    <cellStyle name="Input 2 2 3" xfId="255"/>
    <cellStyle name="Input 2 2 3 10" xfId="2167"/>
    <cellStyle name="Input 2 2 3 10 2" xfId="5395"/>
    <cellStyle name="Input 2 2 3 10 3" xfId="7921"/>
    <cellStyle name="Input 2 2 3 10 4" xfId="10437"/>
    <cellStyle name="Input 2 2 3 10 5" xfId="12740"/>
    <cellStyle name="Input 2 2 3 10 6" xfId="15205"/>
    <cellStyle name="Input 2 2 3 10 7" xfId="17449"/>
    <cellStyle name="Input 2 2 3 11" xfId="2835"/>
    <cellStyle name="Input 2 2 3 11 2" xfId="6061"/>
    <cellStyle name="Input 2 2 3 11 3" xfId="8589"/>
    <cellStyle name="Input 2 2 3 11 4" xfId="11102"/>
    <cellStyle name="Input 2 2 3 11 5" xfId="13406"/>
    <cellStyle name="Input 2 2 3 11 6" xfId="15869"/>
    <cellStyle name="Input 2 2 3 11 7" xfId="18112"/>
    <cellStyle name="Input 2 2 3 12" xfId="3056"/>
    <cellStyle name="Input 2 2 3 12 2" xfId="6282"/>
    <cellStyle name="Input 2 2 3 12 3" xfId="8810"/>
    <cellStyle name="Input 2 2 3 12 4" xfId="11322"/>
    <cellStyle name="Input 2 2 3 12 5" xfId="13627"/>
    <cellStyle name="Input 2 2 3 12 6" xfId="16090"/>
    <cellStyle name="Input 2 2 3 12 7" xfId="18332"/>
    <cellStyle name="Input 2 2 3 13" xfId="842"/>
    <cellStyle name="Input 2 2 3 13 2" xfId="4127"/>
    <cellStyle name="Input 2 2 3 13 3" xfId="6686"/>
    <cellStyle name="Input 2 2 3 13 4" xfId="9214"/>
    <cellStyle name="Input 2 2 3 13 5" xfId="6933"/>
    <cellStyle name="Input 2 2 3 13 6" xfId="14041"/>
    <cellStyle name="Input 2 2 3 13 7" xfId="11789"/>
    <cellStyle name="Input 2 2 3 14" xfId="3808"/>
    <cellStyle name="Input 2 2 3 15" xfId="3523"/>
    <cellStyle name="Input 2 2 3 16" xfId="9463"/>
    <cellStyle name="Input 2 2 3 17" xfId="9421"/>
    <cellStyle name="Input 2 2 3 18" xfId="18879"/>
    <cellStyle name="Input 2 2 3 19" xfId="19056"/>
    <cellStyle name="Input 2 2 3 2" xfId="553"/>
    <cellStyle name="Input 2 2 3 2 10" xfId="1124"/>
    <cellStyle name="Input 2 2 3 2 10 2" xfId="4367"/>
    <cellStyle name="Input 2 2 3 2 10 3" xfId="6906"/>
    <cellStyle name="Input 2 2 3 2 10 4" xfId="9435"/>
    <cellStyle name="Input 2 2 3 2 10 5" xfId="11752"/>
    <cellStyle name="Input 2 2 3 2 10 6" xfId="14215"/>
    <cellStyle name="Input 2 2 3 2 10 7" xfId="16496"/>
    <cellStyle name="Input 2 2 3 2 11" xfId="3878"/>
    <cellStyle name="Input 2 2 3 2 12" xfId="3673"/>
    <cellStyle name="Input 2 2 3 2 13" xfId="6845"/>
    <cellStyle name="Input 2 2 3 2 14" xfId="14228"/>
    <cellStyle name="Input 2 2 3 2 15" xfId="20057"/>
    <cellStyle name="Input 2 2 3 2 16" xfId="20230"/>
    <cellStyle name="Input 2 2 3 2 2" xfId="1842"/>
    <cellStyle name="Input 2 2 3 2 2 2" xfId="5071"/>
    <cellStyle name="Input 2 2 3 2 2 3" xfId="7596"/>
    <cellStyle name="Input 2 2 3 2 2 4" xfId="10113"/>
    <cellStyle name="Input 2 2 3 2 2 5" xfId="12417"/>
    <cellStyle name="Input 2 2 3 2 2 6" xfId="14881"/>
    <cellStyle name="Input 2 2 3 2 2 7" xfId="17126"/>
    <cellStyle name="Input 2 2 3 2 3" xfId="2091"/>
    <cellStyle name="Input 2 2 3 2 3 2" xfId="5319"/>
    <cellStyle name="Input 2 2 3 2 3 3" xfId="7845"/>
    <cellStyle name="Input 2 2 3 2 3 4" xfId="10361"/>
    <cellStyle name="Input 2 2 3 2 3 5" xfId="12664"/>
    <cellStyle name="Input 2 2 3 2 3 6" xfId="15130"/>
    <cellStyle name="Input 2 2 3 2 3 7" xfId="17373"/>
    <cellStyle name="Input 2 2 3 2 4" xfId="2347"/>
    <cellStyle name="Input 2 2 3 2 4 2" xfId="5574"/>
    <cellStyle name="Input 2 2 3 2 4 3" xfId="8101"/>
    <cellStyle name="Input 2 2 3 2 4 4" xfId="10615"/>
    <cellStyle name="Input 2 2 3 2 4 5" xfId="12919"/>
    <cellStyle name="Input 2 2 3 2 4 6" xfId="15383"/>
    <cellStyle name="Input 2 2 3 2 4 7" xfId="17627"/>
    <cellStyle name="Input 2 2 3 2 5" xfId="2633"/>
    <cellStyle name="Input 2 2 3 2 5 2" xfId="5860"/>
    <cellStyle name="Input 2 2 3 2 5 3" xfId="8387"/>
    <cellStyle name="Input 2 2 3 2 5 4" xfId="10901"/>
    <cellStyle name="Input 2 2 3 2 5 5" xfId="13205"/>
    <cellStyle name="Input 2 2 3 2 5 6" xfId="15669"/>
    <cellStyle name="Input 2 2 3 2 5 7" xfId="17912"/>
    <cellStyle name="Input 2 2 3 2 6" xfId="2817"/>
    <cellStyle name="Input 2 2 3 2 6 2" xfId="6043"/>
    <cellStyle name="Input 2 2 3 2 6 3" xfId="8571"/>
    <cellStyle name="Input 2 2 3 2 6 4" xfId="11084"/>
    <cellStyle name="Input 2 2 3 2 6 5" xfId="13388"/>
    <cellStyle name="Input 2 2 3 2 6 6" xfId="15852"/>
    <cellStyle name="Input 2 2 3 2 6 7" xfId="18094"/>
    <cellStyle name="Input 2 2 3 2 7" xfId="3013"/>
    <cellStyle name="Input 2 2 3 2 7 2" xfId="6239"/>
    <cellStyle name="Input 2 2 3 2 7 3" xfId="8767"/>
    <cellStyle name="Input 2 2 3 2 7 4" xfId="11280"/>
    <cellStyle name="Input 2 2 3 2 7 5" xfId="13584"/>
    <cellStyle name="Input 2 2 3 2 7 6" xfId="16047"/>
    <cellStyle name="Input 2 2 3 2 7 7" xfId="18290"/>
    <cellStyle name="Input 2 2 3 2 8" xfId="3221"/>
    <cellStyle name="Input 2 2 3 2 8 2" xfId="6446"/>
    <cellStyle name="Input 2 2 3 2 8 3" xfId="8975"/>
    <cellStyle name="Input 2 2 3 2 8 4" xfId="11486"/>
    <cellStyle name="Input 2 2 3 2 8 5" xfId="13790"/>
    <cellStyle name="Input 2 2 3 2 8 6" xfId="16255"/>
    <cellStyle name="Input 2 2 3 2 8 7" xfId="18494"/>
    <cellStyle name="Input 2 2 3 2 9" xfId="3395"/>
    <cellStyle name="Input 2 2 3 2 9 2" xfId="6620"/>
    <cellStyle name="Input 2 2 3 2 9 3" xfId="9149"/>
    <cellStyle name="Input 2 2 3 2 9 4" xfId="11660"/>
    <cellStyle name="Input 2 2 3 2 9 5" xfId="13964"/>
    <cellStyle name="Input 2 2 3 2 9 6" xfId="16429"/>
    <cellStyle name="Input 2 2 3 2 9 7" xfId="18668"/>
    <cellStyle name="Input 2 2 3 20" xfId="19049"/>
    <cellStyle name="Input 2 2 3 21" xfId="18720"/>
    <cellStyle name="Input 2 2 3 22" xfId="19035"/>
    <cellStyle name="Input 2 2 3 23" xfId="18754"/>
    <cellStyle name="Input 2 2 3 24" xfId="19247"/>
    <cellStyle name="Input 2 2 3 25" xfId="19525"/>
    <cellStyle name="Input 2 2 3 26" xfId="19411"/>
    <cellStyle name="Input 2 2 3 27" xfId="19314"/>
    <cellStyle name="Input 2 2 3 28" xfId="19300"/>
    <cellStyle name="Input 2 2 3 29" xfId="20233"/>
    <cellStyle name="Input 2 2 3 3" xfId="470"/>
    <cellStyle name="Input 2 2 3 3 10" xfId="1042"/>
    <cellStyle name="Input 2 2 3 3 10 2" xfId="4299"/>
    <cellStyle name="Input 2 2 3 3 10 3" xfId="6839"/>
    <cellStyle name="Input 2 2 3 3 10 4" xfId="9368"/>
    <cellStyle name="Input 2 2 3 3 10 5" xfId="3958"/>
    <cellStyle name="Input 2 2 3 3 10 6" xfId="14163"/>
    <cellStyle name="Input 2 2 3 3 10 7" xfId="9420"/>
    <cellStyle name="Input 2 2 3 3 11" xfId="3807"/>
    <cellStyle name="Input 2 2 3 3 12" xfId="3896"/>
    <cellStyle name="Input 2 2 3 3 13" xfId="7405"/>
    <cellStyle name="Input 2 2 3 3 14" xfId="3683"/>
    <cellStyle name="Input 2 2 3 3 15" xfId="20053"/>
    <cellStyle name="Input 2 2 3 3 16" xfId="20114"/>
    <cellStyle name="Input 2 2 3 3 2" xfId="1769"/>
    <cellStyle name="Input 2 2 3 3 2 2" xfId="4998"/>
    <cellStyle name="Input 2 2 3 3 2 3" xfId="7523"/>
    <cellStyle name="Input 2 2 3 3 2 4" xfId="10042"/>
    <cellStyle name="Input 2 2 3 3 2 5" xfId="12344"/>
    <cellStyle name="Input 2 2 3 3 2 6" xfId="14810"/>
    <cellStyle name="Input 2 2 3 3 2 7" xfId="17054"/>
    <cellStyle name="Input 2 2 3 3 3" xfId="1361"/>
    <cellStyle name="Input 2 2 3 3 3 2" xfId="4590"/>
    <cellStyle name="Input 2 2 3 3 3 3" xfId="7116"/>
    <cellStyle name="Input 2 2 3 3 3 4" xfId="9644"/>
    <cellStyle name="Input 2 2 3 3 3 5" xfId="11938"/>
    <cellStyle name="Input 2 2 3 3 3 6" xfId="14406"/>
    <cellStyle name="Input 2 2 3 3 3 7" xfId="16655"/>
    <cellStyle name="Input 2 2 3 3 4" xfId="1679"/>
    <cellStyle name="Input 2 2 3 3 4 2" xfId="4908"/>
    <cellStyle name="Input 2 2 3 3 4 3" xfId="7433"/>
    <cellStyle name="Input 2 2 3 3 4 4" xfId="9955"/>
    <cellStyle name="Input 2 2 3 3 4 5" xfId="12254"/>
    <cellStyle name="Input 2 2 3 3 4 6" xfId="14721"/>
    <cellStyle name="Input 2 2 3 3 4 7" xfId="16966"/>
    <cellStyle name="Input 2 2 3 3 5" xfId="1907"/>
    <cellStyle name="Input 2 2 3 3 5 2" xfId="5136"/>
    <cellStyle name="Input 2 2 3 3 5 3" xfId="7661"/>
    <cellStyle name="Input 2 2 3 3 5 4" xfId="10178"/>
    <cellStyle name="Input 2 2 3 3 5 5" xfId="12482"/>
    <cellStyle name="Input 2 2 3 3 5 6" xfId="14946"/>
    <cellStyle name="Input 2 2 3 3 5 7" xfId="17191"/>
    <cellStyle name="Input 2 2 3 3 6" xfId="2352"/>
    <cellStyle name="Input 2 2 3 3 6 2" xfId="5579"/>
    <cellStyle name="Input 2 2 3 3 6 3" xfId="8106"/>
    <cellStyle name="Input 2 2 3 3 6 4" xfId="10620"/>
    <cellStyle name="Input 2 2 3 3 6 5" xfId="12924"/>
    <cellStyle name="Input 2 2 3 3 6 6" xfId="15388"/>
    <cellStyle name="Input 2 2 3 3 6 7" xfId="17632"/>
    <cellStyle name="Input 2 2 3 3 7" xfId="2609"/>
    <cellStyle name="Input 2 2 3 3 7 2" xfId="5836"/>
    <cellStyle name="Input 2 2 3 3 7 3" xfId="8363"/>
    <cellStyle name="Input 2 2 3 3 7 4" xfId="10877"/>
    <cellStyle name="Input 2 2 3 3 7 5" xfId="13181"/>
    <cellStyle name="Input 2 2 3 3 7 6" xfId="15645"/>
    <cellStyle name="Input 2 2 3 3 7 7" xfId="17888"/>
    <cellStyle name="Input 2 2 3 3 8" xfId="2127"/>
    <cellStyle name="Input 2 2 3 3 8 2" xfId="5355"/>
    <cellStyle name="Input 2 2 3 3 8 3" xfId="7881"/>
    <cellStyle name="Input 2 2 3 3 8 4" xfId="10397"/>
    <cellStyle name="Input 2 2 3 3 8 5" xfId="12700"/>
    <cellStyle name="Input 2 2 3 3 8 6" xfId="15165"/>
    <cellStyle name="Input 2 2 3 3 8 7" xfId="17409"/>
    <cellStyle name="Input 2 2 3 3 9" xfId="3020"/>
    <cellStyle name="Input 2 2 3 3 9 2" xfId="6246"/>
    <cellStyle name="Input 2 2 3 3 9 3" xfId="8774"/>
    <cellStyle name="Input 2 2 3 3 9 4" xfId="11287"/>
    <cellStyle name="Input 2 2 3 3 9 5" xfId="13591"/>
    <cellStyle name="Input 2 2 3 3 9 6" xfId="16054"/>
    <cellStyle name="Input 2 2 3 3 9 7" xfId="18297"/>
    <cellStyle name="Input 2 2 3 30" xfId="21075"/>
    <cellStyle name="Input 2 2 3 4" xfId="396"/>
    <cellStyle name="Input 2 2 3 4 10" xfId="969"/>
    <cellStyle name="Input 2 2 3 4 10 2" xfId="4232"/>
    <cellStyle name="Input 2 2 3 4 10 3" xfId="6773"/>
    <cellStyle name="Input 2 2 3 4 10 4" xfId="9303"/>
    <cellStyle name="Input 2 2 3 4 10 5" xfId="3521"/>
    <cellStyle name="Input 2 2 3 4 10 6" xfId="14102"/>
    <cellStyle name="Input 2 2 3 4 10 7" xfId="3630"/>
    <cellStyle name="Input 2 2 3 4 11" xfId="3743"/>
    <cellStyle name="Input 2 2 3 4 12" xfId="4176"/>
    <cellStyle name="Input 2 2 3 4 13" xfId="11339"/>
    <cellStyle name="Input 2 2 3 4 14" xfId="9244"/>
    <cellStyle name="Input 2 2 3 4 15" xfId="19941"/>
    <cellStyle name="Input 2 2 3 4 16" xfId="19850"/>
    <cellStyle name="Input 2 2 3 4 2" xfId="1699"/>
    <cellStyle name="Input 2 2 3 4 2 2" xfId="4928"/>
    <cellStyle name="Input 2 2 3 4 2 3" xfId="7453"/>
    <cellStyle name="Input 2 2 3 4 2 4" xfId="9975"/>
    <cellStyle name="Input 2 2 3 4 2 5" xfId="12274"/>
    <cellStyle name="Input 2 2 3 4 2 6" xfId="14741"/>
    <cellStyle name="Input 2 2 3 4 2 7" xfId="16986"/>
    <cellStyle name="Input 2 2 3 4 3" xfId="1545"/>
    <cellStyle name="Input 2 2 3 4 3 2" xfId="4774"/>
    <cellStyle name="Input 2 2 3 4 3 3" xfId="7299"/>
    <cellStyle name="Input 2 2 3 4 3 4" xfId="9825"/>
    <cellStyle name="Input 2 2 3 4 3 5" xfId="12120"/>
    <cellStyle name="Input 2 2 3 4 3 6" xfId="14590"/>
    <cellStyle name="Input 2 2 3 4 3 7" xfId="16835"/>
    <cellStyle name="Input 2 2 3 4 4" xfId="1641"/>
    <cellStyle name="Input 2 2 3 4 4 2" xfId="4870"/>
    <cellStyle name="Input 2 2 3 4 4 3" xfId="7395"/>
    <cellStyle name="Input 2 2 3 4 4 4" xfId="9920"/>
    <cellStyle name="Input 2 2 3 4 4 5" xfId="12216"/>
    <cellStyle name="Input 2 2 3 4 4 6" xfId="14684"/>
    <cellStyle name="Input 2 2 3 4 4 7" xfId="16930"/>
    <cellStyle name="Input 2 2 3 4 5" xfId="2566"/>
    <cellStyle name="Input 2 2 3 4 5 2" xfId="5793"/>
    <cellStyle name="Input 2 2 3 4 5 3" xfId="8320"/>
    <cellStyle name="Input 2 2 3 4 5 4" xfId="10834"/>
    <cellStyle name="Input 2 2 3 4 5 5" xfId="13138"/>
    <cellStyle name="Input 2 2 3 4 5 6" xfId="15602"/>
    <cellStyle name="Input 2 2 3 4 5 7" xfId="17846"/>
    <cellStyle name="Input 2 2 3 4 6" xfId="2616"/>
    <cellStyle name="Input 2 2 3 4 6 2" xfId="5843"/>
    <cellStyle name="Input 2 2 3 4 6 3" xfId="8370"/>
    <cellStyle name="Input 2 2 3 4 6 4" xfId="10884"/>
    <cellStyle name="Input 2 2 3 4 6 5" xfId="13188"/>
    <cellStyle name="Input 2 2 3 4 6 6" xfId="15652"/>
    <cellStyle name="Input 2 2 3 4 6 7" xfId="17895"/>
    <cellStyle name="Input 2 2 3 4 7" xfId="1665"/>
    <cellStyle name="Input 2 2 3 4 7 2" xfId="4894"/>
    <cellStyle name="Input 2 2 3 4 7 3" xfId="7419"/>
    <cellStyle name="Input 2 2 3 4 7 4" xfId="9941"/>
    <cellStyle name="Input 2 2 3 4 7 5" xfId="12240"/>
    <cellStyle name="Input 2 2 3 4 7 6" xfId="14707"/>
    <cellStyle name="Input 2 2 3 4 7 7" xfId="16952"/>
    <cellStyle name="Input 2 2 3 4 8" xfId="2608"/>
    <cellStyle name="Input 2 2 3 4 8 2" xfId="5835"/>
    <cellStyle name="Input 2 2 3 4 8 3" xfId="8362"/>
    <cellStyle name="Input 2 2 3 4 8 4" xfId="10876"/>
    <cellStyle name="Input 2 2 3 4 8 5" xfId="13180"/>
    <cellStyle name="Input 2 2 3 4 8 6" xfId="15644"/>
    <cellStyle name="Input 2 2 3 4 8 7" xfId="17887"/>
    <cellStyle name="Input 2 2 3 4 9" xfId="3209"/>
    <cellStyle name="Input 2 2 3 4 9 2" xfId="6434"/>
    <cellStyle name="Input 2 2 3 4 9 3" xfId="8963"/>
    <cellStyle name="Input 2 2 3 4 9 4" xfId="11474"/>
    <cellStyle name="Input 2 2 3 4 9 5" xfId="13779"/>
    <cellStyle name="Input 2 2 3 4 9 6" xfId="16243"/>
    <cellStyle name="Input 2 2 3 4 9 7" xfId="18483"/>
    <cellStyle name="Input 2 2 3 5" xfId="743"/>
    <cellStyle name="Input 2 2 3 5 10" xfId="1312"/>
    <cellStyle name="Input 2 2 3 5 10 2" xfId="4541"/>
    <cellStyle name="Input 2 2 3 5 10 3" xfId="7067"/>
    <cellStyle name="Input 2 2 3 5 10 4" xfId="9595"/>
    <cellStyle name="Input 2 2 3 5 10 5" xfId="11890"/>
    <cellStyle name="Input 2 2 3 5 10 6" xfId="14357"/>
    <cellStyle name="Input 2 2 3 5 10 7" xfId="16607"/>
    <cellStyle name="Input 2 2 3 5 11" xfId="4042"/>
    <cellStyle name="Input 2 2 3 5 12" xfId="3621"/>
    <cellStyle name="Input 2 2 3 5 13" xfId="6704"/>
    <cellStyle name="Input 2 2 3 5 14" xfId="6916"/>
    <cellStyle name="Input 2 2 3 5 15" xfId="20490"/>
    <cellStyle name="Input 2 2 3 5 16" xfId="19907"/>
    <cellStyle name="Input 2 2 3 5 2" xfId="2021"/>
    <cellStyle name="Input 2 2 3 5 2 2" xfId="5250"/>
    <cellStyle name="Input 2 2 3 5 2 3" xfId="7775"/>
    <cellStyle name="Input 2 2 3 5 2 4" xfId="10291"/>
    <cellStyle name="Input 2 2 3 5 2 5" xfId="12595"/>
    <cellStyle name="Input 2 2 3 5 2 6" xfId="15060"/>
    <cellStyle name="Input 2 2 3 5 2 7" xfId="17304"/>
    <cellStyle name="Input 2 2 3 5 3" xfId="2267"/>
    <cellStyle name="Input 2 2 3 5 3 2" xfId="5494"/>
    <cellStyle name="Input 2 2 3 5 3 3" xfId="8021"/>
    <cellStyle name="Input 2 2 3 5 3 4" xfId="10535"/>
    <cellStyle name="Input 2 2 3 5 3 5" xfId="12839"/>
    <cellStyle name="Input 2 2 3 5 3 6" xfId="15303"/>
    <cellStyle name="Input 2 2 3 5 3 7" xfId="17547"/>
    <cellStyle name="Input 2 2 3 5 4" xfId="2517"/>
    <cellStyle name="Input 2 2 3 5 4 2" xfId="5744"/>
    <cellStyle name="Input 2 2 3 5 4 3" xfId="8271"/>
    <cellStyle name="Input 2 2 3 5 4 4" xfId="10785"/>
    <cellStyle name="Input 2 2 3 5 4 5" xfId="13089"/>
    <cellStyle name="Input 2 2 3 5 4 6" xfId="15553"/>
    <cellStyle name="Input 2 2 3 5 4 7" xfId="17797"/>
    <cellStyle name="Input 2 2 3 5 5" xfId="2745"/>
    <cellStyle name="Input 2 2 3 5 5 2" xfId="5971"/>
    <cellStyle name="Input 2 2 3 5 5 3" xfId="8499"/>
    <cellStyle name="Input 2 2 3 5 5 4" xfId="11013"/>
    <cellStyle name="Input 2 2 3 5 5 5" xfId="13316"/>
    <cellStyle name="Input 2 2 3 5 5 6" xfId="15781"/>
    <cellStyle name="Input 2 2 3 5 5 7" xfId="18022"/>
    <cellStyle name="Input 2 2 3 5 6" xfId="2975"/>
    <cellStyle name="Input 2 2 3 5 6 2" xfId="6201"/>
    <cellStyle name="Input 2 2 3 5 6 3" xfId="8729"/>
    <cellStyle name="Input 2 2 3 5 6 4" xfId="11242"/>
    <cellStyle name="Input 2 2 3 5 6 5" xfId="13546"/>
    <cellStyle name="Input 2 2 3 5 6 6" xfId="16009"/>
    <cellStyle name="Input 2 2 3 5 6 7" xfId="18252"/>
    <cellStyle name="Input 2 2 3 5 7" xfId="3159"/>
    <cellStyle name="Input 2 2 3 5 7 2" xfId="6384"/>
    <cellStyle name="Input 2 2 3 5 7 3" xfId="8913"/>
    <cellStyle name="Input 2 2 3 5 7 4" xfId="11424"/>
    <cellStyle name="Input 2 2 3 5 7 5" xfId="13729"/>
    <cellStyle name="Input 2 2 3 5 7 6" xfId="16193"/>
    <cellStyle name="Input 2 2 3 5 7 7" xfId="18433"/>
    <cellStyle name="Input 2 2 3 5 8" xfId="3358"/>
    <cellStyle name="Input 2 2 3 5 8 2" xfId="6583"/>
    <cellStyle name="Input 2 2 3 5 8 3" xfId="9112"/>
    <cellStyle name="Input 2 2 3 5 8 4" xfId="11623"/>
    <cellStyle name="Input 2 2 3 5 8 5" xfId="13927"/>
    <cellStyle name="Input 2 2 3 5 8 6" xfId="16392"/>
    <cellStyle name="Input 2 2 3 5 8 7" xfId="18631"/>
    <cellStyle name="Input 2 2 3 5 9" xfId="3268"/>
    <cellStyle name="Input 2 2 3 5 9 2" xfId="6493"/>
    <cellStyle name="Input 2 2 3 5 9 3" xfId="9022"/>
    <cellStyle name="Input 2 2 3 5 9 4" xfId="11533"/>
    <cellStyle name="Input 2 2 3 5 9 5" xfId="13837"/>
    <cellStyle name="Input 2 2 3 5 9 6" xfId="16302"/>
    <cellStyle name="Input 2 2 3 5 9 7" xfId="18541"/>
    <cellStyle name="Input 2 2 3 6" xfId="1566"/>
    <cellStyle name="Input 2 2 3 6 10" xfId="20714"/>
    <cellStyle name="Input 2 2 3 6 2" xfId="4795"/>
    <cellStyle name="Input 2 2 3 6 3" xfId="7320"/>
    <cellStyle name="Input 2 2 3 6 4" xfId="9846"/>
    <cellStyle name="Input 2 2 3 6 5" xfId="12141"/>
    <cellStyle name="Input 2 2 3 6 6" xfId="14611"/>
    <cellStyle name="Input 2 2 3 6 7" xfId="16855"/>
    <cellStyle name="Input 2 2 3 6 8" xfId="20071"/>
    <cellStyle name="Input 2 2 3 6 9" xfId="20498"/>
    <cellStyle name="Input 2 2 3 7" xfId="1910"/>
    <cellStyle name="Input 2 2 3 7 10" xfId="20771"/>
    <cellStyle name="Input 2 2 3 7 2" xfId="5139"/>
    <cellStyle name="Input 2 2 3 7 3" xfId="7664"/>
    <cellStyle name="Input 2 2 3 7 4" xfId="10181"/>
    <cellStyle name="Input 2 2 3 7 5" xfId="12485"/>
    <cellStyle name="Input 2 2 3 7 6" xfId="14949"/>
    <cellStyle name="Input 2 2 3 7 7" xfId="17194"/>
    <cellStyle name="Input 2 2 3 7 8" xfId="20130"/>
    <cellStyle name="Input 2 2 3 7 9" xfId="20526"/>
    <cellStyle name="Input 2 2 3 8" xfId="1465"/>
    <cellStyle name="Input 2 2 3 8 10" xfId="19870"/>
    <cellStyle name="Input 2 2 3 8 2" xfId="4694"/>
    <cellStyle name="Input 2 2 3 8 3" xfId="7219"/>
    <cellStyle name="Input 2 2 3 8 4" xfId="9746"/>
    <cellStyle name="Input 2 2 3 8 5" xfId="12040"/>
    <cellStyle name="Input 2 2 3 8 6" xfId="14510"/>
    <cellStyle name="Input 2 2 3 8 7" xfId="16756"/>
    <cellStyle name="Input 2 2 3 8 8" xfId="19985"/>
    <cellStyle name="Input 2 2 3 8 9" xfId="20423"/>
    <cellStyle name="Input 2 2 3 9" xfId="2108"/>
    <cellStyle name="Input 2 2 3 9 10" xfId="20422"/>
    <cellStyle name="Input 2 2 3 9 2" xfId="5336"/>
    <cellStyle name="Input 2 2 3 9 3" xfId="7862"/>
    <cellStyle name="Input 2 2 3 9 4" xfId="10378"/>
    <cellStyle name="Input 2 2 3 9 5" xfId="12681"/>
    <cellStyle name="Input 2 2 3 9 6" xfId="15147"/>
    <cellStyle name="Input 2 2 3 9 7" xfId="17390"/>
    <cellStyle name="Input 2 2 3 9 8" xfId="20025"/>
    <cellStyle name="Input 2 2 3 9 9" xfId="20456"/>
    <cellStyle name="Input 2 2 4" xfId="428"/>
    <cellStyle name="Input 2 2 4 10" xfId="1000"/>
    <cellStyle name="Input 2 2 4 10 2" xfId="4263"/>
    <cellStyle name="Input 2 2 4 10 3" xfId="6804"/>
    <cellStyle name="Input 2 2 4 10 4" xfId="9334"/>
    <cellStyle name="Input 2 2 4 10 5" xfId="4069"/>
    <cellStyle name="Input 2 2 4 10 6" xfId="14133"/>
    <cellStyle name="Input 2 2 4 10 7" xfId="4356"/>
    <cellStyle name="Input 2 2 4 11" xfId="3775"/>
    <cellStyle name="Input 2 2 4 12" xfId="4170"/>
    <cellStyle name="Input 2 2 4 13" xfId="9426"/>
    <cellStyle name="Input 2 2 4 14" xfId="14229"/>
    <cellStyle name="Input 2 2 4 15" xfId="19960"/>
    <cellStyle name="Input 2 2 4 16" xfId="19858"/>
    <cellStyle name="Input 2 2 4 2" xfId="1731"/>
    <cellStyle name="Input 2 2 4 2 2" xfId="4960"/>
    <cellStyle name="Input 2 2 4 2 3" xfId="7485"/>
    <cellStyle name="Input 2 2 4 2 4" xfId="10006"/>
    <cellStyle name="Input 2 2 4 2 5" xfId="12306"/>
    <cellStyle name="Input 2 2 4 2 6" xfId="14773"/>
    <cellStyle name="Input 2 2 4 2 7" xfId="17017"/>
    <cellStyle name="Input 2 2 4 3" xfId="1556"/>
    <cellStyle name="Input 2 2 4 3 2" xfId="4785"/>
    <cellStyle name="Input 2 2 4 3 3" xfId="7310"/>
    <cellStyle name="Input 2 2 4 3 4" xfId="9836"/>
    <cellStyle name="Input 2 2 4 3 5" xfId="12131"/>
    <cellStyle name="Input 2 2 4 3 6" xfId="14601"/>
    <cellStyle name="Input 2 2 4 3 7" xfId="16846"/>
    <cellStyle name="Input 2 2 4 4" xfId="1624"/>
    <cellStyle name="Input 2 2 4 4 2" xfId="4853"/>
    <cellStyle name="Input 2 2 4 4 3" xfId="7378"/>
    <cellStyle name="Input 2 2 4 4 4" xfId="9903"/>
    <cellStyle name="Input 2 2 4 4 5" xfId="12199"/>
    <cellStyle name="Input 2 2 4 4 6" xfId="14667"/>
    <cellStyle name="Input 2 2 4 4 7" xfId="16913"/>
    <cellStyle name="Input 2 2 4 5" xfId="1526"/>
    <cellStyle name="Input 2 2 4 5 2" xfId="4755"/>
    <cellStyle name="Input 2 2 4 5 3" xfId="7280"/>
    <cellStyle name="Input 2 2 4 5 4" xfId="9807"/>
    <cellStyle name="Input 2 2 4 5 5" xfId="12101"/>
    <cellStyle name="Input 2 2 4 5 6" xfId="14571"/>
    <cellStyle name="Input 2 2 4 5 7" xfId="16817"/>
    <cellStyle name="Input 2 2 4 6" xfId="2123"/>
    <cellStyle name="Input 2 2 4 6 2" xfId="5351"/>
    <cellStyle name="Input 2 2 4 6 3" xfId="7877"/>
    <cellStyle name="Input 2 2 4 6 4" xfId="10393"/>
    <cellStyle name="Input 2 2 4 6 5" xfId="12696"/>
    <cellStyle name="Input 2 2 4 6 6" xfId="15161"/>
    <cellStyle name="Input 2 2 4 6 7" xfId="17405"/>
    <cellStyle name="Input 2 2 4 7" xfId="2636"/>
    <cellStyle name="Input 2 2 4 7 2" xfId="5863"/>
    <cellStyle name="Input 2 2 4 7 3" xfId="8390"/>
    <cellStyle name="Input 2 2 4 7 4" xfId="10904"/>
    <cellStyle name="Input 2 2 4 7 5" xfId="13208"/>
    <cellStyle name="Input 2 2 4 7 6" xfId="15672"/>
    <cellStyle name="Input 2 2 4 7 7" xfId="17915"/>
    <cellStyle name="Input 2 2 4 8" xfId="1397"/>
    <cellStyle name="Input 2 2 4 8 2" xfId="4626"/>
    <cellStyle name="Input 2 2 4 8 3" xfId="7151"/>
    <cellStyle name="Input 2 2 4 8 4" xfId="9678"/>
    <cellStyle name="Input 2 2 4 8 5" xfId="11972"/>
    <cellStyle name="Input 2 2 4 8 6" xfId="14442"/>
    <cellStyle name="Input 2 2 4 8 7" xfId="16688"/>
    <cellStyle name="Input 2 2 4 9" xfId="3412"/>
    <cellStyle name="Input 2 2 4 9 2" xfId="6637"/>
    <cellStyle name="Input 2 2 4 9 3" xfId="9166"/>
    <cellStyle name="Input 2 2 4 9 4" xfId="11677"/>
    <cellStyle name="Input 2 2 4 9 5" xfId="13981"/>
    <cellStyle name="Input 2 2 4 9 6" xfId="16446"/>
    <cellStyle name="Input 2 2 4 9 7" xfId="18685"/>
    <cellStyle name="Input 2 2 5" xfId="696"/>
    <cellStyle name="Input 2 2 5 10" xfId="1265"/>
    <cellStyle name="Input 2 2 5 10 2" xfId="4494"/>
    <cellStyle name="Input 2 2 5 10 3" xfId="7020"/>
    <cellStyle name="Input 2 2 5 10 4" xfId="9548"/>
    <cellStyle name="Input 2 2 5 10 5" xfId="11843"/>
    <cellStyle name="Input 2 2 5 10 6" xfId="14310"/>
    <cellStyle name="Input 2 2 5 10 7" xfId="16560"/>
    <cellStyle name="Input 2 2 5 11" xfId="3995"/>
    <cellStyle name="Input 2 2 5 12" xfId="3657"/>
    <cellStyle name="Input 2 2 5 13" xfId="6895"/>
    <cellStyle name="Input 2 2 5 14" xfId="9370"/>
    <cellStyle name="Input 2 2 5 15" xfId="19952"/>
    <cellStyle name="Input 2 2 5 16" xfId="19855"/>
    <cellStyle name="Input 2 2 5 2" xfId="1974"/>
    <cellStyle name="Input 2 2 5 2 2" xfId="5203"/>
    <cellStyle name="Input 2 2 5 2 3" xfId="7728"/>
    <cellStyle name="Input 2 2 5 2 4" xfId="10244"/>
    <cellStyle name="Input 2 2 5 2 5" xfId="12548"/>
    <cellStyle name="Input 2 2 5 2 6" xfId="15013"/>
    <cellStyle name="Input 2 2 5 2 7" xfId="17257"/>
    <cellStyle name="Input 2 2 5 3" xfId="2220"/>
    <cellStyle name="Input 2 2 5 3 2" xfId="5447"/>
    <cellStyle name="Input 2 2 5 3 3" xfId="7974"/>
    <cellStyle name="Input 2 2 5 3 4" xfId="10488"/>
    <cellStyle name="Input 2 2 5 3 5" xfId="12792"/>
    <cellStyle name="Input 2 2 5 3 6" xfId="15256"/>
    <cellStyle name="Input 2 2 5 3 7" xfId="17500"/>
    <cellStyle name="Input 2 2 5 4" xfId="2470"/>
    <cellStyle name="Input 2 2 5 4 2" xfId="5697"/>
    <cellStyle name="Input 2 2 5 4 3" xfId="8224"/>
    <cellStyle name="Input 2 2 5 4 4" xfId="10738"/>
    <cellStyle name="Input 2 2 5 4 5" xfId="13042"/>
    <cellStyle name="Input 2 2 5 4 6" xfId="15506"/>
    <cellStyle name="Input 2 2 5 4 7" xfId="17750"/>
    <cellStyle name="Input 2 2 5 5" xfId="1847"/>
    <cellStyle name="Input 2 2 5 5 2" xfId="5076"/>
    <cellStyle name="Input 2 2 5 5 3" xfId="7601"/>
    <cellStyle name="Input 2 2 5 5 4" xfId="10118"/>
    <cellStyle name="Input 2 2 5 5 5" xfId="12422"/>
    <cellStyle name="Input 2 2 5 5 6" xfId="14886"/>
    <cellStyle name="Input 2 2 5 5 7" xfId="17131"/>
    <cellStyle name="Input 2 2 5 6" xfId="2928"/>
    <cellStyle name="Input 2 2 5 6 2" xfId="6154"/>
    <cellStyle name="Input 2 2 5 6 3" xfId="8682"/>
    <cellStyle name="Input 2 2 5 6 4" xfId="11195"/>
    <cellStyle name="Input 2 2 5 6 5" xfId="13499"/>
    <cellStyle name="Input 2 2 5 6 6" xfId="15962"/>
    <cellStyle name="Input 2 2 5 6 7" xfId="18205"/>
    <cellStyle name="Input 2 2 5 7" xfId="3112"/>
    <cellStyle name="Input 2 2 5 7 2" xfId="6337"/>
    <cellStyle name="Input 2 2 5 7 3" xfId="8866"/>
    <cellStyle name="Input 2 2 5 7 4" xfId="11377"/>
    <cellStyle name="Input 2 2 5 7 5" xfId="13682"/>
    <cellStyle name="Input 2 2 5 7 6" xfId="16146"/>
    <cellStyle name="Input 2 2 5 7 7" xfId="18386"/>
    <cellStyle name="Input 2 2 5 8" xfId="3311"/>
    <cellStyle name="Input 2 2 5 8 2" xfId="6536"/>
    <cellStyle name="Input 2 2 5 8 3" xfId="9065"/>
    <cellStyle name="Input 2 2 5 8 4" xfId="11576"/>
    <cellStyle name="Input 2 2 5 8 5" xfId="13880"/>
    <cellStyle name="Input 2 2 5 8 6" xfId="16345"/>
    <cellStyle name="Input 2 2 5 8 7" xfId="18584"/>
    <cellStyle name="Input 2 2 5 9" xfId="3379"/>
    <cellStyle name="Input 2 2 5 9 2" xfId="6604"/>
    <cellStyle name="Input 2 2 5 9 3" xfId="9133"/>
    <cellStyle name="Input 2 2 5 9 4" xfId="11644"/>
    <cellStyle name="Input 2 2 5 9 5" xfId="13948"/>
    <cellStyle name="Input 2 2 5 9 6" xfId="16413"/>
    <cellStyle name="Input 2 2 5 9 7" xfId="18652"/>
    <cellStyle name="Input 2 2 6" xfId="706"/>
    <cellStyle name="Input 2 2 6 10" xfId="1275"/>
    <cellStyle name="Input 2 2 6 10 2" xfId="4504"/>
    <cellStyle name="Input 2 2 6 10 3" xfId="7030"/>
    <cellStyle name="Input 2 2 6 10 4" xfId="9558"/>
    <cellStyle name="Input 2 2 6 10 5" xfId="11853"/>
    <cellStyle name="Input 2 2 6 10 6" xfId="14320"/>
    <cellStyle name="Input 2 2 6 10 7" xfId="16570"/>
    <cellStyle name="Input 2 2 6 11" xfId="4005"/>
    <cellStyle name="Input 2 2 6 12" xfId="3511"/>
    <cellStyle name="Input 2 2 6 13" xfId="9234"/>
    <cellStyle name="Input 2 2 6 14" xfId="14224"/>
    <cellStyle name="Input 2 2 6 15" xfId="19937"/>
    <cellStyle name="Input 2 2 6 16" xfId="20384"/>
    <cellStyle name="Input 2 2 6 17" xfId="20481"/>
    <cellStyle name="Input 2 2 6 2" xfId="1984"/>
    <cellStyle name="Input 2 2 6 2 2" xfId="5213"/>
    <cellStyle name="Input 2 2 6 2 3" xfId="7738"/>
    <cellStyle name="Input 2 2 6 2 4" xfId="10254"/>
    <cellStyle name="Input 2 2 6 2 5" xfId="12558"/>
    <cellStyle name="Input 2 2 6 2 6" xfId="15023"/>
    <cellStyle name="Input 2 2 6 2 7" xfId="17267"/>
    <cellStyle name="Input 2 2 6 3" xfId="2230"/>
    <cellStyle name="Input 2 2 6 3 2" xfId="5457"/>
    <cellStyle name="Input 2 2 6 3 3" xfId="7984"/>
    <cellStyle name="Input 2 2 6 3 4" xfId="10498"/>
    <cellStyle name="Input 2 2 6 3 5" xfId="12802"/>
    <cellStyle name="Input 2 2 6 3 6" xfId="15266"/>
    <cellStyle name="Input 2 2 6 3 7" xfId="17510"/>
    <cellStyle name="Input 2 2 6 4" xfId="2480"/>
    <cellStyle name="Input 2 2 6 4 2" xfId="5707"/>
    <cellStyle name="Input 2 2 6 4 3" xfId="8234"/>
    <cellStyle name="Input 2 2 6 4 4" xfId="10748"/>
    <cellStyle name="Input 2 2 6 4 5" xfId="13052"/>
    <cellStyle name="Input 2 2 6 4 6" xfId="15516"/>
    <cellStyle name="Input 2 2 6 4 7" xfId="17760"/>
    <cellStyle name="Input 2 2 6 5" xfId="2708"/>
    <cellStyle name="Input 2 2 6 5 2" xfId="5934"/>
    <cellStyle name="Input 2 2 6 5 3" xfId="8462"/>
    <cellStyle name="Input 2 2 6 5 4" xfId="10976"/>
    <cellStyle name="Input 2 2 6 5 5" xfId="13279"/>
    <cellStyle name="Input 2 2 6 5 6" xfId="15744"/>
    <cellStyle name="Input 2 2 6 5 7" xfId="17985"/>
    <cellStyle name="Input 2 2 6 6" xfId="2938"/>
    <cellStyle name="Input 2 2 6 6 2" xfId="6164"/>
    <cellStyle name="Input 2 2 6 6 3" xfId="8692"/>
    <cellStyle name="Input 2 2 6 6 4" xfId="11205"/>
    <cellStyle name="Input 2 2 6 6 5" xfId="13509"/>
    <cellStyle name="Input 2 2 6 6 6" xfId="15972"/>
    <cellStyle name="Input 2 2 6 6 7" xfId="18215"/>
    <cellStyle name="Input 2 2 6 7" xfId="3122"/>
    <cellStyle name="Input 2 2 6 7 2" xfId="6347"/>
    <cellStyle name="Input 2 2 6 7 3" xfId="8876"/>
    <cellStyle name="Input 2 2 6 7 4" xfId="11387"/>
    <cellStyle name="Input 2 2 6 7 5" xfId="13692"/>
    <cellStyle name="Input 2 2 6 7 6" xfId="16156"/>
    <cellStyle name="Input 2 2 6 7 7" xfId="18396"/>
    <cellStyle name="Input 2 2 6 8" xfId="3321"/>
    <cellStyle name="Input 2 2 6 8 2" xfId="6546"/>
    <cellStyle name="Input 2 2 6 8 3" xfId="9075"/>
    <cellStyle name="Input 2 2 6 8 4" xfId="11586"/>
    <cellStyle name="Input 2 2 6 8 5" xfId="13890"/>
    <cellStyle name="Input 2 2 6 8 6" xfId="16355"/>
    <cellStyle name="Input 2 2 6 8 7" xfId="18594"/>
    <cellStyle name="Input 2 2 6 9" xfId="2676"/>
    <cellStyle name="Input 2 2 6 9 2" xfId="5903"/>
    <cellStyle name="Input 2 2 6 9 3" xfId="8430"/>
    <cellStyle name="Input 2 2 6 9 4" xfId="10944"/>
    <cellStyle name="Input 2 2 6 9 5" xfId="13248"/>
    <cellStyle name="Input 2 2 6 9 6" xfId="15712"/>
    <cellStyle name="Input 2 2 6 9 7" xfId="17954"/>
    <cellStyle name="Input 2 2 7" xfId="713"/>
    <cellStyle name="Input 2 2 7 10" xfId="1282"/>
    <cellStyle name="Input 2 2 7 10 2" xfId="4511"/>
    <cellStyle name="Input 2 2 7 10 3" xfId="7037"/>
    <cellStyle name="Input 2 2 7 10 4" xfId="9565"/>
    <cellStyle name="Input 2 2 7 10 5" xfId="11860"/>
    <cellStyle name="Input 2 2 7 10 6" xfId="14327"/>
    <cellStyle name="Input 2 2 7 10 7" xfId="16577"/>
    <cellStyle name="Input 2 2 7 11" xfId="4012"/>
    <cellStyle name="Input 2 2 7 12" xfId="3654"/>
    <cellStyle name="Input 2 2 7 13" xfId="6927"/>
    <cellStyle name="Input 2 2 7 14" xfId="14256"/>
    <cellStyle name="Input 2 2 7 15" xfId="20503"/>
    <cellStyle name="Input 2 2 7 16" xfId="20725"/>
    <cellStyle name="Input 2 2 7 2" xfId="1991"/>
    <cellStyle name="Input 2 2 7 2 2" xfId="5220"/>
    <cellStyle name="Input 2 2 7 2 3" xfId="7745"/>
    <cellStyle name="Input 2 2 7 2 4" xfId="10261"/>
    <cellStyle name="Input 2 2 7 2 5" xfId="12565"/>
    <cellStyle name="Input 2 2 7 2 6" xfId="15030"/>
    <cellStyle name="Input 2 2 7 2 7" xfId="17274"/>
    <cellStyle name="Input 2 2 7 3" xfId="2237"/>
    <cellStyle name="Input 2 2 7 3 2" xfId="5464"/>
    <cellStyle name="Input 2 2 7 3 3" xfId="7991"/>
    <cellStyle name="Input 2 2 7 3 4" xfId="10505"/>
    <cellStyle name="Input 2 2 7 3 5" xfId="12809"/>
    <cellStyle name="Input 2 2 7 3 6" xfId="15273"/>
    <cellStyle name="Input 2 2 7 3 7" xfId="17517"/>
    <cellStyle name="Input 2 2 7 4" xfId="2487"/>
    <cellStyle name="Input 2 2 7 4 2" xfId="5714"/>
    <cellStyle name="Input 2 2 7 4 3" xfId="8241"/>
    <cellStyle name="Input 2 2 7 4 4" xfId="10755"/>
    <cellStyle name="Input 2 2 7 4 5" xfId="13059"/>
    <cellStyle name="Input 2 2 7 4 6" xfId="15523"/>
    <cellStyle name="Input 2 2 7 4 7" xfId="17767"/>
    <cellStyle name="Input 2 2 7 5" xfId="2715"/>
    <cellStyle name="Input 2 2 7 5 2" xfId="5941"/>
    <cellStyle name="Input 2 2 7 5 3" xfId="8469"/>
    <cellStyle name="Input 2 2 7 5 4" xfId="10983"/>
    <cellStyle name="Input 2 2 7 5 5" xfId="13286"/>
    <cellStyle name="Input 2 2 7 5 6" xfId="15751"/>
    <cellStyle name="Input 2 2 7 5 7" xfId="17992"/>
    <cellStyle name="Input 2 2 7 6" xfId="2945"/>
    <cellStyle name="Input 2 2 7 6 2" xfId="6171"/>
    <cellStyle name="Input 2 2 7 6 3" xfId="8699"/>
    <cellStyle name="Input 2 2 7 6 4" xfId="11212"/>
    <cellStyle name="Input 2 2 7 6 5" xfId="13516"/>
    <cellStyle name="Input 2 2 7 6 6" xfId="15979"/>
    <cellStyle name="Input 2 2 7 6 7" xfId="18222"/>
    <cellStyle name="Input 2 2 7 7" xfId="3129"/>
    <cellStyle name="Input 2 2 7 7 2" xfId="6354"/>
    <cellStyle name="Input 2 2 7 7 3" xfId="8883"/>
    <cellStyle name="Input 2 2 7 7 4" xfId="11394"/>
    <cellStyle name="Input 2 2 7 7 5" xfId="13699"/>
    <cellStyle name="Input 2 2 7 7 6" xfId="16163"/>
    <cellStyle name="Input 2 2 7 7 7" xfId="18403"/>
    <cellStyle name="Input 2 2 7 8" xfId="3328"/>
    <cellStyle name="Input 2 2 7 8 2" xfId="6553"/>
    <cellStyle name="Input 2 2 7 8 3" xfId="9082"/>
    <cellStyle name="Input 2 2 7 8 4" xfId="11593"/>
    <cellStyle name="Input 2 2 7 8 5" xfId="13897"/>
    <cellStyle name="Input 2 2 7 8 6" xfId="16362"/>
    <cellStyle name="Input 2 2 7 8 7" xfId="18601"/>
    <cellStyle name="Input 2 2 7 9" xfId="3261"/>
    <cellStyle name="Input 2 2 7 9 2" xfId="6486"/>
    <cellStyle name="Input 2 2 7 9 3" xfId="9015"/>
    <cellStyle name="Input 2 2 7 9 4" xfId="11526"/>
    <cellStyle name="Input 2 2 7 9 5" xfId="13830"/>
    <cellStyle name="Input 2 2 7 9 6" xfId="16295"/>
    <cellStyle name="Input 2 2 7 9 7" xfId="18534"/>
    <cellStyle name="Input 2 2 8" xfId="1449"/>
    <cellStyle name="Input 2 2 8 10" xfId="19892"/>
    <cellStyle name="Input 2 2 8 2" xfId="4678"/>
    <cellStyle name="Input 2 2 8 3" xfId="7203"/>
    <cellStyle name="Input 2 2 8 4" xfId="9730"/>
    <cellStyle name="Input 2 2 8 5" xfId="12024"/>
    <cellStyle name="Input 2 2 8 6" xfId="14494"/>
    <cellStyle name="Input 2 2 8 7" xfId="16740"/>
    <cellStyle name="Input 2 2 8 8" xfId="20034"/>
    <cellStyle name="Input 2 2 8 9" xfId="20463"/>
    <cellStyle name="Input 2 2 9" xfId="1645"/>
    <cellStyle name="Input 2 2 9 10" xfId="20817"/>
    <cellStyle name="Input 2 2 9 2" xfId="4874"/>
    <cellStyle name="Input 2 2 9 3" xfId="7399"/>
    <cellStyle name="Input 2 2 9 4" xfId="9924"/>
    <cellStyle name="Input 2 2 9 5" xfId="12220"/>
    <cellStyle name="Input 2 2 9 6" xfId="14688"/>
    <cellStyle name="Input 2 2 9 7" xfId="16934"/>
    <cellStyle name="Input 2 2 9 8" xfId="20179"/>
    <cellStyle name="Input 2 2 9 9" xfId="20541"/>
    <cellStyle name="Input 2 20" xfId="18736"/>
    <cellStyle name="Input 2 21" xfId="18873"/>
    <cellStyle name="Input 2 22" xfId="19128"/>
    <cellStyle name="Input 2 23" xfId="19126"/>
    <cellStyle name="Input 2 24" xfId="19033"/>
    <cellStyle name="Input 2 25" xfId="19125"/>
    <cellStyle name="Input 2 26" xfId="19498"/>
    <cellStyle name="Input 2 27" xfId="19545"/>
    <cellStyle name="Input 2 28" xfId="19400"/>
    <cellStyle name="Input 2 29" xfId="19536"/>
    <cellStyle name="Input 2 3" xfId="256"/>
    <cellStyle name="Input 2 3 10" xfId="1530"/>
    <cellStyle name="Input 2 3 10 2" xfId="4759"/>
    <cellStyle name="Input 2 3 10 3" xfId="7284"/>
    <cellStyle name="Input 2 3 10 4" xfId="9810"/>
    <cellStyle name="Input 2 3 10 5" xfId="12105"/>
    <cellStyle name="Input 2 3 10 6" xfId="14575"/>
    <cellStyle name="Input 2 3 10 7" xfId="16820"/>
    <cellStyle name="Input 2 3 11" xfId="2592"/>
    <cellStyle name="Input 2 3 11 2" xfId="5819"/>
    <cellStyle name="Input 2 3 11 3" xfId="8346"/>
    <cellStyle name="Input 2 3 11 4" xfId="10860"/>
    <cellStyle name="Input 2 3 11 5" xfId="13164"/>
    <cellStyle name="Input 2 3 11 6" xfId="15628"/>
    <cellStyle name="Input 2 3 11 7" xfId="17871"/>
    <cellStyle name="Input 2 3 12" xfId="2800"/>
    <cellStyle name="Input 2 3 12 2" xfId="6026"/>
    <cellStyle name="Input 2 3 12 3" xfId="8554"/>
    <cellStyle name="Input 2 3 12 4" xfId="11067"/>
    <cellStyle name="Input 2 3 12 5" xfId="13371"/>
    <cellStyle name="Input 2 3 12 6" xfId="15835"/>
    <cellStyle name="Input 2 3 12 7" xfId="18077"/>
    <cellStyle name="Input 2 3 13" xfId="843"/>
    <cellStyle name="Input 2 3 13 2" xfId="4128"/>
    <cellStyle name="Input 2 3 13 3" xfId="6687"/>
    <cellStyle name="Input 2 3 13 4" xfId="9215"/>
    <cellStyle name="Input 2 3 13 5" xfId="3631"/>
    <cellStyle name="Input 2 3 13 6" xfId="14042"/>
    <cellStyle name="Input 2 3 13 7" xfId="3872"/>
    <cellStyle name="Input 2 3 14" xfId="4185"/>
    <cellStyle name="Input 2 3 15" xfId="6669"/>
    <cellStyle name="Input 2 3 16" xfId="3862"/>
    <cellStyle name="Input 2 3 17" xfId="11766"/>
    <cellStyle name="Input 2 3 18" xfId="18880"/>
    <cellStyle name="Input 2 3 19" xfId="19057"/>
    <cellStyle name="Input 2 3 2" xfId="552"/>
    <cellStyle name="Input 2 3 2 10" xfId="1123"/>
    <cellStyle name="Input 2 3 2 10 2" xfId="4366"/>
    <cellStyle name="Input 2 3 2 10 3" xfId="6905"/>
    <cellStyle name="Input 2 3 2 10 4" xfId="9434"/>
    <cellStyle name="Input 2 3 2 10 5" xfId="11751"/>
    <cellStyle name="Input 2 3 2 10 6" xfId="14214"/>
    <cellStyle name="Input 2 3 2 10 7" xfId="16495"/>
    <cellStyle name="Input 2 3 2 11" xfId="3877"/>
    <cellStyle name="Input 2 3 2 12" xfId="3890"/>
    <cellStyle name="Input 2 3 2 13" xfId="3905"/>
    <cellStyle name="Input 2 3 2 14" xfId="14066"/>
    <cellStyle name="Input 2 3 2 15" xfId="20058"/>
    <cellStyle name="Input 2 3 2 16" xfId="20019"/>
    <cellStyle name="Input 2 3 2 2" xfId="1841"/>
    <cellStyle name="Input 2 3 2 2 2" xfId="5070"/>
    <cellStyle name="Input 2 3 2 2 3" xfId="7595"/>
    <cellStyle name="Input 2 3 2 2 4" xfId="10112"/>
    <cellStyle name="Input 2 3 2 2 5" xfId="12416"/>
    <cellStyle name="Input 2 3 2 2 6" xfId="14880"/>
    <cellStyle name="Input 2 3 2 2 7" xfId="17125"/>
    <cellStyle name="Input 2 3 2 3" xfId="2090"/>
    <cellStyle name="Input 2 3 2 3 2" xfId="5318"/>
    <cellStyle name="Input 2 3 2 3 3" xfId="7844"/>
    <cellStyle name="Input 2 3 2 3 4" xfId="10360"/>
    <cellStyle name="Input 2 3 2 3 5" xfId="12663"/>
    <cellStyle name="Input 2 3 2 3 6" xfId="15129"/>
    <cellStyle name="Input 2 3 2 3 7" xfId="17372"/>
    <cellStyle name="Input 2 3 2 4" xfId="2346"/>
    <cellStyle name="Input 2 3 2 4 2" xfId="5573"/>
    <cellStyle name="Input 2 3 2 4 3" xfId="8100"/>
    <cellStyle name="Input 2 3 2 4 4" xfId="10614"/>
    <cellStyle name="Input 2 3 2 4 5" xfId="12918"/>
    <cellStyle name="Input 2 3 2 4 6" xfId="15382"/>
    <cellStyle name="Input 2 3 2 4 7" xfId="17626"/>
    <cellStyle name="Input 2 3 2 5" xfId="2661"/>
    <cellStyle name="Input 2 3 2 5 2" xfId="5888"/>
    <cellStyle name="Input 2 3 2 5 3" xfId="8415"/>
    <cellStyle name="Input 2 3 2 5 4" xfId="10929"/>
    <cellStyle name="Input 2 3 2 5 5" xfId="13233"/>
    <cellStyle name="Input 2 3 2 5 6" xfId="15697"/>
    <cellStyle name="Input 2 3 2 5 7" xfId="17940"/>
    <cellStyle name="Input 2 3 2 6" xfId="2816"/>
    <cellStyle name="Input 2 3 2 6 2" xfId="6042"/>
    <cellStyle name="Input 2 3 2 6 3" xfId="8570"/>
    <cellStyle name="Input 2 3 2 6 4" xfId="11083"/>
    <cellStyle name="Input 2 3 2 6 5" xfId="13387"/>
    <cellStyle name="Input 2 3 2 6 6" xfId="15851"/>
    <cellStyle name="Input 2 3 2 6 7" xfId="18093"/>
    <cellStyle name="Input 2 3 2 7" xfId="3012"/>
    <cellStyle name="Input 2 3 2 7 2" xfId="6238"/>
    <cellStyle name="Input 2 3 2 7 3" xfId="8766"/>
    <cellStyle name="Input 2 3 2 7 4" xfId="11279"/>
    <cellStyle name="Input 2 3 2 7 5" xfId="13583"/>
    <cellStyle name="Input 2 3 2 7 6" xfId="16046"/>
    <cellStyle name="Input 2 3 2 7 7" xfId="18289"/>
    <cellStyle name="Input 2 3 2 8" xfId="3220"/>
    <cellStyle name="Input 2 3 2 8 2" xfId="6445"/>
    <cellStyle name="Input 2 3 2 8 3" xfId="8974"/>
    <cellStyle name="Input 2 3 2 8 4" xfId="11485"/>
    <cellStyle name="Input 2 3 2 8 5" xfId="13789"/>
    <cellStyle name="Input 2 3 2 8 6" xfId="16254"/>
    <cellStyle name="Input 2 3 2 8 7" xfId="18493"/>
    <cellStyle name="Input 2 3 2 9" xfId="2825"/>
    <cellStyle name="Input 2 3 2 9 2" xfId="6051"/>
    <cellStyle name="Input 2 3 2 9 3" xfId="8579"/>
    <cellStyle name="Input 2 3 2 9 4" xfId="11092"/>
    <cellStyle name="Input 2 3 2 9 5" xfId="13396"/>
    <cellStyle name="Input 2 3 2 9 6" xfId="15860"/>
    <cellStyle name="Input 2 3 2 9 7" xfId="18102"/>
    <cellStyle name="Input 2 3 20" xfId="19048"/>
    <cellStyle name="Input 2 3 21" xfId="18735"/>
    <cellStyle name="Input 2 3 22" xfId="18716"/>
    <cellStyle name="Input 2 3 23" xfId="19085"/>
    <cellStyle name="Input 2 3 24" xfId="19248"/>
    <cellStyle name="Input 2 3 25" xfId="19526"/>
    <cellStyle name="Input 2 3 26" xfId="19297"/>
    <cellStyle name="Input 2 3 27" xfId="19310"/>
    <cellStyle name="Input 2 3 28" xfId="19506"/>
    <cellStyle name="Input 2 3 29" xfId="20356"/>
    <cellStyle name="Input 2 3 3" xfId="692"/>
    <cellStyle name="Input 2 3 3 10" xfId="1261"/>
    <cellStyle name="Input 2 3 3 10 2" xfId="4490"/>
    <cellStyle name="Input 2 3 3 10 3" xfId="7016"/>
    <cellStyle name="Input 2 3 3 10 4" xfId="9544"/>
    <cellStyle name="Input 2 3 3 10 5" xfId="11839"/>
    <cellStyle name="Input 2 3 3 10 6" xfId="14306"/>
    <cellStyle name="Input 2 3 3 10 7" xfId="16556"/>
    <cellStyle name="Input 2 3 3 11" xfId="3991"/>
    <cellStyle name="Input 2 3 3 12" xfId="3783"/>
    <cellStyle name="Input 2 3 3 13" xfId="6819"/>
    <cellStyle name="Input 2 3 3 14" xfId="3504"/>
    <cellStyle name="Input 2 3 3 15" xfId="19975"/>
    <cellStyle name="Input 2 3 3 16" xfId="20090"/>
    <cellStyle name="Input 2 3 3 2" xfId="1970"/>
    <cellStyle name="Input 2 3 3 2 2" xfId="5199"/>
    <cellStyle name="Input 2 3 3 2 3" xfId="7724"/>
    <cellStyle name="Input 2 3 3 2 4" xfId="10240"/>
    <cellStyle name="Input 2 3 3 2 5" xfId="12544"/>
    <cellStyle name="Input 2 3 3 2 6" xfId="15009"/>
    <cellStyle name="Input 2 3 3 2 7" xfId="17253"/>
    <cellStyle name="Input 2 3 3 3" xfId="2216"/>
    <cellStyle name="Input 2 3 3 3 2" xfId="5443"/>
    <cellStyle name="Input 2 3 3 3 3" xfId="7970"/>
    <cellStyle name="Input 2 3 3 3 4" xfId="10484"/>
    <cellStyle name="Input 2 3 3 3 5" xfId="12788"/>
    <cellStyle name="Input 2 3 3 3 6" xfId="15252"/>
    <cellStyle name="Input 2 3 3 3 7" xfId="17496"/>
    <cellStyle name="Input 2 3 3 4" xfId="2466"/>
    <cellStyle name="Input 2 3 3 4 2" xfId="5693"/>
    <cellStyle name="Input 2 3 3 4 3" xfId="8220"/>
    <cellStyle name="Input 2 3 3 4 4" xfId="10734"/>
    <cellStyle name="Input 2 3 3 4 5" xfId="13038"/>
    <cellStyle name="Input 2 3 3 4 6" xfId="15502"/>
    <cellStyle name="Input 2 3 3 4 7" xfId="17746"/>
    <cellStyle name="Input 2 3 3 5" xfId="2054"/>
    <cellStyle name="Input 2 3 3 5 2" xfId="5282"/>
    <cellStyle name="Input 2 3 3 5 3" xfId="7808"/>
    <cellStyle name="Input 2 3 3 5 4" xfId="10324"/>
    <cellStyle name="Input 2 3 3 5 5" xfId="12627"/>
    <cellStyle name="Input 2 3 3 5 6" xfId="15093"/>
    <cellStyle name="Input 2 3 3 5 7" xfId="17336"/>
    <cellStyle name="Input 2 3 3 6" xfId="2924"/>
    <cellStyle name="Input 2 3 3 6 2" xfId="6150"/>
    <cellStyle name="Input 2 3 3 6 3" xfId="8678"/>
    <cellStyle name="Input 2 3 3 6 4" xfId="11191"/>
    <cellStyle name="Input 2 3 3 6 5" xfId="13495"/>
    <cellStyle name="Input 2 3 3 6 6" xfId="15958"/>
    <cellStyle name="Input 2 3 3 6 7" xfId="18201"/>
    <cellStyle name="Input 2 3 3 7" xfId="3108"/>
    <cellStyle name="Input 2 3 3 7 2" xfId="6333"/>
    <cellStyle name="Input 2 3 3 7 3" xfId="8862"/>
    <cellStyle name="Input 2 3 3 7 4" xfId="11373"/>
    <cellStyle name="Input 2 3 3 7 5" xfId="13678"/>
    <cellStyle name="Input 2 3 3 7 6" xfId="16142"/>
    <cellStyle name="Input 2 3 3 7 7" xfId="18382"/>
    <cellStyle name="Input 2 3 3 8" xfId="3307"/>
    <cellStyle name="Input 2 3 3 8 2" xfId="6532"/>
    <cellStyle name="Input 2 3 3 8 3" xfId="9061"/>
    <cellStyle name="Input 2 3 3 8 4" xfId="11572"/>
    <cellStyle name="Input 2 3 3 8 5" xfId="13876"/>
    <cellStyle name="Input 2 3 3 8 6" xfId="16341"/>
    <cellStyle name="Input 2 3 3 8 7" xfId="18580"/>
    <cellStyle name="Input 2 3 3 9" xfId="3389"/>
    <cellStyle name="Input 2 3 3 9 2" xfId="6614"/>
    <cellStyle name="Input 2 3 3 9 3" xfId="9143"/>
    <cellStyle name="Input 2 3 3 9 4" xfId="11654"/>
    <cellStyle name="Input 2 3 3 9 5" xfId="13958"/>
    <cellStyle name="Input 2 3 3 9 6" xfId="16423"/>
    <cellStyle name="Input 2 3 3 9 7" xfId="18662"/>
    <cellStyle name="Input 2 3 30" xfId="21076"/>
    <cellStyle name="Input 2 3 4" xfId="733"/>
    <cellStyle name="Input 2 3 4 10" xfId="1302"/>
    <cellStyle name="Input 2 3 4 10 2" xfId="4531"/>
    <cellStyle name="Input 2 3 4 10 3" xfId="7057"/>
    <cellStyle name="Input 2 3 4 10 4" xfId="9585"/>
    <cellStyle name="Input 2 3 4 10 5" xfId="11880"/>
    <cellStyle name="Input 2 3 4 10 6" xfId="14347"/>
    <cellStyle name="Input 2 3 4 10 7" xfId="16597"/>
    <cellStyle name="Input 2 3 4 11" xfId="4032"/>
    <cellStyle name="Input 2 3 4 12" xfId="3648"/>
    <cellStyle name="Input 2 3 4 13" xfId="6718"/>
    <cellStyle name="Input 2 3 4 14" xfId="4178"/>
    <cellStyle name="Input 2 3 4 15" xfId="20074"/>
    <cellStyle name="Input 2 3 4 16" xfId="20718"/>
    <cellStyle name="Input 2 3 4 2" xfId="2011"/>
    <cellStyle name="Input 2 3 4 2 2" xfId="5240"/>
    <cellStyle name="Input 2 3 4 2 3" xfId="7765"/>
    <cellStyle name="Input 2 3 4 2 4" xfId="10281"/>
    <cellStyle name="Input 2 3 4 2 5" xfId="12585"/>
    <cellStyle name="Input 2 3 4 2 6" xfId="15050"/>
    <cellStyle name="Input 2 3 4 2 7" xfId="17294"/>
    <cellStyle name="Input 2 3 4 3" xfId="2257"/>
    <cellStyle name="Input 2 3 4 3 2" xfId="5484"/>
    <cellStyle name="Input 2 3 4 3 3" xfId="8011"/>
    <cellStyle name="Input 2 3 4 3 4" xfId="10525"/>
    <cellStyle name="Input 2 3 4 3 5" xfId="12829"/>
    <cellStyle name="Input 2 3 4 3 6" xfId="15293"/>
    <cellStyle name="Input 2 3 4 3 7" xfId="17537"/>
    <cellStyle name="Input 2 3 4 4" xfId="2507"/>
    <cellStyle name="Input 2 3 4 4 2" xfId="5734"/>
    <cellStyle name="Input 2 3 4 4 3" xfId="8261"/>
    <cellStyle name="Input 2 3 4 4 4" xfId="10775"/>
    <cellStyle name="Input 2 3 4 4 5" xfId="13079"/>
    <cellStyle name="Input 2 3 4 4 6" xfId="15543"/>
    <cellStyle name="Input 2 3 4 4 7" xfId="17787"/>
    <cellStyle name="Input 2 3 4 5" xfId="2735"/>
    <cellStyle name="Input 2 3 4 5 2" xfId="5961"/>
    <cellStyle name="Input 2 3 4 5 3" xfId="8489"/>
    <cellStyle name="Input 2 3 4 5 4" xfId="11003"/>
    <cellStyle name="Input 2 3 4 5 5" xfId="13306"/>
    <cellStyle name="Input 2 3 4 5 6" xfId="15771"/>
    <cellStyle name="Input 2 3 4 5 7" xfId="18012"/>
    <cellStyle name="Input 2 3 4 6" xfId="2965"/>
    <cellStyle name="Input 2 3 4 6 2" xfId="6191"/>
    <cellStyle name="Input 2 3 4 6 3" xfId="8719"/>
    <cellStyle name="Input 2 3 4 6 4" xfId="11232"/>
    <cellStyle name="Input 2 3 4 6 5" xfId="13536"/>
    <cellStyle name="Input 2 3 4 6 6" xfId="15999"/>
    <cellStyle name="Input 2 3 4 6 7" xfId="18242"/>
    <cellStyle name="Input 2 3 4 7" xfId="3149"/>
    <cellStyle name="Input 2 3 4 7 2" xfId="6374"/>
    <cellStyle name="Input 2 3 4 7 3" xfId="8903"/>
    <cellStyle name="Input 2 3 4 7 4" xfId="11414"/>
    <cellStyle name="Input 2 3 4 7 5" xfId="13719"/>
    <cellStyle name="Input 2 3 4 7 6" xfId="16183"/>
    <cellStyle name="Input 2 3 4 7 7" xfId="18423"/>
    <cellStyle name="Input 2 3 4 8" xfId="3348"/>
    <cellStyle name="Input 2 3 4 8 2" xfId="6573"/>
    <cellStyle name="Input 2 3 4 8 3" xfId="9102"/>
    <cellStyle name="Input 2 3 4 8 4" xfId="11613"/>
    <cellStyle name="Input 2 3 4 8 5" xfId="13917"/>
    <cellStyle name="Input 2 3 4 8 6" xfId="16382"/>
    <cellStyle name="Input 2 3 4 8 7" xfId="18621"/>
    <cellStyle name="Input 2 3 4 9" xfId="3004"/>
    <cellStyle name="Input 2 3 4 9 2" xfId="6230"/>
    <cellStyle name="Input 2 3 4 9 3" xfId="8758"/>
    <cellStyle name="Input 2 3 4 9 4" xfId="11271"/>
    <cellStyle name="Input 2 3 4 9 5" xfId="13575"/>
    <cellStyle name="Input 2 3 4 9 6" xfId="16038"/>
    <cellStyle name="Input 2 3 4 9 7" xfId="18281"/>
    <cellStyle name="Input 2 3 5" xfId="741"/>
    <cellStyle name="Input 2 3 5 10" xfId="1310"/>
    <cellStyle name="Input 2 3 5 10 2" xfId="4539"/>
    <cellStyle name="Input 2 3 5 10 3" xfId="7065"/>
    <cellStyle name="Input 2 3 5 10 4" xfId="9593"/>
    <cellStyle name="Input 2 3 5 10 5" xfId="11888"/>
    <cellStyle name="Input 2 3 5 10 6" xfId="14355"/>
    <cellStyle name="Input 2 3 5 10 7" xfId="16605"/>
    <cellStyle name="Input 2 3 5 11" xfId="4040"/>
    <cellStyle name="Input 2 3 5 12" xfId="3611"/>
    <cellStyle name="Input 2 3 5 13" xfId="9229"/>
    <cellStyle name="Input 2 3 5 14" xfId="14047"/>
    <cellStyle name="Input 2 3 5 15" xfId="20381"/>
    <cellStyle name="Input 2 3 5 16" xfId="20480"/>
    <cellStyle name="Input 2 3 5 2" xfId="2019"/>
    <cellStyle name="Input 2 3 5 2 2" xfId="5248"/>
    <cellStyle name="Input 2 3 5 2 3" xfId="7773"/>
    <cellStyle name="Input 2 3 5 2 4" xfId="10289"/>
    <cellStyle name="Input 2 3 5 2 5" xfId="12593"/>
    <cellStyle name="Input 2 3 5 2 6" xfId="15058"/>
    <cellStyle name="Input 2 3 5 2 7" xfId="17302"/>
    <cellStyle name="Input 2 3 5 3" xfId="2265"/>
    <cellStyle name="Input 2 3 5 3 2" xfId="5492"/>
    <cellStyle name="Input 2 3 5 3 3" xfId="8019"/>
    <cellStyle name="Input 2 3 5 3 4" xfId="10533"/>
    <cellStyle name="Input 2 3 5 3 5" xfId="12837"/>
    <cellStyle name="Input 2 3 5 3 6" xfId="15301"/>
    <cellStyle name="Input 2 3 5 3 7" xfId="17545"/>
    <cellStyle name="Input 2 3 5 4" xfId="2515"/>
    <cellStyle name="Input 2 3 5 4 2" xfId="5742"/>
    <cellStyle name="Input 2 3 5 4 3" xfId="8269"/>
    <cellStyle name="Input 2 3 5 4 4" xfId="10783"/>
    <cellStyle name="Input 2 3 5 4 5" xfId="13087"/>
    <cellStyle name="Input 2 3 5 4 6" xfId="15551"/>
    <cellStyle name="Input 2 3 5 4 7" xfId="17795"/>
    <cellStyle name="Input 2 3 5 5" xfId="2743"/>
    <cellStyle name="Input 2 3 5 5 2" xfId="5969"/>
    <cellStyle name="Input 2 3 5 5 3" xfId="8497"/>
    <cellStyle name="Input 2 3 5 5 4" xfId="11011"/>
    <cellStyle name="Input 2 3 5 5 5" xfId="13314"/>
    <cellStyle name="Input 2 3 5 5 6" xfId="15779"/>
    <cellStyle name="Input 2 3 5 5 7" xfId="18020"/>
    <cellStyle name="Input 2 3 5 6" xfId="2973"/>
    <cellStyle name="Input 2 3 5 6 2" xfId="6199"/>
    <cellStyle name="Input 2 3 5 6 3" xfId="8727"/>
    <cellStyle name="Input 2 3 5 6 4" xfId="11240"/>
    <cellStyle name="Input 2 3 5 6 5" xfId="13544"/>
    <cellStyle name="Input 2 3 5 6 6" xfId="16007"/>
    <cellStyle name="Input 2 3 5 6 7" xfId="18250"/>
    <cellStyle name="Input 2 3 5 7" xfId="3157"/>
    <cellStyle name="Input 2 3 5 7 2" xfId="6382"/>
    <cellStyle name="Input 2 3 5 7 3" xfId="8911"/>
    <cellStyle name="Input 2 3 5 7 4" xfId="11422"/>
    <cellStyle name="Input 2 3 5 7 5" xfId="13727"/>
    <cellStyle name="Input 2 3 5 7 6" xfId="16191"/>
    <cellStyle name="Input 2 3 5 7 7" xfId="18431"/>
    <cellStyle name="Input 2 3 5 8" xfId="3356"/>
    <cellStyle name="Input 2 3 5 8 2" xfId="6581"/>
    <cellStyle name="Input 2 3 5 8 3" xfId="9110"/>
    <cellStyle name="Input 2 3 5 8 4" xfId="11621"/>
    <cellStyle name="Input 2 3 5 8 5" xfId="13925"/>
    <cellStyle name="Input 2 3 5 8 6" xfId="16390"/>
    <cellStyle name="Input 2 3 5 8 7" xfId="18629"/>
    <cellStyle name="Input 2 3 5 9" xfId="3051"/>
    <cellStyle name="Input 2 3 5 9 2" xfId="6277"/>
    <cellStyle name="Input 2 3 5 9 3" xfId="8805"/>
    <cellStyle name="Input 2 3 5 9 4" xfId="11317"/>
    <cellStyle name="Input 2 3 5 9 5" xfId="13622"/>
    <cellStyle name="Input 2 3 5 9 6" xfId="16085"/>
    <cellStyle name="Input 2 3 5 9 7" xfId="18327"/>
    <cellStyle name="Input 2 3 6" xfId="1567"/>
    <cellStyle name="Input 2 3 6 10" xfId="20500"/>
    <cellStyle name="Input 2 3 6 2" xfId="4796"/>
    <cellStyle name="Input 2 3 6 3" xfId="7321"/>
    <cellStyle name="Input 2 3 6 4" xfId="9847"/>
    <cellStyle name="Input 2 3 6 5" xfId="12142"/>
    <cellStyle name="Input 2 3 6 6" xfId="14612"/>
    <cellStyle name="Input 2 3 6 7" xfId="16856"/>
    <cellStyle name="Input 2 3 6 8" xfId="19926"/>
    <cellStyle name="Input 2 3 6 9" xfId="20376"/>
    <cellStyle name="Input 2 3 7" xfId="1611"/>
    <cellStyle name="Input 2 3 7 10" xfId="20799"/>
    <cellStyle name="Input 2 3 7 2" xfId="4840"/>
    <cellStyle name="Input 2 3 7 3" xfId="7365"/>
    <cellStyle name="Input 2 3 7 4" xfId="9890"/>
    <cellStyle name="Input 2 3 7 5" xfId="12186"/>
    <cellStyle name="Input 2 3 7 6" xfId="14654"/>
    <cellStyle name="Input 2 3 7 7" xfId="16900"/>
    <cellStyle name="Input 2 3 7 8" xfId="20158"/>
    <cellStyle name="Input 2 3 7 9" xfId="20532"/>
    <cellStyle name="Input 2 3 8" xfId="1590"/>
    <cellStyle name="Input 2 3 8 10" xfId="20408"/>
    <cellStyle name="Input 2 3 8 2" xfId="4819"/>
    <cellStyle name="Input 2 3 8 3" xfId="7344"/>
    <cellStyle name="Input 2 3 8 4" xfId="9870"/>
    <cellStyle name="Input 2 3 8 5" xfId="12165"/>
    <cellStyle name="Input 2 3 8 6" xfId="14634"/>
    <cellStyle name="Input 2 3 8 7" xfId="16879"/>
    <cellStyle name="Input 2 3 8 8" xfId="19998"/>
    <cellStyle name="Input 2 3 8 9" xfId="20435"/>
    <cellStyle name="Input 2 3 9" xfId="2572"/>
    <cellStyle name="Input 2 3 9 10" xfId="20906"/>
    <cellStyle name="Input 2 3 9 2" xfId="5799"/>
    <cellStyle name="Input 2 3 9 3" xfId="8326"/>
    <cellStyle name="Input 2 3 9 4" xfId="10840"/>
    <cellStyle name="Input 2 3 9 5" xfId="13144"/>
    <cellStyle name="Input 2 3 9 6" xfId="15608"/>
    <cellStyle name="Input 2 3 9 7" xfId="17852"/>
    <cellStyle name="Input 2 3 9 8" xfId="20267"/>
    <cellStyle name="Input 2 3 9 9" xfId="20620"/>
    <cellStyle name="Input 2 30" xfId="20360"/>
    <cellStyle name="Input 2 4" xfId="427"/>
    <cellStyle name="Input 2 4 10" xfId="999"/>
    <cellStyle name="Input 2 4 10 2" xfId="4262"/>
    <cellStyle name="Input 2 4 10 3" xfId="6803"/>
    <cellStyle name="Input 2 4 10 4" xfId="9333"/>
    <cellStyle name="Input 2 4 10 5" xfId="4143"/>
    <cellStyle name="Input 2 4 10 6" xfId="14132"/>
    <cellStyle name="Input 2 4 10 7" xfId="9454"/>
    <cellStyle name="Input 2 4 11" xfId="3774"/>
    <cellStyle name="Input 2 4 12" xfId="3863"/>
    <cellStyle name="Input 2 4 13" xfId="9258"/>
    <cellStyle name="Input 2 4 14" xfId="14070"/>
    <cellStyle name="Input 2 4 15" xfId="19997"/>
    <cellStyle name="Input 2 4 16" xfId="20426"/>
    <cellStyle name="Input 2 4 2" xfId="1730"/>
    <cellStyle name="Input 2 4 2 2" xfId="4959"/>
    <cellStyle name="Input 2 4 2 3" xfId="7484"/>
    <cellStyle name="Input 2 4 2 4" xfId="10005"/>
    <cellStyle name="Input 2 4 2 5" xfId="12305"/>
    <cellStyle name="Input 2 4 2 6" xfId="14772"/>
    <cellStyle name="Input 2 4 2 7" xfId="17016"/>
    <cellStyle name="Input 2 4 3" xfId="1532"/>
    <cellStyle name="Input 2 4 3 2" xfId="4761"/>
    <cellStyle name="Input 2 4 3 3" xfId="7286"/>
    <cellStyle name="Input 2 4 3 4" xfId="9812"/>
    <cellStyle name="Input 2 4 3 5" xfId="12107"/>
    <cellStyle name="Input 2 4 3 6" xfId="14577"/>
    <cellStyle name="Input 2 4 3 7" xfId="16822"/>
    <cellStyle name="Input 2 4 4" xfId="1615"/>
    <cellStyle name="Input 2 4 4 2" xfId="4844"/>
    <cellStyle name="Input 2 4 4 3" xfId="7369"/>
    <cellStyle name="Input 2 4 4 4" xfId="9894"/>
    <cellStyle name="Input 2 4 4 5" xfId="12190"/>
    <cellStyle name="Input 2 4 4 6" xfId="14658"/>
    <cellStyle name="Input 2 4 4 7" xfId="16904"/>
    <cellStyle name="Input 2 4 5" xfId="2562"/>
    <cellStyle name="Input 2 4 5 2" xfId="5789"/>
    <cellStyle name="Input 2 4 5 3" xfId="8316"/>
    <cellStyle name="Input 2 4 5 4" xfId="10830"/>
    <cellStyle name="Input 2 4 5 5" xfId="13134"/>
    <cellStyle name="Input 2 4 5 6" xfId="15598"/>
    <cellStyle name="Input 2 4 5 7" xfId="17842"/>
    <cellStyle name="Input 2 4 6" xfId="1356"/>
    <cellStyle name="Input 2 4 6 2" xfId="4585"/>
    <cellStyle name="Input 2 4 6 3" xfId="7111"/>
    <cellStyle name="Input 2 4 6 4" xfId="9639"/>
    <cellStyle name="Input 2 4 6 5" xfId="11933"/>
    <cellStyle name="Input 2 4 6 6" xfId="14401"/>
    <cellStyle name="Input 2 4 6 7" xfId="16650"/>
    <cellStyle name="Input 2 4 7" xfId="1412"/>
    <cellStyle name="Input 2 4 7 2" xfId="4641"/>
    <cellStyle name="Input 2 4 7 3" xfId="7166"/>
    <cellStyle name="Input 2 4 7 4" xfId="9693"/>
    <cellStyle name="Input 2 4 7 5" xfId="11987"/>
    <cellStyle name="Input 2 4 7 6" xfId="14457"/>
    <cellStyle name="Input 2 4 7 7" xfId="16703"/>
    <cellStyle name="Input 2 4 8" xfId="2652"/>
    <cellStyle name="Input 2 4 8 2" xfId="5879"/>
    <cellStyle name="Input 2 4 8 3" xfId="8406"/>
    <cellStyle name="Input 2 4 8 4" xfId="10920"/>
    <cellStyle name="Input 2 4 8 5" xfId="13224"/>
    <cellStyle name="Input 2 4 8 6" xfId="15688"/>
    <cellStyle name="Input 2 4 8 7" xfId="17931"/>
    <cellStyle name="Input 2 4 9" xfId="3385"/>
    <cellStyle name="Input 2 4 9 2" xfId="6610"/>
    <cellStyle name="Input 2 4 9 3" xfId="9139"/>
    <cellStyle name="Input 2 4 9 4" xfId="11650"/>
    <cellStyle name="Input 2 4 9 5" xfId="13954"/>
    <cellStyle name="Input 2 4 9 6" xfId="16419"/>
    <cellStyle name="Input 2 4 9 7" xfId="18658"/>
    <cellStyle name="Input 2 5" xfId="728"/>
    <cellStyle name="Input 2 5 10" xfId="1297"/>
    <cellStyle name="Input 2 5 10 2" xfId="4526"/>
    <cellStyle name="Input 2 5 10 3" xfId="7052"/>
    <cellStyle name="Input 2 5 10 4" xfId="9580"/>
    <cellStyle name="Input 2 5 10 5" xfId="11875"/>
    <cellStyle name="Input 2 5 10 6" xfId="14342"/>
    <cellStyle name="Input 2 5 10 7" xfId="16592"/>
    <cellStyle name="Input 2 5 11" xfId="4027"/>
    <cellStyle name="Input 2 5 12" xfId="3481"/>
    <cellStyle name="Input 2 5 13" xfId="4350"/>
    <cellStyle name="Input 2 5 14" xfId="14051"/>
    <cellStyle name="Input 2 5 15" xfId="20001"/>
    <cellStyle name="Input 2 5 16" xfId="19874"/>
    <cellStyle name="Input 2 5 2" xfId="2006"/>
    <cellStyle name="Input 2 5 2 2" xfId="5235"/>
    <cellStyle name="Input 2 5 2 3" xfId="7760"/>
    <cellStyle name="Input 2 5 2 4" xfId="10276"/>
    <cellStyle name="Input 2 5 2 5" xfId="12580"/>
    <cellStyle name="Input 2 5 2 6" xfId="15045"/>
    <cellStyle name="Input 2 5 2 7" xfId="17289"/>
    <cellStyle name="Input 2 5 3" xfId="2252"/>
    <cellStyle name="Input 2 5 3 2" xfId="5479"/>
    <cellStyle name="Input 2 5 3 3" xfId="8006"/>
    <cellStyle name="Input 2 5 3 4" xfId="10520"/>
    <cellStyle name="Input 2 5 3 5" xfId="12824"/>
    <cellStyle name="Input 2 5 3 6" xfId="15288"/>
    <cellStyle name="Input 2 5 3 7" xfId="17532"/>
    <cellStyle name="Input 2 5 4" xfId="2502"/>
    <cellStyle name="Input 2 5 4 2" xfId="5729"/>
    <cellStyle name="Input 2 5 4 3" xfId="8256"/>
    <cellStyle name="Input 2 5 4 4" xfId="10770"/>
    <cellStyle name="Input 2 5 4 5" xfId="13074"/>
    <cellStyle name="Input 2 5 4 6" xfId="15538"/>
    <cellStyle name="Input 2 5 4 7" xfId="17782"/>
    <cellStyle name="Input 2 5 5" xfId="2730"/>
    <cellStyle name="Input 2 5 5 2" xfId="5956"/>
    <cellStyle name="Input 2 5 5 3" xfId="8484"/>
    <cellStyle name="Input 2 5 5 4" xfId="10998"/>
    <cellStyle name="Input 2 5 5 5" xfId="13301"/>
    <cellStyle name="Input 2 5 5 6" xfId="15766"/>
    <cellStyle name="Input 2 5 5 7" xfId="18007"/>
    <cellStyle name="Input 2 5 6" xfId="2960"/>
    <cellStyle name="Input 2 5 6 2" xfId="6186"/>
    <cellStyle name="Input 2 5 6 3" xfId="8714"/>
    <cellStyle name="Input 2 5 6 4" xfId="11227"/>
    <cellStyle name="Input 2 5 6 5" xfId="13531"/>
    <cellStyle name="Input 2 5 6 6" xfId="15994"/>
    <cellStyle name="Input 2 5 6 7" xfId="18237"/>
    <cellStyle name="Input 2 5 7" xfId="3144"/>
    <cellStyle name="Input 2 5 7 2" xfId="6369"/>
    <cellStyle name="Input 2 5 7 3" xfId="8898"/>
    <cellStyle name="Input 2 5 7 4" xfId="11409"/>
    <cellStyle name="Input 2 5 7 5" xfId="13714"/>
    <cellStyle name="Input 2 5 7 6" xfId="16178"/>
    <cellStyle name="Input 2 5 7 7" xfId="18418"/>
    <cellStyle name="Input 2 5 8" xfId="3343"/>
    <cellStyle name="Input 2 5 8 2" xfId="6568"/>
    <cellStyle name="Input 2 5 8 3" xfId="9097"/>
    <cellStyle name="Input 2 5 8 4" xfId="11608"/>
    <cellStyle name="Input 2 5 8 5" xfId="13912"/>
    <cellStyle name="Input 2 5 8 6" xfId="16377"/>
    <cellStyle name="Input 2 5 8 7" xfId="18616"/>
    <cellStyle name="Input 2 5 9" xfId="2654"/>
    <cellStyle name="Input 2 5 9 2" xfId="5881"/>
    <cellStyle name="Input 2 5 9 3" xfId="8408"/>
    <cellStyle name="Input 2 5 9 4" xfId="10922"/>
    <cellStyle name="Input 2 5 9 5" xfId="13226"/>
    <cellStyle name="Input 2 5 9 6" xfId="15690"/>
    <cellStyle name="Input 2 5 9 7" xfId="17933"/>
    <cellStyle name="Input 2 6" xfId="664"/>
    <cellStyle name="Input 2 6 10" xfId="1233"/>
    <cellStyle name="Input 2 6 10 2" xfId="4462"/>
    <cellStyle name="Input 2 6 10 3" xfId="6988"/>
    <cellStyle name="Input 2 6 10 4" xfId="9516"/>
    <cellStyle name="Input 2 6 10 5" xfId="11811"/>
    <cellStyle name="Input 2 6 10 6" xfId="14278"/>
    <cellStyle name="Input 2 6 10 7" xfId="16528"/>
    <cellStyle name="Input 2 6 11" xfId="3963"/>
    <cellStyle name="Input 2 6 12" xfId="3663"/>
    <cellStyle name="Input 2 6 13" xfId="3556"/>
    <cellStyle name="Input 2 6 14" xfId="6931"/>
    <cellStyle name="Input 2 6 15" xfId="20163"/>
    <cellStyle name="Input 2 6 16" xfId="20536"/>
    <cellStyle name="Input 2 6 17" xfId="20802"/>
    <cellStyle name="Input 2 6 2" xfId="1942"/>
    <cellStyle name="Input 2 6 2 2" xfId="5171"/>
    <cellStyle name="Input 2 6 2 3" xfId="7696"/>
    <cellStyle name="Input 2 6 2 4" xfId="10212"/>
    <cellStyle name="Input 2 6 2 5" xfId="12516"/>
    <cellStyle name="Input 2 6 2 6" xfId="14981"/>
    <cellStyle name="Input 2 6 2 7" xfId="17225"/>
    <cellStyle name="Input 2 6 3" xfId="2188"/>
    <cellStyle name="Input 2 6 3 2" xfId="5415"/>
    <cellStyle name="Input 2 6 3 3" xfId="7942"/>
    <cellStyle name="Input 2 6 3 4" xfId="10456"/>
    <cellStyle name="Input 2 6 3 5" xfId="12760"/>
    <cellStyle name="Input 2 6 3 6" xfId="15224"/>
    <cellStyle name="Input 2 6 3 7" xfId="17468"/>
    <cellStyle name="Input 2 6 4" xfId="2438"/>
    <cellStyle name="Input 2 6 4 2" xfId="5665"/>
    <cellStyle name="Input 2 6 4 3" xfId="8192"/>
    <cellStyle name="Input 2 6 4 4" xfId="10706"/>
    <cellStyle name="Input 2 6 4 5" xfId="13010"/>
    <cellStyle name="Input 2 6 4 6" xfId="15474"/>
    <cellStyle name="Input 2 6 4 7" xfId="17718"/>
    <cellStyle name="Input 2 6 5" xfId="2084"/>
    <cellStyle name="Input 2 6 5 2" xfId="5312"/>
    <cellStyle name="Input 2 6 5 3" xfId="7838"/>
    <cellStyle name="Input 2 6 5 4" xfId="10354"/>
    <cellStyle name="Input 2 6 5 5" xfId="12657"/>
    <cellStyle name="Input 2 6 5 6" xfId="15123"/>
    <cellStyle name="Input 2 6 5 7" xfId="17366"/>
    <cellStyle name="Input 2 6 6" xfId="2896"/>
    <cellStyle name="Input 2 6 6 2" xfId="6122"/>
    <cellStyle name="Input 2 6 6 3" xfId="8650"/>
    <cellStyle name="Input 2 6 6 4" xfId="11163"/>
    <cellStyle name="Input 2 6 6 5" xfId="13467"/>
    <cellStyle name="Input 2 6 6 6" xfId="15930"/>
    <cellStyle name="Input 2 6 6 7" xfId="18173"/>
    <cellStyle name="Input 2 6 7" xfId="3080"/>
    <cellStyle name="Input 2 6 7 2" xfId="6305"/>
    <cellStyle name="Input 2 6 7 3" xfId="8834"/>
    <cellStyle name="Input 2 6 7 4" xfId="11345"/>
    <cellStyle name="Input 2 6 7 5" xfId="13650"/>
    <cellStyle name="Input 2 6 7 6" xfId="16114"/>
    <cellStyle name="Input 2 6 7 7" xfId="18354"/>
    <cellStyle name="Input 2 6 8" xfId="3279"/>
    <cellStyle name="Input 2 6 8 2" xfId="6504"/>
    <cellStyle name="Input 2 6 8 3" xfId="9033"/>
    <cellStyle name="Input 2 6 8 4" xfId="11544"/>
    <cellStyle name="Input 2 6 8 5" xfId="13848"/>
    <cellStyle name="Input 2 6 8 6" xfId="16313"/>
    <cellStyle name="Input 2 6 8 7" xfId="18552"/>
    <cellStyle name="Input 2 6 9" xfId="2414"/>
    <cellStyle name="Input 2 6 9 2" xfId="5641"/>
    <cellStyle name="Input 2 6 9 3" xfId="8168"/>
    <cellStyle name="Input 2 6 9 4" xfId="10682"/>
    <cellStyle name="Input 2 6 9 5" xfId="12986"/>
    <cellStyle name="Input 2 6 9 6" xfId="15450"/>
    <cellStyle name="Input 2 6 9 7" xfId="17694"/>
    <cellStyle name="Input 2 7" xfId="756"/>
    <cellStyle name="Input 2 7 10" xfId="1325"/>
    <cellStyle name="Input 2 7 10 2" xfId="4554"/>
    <cellStyle name="Input 2 7 10 3" xfId="7080"/>
    <cellStyle name="Input 2 7 10 4" xfId="9608"/>
    <cellStyle name="Input 2 7 10 5" xfId="11903"/>
    <cellStyle name="Input 2 7 10 6" xfId="14370"/>
    <cellStyle name="Input 2 7 10 7" xfId="16620"/>
    <cellStyle name="Input 2 7 11" xfId="4055"/>
    <cellStyle name="Input 2 7 12" xfId="3606"/>
    <cellStyle name="Input 2 7 13" xfId="9227"/>
    <cellStyle name="Input 2 7 14" xfId="6694"/>
    <cellStyle name="Input 2 7 15" xfId="20497"/>
    <cellStyle name="Input 2 7 16" xfId="20713"/>
    <cellStyle name="Input 2 7 2" xfId="2034"/>
    <cellStyle name="Input 2 7 2 2" xfId="5263"/>
    <cellStyle name="Input 2 7 2 3" xfId="7788"/>
    <cellStyle name="Input 2 7 2 4" xfId="10304"/>
    <cellStyle name="Input 2 7 2 5" xfId="12608"/>
    <cellStyle name="Input 2 7 2 6" xfId="15073"/>
    <cellStyle name="Input 2 7 2 7" xfId="17317"/>
    <cellStyle name="Input 2 7 3" xfId="2280"/>
    <cellStyle name="Input 2 7 3 2" xfId="5507"/>
    <cellStyle name="Input 2 7 3 3" xfId="8034"/>
    <cellStyle name="Input 2 7 3 4" xfId="10548"/>
    <cellStyle name="Input 2 7 3 5" xfId="12852"/>
    <cellStyle name="Input 2 7 3 6" xfId="15316"/>
    <cellStyle name="Input 2 7 3 7" xfId="17560"/>
    <cellStyle name="Input 2 7 4" xfId="2530"/>
    <cellStyle name="Input 2 7 4 2" xfId="5757"/>
    <cellStyle name="Input 2 7 4 3" xfId="8284"/>
    <cellStyle name="Input 2 7 4 4" xfId="10798"/>
    <cellStyle name="Input 2 7 4 5" xfId="13102"/>
    <cellStyle name="Input 2 7 4 6" xfId="15566"/>
    <cellStyle name="Input 2 7 4 7" xfId="17810"/>
    <cellStyle name="Input 2 7 5" xfId="2758"/>
    <cellStyle name="Input 2 7 5 2" xfId="5984"/>
    <cellStyle name="Input 2 7 5 3" xfId="8512"/>
    <cellStyle name="Input 2 7 5 4" xfId="11026"/>
    <cellStyle name="Input 2 7 5 5" xfId="13329"/>
    <cellStyle name="Input 2 7 5 6" xfId="15794"/>
    <cellStyle name="Input 2 7 5 7" xfId="18035"/>
    <cellStyle name="Input 2 7 6" xfId="2988"/>
    <cellStyle name="Input 2 7 6 2" xfId="6214"/>
    <cellStyle name="Input 2 7 6 3" xfId="8742"/>
    <cellStyle name="Input 2 7 6 4" xfId="11255"/>
    <cellStyle name="Input 2 7 6 5" xfId="13559"/>
    <cellStyle name="Input 2 7 6 6" xfId="16022"/>
    <cellStyle name="Input 2 7 6 7" xfId="18265"/>
    <cellStyle name="Input 2 7 7" xfId="3172"/>
    <cellStyle name="Input 2 7 7 2" xfId="6397"/>
    <cellStyle name="Input 2 7 7 3" xfId="8926"/>
    <cellStyle name="Input 2 7 7 4" xfId="11437"/>
    <cellStyle name="Input 2 7 7 5" xfId="13742"/>
    <cellStyle name="Input 2 7 7 6" xfId="16206"/>
    <cellStyle name="Input 2 7 7 7" xfId="18446"/>
    <cellStyle name="Input 2 7 8" xfId="3371"/>
    <cellStyle name="Input 2 7 8 2" xfId="6596"/>
    <cellStyle name="Input 2 7 8 3" xfId="9125"/>
    <cellStyle name="Input 2 7 8 4" xfId="11636"/>
    <cellStyle name="Input 2 7 8 5" xfId="13940"/>
    <cellStyle name="Input 2 7 8 6" xfId="16405"/>
    <cellStyle name="Input 2 7 8 7" xfId="18644"/>
    <cellStyle name="Input 2 7 9" xfId="2999"/>
    <cellStyle name="Input 2 7 9 2" xfId="6225"/>
    <cellStyle name="Input 2 7 9 3" xfId="8753"/>
    <cellStyle name="Input 2 7 9 4" xfId="11266"/>
    <cellStyle name="Input 2 7 9 5" xfId="13570"/>
    <cellStyle name="Input 2 7 9 6" xfId="16033"/>
    <cellStyle name="Input 2 7 9 7" xfId="18276"/>
    <cellStyle name="Input 2 8" xfId="1383"/>
    <cellStyle name="Input 2 8 10" xfId="20837"/>
    <cellStyle name="Input 2 8 2" xfId="4612"/>
    <cellStyle name="Input 2 8 3" xfId="7137"/>
    <cellStyle name="Input 2 8 4" xfId="9666"/>
    <cellStyle name="Input 2 8 5" xfId="11959"/>
    <cellStyle name="Input 2 8 6" xfId="14428"/>
    <cellStyle name="Input 2 8 7" xfId="16676"/>
    <cellStyle name="Input 2 8 8" xfId="20197"/>
    <cellStyle name="Input 2 8 9" xfId="20550"/>
    <cellStyle name="Input 2 9" xfId="1331"/>
    <cellStyle name="Input 2 9 10" xfId="20738"/>
    <cellStyle name="Input 2 9 2" xfId="4560"/>
    <cellStyle name="Input 2 9 3" xfId="7086"/>
    <cellStyle name="Input 2 9 4" xfId="9614"/>
    <cellStyle name="Input 2 9 5" xfId="11908"/>
    <cellStyle name="Input 2 9 6" xfId="14376"/>
    <cellStyle name="Input 2 9 7" xfId="16625"/>
    <cellStyle name="Input 2 9 8" xfId="20095"/>
    <cellStyle name="Input 2 9 9" xfId="20514"/>
    <cellStyle name="Input 3" xfId="144"/>
    <cellStyle name="Input 3 10" xfId="1747"/>
    <cellStyle name="Input 3 10 2" xfId="4976"/>
    <cellStyle name="Input 3 10 3" xfId="7501"/>
    <cellStyle name="Input 3 10 4" xfId="10021"/>
    <cellStyle name="Input 3 10 5" xfId="12322"/>
    <cellStyle name="Input 3 10 6" xfId="14788"/>
    <cellStyle name="Input 3 10 7" xfId="17033"/>
    <cellStyle name="Input 3 11" xfId="2351"/>
    <cellStyle name="Input 3 11 2" xfId="5578"/>
    <cellStyle name="Input 3 11 3" xfId="8105"/>
    <cellStyle name="Input 3 11 4" xfId="10619"/>
    <cellStyle name="Input 3 11 5" xfId="12923"/>
    <cellStyle name="Input 3 11 6" xfId="15387"/>
    <cellStyle name="Input 3 11 7" xfId="17631"/>
    <cellStyle name="Input 3 12" xfId="2673"/>
    <cellStyle name="Input 3 12 2" xfId="5900"/>
    <cellStyle name="Input 3 12 3" xfId="8427"/>
    <cellStyle name="Input 3 12 4" xfId="10941"/>
    <cellStyle name="Input 3 12 5" xfId="13245"/>
    <cellStyle name="Input 3 12 6" xfId="15709"/>
    <cellStyle name="Input 3 12 7" xfId="17951"/>
    <cellStyle name="Input 3 13" xfId="783"/>
    <cellStyle name="Input 3 13 2" xfId="4077"/>
    <cellStyle name="Input 3 13 3" xfId="3500"/>
    <cellStyle name="Input 3 13 4" xfId="4200"/>
    <cellStyle name="Input 3 13 5" xfId="9443"/>
    <cellStyle name="Input 3 13 6" xfId="6698"/>
    <cellStyle name="Input 3 13 7" xfId="14142"/>
    <cellStyle name="Input 3 14" xfId="3552"/>
    <cellStyle name="Input 3 15" xfId="3868"/>
    <cellStyle name="Input 3 16" xfId="3735"/>
    <cellStyle name="Input 3 17" xfId="18793"/>
    <cellStyle name="Input 3 18" xfId="18990"/>
    <cellStyle name="Input 3 19" xfId="19077"/>
    <cellStyle name="Input 3 2" xfId="257"/>
    <cellStyle name="Input 3 2 10" xfId="2570"/>
    <cellStyle name="Input 3 2 10 2" xfId="5797"/>
    <cellStyle name="Input 3 2 10 3" xfId="8324"/>
    <cellStyle name="Input 3 2 10 4" xfId="10838"/>
    <cellStyle name="Input 3 2 10 5" xfId="13142"/>
    <cellStyle name="Input 3 2 10 6" xfId="15606"/>
    <cellStyle name="Input 3 2 10 7" xfId="17850"/>
    <cellStyle name="Input 3 2 11" xfId="2802"/>
    <cellStyle name="Input 3 2 11 2" xfId="6028"/>
    <cellStyle name="Input 3 2 11 3" xfId="8556"/>
    <cellStyle name="Input 3 2 11 4" xfId="11069"/>
    <cellStyle name="Input 3 2 11 5" xfId="13373"/>
    <cellStyle name="Input 3 2 11 6" xfId="15837"/>
    <cellStyle name="Input 3 2 11 7" xfId="18079"/>
    <cellStyle name="Input 3 2 12" xfId="2701"/>
    <cellStyle name="Input 3 2 12 2" xfId="5928"/>
    <cellStyle name="Input 3 2 12 3" xfId="8455"/>
    <cellStyle name="Input 3 2 12 4" xfId="10969"/>
    <cellStyle name="Input 3 2 12 5" xfId="13273"/>
    <cellStyle name="Input 3 2 12 6" xfId="15737"/>
    <cellStyle name="Input 3 2 12 7" xfId="17979"/>
    <cellStyle name="Input 3 2 13" xfId="844"/>
    <cellStyle name="Input 3 2 13 2" xfId="4129"/>
    <cellStyle name="Input 3 2 13 3" xfId="6688"/>
    <cellStyle name="Input 3 2 13 4" xfId="9216"/>
    <cellStyle name="Input 3 2 13 5" xfId="9340"/>
    <cellStyle name="Input 3 2 13 6" xfId="14043"/>
    <cellStyle name="Input 3 2 13 7" xfId="4091"/>
    <cellStyle name="Input 3 2 14" xfId="4388"/>
    <cellStyle name="Input 3 2 15" xfId="6843"/>
    <cellStyle name="Input 3 2 16" xfId="3530"/>
    <cellStyle name="Input 3 2 17" xfId="6736"/>
    <cellStyle name="Input 3 2 18" xfId="18881"/>
    <cellStyle name="Input 3 2 19" xfId="19058"/>
    <cellStyle name="Input 3 2 2" xfId="555"/>
    <cellStyle name="Input 3 2 2 10" xfId="1126"/>
    <cellStyle name="Input 3 2 2 10 2" xfId="4369"/>
    <cellStyle name="Input 3 2 2 10 3" xfId="6908"/>
    <cellStyle name="Input 3 2 2 10 4" xfId="9437"/>
    <cellStyle name="Input 3 2 2 10 5" xfId="11754"/>
    <cellStyle name="Input 3 2 2 10 6" xfId="14217"/>
    <cellStyle name="Input 3 2 2 10 7" xfId="16498"/>
    <cellStyle name="Input 3 2 2 11" xfId="3880"/>
    <cellStyle name="Input 3 2 2 12" xfId="4346"/>
    <cellStyle name="Input 3 2 2 13" xfId="9356"/>
    <cellStyle name="Input 3 2 2 14" xfId="3457"/>
    <cellStyle name="Input 3 2 2 15" xfId="20059"/>
    <cellStyle name="Input 3 2 2 16" xfId="19905"/>
    <cellStyle name="Input 3 2 2 2" xfId="1844"/>
    <cellStyle name="Input 3 2 2 2 2" xfId="5073"/>
    <cellStyle name="Input 3 2 2 2 3" xfId="7598"/>
    <cellStyle name="Input 3 2 2 2 4" xfId="10115"/>
    <cellStyle name="Input 3 2 2 2 5" xfId="12419"/>
    <cellStyle name="Input 3 2 2 2 6" xfId="14883"/>
    <cellStyle name="Input 3 2 2 2 7" xfId="17128"/>
    <cellStyle name="Input 3 2 2 3" xfId="2093"/>
    <cellStyle name="Input 3 2 2 3 2" xfId="5321"/>
    <cellStyle name="Input 3 2 2 3 3" xfId="7847"/>
    <cellStyle name="Input 3 2 2 3 4" xfId="10363"/>
    <cellStyle name="Input 3 2 2 3 5" xfId="12666"/>
    <cellStyle name="Input 3 2 2 3 6" xfId="15132"/>
    <cellStyle name="Input 3 2 2 3 7" xfId="17375"/>
    <cellStyle name="Input 3 2 2 4" xfId="2349"/>
    <cellStyle name="Input 3 2 2 4 2" xfId="5576"/>
    <cellStyle name="Input 3 2 2 4 3" xfId="8103"/>
    <cellStyle name="Input 3 2 2 4 4" xfId="10617"/>
    <cellStyle name="Input 3 2 2 4 5" xfId="12921"/>
    <cellStyle name="Input 3 2 2 4 6" xfId="15385"/>
    <cellStyle name="Input 3 2 2 4 7" xfId="17629"/>
    <cellStyle name="Input 3 2 2 5" xfId="2544"/>
    <cellStyle name="Input 3 2 2 5 2" xfId="5771"/>
    <cellStyle name="Input 3 2 2 5 3" xfId="8298"/>
    <cellStyle name="Input 3 2 2 5 4" xfId="10812"/>
    <cellStyle name="Input 3 2 2 5 5" xfId="13116"/>
    <cellStyle name="Input 3 2 2 5 6" xfId="15580"/>
    <cellStyle name="Input 3 2 2 5 7" xfId="17824"/>
    <cellStyle name="Input 3 2 2 6" xfId="2819"/>
    <cellStyle name="Input 3 2 2 6 2" xfId="6045"/>
    <cellStyle name="Input 3 2 2 6 3" xfId="8573"/>
    <cellStyle name="Input 3 2 2 6 4" xfId="11086"/>
    <cellStyle name="Input 3 2 2 6 5" xfId="13390"/>
    <cellStyle name="Input 3 2 2 6 6" xfId="15854"/>
    <cellStyle name="Input 3 2 2 6 7" xfId="18096"/>
    <cellStyle name="Input 3 2 2 7" xfId="3015"/>
    <cellStyle name="Input 3 2 2 7 2" xfId="6241"/>
    <cellStyle name="Input 3 2 2 7 3" xfId="8769"/>
    <cellStyle name="Input 3 2 2 7 4" xfId="11282"/>
    <cellStyle name="Input 3 2 2 7 5" xfId="13586"/>
    <cellStyle name="Input 3 2 2 7 6" xfId="16049"/>
    <cellStyle name="Input 3 2 2 7 7" xfId="18292"/>
    <cellStyle name="Input 3 2 2 8" xfId="3223"/>
    <cellStyle name="Input 3 2 2 8 2" xfId="6448"/>
    <cellStyle name="Input 3 2 2 8 3" xfId="8977"/>
    <cellStyle name="Input 3 2 2 8 4" xfId="11488"/>
    <cellStyle name="Input 3 2 2 8 5" xfId="13792"/>
    <cellStyle name="Input 3 2 2 8 6" xfId="16257"/>
    <cellStyle name="Input 3 2 2 8 7" xfId="18496"/>
    <cellStyle name="Input 3 2 2 9" xfId="3380"/>
    <cellStyle name="Input 3 2 2 9 2" xfId="6605"/>
    <cellStyle name="Input 3 2 2 9 3" xfId="9134"/>
    <cellStyle name="Input 3 2 2 9 4" xfId="11645"/>
    <cellStyle name="Input 3 2 2 9 5" xfId="13949"/>
    <cellStyle name="Input 3 2 2 9 6" xfId="16414"/>
    <cellStyle name="Input 3 2 2 9 7" xfId="18653"/>
    <cellStyle name="Input 3 2 20" xfId="19023"/>
    <cellStyle name="Input 3 2 21" xfId="18989"/>
    <cellStyle name="Input 3 2 22" xfId="19069"/>
    <cellStyle name="Input 3 2 23" xfId="19090"/>
    <cellStyle name="Input 3 2 24" xfId="19249"/>
    <cellStyle name="Input 3 2 25" xfId="19527"/>
    <cellStyle name="Input 3 2 26" xfId="19320"/>
    <cellStyle name="Input 3 2 27" xfId="19281"/>
    <cellStyle name="Input 3 2 28" xfId="19283"/>
    <cellStyle name="Input 3 2 29" xfId="20354"/>
    <cellStyle name="Input 3 2 3" xfId="725"/>
    <cellStyle name="Input 3 2 3 10" xfId="1294"/>
    <cellStyle name="Input 3 2 3 10 2" xfId="4523"/>
    <cellStyle name="Input 3 2 3 10 3" xfId="7049"/>
    <cellStyle name="Input 3 2 3 10 4" xfId="9577"/>
    <cellStyle name="Input 3 2 3 10 5" xfId="11872"/>
    <cellStyle name="Input 3 2 3 10 6" xfId="14339"/>
    <cellStyle name="Input 3 2 3 10 7" xfId="16589"/>
    <cellStyle name="Input 3 2 3 11" xfId="4024"/>
    <cellStyle name="Input 3 2 3 12" xfId="3484"/>
    <cellStyle name="Input 3 2 3 13" xfId="9232"/>
    <cellStyle name="Input 3 2 3 14" xfId="14050"/>
    <cellStyle name="Input 3 2 3 15" xfId="19925"/>
    <cellStyle name="Input 3 2 3 16" xfId="20434"/>
    <cellStyle name="Input 3 2 3 2" xfId="2003"/>
    <cellStyle name="Input 3 2 3 2 2" xfId="5232"/>
    <cellStyle name="Input 3 2 3 2 3" xfId="7757"/>
    <cellStyle name="Input 3 2 3 2 4" xfId="10273"/>
    <cellStyle name="Input 3 2 3 2 5" xfId="12577"/>
    <cellStyle name="Input 3 2 3 2 6" xfId="15042"/>
    <cellStyle name="Input 3 2 3 2 7" xfId="17286"/>
    <cellStyle name="Input 3 2 3 3" xfId="2249"/>
    <cellStyle name="Input 3 2 3 3 2" xfId="5476"/>
    <cellStyle name="Input 3 2 3 3 3" xfId="8003"/>
    <cellStyle name="Input 3 2 3 3 4" xfId="10517"/>
    <cellStyle name="Input 3 2 3 3 5" xfId="12821"/>
    <cellStyle name="Input 3 2 3 3 6" xfId="15285"/>
    <cellStyle name="Input 3 2 3 3 7" xfId="17529"/>
    <cellStyle name="Input 3 2 3 4" xfId="2499"/>
    <cellStyle name="Input 3 2 3 4 2" xfId="5726"/>
    <cellStyle name="Input 3 2 3 4 3" xfId="8253"/>
    <cellStyle name="Input 3 2 3 4 4" xfId="10767"/>
    <cellStyle name="Input 3 2 3 4 5" xfId="13071"/>
    <cellStyle name="Input 3 2 3 4 6" xfId="15535"/>
    <cellStyle name="Input 3 2 3 4 7" xfId="17779"/>
    <cellStyle name="Input 3 2 3 5" xfId="2727"/>
    <cellStyle name="Input 3 2 3 5 2" xfId="5953"/>
    <cellStyle name="Input 3 2 3 5 3" xfId="8481"/>
    <cellStyle name="Input 3 2 3 5 4" xfId="10995"/>
    <cellStyle name="Input 3 2 3 5 5" xfId="13298"/>
    <cellStyle name="Input 3 2 3 5 6" xfId="15763"/>
    <cellStyle name="Input 3 2 3 5 7" xfId="18004"/>
    <cellStyle name="Input 3 2 3 6" xfId="2957"/>
    <cellStyle name="Input 3 2 3 6 2" xfId="6183"/>
    <cellStyle name="Input 3 2 3 6 3" xfId="8711"/>
    <cellStyle name="Input 3 2 3 6 4" xfId="11224"/>
    <cellStyle name="Input 3 2 3 6 5" xfId="13528"/>
    <cellStyle name="Input 3 2 3 6 6" xfId="15991"/>
    <cellStyle name="Input 3 2 3 6 7" xfId="18234"/>
    <cellStyle name="Input 3 2 3 7" xfId="3141"/>
    <cellStyle name="Input 3 2 3 7 2" xfId="6366"/>
    <cellStyle name="Input 3 2 3 7 3" xfId="8895"/>
    <cellStyle name="Input 3 2 3 7 4" xfId="11406"/>
    <cellStyle name="Input 3 2 3 7 5" xfId="13711"/>
    <cellStyle name="Input 3 2 3 7 6" xfId="16175"/>
    <cellStyle name="Input 3 2 3 7 7" xfId="18415"/>
    <cellStyle name="Input 3 2 3 8" xfId="3340"/>
    <cellStyle name="Input 3 2 3 8 2" xfId="6565"/>
    <cellStyle name="Input 3 2 3 8 3" xfId="9094"/>
    <cellStyle name="Input 3 2 3 8 4" xfId="11605"/>
    <cellStyle name="Input 3 2 3 8 5" xfId="13909"/>
    <cellStyle name="Input 3 2 3 8 6" xfId="16374"/>
    <cellStyle name="Input 3 2 3 8 7" xfId="18613"/>
    <cellStyle name="Input 3 2 3 9" xfId="2430"/>
    <cellStyle name="Input 3 2 3 9 2" xfId="5657"/>
    <cellStyle name="Input 3 2 3 9 3" xfId="8184"/>
    <cellStyle name="Input 3 2 3 9 4" xfId="10698"/>
    <cellStyle name="Input 3 2 3 9 5" xfId="13002"/>
    <cellStyle name="Input 3 2 3 9 6" xfId="15466"/>
    <cellStyle name="Input 3 2 3 9 7" xfId="17710"/>
    <cellStyle name="Input 3 2 30" xfId="21077"/>
    <cellStyle name="Input 3 2 4" xfId="665"/>
    <cellStyle name="Input 3 2 4 10" xfId="1234"/>
    <cellStyle name="Input 3 2 4 10 2" xfId="4463"/>
    <cellStyle name="Input 3 2 4 10 3" xfId="6989"/>
    <cellStyle name="Input 3 2 4 10 4" xfId="9517"/>
    <cellStyle name="Input 3 2 4 10 5" xfId="11812"/>
    <cellStyle name="Input 3 2 4 10 6" xfId="14279"/>
    <cellStyle name="Input 3 2 4 10 7" xfId="16529"/>
    <cellStyle name="Input 3 2 4 11" xfId="3964"/>
    <cellStyle name="Input 3 2 4 12" xfId="4136"/>
    <cellStyle name="Input 3 2 4 13" xfId="3697"/>
    <cellStyle name="Input 3 2 4 14" xfId="4302"/>
    <cellStyle name="Input 3 2 4 15" xfId="19930"/>
    <cellStyle name="Input 3 2 4 16" xfId="20400"/>
    <cellStyle name="Input 3 2 4 2" xfId="1943"/>
    <cellStyle name="Input 3 2 4 2 2" xfId="5172"/>
    <cellStyle name="Input 3 2 4 2 3" xfId="7697"/>
    <cellStyle name="Input 3 2 4 2 4" xfId="10213"/>
    <cellStyle name="Input 3 2 4 2 5" xfId="12517"/>
    <cellStyle name="Input 3 2 4 2 6" xfId="14982"/>
    <cellStyle name="Input 3 2 4 2 7" xfId="17226"/>
    <cellStyle name="Input 3 2 4 3" xfId="2189"/>
    <cellStyle name="Input 3 2 4 3 2" xfId="5416"/>
    <cellStyle name="Input 3 2 4 3 3" xfId="7943"/>
    <cellStyle name="Input 3 2 4 3 4" xfId="10457"/>
    <cellStyle name="Input 3 2 4 3 5" xfId="12761"/>
    <cellStyle name="Input 3 2 4 3 6" xfId="15225"/>
    <cellStyle name="Input 3 2 4 3 7" xfId="17469"/>
    <cellStyle name="Input 3 2 4 4" xfId="2439"/>
    <cellStyle name="Input 3 2 4 4 2" xfId="5666"/>
    <cellStyle name="Input 3 2 4 4 3" xfId="8193"/>
    <cellStyle name="Input 3 2 4 4 4" xfId="10707"/>
    <cellStyle name="Input 3 2 4 4 5" xfId="13011"/>
    <cellStyle name="Input 3 2 4 4 6" xfId="15475"/>
    <cellStyle name="Input 3 2 4 4 7" xfId="17719"/>
    <cellStyle name="Input 3 2 4 5" xfId="1504"/>
    <cellStyle name="Input 3 2 4 5 2" xfId="4733"/>
    <cellStyle name="Input 3 2 4 5 3" xfId="7258"/>
    <cellStyle name="Input 3 2 4 5 4" xfId="9785"/>
    <cellStyle name="Input 3 2 4 5 5" xfId="12079"/>
    <cellStyle name="Input 3 2 4 5 6" xfId="14549"/>
    <cellStyle name="Input 3 2 4 5 7" xfId="16795"/>
    <cellStyle name="Input 3 2 4 6" xfId="2897"/>
    <cellStyle name="Input 3 2 4 6 2" xfId="6123"/>
    <cellStyle name="Input 3 2 4 6 3" xfId="8651"/>
    <cellStyle name="Input 3 2 4 6 4" xfId="11164"/>
    <cellStyle name="Input 3 2 4 6 5" xfId="13468"/>
    <cellStyle name="Input 3 2 4 6 6" xfId="15931"/>
    <cellStyle name="Input 3 2 4 6 7" xfId="18174"/>
    <cellStyle name="Input 3 2 4 7" xfId="3081"/>
    <cellStyle name="Input 3 2 4 7 2" xfId="6306"/>
    <cellStyle name="Input 3 2 4 7 3" xfId="8835"/>
    <cellStyle name="Input 3 2 4 7 4" xfId="11346"/>
    <cellStyle name="Input 3 2 4 7 5" xfId="13651"/>
    <cellStyle name="Input 3 2 4 7 6" xfId="16115"/>
    <cellStyle name="Input 3 2 4 7 7" xfId="18355"/>
    <cellStyle name="Input 3 2 4 8" xfId="3280"/>
    <cellStyle name="Input 3 2 4 8 2" xfId="6505"/>
    <cellStyle name="Input 3 2 4 8 3" xfId="9034"/>
    <cellStyle name="Input 3 2 4 8 4" xfId="11545"/>
    <cellStyle name="Input 3 2 4 8 5" xfId="13849"/>
    <cellStyle name="Input 3 2 4 8 6" xfId="16314"/>
    <cellStyle name="Input 3 2 4 8 7" xfId="18553"/>
    <cellStyle name="Input 3 2 4 9" xfId="2798"/>
    <cellStyle name="Input 3 2 4 9 2" xfId="6024"/>
    <cellStyle name="Input 3 2 4 9 3" xfId="8552"/>
    <cellStyle name="Input 3 2 4 9 4" xfId="11065"/>
    <cellStyle name="Input 3 2 4 9 5" xfId="13369"/>
    <cellStyle name="Input 3 2 4 9 6" xfId="15833"/>
    <cellStyle name="Input 3 2 4 9 7" xfId="18075"/>
    <cellStyle name="Input 3 2 5" xfId="700"/>
    <cellStyle name="Input 3 2 5 10" xfId="1269"/>
    <cellStyle name="Input 3 2 5 10 2" xfId="4498"/>
    <cellStyle name="Input 3 2 5 10 3" xfId="7024"/>
    <cellStyle name="Input 3 2 5 10 4" xfId="9552"/>
    <cellStyle name="Input 3 2 5 10 5" xfId="11847"/>
    <cellStyle name="Input 3 2 5 10 6" xfId="14314"/>
    <cellStyle name="Input 3 2 5 10 7" xfId="16564"/>
    <cellStyle name="Input 3 2 5 11" xfId="3999"/>
    <cellStyle name="Input 3 2 5 12" xfId="4131"/>
    <cellStyle name="Input 3 2 5 13" xfId="9349"/>
    <cellStyle name="Input 3 2 5 14" xfId="3608"/>
    <cellStyle name="Input 3 2 5 15" xfId="20386"/>
    <cellStyle name="Input 3 2 5 16" xfId="20488"/>
    <cellStyle name="Input 3 2 5 2" xfId="1978"/>
    <cellStyle name="Input 3 2 5 2 2" xfId="5207"/>
    <cellStyle name="Input 3 2 5 2 3" xfId="7732"/>
    <cellStyle name="Input 3 2 5 2 4" xfId="10248"/>
    <cellStyle name="Input 3 2 5 2 5" xfId="12552"/>
    <cellStyle name="Input 3 2 5 2 6" xfId="15017"/>
    <cellStyle name="Input 3 2 5 2 7" xfId="17261"/>
    <cellStyle name="Input 3 2 5 3" xfId="2224"/>
    <cellStyle name="Input 3 2 5 3 2" xfId="5451"/>
    <cellStyle name="Input 3 2 5 3 3" xfId="7978"/>
    <cellStyle name="Input 3 2 5 3 4" xfId="10492"/>
    <cellStyle name="Input 3 2 5 3 5" xfId="12796"/>
    <cellStyle name="Input 3 2 5 3 6" xfId="15260"/>
    <cellStyle name="Input 3 2 5 3 7" xfId="17504"/>
    <cellStyle name="Input 3 2 5 4" xfId="2474"/>
    <cellStyle name="Input 3 2 5 4 2" xfId="5701"/>
    <cellStyle name="Input 3 2 5 4 3" xfId="8228"/>
    <cellStyle name="Input 3 2 5 4 4" xfId="10742"/>
    <cellStyle name="Input 3 2 5 4 5" xfId="13046"/>
    <cellStyle name="Input 3 2 5 4 6" xfId="15510"/>
    <cellStyle name="Input 3 2 5 4 7" xfId="17754"/>
    <cellStyle name="Input 3 2 5 5" xfId="1586"/>
    <cellStyle name="Input 3 2 5 5 2" xfId="4815"/>
    <cellStyle name="Input 3 2 5 5 3" xfId="7340"/>
    <cellStyle name="Input 3 2 5 5 4" xfId="9866"/>
    <cellStyle name="Input 3 2 5 5 5" xfId="12161"/>
    <cellStyle name="Input 3 2 5 5 6" xfId="14630"/>
    <cellStyle name="Input 3 2 5 5 7" xfId="16875"/>
    <cellStyle name="Input 3 2 5 6" xfId="2932"/>
    <cellStyle name="Input 3 2 5 6 2" xfId="6158"/>
    <cellStyle name="Input 3 2 5 6 3" xfId="8686"/>
    <cellStyle name="Input 3 2 5 6 4" xfId="11199"/>
    <cellStyle name="Input 3 2 5 6 5" xfId="13503"/>
    <cellStyle name="Input 3 2 5 6 6" xfId="15966"/>
    <cellStyle name="Input 3 2 5 6 7" xfId="18209"/>
    <cellStyle name="Input 3 2 5 7" xfId="3116"/>
    <cellStyle name="Input 3 2 5 7 2" xfId="6341"/>
    <cellStyle name="Input 3 2 5 7 3" xfId="8870"/>
    <cellStyle name="Input 3 2 5 7 4" xfId="11381"/>
    <cellStyle name="Input 3 2 5 7 5" xfId="13686"/>
    <cellStyle name="Input 3 2 5 7 6" xfId="16150"/>
    <cellStyle name="Input 3 2 5 7 7" xfId="18390"/>
    <cellStyle name="Input 3 2 5 8" xfId="3315"/>
    <cellStyle name="Input 3 2 5 8 2" xfId="6540"/>
    <cellStyle name="Input 3 2 5 8 3" xfId="9069"/>
    <cellStyle name="Input 3 2 5 8 4" xfId="11580"/>
    <cellStyle name="Input 3 2 5 8 5" xfId="13884"/>
    <cellStyle name="Input 3 2 5 8 6" xfId="16349"/>
    <cellStyle name="Input 3 2 5 8 7" xfId="18588"/>
    <cellStyle name="Input 3 2 5 9" xfId="3377"/>
    <cellStyle name="Input 3 2 5 9 2" xfId="6602"/>
    <cellStyle name="Input 3 2 5 9 3" xfId="9131"/>
    <cellStyle name="Input 3 2 5 9 4" xfId="11642"/>
    <cellStyle name="Input 3 2 5 9 5" xfId="13946"/>
    <cellStyle name="Input 3 2 5 9 6" xfId="16411"/>
    <cellStyle name="Input 3 2 5 9 7" xfId="18650"/>
    <cellStyle name="Input 3 2 6" xfId="1568"/>
    <cellStyle name="Input 3 2 6 10" xfId="20219"/>
    <cellStyle name="Input 3 2 6 2" xfId="4797"/>
    <cellStyle name="Input 3 2 6 3" xfId="7322"/>
    <cellStyle name="Input 3 2 6 4" xfId="9848"/>
    <cellStyle name="Input 3 2 6 5" xfId="12143"/>
    <cellStyle name="Input 3 2 6 6" xfId="14613"/>
    <cellStyle name="Input 3 2 6 7" xfId="16857"/>
    <cellStyle name="Input 3 2 6 8" xfId="19965"/>
    <cellStyle name="Input 3 2 6 9" xfId="20409"/>
    <cellStyle name="Input 3 2 7" xfId="1610"/>
    <cellStyle name="Input 3 2 7 10" xfId="20734"/>
    <cellStyle name="Input 3 2 7 2" xfId="4839"/>
    <cellStyle name="Input 3 2 7 3" xfId="7364"/>
    <cellStyle name="Input 3 2 7 4" xfId="9889"/>
    <cellStyle name="Input 3 2 7 5" xfId="12185"/>
    <cellStyle name="Input 3 2 7 6" xfId="14653"/>
    <cellStyle name="Input 3 2 7 7" xfId="16899"/>
    <cellStyle name="Input 3 2 7 8" xfId="20091"/>
    <cellStyle name="Input 3 2 7 9" xfId="20511"/>
    <cellStyle name="Input 3 2 8" xfId="2169"/>
    <cellStyle name="Input 3 2 8 10" xfId="20229"/>
    <cellStyle name="Input 3 2 8 2" xfId="5397"/>
    <cellStyle name="Input 3 2 8 3" xfId="7923"/>
    <cellStyle name="Input 3 2 8 4" xfId="10439"/>
    <cellStyle name="Input 3 2 8 5" xfId="12742"/>
    <cellStyle name="Input 3 2 8 6" xfId="15207"/>
    <cellStyle name="Input 3 2 8 7" xfId="17451"/>
    <cellStyle name="Input 3 2 8 8" xfId="20052"/>
    <cellStyle name="Input 3 2 8 9" xfId="20479"/>
    <cellStyle name="Input 3 2 9" xfId="2323"/>
    <cellStyle name="Input 3 2 9 10" xfId="20732"/>
    <cellStyle name="Input 3 2 9 2" xfId="5550"/>
    <cellStyle name="Input 3 2 9 3" xfId="8077"/>
    <cellStyle name="Input 3 2 9 4" xfId="10591"/>
    <cellStyle name="Input 3 2 9 5" xfId="12895"/>
    <cellStyle name="Input 3 2 9 6" xfId="15359"/>
    <cellStyle name="Input 3 2 9 7" xfId="17603"/>
    <cellStyle name="Input 3 2 9 8" xfId="20089"/>
    <cellStyle name="Input 3 2 9 9" xfId="20509"/>
    <cellStyle name="Input 3 20" xfId="18764"/>
    <cellStyle name="Input 3 21" xfId="19107"/>
    <cellStyle name="Input 3 22" xfId="18981"/>
    <cellStyle name="Input 3 23" xfId="19012"/>
    <cellStyle name="Input 3 24" xfId="19292"/>
    <cellStyle name="Input 3 25" xfId="19343"/>
    <cellStyle name="Input 3 26" xfId="19576"/>
    <cellStyle name="Input 3 27" xfId="19548"/>
    <cellStyle name="Input 3 28" xfId="20355"/>
    <cellStyle name="Input 3 3" xfId="430"/>
    <cellStyle name="Input 3 3 10" xfId="1002"/>
    <cellStyle name="Input 3 3 10 2" xfId="4265"/>
    <cellStyle name="Input 3 3 10 3" xfId="6806"/>
    <cellStyle name="Input 3 3 10 4" xfId="9336"/>
    <cellStyle name="Input 3 3 10 5" xfId="3718"/>
    <cellStyle name="Input 3 3 10 6" xfId="14135"/>
    <cellStyle name="Input 3 3 10 7" xfId="3450"/>
    <cellStyle name="Input 3 3 11" xfId="3777"/>
    <cellStyle name="Input 3 3 12" xfId="3934"/>
    <cellStyle name="Input 3 3 13" xfId="9259"/>
    <cellStyle name="Input 3 3 14" xfId="11793"/>
    <cellStyle name="Input 3 3 15" xfId="20035"/>
    <cellStyle name="Input 3 3 16" xfId="19893"/>
    <cellStyle name="Input 3 3 2" xfId="1733"/>
    <cellStyle name="Input 3 3 2 2" xfId="4962"/>
    <cellStyle name="Input 3 3 2 3" xfId="7487"/>
    <cellStyle name="Input 3 3 2 4" xfId="10008"/>
    <cellStyle name="Input 3 3 2 5" xfId="12308"/>
    <cellStyle name="Input 3 3 2 6" xfId="14775"/>
    <cellStyle name="Input 3 3 2 7" xfId="17019"/>
    <cellStyle name="Input 3 3 3" xfId="1531"/>
    <cellStyle name="Input 3 3 3 2" xfId="4760"/>
    <cellStyle name="Input 3 3 3 3" xfId="7285"/>
    <cellStyle name="Input 3 3 3 4" xfId="9811"/>
    <cellStyle name="Input 3 3 3 5" xfId="12106"/>
    <cellStyle name="Input 3 3 3 6" xfId="14576"/>
    <cellStyle name="Input 3 3 3 7" xfId="16821"/>
    <cellStyle name="Input 3 3 4" xfId="1864"/>
    <cellStyle name="Input 3 3 4 2" xfId="5093"/>
    <cellStyle name="Input 3 3 4 3" xfId="7618"/>
    <cellStyle name="Input 3 3 4 4" xfId="10135"/>
    <cellStyle name="Input 3 3 4 5" xfId="12439"/>
    <cellStyle name="Input 3 3 4 6" xfId="14903"/>
    <cellStyle name="Input 3 3 4 7" xfId="17148"/>
    <cellStyle name="Input 3 3 5" xfId="2601"/>
    <cellStyle name="Input 3 3 5 2" xfId="5828"/>
    <cellStyle name="Input 3 3 5 3" xfId="8355"/>
    <cellStyle name="Input 3 3 5 4" xfId="10869"/>
    <cellStyle name="Input 3 3 5 5" xfId="13173"/>
    <cellStyle name="Input 3 3 5 6" xfId="15637"/>
    <cellStyle name="Input 3 3 5 7" xfId="17880"/>
    <cellStyle name="Input 3 3 6" xfId="2623"/>
    <cellStyle name="Input 3 3 6 2" xfId="5850"/>
    <cellStyle name="Input 3 3 6 3" xfId="8377"/>
    <cellStyle name="Input 3 3 6 4" xfId="10891"/>
    <cellStyle name="Input 3 3 6 5" xfId="13195"/>
    <cellStyle name="Input 3 3 6 6" xfId="15659"/>
    <cellStyle name="Input 3 3 6 7" xfId="17902"/>
    <cellStyle name="Input 3 3 7" xfId="2159"/>
    <cellStyle name="Input 3 3 7 2" xfId="5387"/>
    <cellStyle name="Input 3 3 7 3" xfId="7913"/>
    <cellStyle name="Input 3 3 7 4" xfId="10429"/>
    <cellStyle name="Input 3 3 7 5" xfId="12732"/>
    <cellStyle name="Input 3 3 7 6" xfId="15197"/>
    <cellStyle name="Input 3 3 7 7" xfId="17441"/>
    <cellStyle name="Input 3 3 8" xfId="1922"/>
    <cellStyle name="Input 3 3 8 2" xfId="5151"/>
    <cellStyle name="Input 3 3 8 3" xfId="7676"/>
    <cellStyle name="Input 3 3 8 4" xfId="10193"/>
    <cellStyle name="Input 3 3 8 5" xfId="12497"/>
    <cellStyle name="Input 3 3 8 6" xfId="14961"/>
    <cellStyle name="Input 3 3 8 7" xfId="17206"/>
    <cellStyle name="Input 3 3 9" xfId="3225"/>
    <cellStyle name="Input 3 3 9 2" xfId="6450"/>
    <cellStyle name="Input 3 3 9 3" xfId="8979"/>
    <cellStyle name="Input 3 3 9 4" xfId="11490"/>
    <cellStyle name="Input 3 3 9 5" xfId="13794"/>
    <cellStyle name="Input 3 3 9 6" xfId="16259"/>
    <cellStyle name="Input 3 3 9 7" xfId="18498"/>
    <cellStyle name="Input 3 4" xfId="422"/>
    <cellStyle name="Input 3 4 10" xfId="994"/>
    <cellStyle name="Input 3 4 10 2" xfId="4257"/>
    <cellStyle name="Input 3 4 10 3" xfId="6798"/>
    <cellStyle name="Input 3 4 10 4" xfId="9328"/>
    <cellStyle name="Input 3 4 10 5" xfId="3867"/>
    <cellStyle name="Input 3 4 10 6" xfId="14127"/>
    <cellStyle name="Input 3 4 10 7" xfId="14420"/>
    <cellStyle name="Input 3 4 11" xfId="3769"/>
    <cellStyle name="Input 3 4 12" xfId="4384"/>
    <cellStyle name="Input 3 4 13" xfId="3574"/>
    <cellStyle name="Input 3 4 14" xfId="4150"/>
    <cellStyle name="Input 3 4 15" xfId="19974"/>
    <cellStyle name="Input 3 4 16" xfId="20222"/>
    <cellStyle name="Input 3 4 2" xfId="1725"/>
    <cellStyle name="Input 3 4 2 2" xfId="4954"/>
    <cellStyle name="Input 3 4 2 3" xfId="7479"/>
    <cellStyle name="Input 3 4 2 4" xfId="10000"/>
    <cellStyle name="Input 3 4 2 5" xfId="12300"/>
    <cellStyle name="Input 3 4 2 6" xfId="14767"/>
    <cellStyle name="Input 3 4 2 7" xfId="17011"/>
    <cellStyle name="Input 3 4 3" xfId="1533"/>
    <cellStyle name="Input 3 4 3 2" xfId="4762"/>
    <cellStyle name="Input 3 4 3 3" xfId="7287"/>
    <cellStyle name="Input 3 4 3 4" xfId="9813"/>
    <cellStyle name="Input 3 4 3 5" xfId="12108"/>
    <cellStyle name="Input 3 4 3 6" xfId="14578"/>
    <cellStyle name="Input 3 4 3 7" xfId="16823"/>
    <cellStyle name="Input 3 4 4" xfId="2173"/>
    <cellStyle name="Input 3 4 4 2" xfId="5401"/>
    <cellStyle name="Input 3 4 4 3" xfId="7927"/>
    <cellStyle name="Input 3 4 4 4" xfId="10443"/>
    <cellStyle name="Input 3 4 4 5" xfId="12746"/>
    <cellStyle name="Input 3 4 4 6" xfId="15211"/>
    <cellStyle name="Input 3 4 4 7" xfId="17455"/>
    <cellStyle name="Input 3 4 5" xfId="2602"/>
    <cellStyle name="Input 3 4 5 2" xfId="5829"/>
    <cellStyle name="Input 3 4 5 3" xfId="8356"/>
    <cellStyle name="Input 3 4 5 4" xfId="10870"/>
    <cellStyle name="Input 3 4 5 5" xfId="13174"/>
    <cellStyle name="Input 3 4 5 6" xfId="15638"/>
    <cellStyle name="Input 3 4 5 7" xfId="17881"/>
    <cellStyle name="Input 3 4 6" xfId="2424"/>
    <cellStyle name="Input 3 4 6 2" xfId="5651"/>
    <cellStyle name="Input 3 4 6 3" xfId="8178"/>
    <cellStyle name="Input 3 4 6 4" xfId="10692"/>
    <cellStyle name="Input 3 4 6 5" xfId="12996"/>
    <cellStyle name="Input 3 4 6 6" xfId="15460"/>
    <cellStyle name="Input 3 4 6 7" xfId="17704"/>
    <cellStyle name="Input 3 4 7" xfId="2642"/>
    <cellStyle name="Input 3 4 7 2" xfId="5869"/>
    <cellStyle name="Input 3 4 7 3" xfId="8396"/>
    <cellStyle name="Input 3 4 7 4" xfId="10910"/>
    <cellStyle name="Input 3 4 7 5" xfId="13214"/>
    <cellStyle name="Input 3 4 7 6" xfId="15678"/>
    <cellStyle name="Input 3 4 7 7" xfId="17921"/>
    <cellStyle name="Input 3 4 8" xfId="2404"/>
    <cellStyle name="Input 3 4 8 2" xfId="5631"/>
    <cellStyle name="Input 3 4 8 3" xfId="8158"/>
    <cellStyle name="Input 3 4 8 4" xfId="10672"/>
    <cellStyle name="Input 3 4 8 5" xfId="12976"/>
    <cellStyle name="Input 3 4 8 6" xfId="15440"/>
    <cellStyle name="Input 3 4 8 7" xfId="17684"/>
    <cellStyle name="Input 3 4 9" xfId="3255"/>
    <cellStyle name="Input 3 4 9 2" xfId="6480"/>
    <cellStyle name="Input 3 4 9 3" xfId="9009"/>
    <cellStyle name="Input 3 4 9 4" xfId="11520"/>
    <cellStyle name="Input 3 4 9 5" xfId="13824"/>
    <cellStyle name="Input 3 4 9 6" xfId="16289"/>
    <cellStyle name="Input 3 4 9 7" xfId="18528"/>
    <cellStyle name="Input 3 5" xfId="717"/>
    <cellStyle name="Input 3 5 10" xfId="1286"/>
    <cellStyle name="Input 3 5 10 2" xfId="4515"/>
    <cellStyle name="Input 3 5 10 3" xfId="7041"/>
    <cellStyle name="Input 3 5 10 4" xfId="9569"/>
    <cellStyle name="Input 3 5 10 5" xfId="11864"/>
    <cellStyle name="Input 3 5 10 6" xfId="14331"/>
    <cellStyle name="Input 3 5 10 7" xfId="16581"/>
    <cellStyle name="Input 3 5 11" xfId="4016"/>
    <cellStyle name="Input 3 5 12" xfId="3652"/>
    <cellStyle name="Input 3 5 13" xfId="4441"/>
    <cellStyle name="Input 3 5 14" xfId="9612"/>
    <cellStyle name="Input 3 5 15" xfId="19951"/>
    <cellStyle name="Input 3 5 16" xfId="20397"/>
    <cellStyle name="Input 3 5 17" xfId="19854"/>
    <cellStyle name="Input 3 5 2" xfId="1995"/>
    <cellStyle name="Input 3 5 2 2" xfId="5224"/>
    <cellStyle name="Input 3 5 2 3" xfId="7749"/>
    <cellStyle name="Input 3 5 2 4" xfId="10265"/>
    <cellStyle name="Input 3 5 2 5" xfId="12569"/>
    <cellStyle name="Input 3 5 2 6" xfId="15034"/>
    <cellStyle name="Input 3 5 2 7" xfId="17278"/>
    <cellStyle name="Input 3 5 3" xfId="2241"/>
    <cellStyle name="Input 3 5 3 2" xfId="5468"/>
    <cellStyle name="Input 3 5 3 3" xfId="7995"/>
    <cellStyle name="Input 3 5 3 4" xfId="10509"/>
    <cellStyle name="Input 3 5 3 5" xfId="12813"/>
    <cellStyle name="Input 3 5 3 6" xfId="15277"/>
    <cellStyle name="Input 3 5 3 7" xfId="17521"/>
    <cellStyle name="Input 3 5 4" xfId="2491"/>
    <cellStyle name="Input 3 5 4 2" xfId="5718"/>
    <cellStyle name="Input 3 5 4 3" xfId="8245"/>
    <cellStyle name="Input 3 5 4 4" xfId="10759"/>
    <cellStyle name="Input 3 5 4 5" xfId="13063"/>
    <cellStyle name="Input 3 5 4 6" xfId="15527"/>
    <cellStyle name="Input 3 5 4 7" xfId="17771"/>
    <cellStyle name="Input 3 5 5" xfId="2719"/>
    <cellStyle name="Input 3 5 5 2" xfId="5945"/>
    <cellStyle name="Input 3 5 5 3" xfId="8473"/>
    <cellStyle name="Input 3 5 5 4" xfId="10987"/>
    <cellStyle name="Input 3 5 5 5" xfId="13290"/>
    <cellStyle name="Input 3 5 5 6" xfId="15755"/>
    <cellStyle name="Input 3 5 5 7" xfId="17996"/>
    <cellStyle name="Input 3 5 6" xfId="2949"/>
    <cellStyle name="Input 3 5 6 2" xfId="6175"/>
    <cellStyle name="Input 3 5 6 3" xfId="8703"/>
    <cellStyle name="Input 3 5 6 4" xfId="11216"/>
    <cellStyle name="Input 3 5 6 5" xfId="13520"/>
    <cellStyle name="Input 3 5 6 6" xfId="15983"/>
    <cellStyle name="Input 3 5 6 7" xfId="18226"/>
    <cellStyle name="Input 3 5 7" xfId="3133"/>
    <cellStyle name="Input 3 5 7 2" xfId="6358"/>
    <cellStyle name="Input 3 5 7 3" xfId="8887"/>
    <cellStyle name="Input 3 5 7 4" xfId="11398"/>
    <cellStyle name="Input 3 5 7 5" xfId="13703"/>
    <cellStyle name="Input 3 5 7 6" xfId="16167"/>
    <cellStyle name="Input 3 5 7 7" xfId="18407"/>
    <cellStyle name="Input 3 5 8" xfId="3332"/>
    <cellStyle name="Input 3 5 8 2" xfId="6557"/>
    <cellStyle name="Input 3 5 8 3" xfId="9086"/>
    <cellStyle name="Input 3 5 8 4" xfId="11597"/>
    <cellStyle name="Input 3 5 8 5" xfId="13901"/>
    <cellStyle name="Input 3 5 8 6" xfId="16366"/>
    <cellStyle name="Input 3 5 8 7" xfId="18605"/>
    <cellStyle name="Input 3 5 9" xfId="3232"/>
    <cellStyle name="Input 3 5 9 2" xfId="6457"/>
    <cellStyle name="Input 3 5 9 3" xfId="8986"/>
    <cellStyle name="Input 3 5 9 4" xfId="11497"/>
    <cellStyle name="Input 3 5 9 5" xfId="13801"/>
    <cellStyle name="Input 3 5 9 6" xfId="16266"/>
    <cellStyle name="Input 3 5 9 7" xfId="18505"/>
    <cellStyle name="Input 3 6" xfId="416"/>
    <cellStyle name="Input 3 6 10" xfId="988"/>
    <cellStyle name="Input 3 6 10 2" xfId="4251"/>
    <cellStyle name="Input 3 6 10 3" xfId="6792"/>
    <cellStyle name="Input 3 6 10 4" xfId="9322"/>
    <cellStyle name="Input 3 6 10 5" xfId="3719"/>
    <cellStyle name="Input 3 6 10 6" xfId="14121"/>
    <cellStyle name="Input 3 6 10 7" xfId="11804"/>
    <cellStyle name="Input 3 6 11" xfId="3763"/>
    <cellStyle name="Input 3 6 12" xfId="3690"/>
    <cellStyle name="Input 3 6 13" xfId="9458"/>
    <cellStyle name="Input 3 6 14" xfId="14071"/>
    <cellStyle name="Input 3 6 15" xfId="20546"/>
    <cellStyle name="Input 3 6 16" xfId="20833"/>
    <cellStyle name="Input 3 6 2" xfId="1719"/>
    <cellStyle name="Input 3 6 2 2" xfId="4948"/>
    <cellStyle name="Input 3 6 2 3" xfId="7473"/>
    <cellStyle name="Input 3 6 2 4" xfId="9994"/>
    <cellStyle name="Input 3 6 2 5" xfId="12294"/>
    <cellStyle name="Input 3 6 2 6" xfId="14761"/>
    <cellStyle name="Input 3 6 2 7" xfId="17005"/>
    <cellStyle name="Input 3 6 3" xfId="1535"/>
    <cellStyle name="Input 3 6 3 2" xfId="4764"/>
    <cellStyle name="Input 3 6 3 3" xfId="7289"/>
    <cellStyle name="Input 3 6 3 4" xfId="9815"/>
    <cellStyle name="Input 3 6 3 5" xfId="12110"/>
    <cellStyle name="Input 3 6 3 6" xfId="14580"/>
    <cellStyle name="Input 3 6 3 7" xfId="16825"/>
    <cellStyle name="Input 3 6 4" xfId="1828"/>
    <cellStyle name="Input 3 6 4 2" xfId="5057"/>
    <cellStyle name="Input 3 6 4 3" xfId="7582"/>
    <cellStyle name="Input 3 6 4 4" xfId="10099"/>
    <cellStyle name="Input 3 6 4 5" xfId="12403"/>
    <cellStyle name="Input 3 6 4 6" xfId="14867"/>
    <cellStyle name="Input 3 6 4 7" xfId="17112"/>
    <cellStyle name="Input 3 6 5" xfId="2363"/>
    <cellStyle name="Input 3 6 5 2" xfId="5590"/>
    <cellStyle name="Input 3 6 5 3" xfId="8117"/>
    <cellStyle name="Input 3 6 5 4" xfId="10631"/>
    <cellStyle name="Input 3 6 5 5" xfId="12935"/>
    <cellStyle name="Input 3 6 5 6" xfId="15399"/>
    <cellStyle name="Input 3 6 5 7" xfId="17643"/>
    <cellStyle name="Input 3 6 6" xfId="1835"/>
    <cellStyle name="Input 3 6 6 2" xfId="5064"/>
    <cellStyle name="Input 3 6 6 3" xfId="7589"/>
    <cellStyle name="Input 3 6 6 4" xfId="10106"/>
    <cellStyle name="Input 3 6 6 5" xfId="12410"/>
    <cellStyle name="Input 3 6 6 6" xfId="14874"/>
    <cellStyle name="Input 3 6 6 7" xfId="17119"/>
    <cellStyle name="Input 3 6 7" xfId="2655"/>
    <cellStyle name="Input 3 6 7 2" xfId="5882"/>
    <cellStyle name="Input 3 6 7 3" xfId="8409"/>
    <cellStyle name="Input 3 6 7 4" xfId="10923"/>
    <cellStyle name="Input 3 6 7 5" xfId="13227"/>
    <cellStyle name="Input 3 6 7 6" xfId="15691"/>
    <cellStyle name="Input 3 6 7 7" xfId="17934"/>
    <cellStyle name="Input 3 6 8" xfId="2805"/>
    <cellStyle name="Input 3 6 8 2" xfId="6031"/>
    <cellStyle name="Input 3 6 8 3" xfId="8559"/>
    <cellStyle name="Input 3 6 8 4" xfId="11072"/>
    <cellStyle name="Input 3 6 8 5" xfId="13376"/>
    <cellStyle name="Input 3 6 8 6" xfId="15840"/>
    <cellStyle name="Input 3 6 8 7" xfId="18082"/>
    <cellStyle name="Input 3 6 9" xfId="2877"/>
    <cellStyle name="Input 3 6 9 2" xfId="6103"/>
    <cellStyle name="Input 3 6 9 3" xfId="8631"/>
    <cellStyle name="Input 3 6 9 4" xfId="11144"/>
    <cellStyle name="Input 3 6 9 5" xfId="13448"/>
    <cellStyle name="Input 3 6 9 6" xfId="15911"/>
    <cellStyle name="Input 3 6 9 7" xfId="18154"/>
    <cellStyle name="Input 3 7" xfId="1461"/>
    <cellStyle name="Input 3 7 10" xfId="20390"/>
    <cellStyle name="Input 3 7 2" xfId="4690"/>
    <cellStyle name="Input 3 7 3" xfId="7215"/>
    <cellStyle name="Input 3 7 4" xfId="9742"/>
    <cellStyle name="Input 3 7 5" xfId="12036"/>
    <cellStyle name="Input 3 7 6" xfId="14506"/>
    <cellStyle name="Input 3 7 7" xfId="16752"/>
    <cellStyle name="Input 3 7 8" xfId="20010"/>
    <cellStyle name="Input 3 7 9" xfId="20445"/>
    <cellStyle name="Input 3 8" xfId="1426"/>
    <cellStyle name="Input 3 8 10" xfId="19901"/>
    <cellStyle name="Input 3 8 2" xfId="4655"/>
    <cellStyle name="Input 3 8 3" xfId="7180"/>
    <cellStyle name="Input 3 8 4" xfId="9707"/>
    <cellStyle name="Input 3 8 5" xfId="12001"/>
    <cellStyle name="Input 3 8 6" xfId="14471"/>
    <cellStyle name="Input 3 8 7" xfId="16717"/>
    <cellStyle name="Input 3 8 8" xfId="20048"/>
    <cellStyle name="Input 3 8 9" xfId="20476"/>
    <cellStyle name="Input 3 9" xfId="1541"/>
    <cellStyle name="Input 3 9 10" xfId="20475"/>
    <cellStyle name="Input 3 9 2" xfId="4770"/>
    <cellStyle name="Input 3 9 3" xfId="7295"/>
    <cellStyle name="Input 3 9 4" xfId="9821"/>
    <cellStyle name="Input 3 9 5" xfId="12116"/>
    <cellStyle name="Input 3 9 6" xfId="14586"/>
    <cellStyle name="Input 3 9 7" xfId="16831"/>
    <cellStyle name="Input 3 9 8" xfId="19993"/>
    <cellStyle name="Input 3 9 9" xfId="20430"/>
    <cellStyle name="Input Numbers" xfId="224"/>
    <cellStyle name="Input Numbers 10" xfId="19505"/>
    <cellStyle name="Input Numbers 11" xfId="19579"/>
    <cellStyle name="Input Numbers 12" xfId="19686"/>
    <cellStyle name="Input Numbers 13" xfId="21059"/>
    <cellStyle name="Input Numbers 2" xfId="18851"/>
    <cellStyle name="Input Numbers 2 2" xfId="20063"/>
    <cellStyle name="Input Numbers 3" xfId="18868"/>
    <cellStyle name="Input Numbers 3 2" xfId="19928"/>
    <cellStyle name="Input Numbers 4" xfId="19059"/>
    <cellStyle name="Input Numbers 4 2" xfId="20036"/>
    <cellStyle name="Input Numbers 5" xfId="18847"/>
    <cellStyle name="Input Numbers 5 2" xfId="20024"/>
    <cellStyle name="Input Numbers 6" xfId="19161"/>
    <cellStyle name="Input Numbers 6 2" xfId="20162"/>
    <cellStyle name="Input Numbers 7" xfId="19179"/>
    <cellStyle name="Input Numbers 7 2" xfId="20167"/>
    <cellStyle name="Input Numbers 8" xfId="19399"/>
    <cellStyle name="Input Numbers 8 2" xfId="20270"/>
    <cellStyle name="Input Numbers 9" xfId="19500"/>
    <cellStyle name="Input Numbers 9 2" xfId="19956"/>
    <cellStyle name="Input Text" xfId="225"/>
    <cellStyle name="Input Text 2" xfId="258"/>
    <cellStyle name="Linked Cell 2" xfId="57"/>
    <cellStyle name="Linked Cell 2 2" xfId="432"/>
    <cellStyle name="Linked Cell 2 2 10" xfId="1004"/>
    <cellStyle name="Linked Cell 2 2 10 2" xfId="4267"/>
    <cellStyle name="Linked Cell 2 2 10 3" xfId="6808"/>
    <cellStyle name="Linked Cell 2 2 10 4" xfId="6909"/>
    <cellStyle name="Linked Cell 2 2 10 5" xfId="11095"/>
    <cellStyle name="Linked Cell 2 2 11" xfId="3779"/>
    <cellStyle name="Linked Cell 2 2 12" xfId="3893"/>
    <cellStyle name="Linked Cell 2 2 13" xfId="3736"/>
    <cellStyle name="Linked Cell 2 2 14" xfId="20022"/>
    <cellStyle name="Linked Cell 2 2 15" xfId="20454"/>
    <cellStyle name="Linked Cell 2 2 2" xfId="1735"/>
    <cellStyle name="Linked Cell 2 2 2 2" xfId="4964"/>
    <cellStyle name="Linked Cell 2 2 2 3" xfId="7489"/>
    <cellStyle name="Linked Cell 2 2 2 4" xfId="12310"/>
    <cellStyle name="Linked Cell 2 2 2 5" xfId="17021"/>
    <cellStyle name="Linked Cell 2 2 3" xfId="2109"/>
    <cellStyle name="Linked Cell 2 2 3 2" xfId="5337"/>
    <cellStyle name="Linked Cell 2 2 3 3" xfId="7863"/>
    <cellStyle name="Linked Cell 2 2 3 4" xfId="12682"/>
    <cellStyle name="Linked Cell 2 2 3 5" xfId="17391"/>
    <cellStyle name="Linked Cell 2 2 4" xfId="1601"/>
    <cellStyle name="Linked Cell 2 2 4 2" xfId="4830"/>
    <cellStyle name="Linked Cell 2 2 4 3" xfId="7355"/>
    <cellStyle name="Linked Cell 2 2 4 4" xfId="12176"/>
    <cellStyle name="Linked Cell 2 2 4 5" xfId="16890"/>
    <cellStyle name="Linked Cell 2 2 5" xfId="1654"/>
    <cellStyle name="Linked Cell 2 2 5 2" xfId="4883"/>
    <cellStyle name="Linked Cell 2 2 5 3" xfId="7408"/>
    <cellStyle name="Linked Cell 2 2 5 4" xfId="12229"/>
    <cellStyle name="Linked Cell 2 2 5 5" xfId="16942"/>
    <cellStyle name="Linked Cell 2 2 6" xfId="1813"/>
    <cellStyle name="Linked Cell 2 2 6 2" xfId="5042"/>
    <cellStyle name="Linked Cell 2 2 6 3" xfId="7567"/>
    <cellStyle name="Linked Cell 2 2 6 4" xfId="12388"/>
    <cellStyle name="Linked Cell 2 2 6 5" xfId="17098"/>
    <cellStyle name="Linked Cell 2 2 7" xfId="1826"/>
    <cellStyle name="Linked Cell 2 2 7 2" xfId="5055"/>
    <cellStyle name="Linked Cell 2 2 7 3" xfId="7580"/>
    <cellStyle name="Linked Cell 2 2 7 4" xfId="12401"/>
    <cellStyle name="Linked Cell 2 2 7 5" xfId="17110"/>
    <cellStyle name="Linked Cell 2 2 8" xfId="2828"/>
    <cellStyle name="Linked Cell 2 2 8 2" xfId="6054"/>
    <cellStyle name="Linked Cell 2 2 8 3" xfId="8582"/>
    <cellStyle name="Linked Cell 2 2 8 4" xfId="13399"/>
    <cellStyle name="Linked Cell 2 2 8 5" xfId="18105"/>
    <cellStyle name="Linked Cell 2 2 9" xfId="2797"/>
    <cellStyle name="Linked Cell 2 2 9 2" xfId="6023"/>
    <cellStyle name="Linked Cell 2 2 9 3" xfId="8551"/>
    <cellStyle name="Linked Cell 2 2 9 4" xfId="13368"/>
    <cellStyle name="Linked Cell 2 2 9 5" xfId="18074"/>
    <cellStyle name="Linked Cell 2 3" xfId="1575"/>
    <cellStyle name="Linked Cell 2 3 2" xfId="4804"/>
    <cellStyle name="Linked Cell 2 3 3" xfId="7329"/>
    <cellStyle name="Linked Cell 2 3 4" xfId="12150"/>
    <cellStyle name="Linked Cell 2 3 5" xfId="16864"/>
    <cellStyle name="Linked Cell 2 4" xfId="18738"/>
    <cellStyle name="Linked Cell 2 5" xfId="19847"/>
    <cellStyle name="MajorHeading" xfId="80"/>
    <cellStyle name="Neutral 2" xfId="58"/>
    <cellStyle name="Normal" xfId="0" builtinId="0"/>
    <cellStyle name="Normal 10" xfId="81"/>
    <cellStyle name="Normal 11" xfId="82"/>
    <cellStyle name="Normal 11 10" xfId="767"/>
    <cellStyle name="Normal 11 11" xfId="18750"/>
    <cellStyle name="Normal 11 12" xfId="19305"/>
    <cellStyle name="Normal 11 13" xfId="19687"/>
    <cellStyle name="Normal 11 14" xfId="20992"/>
    <cellStyle name="Normal 11 2" xfId="83"/>
    <cellStyle name="Normal 11 2 10" xfId="19307"/>
    <cellStyle name="Normal 11 2 11" xfId="19688"/>
    <cellStyle name="Normal 11 2 12" xfId="20994"/>
    <cellStyle name="Normal 11 2 2" xfId="145"/>
    <cellStyle name="Normal 11 2 2 2" xfId="259"/>
    <cellStyle name="Normal 11 2 2 2 2" xfId="260"/>
    <cellStyle name="Normal 11 2 2 2 2 2" xfId="616"/>
    <cellStyle name="Normal 11 2 2 2 2 2 2" xfId="1187"/>
    <cellStyle name="Normal 11 2 2 2 2 3" xfId="846"/>
    <cellStyle name="Normal 11 2 2 2 2 4" xfId="18882"/>
    <cellStyle name="Normal 11 2 2 2 2 5" xfId="19421"/>
    <cellStyle name="Normal 11 2 2 2 2 6" xfId="19691"/>
    <cellStyle name="Normal 11 2 2 2 2 7" xfId="21078"/>
    <cellStyle name="Normal 11 2 2 2 3" xfId="520"/>
    <cellStyle name="Normal 11 2 2 2 3 2" xfId="1091"/>
    <cellStyle name="Normal 11 2 2 2 4" xfId="845"/>
    <cellStyle name="Normal 11 2 2 2 5" xfId="18823"/>
    <cellStyle name="Normal 11 2 2 2 6" xfId="19367"/>
    <cellStyle name="Normal 11 2 2 2 7" xfId="19690"/>
    <cellStyle name="Normal 11 2 2 2 8" xfId="21035"/>
    <cellStyle name="Normal 11 2 2 3" xfId="261"/>
    <cellStyle name="Normal 11 2 2 3 2" xfId="558"/>
    <cellStyle name="Normal 11 2 2 3 2 2" xfId="1129"/>
    <cellStyle name="Normal 11 2 2 3 3" xfId="847"/>
    <cellStyle name="Normal 11 2 2 3 4" xfId="18883"/>
    <cellStyle name="Normal 11 2 2 3 5" xfId="19422"/>
    <cellStyle name="Normal 11 2 2 3 6" xfId="19692"/>
    <cellStyle name="Normal 11 2 2 3 7" xfId="21079"/>
    <cellStyle name="Normal 11 2 2 4" xfId="436"/>
    <cellStyle name="Normal 11 2 2 4 2" xfId="1008"/>
    <cellStyle name="Normal 11 2 2 5" xfId="784"/>
    <cellStyle name="Normal 11 2 2 6" xfId="18770"/>
    <cellStyle name="Normal 11 2 2 7" xfId="19323"/>
    <cellStyle name="Normal 11 2 2 8" xfId="19689"/>
    <cellStyle name="Normal 11 2 2 9" xfId="21002"/>
    <cellStyle name="Normal 11 2 3" xfId="146"/>
    <cellStyle name="Normal 11 2 3 2" xfId="262"/>
    <cellStyle name="Normal 11 2 3 2 2" xfId="263"/>
    <cellStyle name="Normal 11 2 3 2 2 2" xfId="617"/>
    <cellStyle name="Normal 11 2 3 2 2 2 2" xfId="1188"/>
    <cellStyle name="Normal 11 2 3 2 2 3" xfId="849"/>
    <cellStyle name="Normal 11 2 3 2 2 4" xfId="18884"/>
    <cellStyle name="Normal 11 2 3 2 2 5" xfId="19423"/>
    <cellStyle name="Normal 11 2 3 2 2 6" xfId="19695"/>
    <cellStyle name="Normal 11 2 3 2 2 7" xfId="21080"/>
    <cellStyle name="Normal 11 2 3 2 3" xfId="521"/>
    <cellStyle name="Normal 11 2 3 2 3 2" xfId="1092"/>
    <cellStyle name="Normal 11 2 3 2 4" xfId="848"/>
    <cellStyle name="Normal 11 2 3 2 5" xfId="18831"/>
    <cellStyle name="Normal 11 2 3 2 6" xfId="19375"/>
    <cellStyle name="Normal 11 2 3 2 7" xfId="19694"/>
    <cellStyle name="Normal 11 2 3 2 8" xfId="21043"/>
    <cellStyle name="Normal 11 2 3 3" xfId="264"/>
    <cellStyle name="Normal 11 2 3 3 2" xfId="559"/>
    <cellStyle name="Normal 11 2 3 3 2 2" xfId="1130"/>
    <cellStyle name="Normal 11 2 3 3 3" xfId="850"/>
    <cellStyle name="Normal 11 2 3 3 4" xfId="18885"/>
    <cellStyle name="Normal 11 2 3 3 5" xfId="19424"/>
    <cellStyle name="Normal 11 2 3 3 6" xfId="19696"/>
    <cellStyle name="Normal 11 2 3 3 7" xfId="21081"/>
    <cellStyle name="Normal 11 2 3 4" xfId="437"/>
    <cellStyle name="Normal 11 2 3 4 2" xfId="1009"/>
    <cellStyle name="Normal 11 2 3 5" xfId="785"/>
    <cellStyle name="Normal 11 2 3 6" xfId="18783"/>
    <cellStyle name="Normal 11 2 3 7" xfId="19334"/>
    <cellStyle name="Normal 11 2 3 8" xfId="19693"/>
    <cellStyle name="Normal 11 2 3 9" xfId="21010"/>
    <cellStyle name="Normal 11 2 4" xfId="147"/>
    <cellStyle name="Normal 11 2 4 2" xfId="265"/>
    <cellStyle name="Normal 11 2 4 2 2" xfId="266"/>
    <cellStyle name="Normal 11 2 4 2 2 2" xfId="618"/>
    <cellStyle name="Normal 11 2 4 2 2 2 2" xfId="1189"/>
    <cellStyle name="Normal 11 2 4 2 2 3" xfId="852"/>
    <cellStyle name="Normal 11 2 4 2 2 4" xfId="18886"/>
    <cellStyle name="Normal 11 2 4 2 2 5" xfId="19425"/>
    <cellStyle name="Normal 11 2 4 2 2 6" xfId="19699"/>
    <cellStyle name="Normal 11 2 4 2 2 7" xfId="21082"/>
    <cellStyle name="Normal 11 2 4 2 3" xfId="522"/>
    <cellStyle name="Normal 11 2 4 2 3 2" xfId="1093"/>
    <cellStyle name="Normal 11 2 4 2 4" xfId="851"/>
    <cellStyle name="Normal 11 2 4 2 5" xfId="18837"/>
    <cellStyle name="Normal 11 2 4 2 6" xfId="19381"/>
    <cellStyle name="Normal 11 2 4 2 7" xfId="19698"/>
    <cellStyle name="Normal 11 2 4 2 8" xfId="21049"/>
    <cellStyle name="Normal 11 2 4 3" xfId="267"/>
    <cellStyle name="Normal 11 2 4 3 2" xfId="560"/>
    <cellStyle name="Normal 11 2 4 3 2 2" xfId="1131"/>
    <cellStyle name="Normal 11 2 4 3 3" xfId="853"/>
    <cellStyle name="Normal 11 2 4 3 4" xfId="18887"/>
    <cellStyle name="Normal 11 2 4 3 5" xfId="19426"/>
    <cellStyle name="Normal 11 2 4 3 6" xfId="19700"/>
    <cellStyle name="Normal 11 2 4 3 7" xfId="21083"/>
    <cellStyle name="Normal 11 2 4 4" xfId="438"/>
    <cellStyle name="Normal 11 2 4 4 2" xfId="1010"/>
    <cellStyle name="Normal 11 2 4 5" xfId="786"/>
    <cellStyle name="Normal 11 2 4 6" xfId="18794"/>
    <cellStyle name="Normal 11 2 4 7" xfId="19344"/>
    <cellStyle name="Normal 11 2 4 8" xfId="19697"/>
    <cellStyle name="Normal 11 2 4 9" xfId="21016"/>
    <cellStyle name="Normal 11 2 5" xfId="189"/>
    <cellStyle name="Normal 11 2 5 2" xfId="268"/>
    <cellStyle name="Normal 11 2 5 2 2" xfId="561"/>
    <cellStyle name="Normal 11 2 5 2 2 2" xfId="1132"/>
    <cellStyle name="Normal 11 2 5 2 3" xfId="854"/>
    <cellStyle name="Normal 11 2 5 2 4" xfId="18888"/>
    <cellStyle name="Normal 11 2 5 2 5" xfId="19427"/>
    <cellStyle name="Normal 11 2 5 2 6" xfId="19702"/>
    <cellStyle name="Normal 11 2 5 2 7" xfId="21084"/>
    <cellStyle name="Normal 11 2 5 3" xfId="439"/>
    <cellStyle name="Normal 11 2 5 3 2" xfId="1011"/>
    <cellStyle name="Normal 11 2 5 4" xfId="819"/>
    <cellStyle name="Normal 11 2 5 5" xfId="18815"/>
    <cellStyle name="Normal 11 2 5 6" xfId="19359"/>
    <cellStyle name="Normal 11 2 5 7" xfId="19701"/>
    <cellStyle name="Normal 11 2 5 8" xfId="21027"/>
    <cellStyle name="Normal 11 2 6" xfId="269"/>
    <cellStyle name="Normal 11 2 6 2" xfId="557"/>
    <cellStyle name="Normal 11 2 6 2 2" xfId="1128"/>
    <cellStyle name="Normal 11 2 6 3" xfId="855"/>
    <cellStyle name="Normal 11 2 6 4" xfId="18889"/>
    <cellStyle name="Normal 11 2 6 5" xfId="19428"/>
    <cellStyle name="Normal 11 2 6 6" xfId="19703"/>
    <cellStyle name="Normal 11 2 6 7" xfId="21085"/>
    <cellStyle name="Normal 11 2 7" xfId="435"/>
    <cellStyle name="Normal 11 2 7 2" xfId="1007"/>
    <cellStyle name="Normal 11 2 8" xfId="768"/>
    <cellStyle name="Normal 11 2 9" xfId="18759"/>
    <cellStyle name="Normal 11 3" xfId="84"/>
    <cellStyle name="Normal 11 3 10" xfId="19315"/>
    <cellStyle name="Normal 11 3 11" xfId="19704"/>
    <cellStyle name="Normal 11 3 12" xfId="20996"/>
    <cellStyle name="Normal 11 3 2" xfId="148"/>
    <cellStyle name="Normal 11 3 2 2" xfId="270"/>
    <cellStyle name="Normal 11 3 2 2 2" xfId="271"/>
    <cellStyle name="Normal 11 3 2 2 2 2" xfId="619"/>
    <cellStyle name="Normal 11 3 2 2 2 2 2" xfId="1190"/>
    <cellStyle name="Normal 11 3 2 2 2 3" xfId="857"/>
    <cellStyle name="Normal 11 3 2 2 2 4" xfId="18890"/>
    <cellStyle name="Normal 11 3 2 2 2 5" xfId="19429"/>
    <cellStyle name="Normal 11 3 2 2 2 6" xfId="19707"/>
    <cellStyle name="Normal 11 3 2 2 2 7" xfId="21086"/>
    <cellStyle name="Normal 11 3 2 2 3" xfId="523"/>
    <cellStyle name="Normal 11 3 2 2 3 2" xfId="1094"/>
    <cellStyle name="Normal 11 3 2 2 4" xfId="856"/>
    <cellStyle name="Normal 11 3 2 2 5" xfId="18825"/>
    <cellStyle name="Normal 11 3 2 2 6" xfId="19369"/>
    <cellStyle name="Normal 11 3 2 2 7" xfId="19706"/>
    <cellStyle name="Normal 11 3 2 2 8" xfId="21037"/>
    <cellStyle name="Normal 11 3 2 3" xfId="272"/>
    <cellStyle name="Normal 11 3 2 3 2" xfId="563"/>
    <cellStyle name="Normal 11 3 2 3 2 2" xfId="1134"/>
    <cellStyle name="Normal 11 3 2 3 3" xfId="858"/>
    <cellStyle name="Normal 11 3 2 3 4" xfId="18891"/>
    <cellStyle name="Normal 11 3 2 3 5" xfId="19430"/>
    <cellStyle name="Normal 11 3 2 3 6" xfId="19708"/>
    <cellStyle name="Normal 11 3 2 3 7" xfId="21087"/>
    <cellStyle name="Normal 11 3 2 4" xfId="441"/>
    <cellStyle name="Normal 11 3 2 4 2" xfId="1013"/>
    <cellStyle name="Normal 11 3 2 5" xfId="787"/>
    <cellStyle name="Normal 11 3 2 6" xfId="18772"/>
    <cellStyle name="Normal 11 3 2 7" xfId="19325"/>
    <cellStyle name="Normal 11 3 2 8" xfId="19705"/>
    <cellStyle name="Normal 11 3 2 9" xfId="21004"/>
    <cellStyle name="Normal 11 3 3" xfId="149"/>
    <cellStyle name="Normal 11 3 3 2" xfId="273"/>
    <cellStyle name="Normal 11 3 3 2 2" xfId="274"/>
    <cellStyle name="Normal 11 3 3 2 2 2" xfId="620"/>
    <cellStyle name="Normal 11 3 3 2 2 2 2" xfId="1191"/>
    <cellStyle name="Normal 11 3 3 2 2 3" xfId="860"/>
    <cellStyle name="Normal 11 3 3 2 2 4" xfId="18892"/>
    <cellStyle name="Normal 11 3 3 2 2 5" xfId="19431"/>
    <cellStyle name="Normal 11 3 3 2 2 6" xfId="19711"/>
    <cellStyle name="Normal 11 3 3 2 2 7" xfId="21088"/>
    <cellStyle name="Normal 11 3 3 2 3" xfId="524"/>
    <cellStyle name="Normal 11 3 3 2 3 2" xfId="1095"/>
    <cellStyle name="Normal 11 3 3 2 4" xfId="859"/>
    <cellStyle name="Normal 11 3 3 2 5" xfId="18833"/>
    <cellStyle name="Normal 11 3 3 2 6" xfId="19377"/>
    <cellStyle name="Normal 11 3 3 2 7" xfId="19710"/>
    <cellStyle name="Normal 11 3 3 2 8" xfId="21045"/>
    <cellStyle name="Normal 11 3 3 3" xfId="275"/>
    <cellStyle name="Normal 11 3 3 3 2" xfId="564"/>
    <cellStyle name="Normal 11 3 3 3 2 2" xfId="1135"/>
    <cellStyle name="Normal 11 3 3 3 3" xfId="861"/>
    <cellStyle name="Normal 11 3 3 3 4" xfId="18893"/>
    <cellStyle name="Normal 11 3 3 3 5" xfId="19432"/>
    <cellStyle name="Normal 11 3 3 3 6" xfId="19712"/>
    <cellStyle name="Normal 11 3 3 3 7" xfId="21089"/>
    <cellStyle name="Normal 11 3 3 4" xfId="442"/>
    <cellStyle name="Normal 11 3 3 4 2" xfId="1014"/>
    <cellStyle name="Normal 11 3 3 5" xfId="788"/>
    <cellStyle name="Normal 11 3 3 6" xfId="18785"/>
    <cellStyle name="Normal 11 3 3 7" xfId="19336"/>
    <cellStyle name="Normal 11 3 3 8" xfId="19709"/>
    <cellStyle name="Normal 11 3 3 9" xfId="21012"/>
    <cellStyle name="Normal 11 3 4" xfId="150"/>
    <cellStyle name="Normal 11 3 4 2" xfId="276"/>
    <cellStyle name="Normal 11 3 4 2 2" xfId="277"/>
    <cellStyle name="Normal 11 3 4 2 2 2" xfId="621"/>
    <cellStyle name="Normal 11 3 4 2 2 2 2" xfId="1192"/>
    <cellStyle name="Normal 11 3 4 2 2 3" xfId="863"/>
    <cellStyle name="Normal 11 3 4 2 2 4" xfId="18894"/>
    <cellStyle name="Normal 11 3 4 2 2 5" xfId="19433"/>
    <cellStyle name="Normal 11 3 4 2 2 6" xfId="19715"/>
    <cellStyle name="Normal 11 3 4 2 2 7" xfId="21090"/>
    <cellStyle name="Normal 11 3 4 2 3" xfId="525"/>
    <cellStyle name="Normal 11 3 4 2 3 2" xfId="1096"/>
    <cellStyle name="Normal 11 3 4 2 4" xfId="862"/>
    <cellStyle name="Normal 11 3 4 2 5" xfId="18838"/>
    <cellStyle name="Normal 11 3 4 2 6" xfId="19382"/>
    <cellStyle name="Normal 11 3 4 2 7" xfId="19714"/>
    <cellStyle name="Normal 11 3 4 2 8" xfId="21050"/>
    <cellStyle name="Normal 11 3 4 3" xfId="278"/>
    <cellStyle name="Normal 11 3 4 3 2" xfId="565"/>
    <cellStyle name="Normal 11 3 4 3 2 2" xfId="1136"/>
    <cellStyle name="Normal 11 3 4 3 3" xfId="864"/>
    <cellStyle name="Normal 11 3 4 3 4" xfId="18895"/>
    <cellStyle name="Normal 11 3 4 3 5" xfId="19434"/>
    <cellStyle name="Normal 11 3 4 3 6" xfId="19716"/>
    <cellStyle name="Normal 11 3 4 3 7" xfId="21091"/>
    <cellStyle name="Normal 11 3 4 4" xfId="443"/>
    <cellStyle name="Normal 11 3 4 4 2" xfId="1015"/>
    <cellStyle name="Normal 11 3 4 5" xfId="789"/>
    <cellStyle name="Normal 11 3 4 6" xfId="18795"/>
    <cellStyle name="Normal 11 3 4 7" xfId="19345"/>
    <cellStyle name="Normal 11 3 4 8" xfId="19713"/>
    <cellStyle name="Normal 11 3 4 9" xfId="21017"/>
    <cellStyle name="Normal 11 3 5" xfId="190"/>
    <cellStyle name="Normal 11 3 5 2" xfId="279"/>
    <cellStyle name="Normal 11 3 5 2 2" xfId="566"/>
    <cellStyle name="Normal 11 3 5 2 2 2" xfId="1137"/>
    <cellStyle name="Normal 11 3 5 2 3" xfId="865"/>
    <cellStyle name="Normal 11 3 5 2 4" xfId="18896"/>
    <cellStyle name="Normal 11 3 5 2 5" xfId="19435"/>
    <cellStyle name="Normal 11 3 5 2 6" xfId="19718"/>
    <cellStyle name="Normal 11 3 5 2 7" xfId="21092"/>
    <cellStyle name="Normal 11 3 5 3" xfId="444"/>
    <cellStyle name="Normal 11 3 5 3 2" xfId="1016"/>
    <cellStyle name="Normal 11 3 5 4" xfId="820"/>
    <cellStyle name="Normal 11 3 5 5" xfId="18817"/>
    <cellStyle name="Normal 11 3 5 6" xfId="19361"/>
    <cellStyle name="Normal 11 3 5 7" xfId="19717"/>
    <cellStyle name="Normal 11 3 5 8" xfId="21029"/>
    <cellStyle name="Normal 11 3 6" xfId="280"/>
    <cellStyle name="Normal 11 3 6 2" xfId="562"/>
    <cellStyle name="Normal 11 3 6 2 2" xfId="1133"/>
    <cellStyle name="Normal 11 3 6 3" xfId="866"/>
    <cellStyle name="Normal 11 3 6 4" xfId="18897"/>
    <cellStyle name="Normal 11 3 6 5" xfId="19436"/>
    <cellStyle name="Normal 11 3 6 6" xfId="19719"/>
    <cellStyle name="Normal 11 3 6 7" xfId="21093"/>
    <cellStyle name="Normal 11 3 7" xfId="440"/>
    <cellStyle name="Normal 11 3 7 2" xfId="1012"/>
    <cellStyle name="Normal 11 3 8" xfId="769"/>
    <cellStyle name="Normal 11 3 9" xfId="18762"/>
    <cellStyle name="Normal 11 4" xfId="151"/>
    <cellStyle name="Normal 11 4 2" xfId="281"/>
    <cellStyle name="Normal 11 4 2 2" xfId="282"/>
    <cellStyle name="Normal 11 4 2 2 2" xfId="622"/>
    <cellStyle name="Normal 11 4 2 2 2 2" xfId="1193"/>
    <cellStyle name="Normal 11 4 2 2 3" xfId="868"/>
    <cellStyle name="Normal 11 4 2 2 4" xfId="18898"/>
    <cellStyle name="Normal 11 4 2 2 5" xfId="19437"/>
    <cellStyle name="Normal 11 4 2 2 6" xfId="19722"/>
    <cellStyle name="Normal 11 4 2 2 7" xfId="21094"/>
    <cellStyle name="Normal 11 4 2 3" xfId="526"/>
    <cellStyle name="Normal 11 4 2 3 2" xfId="1097"/>
    <cellStyle name="Normal 11 4 2 4" xfId="867"/>
    <cellStyle name="Normal 11 4 2 5" xfId="18822"/>
    <cellStyle name="Normal 11 4 2 6" xfId="19366"/>
    <cellStyle name="Normal 11 4 2 7" xfId="19721"/>
    <cellStyle name="Normal 11 4 2 8" xfId="21034"/>
    <cellStyle name="Normal 11 4 3" xfId="283"/>
    <cellStyle name="Normal 11 4 3 2" xfId="567"/>
    <cellStyle name="Normal 11 4 3 2 2" xfId="1138"/>
    <cellStyle name="Normal 11 4 3 3" xfId="869"/>
    <cellStyle name="Normal 11 4 3 4" xfId="18899"/>
    <cellStyle name="Normal 11 4 3 5" xfId="19438"/>
    <cellStyle name="Normal 11 4 3 6" xfId="19723"/>
    <cellStyle name="Normal 11 4 3 7" xfId="21095"/>
    <cellStyle name="Normal 11 4 4" xfId="445"/>
    <cellStyle name="Normal 11 4 4 2" xfId="1017"/>
    <cellStyle name="Normal 11 4 5" xfId="790"/>
    <cellStyle name="Normal 11 4 6" xfId="18769"/>
    <cellStyle name="Normal 11 4 7" xfId="19322"/>
    <cellStyle name="Normal 11 4 8" xfId="19720"/>
    <cellStyle name="Normal 11 4 9" xfId="21001"/>
    <cellStyle name="Normal 11 5" xfId="152"/>
    <cellStyle name="Normal 11 5 2" xfId="284"/>
    <cellStyle name="Normal 11 5 2 2" xfId="285"/>
    <cellStyle name="Normal 11 5 2 2 2" xfId="623"/>
    <cellStyle name="Normal 11 5 2 2 2 2" xfId="1194"/>
    <cellStyle name="Normal 11 5 2 2 3" xfId="871"/>
    <cellStyle name="Normal 11 5 2 2 4" xfId="18900"/>
    <cellStyle name="Normal 11 5 2 2 5" xfId="19439"/>
    <cellStyle name="Normal 11 5 2 2 6" xfId="19726"/>
    <cellStyle name="Normal 11 5 2 2 7" xfId="21096"/>
    <cellStyle name="Normal 11 5 2 3" xfId="527"/>
    <cellStyle name="Normal 11 5 2 3 2" xfId="1098"/>
    <cellStyle name="Normal 11 5 2 4" xfId="870"/>
    <cellStyle name="Normal 11 5 2 5" xfId="18830"/>
    <cellStyle name="Normal 11 5 2 6" xfId="19374"/>
    <cellStyle name="Normal 11 5 2 7" xfId="19725"/>
    <cellStyle name="Normal 11 5 2 8" xfId="21042"/>
    <cellStyle name="Normal 11 5 3" xfId="286"/>
    <cellStyle name="Normal 11 5 3 2" xfId="568"/>
    <cellStyle name="Normal 11 5 3 2 2" xfId="1139"/>
    <cellStyle name="Normal 11 5 3 3" xfId="872"/>
    <cellStyle name="Normal 11 5 3 4" xfId="18901"/>
    <cellStyle name="Normal 11 5 3 5" xfId="19440"/>
    <cellStyle name="Normal 11 5 3 6" xfId="19727"/>
    <cellStyle name="Normal 11 5 3 7" xfId="21097"/>
    <cellStyle name="Normal 11 5 4" xfId="446"/>
    <cellStyle name="Normal 11 5 4 2" xfId="1018"/>
    <cellStyle name="Normal 11 5 5" xfId="791"/>
    <cellStyle name="Normal 11 5 6" xfId="18782"/>
    <cellStyle name="Normal 11 5 7" xfId="19333"/>
    <cellStyle name="Normal 11 5 8" xfId="19724"/>
    <cellStyle name="Normal 11 5 9" xfId="21009"/>
    <cellStyle name="Normal 11 6" xfId="153"/>
    <cellStyle name="Normal 11 6 2" xfId="287"/>
    <cellStyle name="Normal 11 6 2 2" xfId="288"/>
    <cellStyle name="Normal 11 6 2 2 2" xfId="624"/>
    <cellStyle name="Normal 11 6 2 2 2 2" xfId="1195"/>
    <cellStyle name="Normal 11 6 2 2 3" xfId="874"/>
    <cellStyle name="Normal 11 6 2 2 4" xfId="18902"/>
    <cellStyle name="Normal 11 6 2 2 5" xfId="19441"/>
    <cellStyle name="Normal 11 6 2 2 6" xfId="19730"/>
    <cellStyle name="Normal 11 6 2 2 7" xfId="21098"/>
    <cellStyle name="Normal 11 6 2 3" xfId="528"/>
    <cellStyle name="Normal 11 6 2 3 2" xfId="1099"/>
    <cellStyle name="Normal 11 6 2 4" xfId="873"/>
    <cellStyle name="Normal 11 6 2 5" xfId="18839"/>
    <cellStyle name="Normal 11 6 2 6" xfId="19383"/>
    <cellStyle name="Normal 11 6 2 7" xfId="19729"/>
    <cellStyle name="Normal 11 6 2 8" xfId="21051"/>
    <cellStyle name="Normal 11 6 3" xfId="289"/>
    <cellStyle name="Normal 11 6 3 2" xfId="569"/>
    <cellStyle name="Normal 11 6 3 2 2" xfId="1140"/>
    <cellStyle name="Normal 11 6 3 3" xfId="875"/>
    <cellStyle name="Normal 11 6 3 4" xfId="18903"/>
    <cellStyle name="Normal 11 6 3 5" xfId="19442"/>
    <cellStyle name="Normal 11 6 3 6" xfId="19731"/>
    <cellStyle name="Normal 11 6 3 7" xfId="21099"/>
    <cellStyle name="Normal 11 6 4" xfId="447"/>
    <cellStyle name="Normal 11 6 4 2" xfId="1019"/>
    <cellStyle name="Normal 11 6 5" xfId="792"/>
    <cellStyle name="Normal 11 6 6" xfId="18796"/>
    <cellStyle name="Normal 11 6 7" xfId="19346"/>
    <cellStyle name="Normal 11 6 8" xfId="19728"/>
    <cellStyle name="Normal 11 6 9" xfId="21018"/>
    <cellStyle name="Normal 11 7" xfId="188"/>
    <cellStyle name="Normal 11 7 2" xfId="290"/>
    <cellStyle name="Normal 11 7 2 2" xfId="570"/>
    <cellStyle name="Normal 11 7 2 2 2" xfId="1141"/>
    <cellStyle name="Normal 11 7 2 3" xfId="876"/>
    <cellStyle name="Normal 11 7 2 4" xfId="18904"/>
    <cellStyle name="Normal 11 7 2 5" xfId="19443"/>
    <cellStyle name="Normal 11 7 2 6" xfId="19733"/>
    <cellStyle name="Normal 11 7 2 7" xfId="21100"/>
    <cellStyle name="Normal 11 7 3" xfId="448"/>
    <cellStyle name="Normal 11 7 3 2" xfId="1020"/>
    <cellStyle name="Normal 11 7 4" xfId="818"/>
    <cellStyle name="Normal 11 7 5" xfId="18814"/>
    <cellStyle name="Normal 11 7 6" xfId="19358"/>
    <cellStyle name="Normal 11 7 7" xfId="19732"/>
    <cellStyle name="Normal 11 7 8" xfId="21026"/>
    <cellStyle name="Normal 11 8" xfId="291"/>
    <cellStyle name="Normal 11 8 2" xfId="556"/>
    <cellStyle name="Normal 11 8 2 2" xfId="1127"/>
    <cellStyle name="Normal 11 8 3" xfId="877"/>
    <cellStyle name="Normal 11 8 4" xfId="18905"/>
    <cellStyle name="Normal 11 8 5" xfId="19444"/>
    <cellStyle name="Normal 11 8 6" xfId="19734"/>
    <cellStyle name="Normal 11 8 7" xfId="21101"/>
    <cellStyle name="Normal 11 9" xfId="434"/>
    <cellStyle name="Normal 11 9 2" xfId="1006"/>
    <cellStyle name="Normal 12" xfId="85"/>
    <cellStyle name="Normal 12 10" xfId="770"/>
    <cellStyle name="Normal 12 11" xfId="86"/>
    <cellStyle name="Normal 12 12" xfId="18742"/>
    <cellStyle name="Normal 12 13" xfId="19299"/>
    <cellStyle name="Normal 12 14" xfId="19735"/>
    <cellStyle name="Normal 12 15" xfId="20991"/>
    <cellStyle name="Normal 12 2" xfId="87"/>
    <cellStyle name="Normal 12 2 10" xfId="19316"/>
    <cellStyle name="Normal 12 2 11" xfId="19736"/>
    <cellStyle name="Normal 12 2 12" xfId="20997"/>
    <cellStyle name="Normal 12 2 2" xfId="154"/>
    <cellStyle name="Normal 12 2 2 2" xfId="292"/>
    <cellStyle name="Normal 12 2 2 2 2" xfId="293"/>
    <cellStyle name="Normal 12 2 2 2 2 2" xfId="625"/>
    <cellStyle name="Normal 12 2 2 2 2 2 2" xfId="1196"/>
    <cellStyle name="Normal 12 2 2 2 2 3" xfId="879"/>
    <cellStyle name="Normal 12 2 2 2 2 4" xfId="18906"/>
    <cellStyle name="Normal 12 2 2 2 2 5" xfId="19445"/>
    <cellStyle name="Normal 12 2 2 2 2 6" xfId="19739"/>
    <cellStyle name="Normal 12 2 2 2 2 7" xfId="21102"/>
    <cellStyle name="Normal 12 2 2 2 3" xfId="529"/>
    <cellStyle name="Normal 12 2 2 2 3 2" xfId="1100"/>
    <cellStyle name="Normal 12 2 2 2 4" xfId="878"/>
    <cellStyle name="Normal 12 2 2 2 5" xfId="18826"/>
    <cellStyle name="Normal 12 2 2 2 6" xfId="19370"/>
    <cellStyle name="Normal 12 2 2 2 7" xfId="19738"/>
    <cellStyle name="Normal 12 2 2 2 8" xfId="21038"/>
    <cellStyle name="Normal 12 2 2 3" xfId="294"/>
    <cellStyle name="Normal 12 2 2 3 2" xfId="573"/>
    <cellStyle name="Normal 12 2 2 3 2 2" xfId="1144"/>
    <cellStyle name="Normal 12 2 2 3 3" xfId="880"/>
    <cellStyle name="Normal 12 2 2 3 4" xfId="18907"/>
    <cellStyle name="Normal 12 2 2 3 5" xfId="19446"/>
    <cellStyle name="Normal 12 2 2 3 6" xfId="19740"/>
    <cellStyle name="Normal 12 2 2 3 7" xfId="21103"/>
    <cellStyle name="Normal 12 2 2 4" xfId="451"/>
    <cellStyle name="Normal 12 2 2 4 2" xfId="1023"/>
    <cellStyle name="Normal 12 2 2 5" xfId="793"/>
    <cellStyle name="Normal 12 2 2 6" xfId="18773"/>
    <cellStyle name="Normal 12 2 2 7" xfId="19326"/>
    <cellStyle name="Normal 12 2 2 8" xfId="19737"/>
    <cellStyle name="Normal 12 2 2 9" xfId="21005"/>
    <cellStyle name="Normal 12 2 3" xfId="155"/>
    <cellStyle name="Normal 12 2 3 2" xfId="295"/>
    <cellStyle name="Normal 12 2 3 2 2" xfId="296"/>
    <cellStyle name="Normal 12 2 3 2 2 2" xfId="626"/>
    <cellStyle name="Normal 12 2 3 2 2 2 2" xfId="1197"/>
    <cellStyle name="Normal 12 2 3 2 2 3" xfId="882"/>
    <cellStyle name="Normal 12 2 3 2 2 4" xfId="18908"/>
    <cellStyle name="Normal 12 2 3 2 2 5" xfId="19447"/>
    <cellStyle name="Normal 12 2 3 2 2 6" xfId="19743"/>
    <cellStyle name="Normal 12 2 3 2 2 7" xfId="21104"/>
    <cellStyle name="Normal 12 2 3 2 3" xfId="530"/>
    <cellStyle name="Normal 12 2 3 2 3 2" xfId="1101"/>
    <cellStyle name="Normal 12 2 3 2 4" xfId="881"/>
    <cellStyle name="Normal 12 2 3 2 5" xfId="18834"/>
    <cellStyle name="Normal 12 2 3 2 6" xfId="19378"/>
    <cellStyle name="Normal 12 2 3 2 7" xfId="19742"/>
    <cellStyle name="Normal 12 2 3 2 8" xfId="21046"/>
    <cellStyle name="Normal 12 2 3 3" xfId="297"/>
    <cellStyle name="Normal 12 2 3 3 2" xfId="574"/>
    <cellStyle name="Normal 12 2 3 3 2 2" xfId="1145"/>
    <cellStyle name="Normal 12 2 3 3 3" xfId="883"/>
    <cellStyle name="Normal 12 2 3 3 4" xfId="18909"/>
    <cellStyle name="Normal 12 2 3 3 5" xfId="19448"/>
    <cellStyle name="Normal 12 2 3 3 6" xfId="19744"/>
    <cellStyle name="Normal 12 2 3 3 7" xfId="21105"/>
    <cellStyle name="Normal 12 2 3 4" xfId="452"/>
    <cellStyle name="Normal 12 2 3 4 2" xfId="1024"/>
    <cellStyle name="Normal 12 2 3 5" xfId="794"/>
    <cellStyle name="Normal 12 2 3 6" xfId="18786"/>
    <cellStyle name="Normal 12 2 3 7" xfId="19337"/>
    <cellStyle name="Normal 12 2 3 8" xfId="19741"/>
    <cellStyle name="Normal 12 2 3 9" xfId="21013"/>
    <cellStyle name="Normal 12 2 4" xfId="156"/>
    <cellStyle name="Normal 12 2 4 2" xfId="298"/>
    <cellStyle name="Normal 12 2 4 2 2" xfId="299"/>
    <cellStyle name="Normal 12 2 4 2 2 2" xfId="627"/>
    <cellStyle name="Normal 12 2 4 2 2 2 2" xfId="1198"/>
    <cellStyle name="Normal 12 2 4 2 2 3" xfId="885"/>
    <cellStyle name="Normal 12 2 4 2 2 4" xfId="18910"/>
    <cellStyle name="Normal 12 2 4 2 2 5" xfId="19449"/>
    <cellStyle name="Normal 12 2 4 2 2 6" xfId="19747"/>
    <cellStyle name="Normal 12 2 4 2 2 7" xfId="21106"/>
    <cellStyle name="Normal 12 2 4 2 3" xfId="531"/>
    <cellStyle name="Normal 12 2 4 2 3 2" xfId="1102"/>
    <cellStyle name="Normal 12 2 4 2 4" xfId="884"/>
    <cellStyle name="Normal 12 2 4 2 5" xfId="18840"/>
    <cellStyle name="Normal 12 2 4 2 6" xfId="19384"/>
    <cellStyle name="Normal 12 2 4 2 7" xfId="19746"/>
    <cellStyle name="Normal 12 2 4 2 8" xfId="21052"/>
    <cellStyle name="Normal 12 2 4 3" xfId="300"/>
    <cellStyle name="Normal 12 2 4 3 2" xfId="575"/>
    <cellStyle name="Normal 12 2 4 3 2 2" xfId="1146"/>
    <cellStyle name="Normal 12 2 4 3 3" xfId="886"/>
    <cellStyle name="Normal 12 2 4 3 4" xfId="18911"/>
    <cellStyle name="Normal 12 2 4 3 5" xfId="19450"/>
    <cellStyle name="Normal 12 2 4 3 6" xfId="19748"/>
    <cellStyle name="Normal 12 2 4 3 7" xfId="21107"/>
    <cellStyle name="Normal 12 2 4 4" xfId="453"/>
    <cellStyle name="Normal 12 2 4 4 2" xfId="1025"/>
    <cellStyle name="Normal 12 2 4 5" xfId="795"/>
    <cellStyle name="Normal 12 2 4 6" xfId="18797"/>
    <cellStyle name="Normal 12 2 4 7" xfId="19347"/>
    <cellStyle name="Normal 12 2 4 8" xfId="19745"/>
    <cellStyle name="Normal 12 2 4 9" xfId="21019"/>
    <cellStyle name="Normal 12 2 5" xfId="192"/>
    <cellStyle name="Normal 12 2 5 2" xfId="301"/>
    <cellStyle name="Normal 12 2 5 2 2" xfId="576"/>
    <cellStyle name="Normal 12 2 5 2 2 2" xfId="1147"/>
    <cellStyle name="Normal 12 2 5 2 3" xfId="887"/>
    <cellStyle name="Normal 12 2 5 2 4" xfId="18912"/>
    <cellStyle name="Normal 12 2 5 2 5" xfId="19451"/>
    <cellStyle name="Normal 12 2 5 2 6" xfId="19750"/>
    <cellStyle name="Normal 12 2 5 2 7" xfId="21108"/>
    <cellStyle name="Normal 12 2 5 3" xfId="454"/>
    <cellStyle name="Normal 12 2 5 3 2" xfId="1026"/>
    <cellStyle name="Normal 12 2 5 4" xfId="822"/>
    <cellStyle name="Normal 12 2 5 5" xfId="18818"/>
    <cellStyle name="Normal 12 2 5 6" xfId="19362"/>
    <cellStyle name="Normal 12 2 5 7" xfId="19749"/>
    <cellStyle name="Normal 12 2 5 8" xfId="21030"/>
    <cellStyle name="Normal 12 2 6" xfId="302"/>
    <cellStyle name="Normal 12 2 6 2" xfId="572"/>
    <cellStyle name="Normal 12 2 6 2 2" xfId="1143"/>
    <cellStyle name="Normal 12 2 6 3" xfId="888"/>
    <cellStyle name="Normal 12 2 6 4" xfId="18913"/>
    <cellStyle name="Normal 12 2 6 5" xfId="19452"/>
    <cellStyle name="Normal 12 2 6 6" xfId="19751"/>
    <cellStyle name="Normal 12 2 6 7" xfId="21109"/>
    <cellStyle name="Normal 12 2 7" xfId="450"/>
    <cellStyle name="Normal 12 2 7 2" xfId="1022"/>
    <cellStyle name="Normal 12 2 8" xfId="771"/>
    <cellStyle name="Normal 12 2 9" xfId="18763"/>
    <cellStyle name="Normal 12 3" xfId="157"/>
    <cellStyle name="Normal 12 3 2" xfId="303"/>
    <cellStyle name="Normal 12 3 2 2" xfId="304"/>
    <cellStyle name="Normal 12 3 2 2 2" xfId="628"/>
    <cellStyle name="Normal 12 3 2 2 2 2" xfId="1199"/>
    <cellStyle name="Normal 12 3 2 2 3" xfId="890"/>
    <cellStyle name="Normal 12 3 2 2 4" xfId="18914"/>
    <cellStyle name="Normal 12 3 2 2 5" xfId="19453"/>
    <cellStyle name="Normal 12 3 2 2 6" xfId="19754"/>
    <cellStyle name="Normal 12 3 2 2 7" xfId="21110"/>
    <cellStyle name="Normal 12 3 2 3" xfId="532"/>
    <cellStyle name="Normal 12 3 2 3 2" xfId="1103"/>
    <cellStyle name="Normal 12 3 2 4" xfId="889"/>
    <cellStyle name="Normal 12 3 2 5" xfId="18821"/>
    <cellStyle name="Normal 12 3 2 6" xfId="19365"/>
    <cellStyle name="Normal 12 3 2 7" xfId="19753"/>
    <cellStyle name="Normal 12 3 2 8" xfId="21033"/>
    <cellStyle name="Normal 12 3 3" xfId="305"/>
    <cellStyle name="Normal 12 3 3 2" xfId="577"/>
    <cellStyle name="Normal 12 3 3 2 2" xfId="1148"/>
    <cellStyle name="Normal 12 3 3 3" xfId="891"/>
    <cellStyle name="Normal 12 3 3 4" xfId="18915"/>
    <cellStyle name="Normal 12 3 3 5" xfId="19454"/>
    <cellStyle name="Normal 12 3 3 6" xfId="19755"/>
    <cellStyle name="Normal 12 3 3 7" xfId="21111"/>
    <cellStyle name="Normal 12 3 4" xfId="455"/>
    <cellStyle name="Normal 12 3 4 2" xfId="1027"/>
    <cellStyle name="Normal 12 3 5" xfId="796"/>
    <cellStyle name="Normal 12 3 6" xfId="18768"/>
    <cellStyle name="Normal 12 3 7" xfId="19321"/>
    <cellStyle name="Normal 12 3 8" xfId="19752"/>
    <cellStyle name="Normal 12 3 9" xfId="21000"/>
    <cellStyle name="Normal 12 4" xfId="158"/>
    <cellStyle name="Normal 12 4 2" xfId="306"/>
    <cellStyle name="Normal 12 4 2 2" xfId="307"/>
    <cellStyle name="Normal 12 4 2 2 2" xfId="629"/>
    <cellStyle name="Normal 12 4 2 2 2 2" xfId="1200"/>
    <cellStyle name="Normal 12 4 2 2 3" xfId="893"/>
    <cellStyle name="Normal 12 4 2 2 4" xfId="18916"/>
    <cellStyle name="Normal 12 4 2 2 5" xfId="19455"/>
    <cellStyle name="Normal 12 4 2 2 6" xfId="19758"/>
    <cellStyle name="Normal 12 4 2 2 7" xfId="21112"/>
    <cellStyle name="Normal 12 4 2 3" xfId="533"/>
    <cellStyle name="Normal 12 4 2 3 2" xfId="1104"/>
    <cellStyle name="Normal 12 4 2 4" xfId="892"/>
    <cellStyle name="Normal 12 4 2 5" xfId="18829"/>
    <cellStyle name="Normal 12 4 2 6" xfId="19373"/>
    <cellStyle name="Normal 12 4 2 7" xfId="19757"/>
    <cellStyle name="Normal 12 4 2 8" xfId="21041"/>
    <cellStyle name="Normal 12 4 3" xfId="308"/>
    <cellStyle name="Normal 12 4 3 2" xfId="578"/>
    <cellStyle name="Normal 12 4 3 2 2" xfId="1149"/>
    <cellStyle name="Normal 12 4 3 3" xfId="894"/>
    <cellStyle name="Normal 12 4 3 4" xfId="18917"/>
    <cellStyle name="Normal 12 4 3 5" xfId="19456"/>
    <cellStyle name="Normal 12 4 3 6" xfId="19759"/>
    <cellStyle name="Normal 12 4 3 7" xfId="21113"/>
    <cellStyle name="Normal 12 4 4" xfId="456"/>
    <cellStyle name="Normal 12 4 4 2" xfId="1028"/>
    <cellStyle name="Normal 12 4 5" xfId="797"/>
    <cellStyle name="Normal 12 4 6" xfId="18781"/>
    <cellStyle name="Normal 12 4 7" xfId="19332"/>
    <cellStyle name="Normal 12 4 8" xfId="19756"/>
    <cellStyle name="Normal 12 4 9" xfId="21008"/>
    <cellStyle name="Normal 12 5" xfId="159"/>
    <cellStyle name="Normal 12 5 2" xfId="309"/>
    <cellStyle name="Normal 12 5 2 2" xfId="310"/>
    <cellStyle name="Normal 12 5 2 2 2" xfId="630"/>
    <cellStyle name="Normal 12 5 2 2 2 2" xfId="1201"/>
    <cellStyle name="Normal 12 5 2 2 3" xfId="896"/>
    <cellStyle name="Normal 12 5 2 2 4" xfId="18918"/>
    <cellStyle name="Normal 12 5 2 2 5" xfId="19457"/>
    <cellStyle name="Normal 12 5 2 2 6" xfId="19762"/>
    <cellStyle name="Normal 12 5 2 2 7" xfId="21114"/>
    <cellStyle name="Normal 12 5 2 3" xfId="534"/>
    <cellStyle name="Normal 12 5 2 3 2" xfId="1105"/>
    <cellStyle name="Normal 12 5 2 4" xfId="895"/>
    <cellStyle name="Normal 12 5 2 5" xfId="18841"/>
    <cellStyle name="Normal 12 5 2 6" xfId="19385"/>
    <cellStyle name="Normal 12 5 2 7" xfId="19761"/>
    <cellStyle name="Normal 12 5 2 8" xfId="21053"/>
    <cellStyle name="Normal 12 5 3" xfId="311"/>
    <cellStyle name="Normal 12 5 3 2" xfId="579"/>
    <cellStyle name="Normal 12 5 3 2 2" xfId="1150"/>
    <cellStyle name="Normal 12 5 3 3" xfId="897"/>
    <cellStyle name="Normal 12 5 3 4" xfId="18919"/>
    <cellStyle name="Normal 12 5 3 5" xfId="19458"/>
    <cellStyle name="Normal 12 5 3 6" xfId="19763"/>
    <cellStyle name="Normal 12 5 3 7" xfId="21115"/>
    <cellStyle name="Normal 12 5 4" xfId="457"/>
    <cellStyle name="Normal 12 5 4 2" xfId="1029"/>
    <cellStyle name="Normal 12 5 5" xfId="798"/>
    <cellStyle name="Normal 12 5 6" xfId="18798"/>
    <cellStyle name="Normal 12 5 7" xfId="19348"/>
    <cellStyle name="Normal 12 5 8" xfId="19760"/>
    <cellStyle name="Normal 12 5 9" xfId="21020"/>
    <cellStyle name="Normal 12 6" xfId="160"/>
    <cellStyle name="Normal 12 6 2" xfId="312"/>
    <cellStyle name="Normal 12 6 2 2" xfId="313"/>
    <cellStyle name="Normal 12 6 2 2 2" xfId="631"/>
    <cellStyle name="Normal 12 6 2 2 2 2" xfId="1202"/>
    <cellStyle name="Normal 12 6 2 2 3" xfId="899"/>
    <cellStyle name="Normal 12 6 2 2 4" xfId="18920"/>
    <cellStyle name="Normal 12 6 2 2 5" xfId="19459"/>
    <cellStyle name="Normal 12 6 2 2 6" xfId="19766"/>
    <cellStyle name="Normal 12 6 2 2 7" xfId="21116"/>
    <cellStyle name="Normal 12 6 2 3" xfId="535"/>
    <cellStyle name="Normal 12 6 2 3 2" xfId="1106"/>
    <cellStyle name="Normal 12 6 2 4" xfId="898"/>
    <cellStyle name="Normal 12 6 2 5" xfId="18842"/>
    <cellStyle name="Normal 12 6 2 6" xfId="19386"/>
    <cellStyle name="Normal 12 6 2 7" xfId="19765"/>
    <cellStyle name="Normal 12 6 2 8" xfId="21054"/>
    <cellStyle name="Normal 12 6 3" xfId="314"/>
    <cellStyle name="Normal 12 6 3 2" xfId="580"/>
    <cellStyle name="Normal 12 6 3 2 2" xfId="1151"/>
    <cellStyle name="Normal 12 6 3 3" xfId="900"/>
    <cellStyle name="Normal 12 6 3 4" xfId="18921"/>
    <cellStyle name="Normal 12 6 3 5" xfId="19460"/>
    <cellStyle name="Normal 12 6 3 6" xfId="19767"/>
    <cellStyle name="Normal 12 6 3 7" xfId="21117"/>
    <cellStyle name="Normal 12 6 4" xfId="458"/>
    <cellStyle name="Normal 12 6 4 2" xfId="1030"/>
    <cellStyle name="Normal 12 6 5" xfId="799"/>
    <cellStyle name="Normal 12 6 6" xfId="18799"/>
    <cellStyle name="Normal 12 6 7" xfId="19349"/>
    <cellStyle name="Normal 12 6 8" xfId="19764"/>
    <cellStyle name="Normal 12 6 9" xfId="21021"/>
    <cellStyle name="Normal 12 7" xfId="191"/>
    <cellStyle name="Normal 12 7 2" xfId="315"/>
    <cellStyle name="Normal 12 7 2 2" xfId="581"/>
    <cellStyle name="Normal 12 7 2 2 2" xfId="1152"/>
    <cellStyle name="Normal 12 7 2 3" xfId="901"/>
    <cellStyle name="Normal 12 7 2 4" xfId="18922"/>
    <cellStyle name="Normal 12 7 2 5" xfId="19461"/>
    <cellStyle name="Normal 12 7 2 6" xfId="19769"/>
    <cellStyle name="Normal 12 7 2 7" xfId="21118"/>
    <cellStyle name="Normal 12 7 3" xfId="459"/>
    <cellStyle name="Normal 12 7 3 2" xfId="1031"/>
    <cellStyle name="Normal 12 7 4" xfId="821"/>
    <cellStyle name="Normal 12 7 5" xfId="18813"/>
    <cellStyle name="Normal 12 7 6" xfId="19357"/>
    <cellStyle name="Normal 12 7 7" xfId="19768"/>
    <cellStyle name="Normal 12 7 8" xfId="21025"/>
    <cellStyle name="Normal 12 8" xfId="316"/>
    <cellStyle name="Normal 12 8 2" xfId="571"/>
    <cellStyle name="Normal 12 8 2 2" xfId="1142"/>
    <cellStyle name="Normal 12 8 3" xfId="902"/>
    <cellStyle name="Normal 12 8 4" xfId="18923"/>
    <cellStyle name="Normal 12 8 5" xfId="19462"/>
    <cellStyle name="Normal 12 8 6" xfId="19770"/>
    <cellStyle name="Normal 12 8 7" xfId="21119"/>
    <cellStyle name="Normal 12 9" xfId="449"/>
    <cellStyle name="Normal 12 9 2" xfId="1021"/>
    <cellStyle name="Normal 13" xfId="88"/>
    <cellStyle name="Normal 13 2" xfId="161"/>
    <cellStyle name="Normal 14" xfId="89"/>
    <cellStyle name="Normal 14 2" xfId="162"/>
    <cellStyle name="Normal 15" xfId="163"/>
    <cellStyle name="Normal 15 2" xfId="164"/>
    <cellStyle name="Normal 16" xfId="212"/>
    <cellStyle name="Normal 16 2" xfId="226"/>
    <cellStyle name="Normal 17" xfId="317"/>
    <cellStyle name="Normal 17 2" xfId="318"/>
    <cellStyle name="Normal 17 2 2" xfId="632"/>
    <cellStyle name="Normal 17 2 2 2" xfId="1203"/>
    <cellStyle name="Normal 17 2 3" xfId="904"/>
    <cellStyle name="Normal 17 2 4" xfId="18924"/>
    <cellStyle name="Normal 17 2 5" xfId="19463"/>
    <cellStyle name="Normal 17 2 6" xfId="19772"/>
    <cellStyle name="Normal 17 2 7" xfId="21120"/>
    <cellStyle name="Normal 17 2 8" xfId="21178"/>
    <cellStyle name="Normal 17 3" xfId="536"/>
    <cellStyle name="Normal 17 3 2" xfId="1107"/>
    <cellStyle name="Normal 17 4" xfId="903"/>
    <cellStyle name="Normal 17 5" xfId="18854"/>
    <cellStyle name="Normal 17 6" xfId="19403"/>
    <cellStyle name="Normal 17 7" xfId="19771"/>
    <cellStyle name="Normal 17 8" xfId="21062"/>
    <cellStyle name="Normal 18" xfId="319"/>
    <cellStyle name="Normal 18 2" xfId="320"/>
    <cellStyle name="Normal 18 2 2" xfId="633"/>
    <cellStyle name="Normal 18 2 2 2" xfId="1204"/>
    <cellStyle name="Normal 18 2 3" xfId="906"/>
    <cellStyle name="Normal 18 2 4" xfId="18925"/>
    <cellStyle name="Normal 18 2 5" xfId="19464"/>
    <cellStyle name="Normal 18 2 6" xfId="19774"/>
    <cellStyle name="Normal 18 2 7" xfId="21121"/>
    <cellStyle name="Normal 18 3" xfId="537"/>
    <cellStyle name="Normal 18 3 2" xfId="1108"/>
    <cellStyle name="Normal 18 4" xfId="905"/>
    <cellStyle name="Normal 18 5" xfId="18856"/>
    <cellStyle name="Normal 18 6" xfId="19405"/>
    <cellStyle name="Normal 18 7" xfId="19773"/>
    <cellStyle name="Normal 18 8" xfId="21064"/>
    <cellStyle name="Normal 18 9" xfId="21184"/>
    <cellStyle name="Normal 19" xfId="236"/>
    <cellStyle name="Normal 19 2 2" xfId="21186"/>
    <cellStyle name="Normal 2" xfId="13"/>
    <cellStyle name="Normal 2 2" xfId="90"/>
    <cellStyle name="Normal 2 2 2" xfId="91"/>
    <cellStyle name="Normal 2 2 3" xfId="92"/>
    <cellStyle name="Normal 2 2 4" xfId="165"/>
    <cellStyle name="Normal 2 2 5" xfId="321"/>
    <cellStyle name="Normal 2 3" xfId="93"/>
    <cellStyle name="Normal 2 3 2" xfId="94"/>
    <cellStyle name="Normal 2 3 3" xfId="166"/>
    <cellStyle name="Normal 2 4" xfId="95"/>
    <cellStyle name="Normal 2 5" xfId="96"/>
    <cellStyle name="Normal 2 6" xfId="97"/>
    <cellStyle name="Normal 2 7" xfId="98"/>
    <cellStyle name="Normal 2 8" xfId="99"/>
    <cellStyle name="Normal 2 9" xfId="100"/>
    <cellStyle name="Normal 2_20.45" xfId="167"/>
    <cellStyle name="Normal 20" xfId="761"/>
    <cellStyle name="Normal 21" xfId="1329"/>
    <cellStyle name="Normal 22" xfId="1389"/>
    <cellStyle name="Normal 23" xfId="1934"/>
    <cellStyle name="Normal 24" xfId="1651"/>
    <cellStyle name="Normal 25" xfId="1529"/>
    <cellStyle name="Normal 26" xfId="2588"/>
    <cellStyle name="Normal 27" xfId="2039"/>
    <cellStyle name="Normal 28" xfId="2702"/>
    <cellStyle name="Normal 29" xfId="227"/>
    <cellStyle name="Normal 3" xfId="101"/>
    <cellStyle name="Normal 3 2" xfId="102"/>
    <cellStyle name="Normal 3 2 2" xfId="322"/>
    <cellStyle name="Normal 3 3" xfId="103"/>
    <cellStyle name="Normal 3 4" xfId="104"/>
    <cellStyle name="Normal 3 4 10" xfId="19318"/>
    <cellStyle name="Normal 3 4 11" xfId="19783"/>
    <cellStyle name="Normal 3 4 12" xfId="20998"/>
    <cellStyle name="Normal 3 4 2" xfId="168"/>
    <cellStyle name="Normal 3 4 2 2" xfId="323"/>
    <cellStyle name="Normal 3 4 2 2 2" xfId="324"/>
    <cellStyle name="Normal 3 4 2 2 2 2" xfId="634"/>
    <cellStyle name="Normal 3 4 2 2 2 2 2" xfId="1205"/>
    <cellStyle name="Normal 3 4 2 2 2 3" xfId="908"/>
    <cellStyle name="Normal 3 4 2 2 2 4" xfId="18926"/>
    <cellStyle name="Normal 3 4 2 2 2 5" xfId="19466"/>
    <cellStyle name="Normal 3 4 2 2 2 6" xfId="19786"/>
    <cellStyle name="Normal 3 4 2 2 2 7" xfId="21122"/>
    <cellStyle name="Normal 3 4 2 2 3" xfId="538"/>
    <cellStyle name="Normal 3 4 2 2 3 2" xfId="1109"/>
    <cellStyle name="Normal 3 4 2 2 4" xfId="907"/>
    <cellStyle name="Normal 3 4 2 2 5" xfId="18827"/>
    <cellStyle name="Normal 3 4 2 2 6" xfId="19371"/>
    <cellStyle name="Normal 3 4 2 2 7" xfId="19785"/>
    <cellStyle name="Normal 3 4 2 2 8" xfId="21039"/>
    <cellStyle name="Normal 3 4 2 3" xfId="325"/>
    <cellStyle name="Normal 3 4 2 3 2" xfId="583"/>
    <cellStyle name="Normal 3 4 2 3 2 2" xfId="1154"/>
    <cellStyle name="Normal 3 4 2 3 3" xfId="909"/>
    <cellStyle name="Normal 3 4 2 3 4" xfId="18927"/>
    <cellStyle name="Normal 3 4 2 3 5" xfId="19467"/>
    <cellStyle name="Normal 3 4 2 3 6" xfId="19787"/>
    <cellStyle name="Normal 3 4 2 3 7" xfId="21123"/>
    <cellStyle name="Normal 3 4 2 4" xfId="472"/>
    <cellStyle name="Normal 3 4 2 4 2" xfId="1044"/>
    <cellStyle name="Normal 3 4 2 5" xfId="800"/>
    <cellStyle name="Normal 3 4 2 6" xfId="18774"/>
    <cellStyle name="Normal 3 4 2 7" xfId="19327"/>
    <cellStyle name="Normal 3 4 2 8" xfId="19784"/>
    <cellStyle name="Normal 3 4 2 9" xfId="21006"/>
    <cellStyle name="Normal 3 4 3" xfId="169"/>
    <cellStyle name="Normal 3 4 3 2" xfId="326"/>
    <cellStyle name="Normal 3 4 3 2 2" xfId="327"/>
    <cellStyle name="Normal 3 4 3 2 2 2" xfId="635"/>
    <cellStyle name="Normal 3 4 3 2 2 2 2" xfId="1206"/>
    <cellStyle name="Normal 3 4 3 2 2 3" xfId="911"/>
    <cellStyle name="Normal 3 4 3 2 2 4" xfId="18928"/>
    <cellStyle name="Normal 3 4 3 2 2 5" xfId="19468"/>
    <cellStyle name="Normal 3 4 3 2 2 6" xfId="19790"/>
    <cellStyle name="Normal 3 4 3 2 2 7" xfId="21124"/>
    <cellStyle name="Normal 3 4 3 2 3" xfId="539"/>
    <cellStyle name="Normal 3 4 3 2 3 2" xfId="1110"/>
    <cellStyle name="Normal 3 4 3 2 4" xfId="910"/>
    <cellStyle name="Normal 3 4 3 2 5" xfId="18835"/>
    <cellStyle name="Normal 3 4 3 2 6" xfId="19379"/>
    <cellStyle name="Normal 3 4 3 2 7" xfId="19789"/>
    <cellStyle name="Normal 3 4 3 2 8" xfId="21047"/>
    <cellStyle name="Normal 3 4 3 3" xfId="328"/>
    <cellStyle name="Normal 3 4 3 3 2" xfId="584"/>
    <cellStyle name="Normal 3 4 3 3 2 2" xfId="1155"/>
    <cellStyle name="Normal 3 4 3 3 3" xfId="912"/>
    <cellStyle name="Normal 3 4 3 3 4" xfId="18929"/>
    <cellStyle name="Normal 3 4 3 3 5" xfId="19469"/>
    <cellStyle name="Normal 3 4 3 3 6" xfId="19791"/>
    <cellStyle name="Normal 3 4 3 3 7" xfId="21125"/>
    <cellStyle name="Normal 3 4 3 4" xfId="473"/>
    <cellStyle name="Normal 3 4 3 4 2" xfId="1045"/>
    <cellStyle name="Normal 3 4 3 5" xfId="801"/>
    <cellStyle name="Normal 3 4 3 6" xfId="18787"/>
    <cellStyle name="Normal 3 4 3 7" xfId="19338"/>
    <cellStyle name="Normal 3 4 3 8" xfId="19788"/>
    <cellStyle name="Normal 3 4 3 9" xfId="21014"/>
    <cellStyle name="Normal 3 4 4" xfId="170"/>
    <cellStyle name="Normal 3 4 4 2" xfId="329"/>
    <cellStyle name="Normal 3 4 4 2 2" xfId="330"/>
    <cellStyle name="Normal 3 4 4 2 2 2" xfId="636"/>
    <cellStyle name="Normal 3 4 4 2 2 2 2" xfId="1207"/>
    <cellStyle name="Normal 3 4 4 2 2 3" xfId="914"/>
    <cellStyle name="Normal 3 4 4 2 2 4" xfId="18930"/>
    <cellStyle name="Normal 3 4 4 2 2 5" xfId="19470"/>
    <cellStyle name="Normal 3 4 4 2 2 6" xfId="19794"/>
    <cellStyle name="Normal 3 4 4 2 2 7" xfId="21126"/>
    <cellStyle name="Normal 3 4 4 2 3" xfId="540"/>
    <cellStyle name="Normal 3 4 4 2 3 2" xfId="1111"/>
    <cellStyle name="Normal 3 4 4 2 4" xfId="913"/>
    <cellStyle name="Normal 3 4 4 2 5" xfId="18843"/>
    <cellStyle name="Normal 3 4 4 2 6" xfId="19387"/>
    <cellStyle name="Normal 3 4 4 2 7" xfId="19793"/>
    <cellStyle name="Normal 3 4 4 2 8" xfId="21055"/>
    <cellStyle name="Normal 3 4 4 3" xfId="331"/>
    <cellStyle name="Normal 3 4 4 3 2" xfId="585"/>
    <cellStyle name="Normal 3 4 4 3 2 2" xfId="1156"/>
    <cellStyle name="Normal 3 4 4 3 3" xfId="915"/>
    <cellStyle name="Normal 3 4 4 3 4" xfId="18931"/>
    <cellStyle name="Normal 3 4 4 3 5" xfId="19471"/>
    <cellStyle name="Normal 3 4 4 3 6" xfId="19795"/>
    <cellStyle name="Normal 3 4 4 3 7" xfId="21127"/>
    <cellStyle name="Normal 3 4 4 4" xfId="474"/>
    <cellStyle name="Normal 3 4 4 4 2" xfId="1046"/>
    <cellStyle name="Normal 3 4 4 5" xfId="802"/>
    <cellStyle name="Normal 3 4 4 6" xfId="18800"/>
    <cellStyle name="Normal 3 4 4 7" xfId="19350"/>
    <cellStyle name="Normal 3 4 4 8" xfId="19792"/>
    <cellStyle name="Normal 3 4 4 9" xfId="21022"/>
    <cellStyle name="Normal 3 4 5" xfId="193"/>
    <cellStyle name="Normal 3 4 5 2" xfId="332"/>
    <cellStyle name="Normal 3 4 5 2 2" xfId="586"/>
    <cellStyle name="Normal 3 4 5 2 2 2" xfId="1157"/>
    <cellStyle name="Normal 3 4 5 2 3" xfId="916"/>
    <cellStyle name="Normal 3 4 5 2 4" xfId="18932"/>
    <cellStyle name="Normal 3 4 5 2 5" xfId="19472"/>
    <cellStyle name="Normal 3 4 5 2 6" xfId="19797"/>
    <cellStyle name="Normal 3 4 5 2 7" xfId="21128"/>
    <cellStyle name="Normal 3 4 5 3" xfId="475"/>
    <cellStyle name="Normal 3 4 5 3 2" xfId="1047"/>
    <cellStyle name="Normal 3 4 5 4" xfId="823"/>
    <cellStyle name="Normal 3 4 5 5" xfId="18819"/>
    <cellStyle name="Normal 3 4 5 6" xfId="19363"/>
    <cellStyle name="Normal 3 4 5 7" xfId="19796"/>
    <cellStyle name="Normal 3 4 5 8" xfId="21031"/>
    <cellStyle name="Normal 3 4 6" xfId="333"/>
    <cellStyle name="Normal 3 4 6 2" xfId="582"/>
    <cellStyle name="Normal 3 4 6 2 2" xfId="1153"/>
    <cellStyle name="Normal 3 4 6 3" xfId="917"/>
    <cellStyle name="Normal 3 4 6 4" xfId="18933"/>
    <cellStyle name="Normal 3 4 6 5" xfId="19473"/>
    <cellStyle name="Normal 3 4 6 6" xfId="19798"/>
    <cellStyle name="Normal 3 4 6 7" xfId="21129"/>
    <cellStyle name="Normal 3 4 7" xfId="471"/>
    <cellStyle name="Normal 3 4 7 2" xfId="1043"/>
    <cellStyle name="Normal 3 4 8" xfId="772"/>
    <cellStyle name="Normal 3 4 9" xfId="18765"/>
    <cellStyle name="Normal 3 5" xfId="334"/>
    <cellStyle name="Normal 3 5 2" xfId="335"/>
    <cellStyle name="Normal 3 5 2 2" xfId="637"/>
    <cellStyle name="Normal 3 5 2 2 2" xfId="1208"/>
    <cellStyle name="Normal 3 5 2 3" xfId="919"/>
    <cellStyle name="Normal 3 5 2 4" xfId="18934"/>
    <cellStyle name="Normal 3 5 2 5" xfId="19474"/>
    <cellStyle name="Normal 3 5 2 6" xfId="19800"/>
    <cellStyle name="Normal 3 5 2 7" xfId="21130"/>
    <cellStyle name="Normal 3 5 3" xfId="541"/>
    <cellStyle name="Normal 3 5 3 2" xfId="1112"/>
    <cellStyle name="Normal 3 5 4" xfId="918"/>
    <cellStyle name="Normal 3 5 5" xfId="18849"/>
    <cellStyle name="Normal 3 5 6" xfId="19395"/>
    <cellStyle name="Normal 3 5 7" xfId="19799"/>
    <cellStyle name="Normal 3 5 8" xfId="21058"/>
    <cellStyle name="Normal 30" xfId="3074"/>
    <cellStyle name="Normal 31" xfId="3214"/>
    <cellStyle name="Normal 32" xfId="760"/>
    <cellStyle name="Normal 33" xfId="776"/>
    <cellStyle name="Normal 34" xfId="3446"/>
    <cellStyle name="Normal 35" xfId="3495"/>
    <cellStyle name="Normal 36" xfId="3604"/>
    <cellStyle name="Normal 37" xfId="3733"/>
    <cellStyle name="Normal 38" xfId="4437"/>
    <cellStyle name="Normal 39" xfId="9375"/>
    <cellStyle name="Normal 4" xfId="59"/>
    <cellStyle name="Normal 4 2" xfId="105"/>
    <cellStyle name="Normal 4 2 2" xfId="336"/>
    <cellStyle name="Normal 4 3" xfId="106"/>
    <cellStyle name="Normal 4 3 2" xfId="337"/>
    <cellStyle name="Normal 4 3 2 2" xfId="646"/>
    <cellStyle name="Normal 4 3 2 2 2" xfId="1217"/>
    <cellStyle name="Normal 4 3 2 3" xfId="920"/>
    <cellStyle name="Normal 4 3 2 4" xfId="18935"/>
    <cellStyle name="Normal 4 3 2 5" xfId="19476"/>
    <cellStyle name="Normal 4 3 2 6" xfId="19805"/>
    <cellStyle name="Normal 4 3 2 7" xfId="21131"/>
    <cellStyle name="Normal 4 4" xfId="107"/>
    <cellStyle name="Normal 40" xfId="19657"/>
    <cellStyle name="Normal 41" xfId="21175"/>
    <cellStyle name="Normal 42" xfId="21176"/>
    <cellStyle name="Normal 43" xfId="21187"/>
    <cellStyle name="Normal 5" xfId="108"/>
    <cellStyle name="Normal 5 2" xfId="109"/>
    <cellStyle name="Normal 5 2 2" xfId="338"/>
    <cellStyle name="Normal 5 2 2 2" xfId="658"/>
    <cellStyle name="Normal 5 2 2 2 2" xfId="1228"/>
    <cellStyle name="Normal 5 2 2 3" xfId="921"/>
    <cellStyle name="Normal 5 2 2 4" xfId="18936"/>
    <cellStyle name="Normal 5 2 2 5" xfId="19477"/>
    <cellStyle name="Normal 5 2 2 6" xfId="19809"/>
    <cellStyle name="Normal 5 2 2 7" xfId="21132"/>
    <cellStyle name="Normal 5 3" xfId="110"/>
    <cellStyle name="Normal 5 3 10" xfId="19308"/>
    <cellStyle name="Normal 5 3 11" xfId="19810"/>
    <cellStyle name="Normal 5 3 12" xfId="20995"/>
    <cellStyle name="Normal 5 3 2" xfId="171"/>
    <cellStyle name="Normal 5 3 2 2" xfId="339"/>
    <cellStyle name="Normal 5 3 2 2 2" xfId="340"/>
    <cellStyle name="Normal 5 3 2 2 2 2" xfId="638"/>
    <cellStyle name="Normal 5 3 2 2 2 2 2" xfId="1209"/>
    <cellStyle name="Normal 5 3 2 2 2 3" xfId="923"/>
    <cellStyle name="Normal 5 3 2 2 2 4" xfId="18937"/>
    <cellStyle name="Normal 5 3 2 2 2 5" xfId="19478"/>
    <cellStyle name="Normal 5 3 2 2 2 6" xfId="19813"/>
    <cellStyle name="Normal 5 3 2 2 2 7" xfId="21133"/>
    <cellStyle name="Normal 5 3 2 2 3" xfId="542"/>
    <cellStyle name="Normal 5 3 2 2 3 2" xfId="1113"/>
    <cellStyle name="Normal 5 3 2 2 4" xfId="922"/>
    <cellStyle name="Normal 5 3 2 2 5" xfId="18824"/>
    <cellStyle name="Normal 5 3 2 2 6" xfId="19368"/>
    <cellStyle name="Normal 5 3 2 2 7" xfId="19812"/>
    <cellStyle name="Normal 5 3 2 2 8" xfId="21036"/>
    <cellStyle name="Normal 5 3 2 3" xfId="341"/>
    <cellStyle name="Normal 5 3 2 3 2" xfId="588"/>
    <cellStyle name="Normal 5 3 2 3 2 2" xfId="1159"/>
    <cellStyle name="Normal 5 3 2 3 3" xfId="924"/>
    <cellStyle name="Normal 5 3 2 3 4" xfId="18938"/>
    <cellStyle name="Normal 5 3 2 3 5" xfId="19479"/>
    <cellStyle name="Normal 5 3 2 3 6" xfId="19814"/>
    <cellStyle name="Normal 5 3 2 3 7" xfId="21134"/>
    <cellStyle name="Normal 5 3 2 4" xfId="478"/>
    <cellStyle name="Normal 5 3 2 4 2" xfId="1050"/>
    <cellStyle name="Normal 5 3 2 5" xfId="803"/>
    <cellStyle name="Normal 5 3 2 6" xfId="18771"/>
    <cellStyle name="Normal 5 3 2 7" xfId="19324"/>
    <cellStyle name="Normal 5 3 2 8" xfId="19811"/>
    <cellStyle name="Normal 5 3 2 9" xfId="21003"/>
    <cellStyle name="Normal 5 3 3" xfId="172"/>
    <cellStyle name="Normal 5 3 3 2" xfId="342"/>
    <cellStyle name="Normal 5 3 3 2 2" xfId="343"/>
    <cellStyle name="Normal 5 3 3 2 2 2" xfId="639"/>
    <cellStyle name="Normal 5 3 3 2 2 2 2" xfId="1210"/>
    <cellStyle name="Normal 5 3 3 2 2 3" xfId="926"/>
    <cellStyle name="Normal 5 3 3 2 2 4" xfId="18939"/>
    <cellStyle name="Normal 5 3 3 2 2 5" xfId="19480"/>
    <cellStyle name="Normal 5 3 3 2 2 6" xfId="19817"/>
    <cellStyle name="Normal 5 3 3 2 2 7" xfId="21135"/>
    <cellStyle name="Normal 5 3 3 2 3" xfId="543"/>
    <cellStyle name="Normal 5 3 3 2 3 2" xfId="1114"/>
    <cellStyle name="Normal 5 3 3 2 4" xfId="925"/>
    <cellStyle name="Normal 5 3 3 2 5" xfId="18832"/>
    <cellStyle name="Normal 5 3 3 2 6" xfId="19376"/>
    <cellStyle name="Normal 5 3 3 2 7" xfId="19816"/>
    <cellStyle name="Normal 5 3 3 2 8" xfId="21044"/>
    <cellStyle name="Normal 5 3 3 3" xfId="344"/>
    <cellStyle name="Normal 5 3 3 3 2" xfId="589"/>
    <cellStyle name="Normal 5 3 3 3 2 2" xfId="1160"/>
    <cellStyle name="Normal 5 3 3 3 3" xfId="927"/>
    <cellStyle name="Normal 5 3 3 3 4" xfId="18940"/>
    <cellStyle name="Normal 5 3 3 3 5" xfId="19481"/>
    <cellStyle name="Normal 5 3 3 3 6" xfId="19818"/>
    <cellStyle name="Normal 5 3 3 3 7" xfId="21136"/>
    <cellStyle name="Normal 5 3 3 4" xfId="479"/>
    <cellStyle name="Normal 5 3 3 4 2" xfId="1051"/>
    <cellStyle name="Normal 5 3 3 5" xfId="804"/>
    <cellStyle name="Normal 5 3 3 6" xfId="18784"/>
    <cellStyle name="Normal 5 3 3 7" xfId="19335"/>
    <cellStyle name="Normal 5 3 3 8" xfId="19815"/>
    <cellStyle name="Normal 5 3 3 9" xfId="21011"/>
    <cellStyle name="Normal 5 3 4" xfId="173"/>
    <cellStyle name="Normal 5 3 4 2" xfId="345"/>
    <cellStyle name="Normal 5 3 4 2 2" xfId="346"/>
    <cellStyle name="Normal 5 3 4 2 2 2" xfId="640"/>
    <cellStyle name="Normal 5 3 4 2 2 2 2" xfId="1211"/>
    <cellStyle name="Normal 5 3 4 2 2 3" xfId="929"/>
    <cellStyle name="Normal 5 3 4 2 2 4" xfId="18941"/>
    <cellStyle name="Normal 5 3 4 2 2 5" xfId="19482"/>
    <cellStyle name="Normal 5 3 4 2 2 6" xfId="19821"/>
    <cellStyle name="Normal 5 3 4 2 2 7" xfId="21137"/>
    <cellStyle name="Normal 5 3 4 2 3" xfId="544"/>
    <cellStyle name="Normal 5 3 4 2 3 2" xfId="1115"/>
    <cellStyle name="Normal 5 3 4 2 4" xfId="928"/>
    <cellStyle name="Normal 5 3 4 2 5" xfId="18844"/>
    <cellStyle name="Normal 5 3 4 2 6" xfId="19388"/>
    <cellStyle name="Normal 5 3 4 2 7" xfId="19820"/>
    <cellStyle name="Normal 5 3 4 2 8" xfId="21056"/>
    <cellStyle name="Normal 5 3 4 3" xfId="347"/>
    <cellStyle name="Normal 5 3 4 3 2" xfId="590"/>
    <cellStyle name="Normal 5 3 4 3 2 2" xfId="1161"/>
    <cellStyle name="Normal 5 3 4 3 3" xfId="930"/>
    <cellStyle name="Normal 5 3 4 3 4" xfId="18942"/>
    <cellStyle name="Normal 5 3 4 3 5" xfId="19483"/>
    <cellStyle name="Normal 5 3 4 3 6" xfId="19822"/>
    <cellStyle name="Normal 5 3 4 3 7" xfId="21138"/>
    <cellStyle name="Normal 5 3 4 4" xfId="480"/>
    <cellStyle name="Normal 5 3 4 4 2" xfId="1052"/>
    <cellStyle name="Normal 5 3 4 5" xfId="805"/>
    <cellStyle name="Normal 5 3 4 6" xfId="18801"/>
    <cellStyle name="Normal 5 3 4 7" xfId="19351"/>
    <cellStyle name="Normal 5 3 4 8" xfId="19819"/>
    <cellStyle name="Normal 5 3 4 9" xfId="21023"/>
    <cellStyle name="Normal 5 3 5" xfId="194"/>
    <cellStyle name="Normal 5 3 5 2" xfId="348"/>
    <cellStyle name="Normal 5 3 5 2 2" xfId="591"/>
    <cellStyle name="Normal 5 3 5 2 2 2" xfId="1162"/>
    <cellStyle name="Normal 5 3 5 2 3" xfId="931"/>
    <cellStyle name="Normal 5 3 5 2 4" xfId="18943"/>
    <cellStyle name="Normal 5 3 5 2 5" xfId="19484"/>
    <cellStyle name="Normal 5 3 5 2 6" xfId="19824"/>
    <cellStyle name="Normal 5 3 5 2 7" xfId="21139"/>
    <cellStyle name="Normal 5 3 5 3" xfId="481"/>
    <cellStyle name="Normal 5 3 5 3 2" xfId="1053"/>
    <cellStyle name="Normal 5 3 5 4" xfId="824"/>
    <cellStyle name="Normal 5 3 5 5" xfId="18816"/>
    <cellStyle name="Normal 5 3 5 6" xfId="19360"/>
    <cellStyle name="Normal 5 3 5 7" xfId="19823"/>
    <cellStyle name="Normal 5 3 5 8" xfId="21028"/>
    <cellStyle name="Normal 5 3 6" xfId="349"/>
    <cellStyle name="Normal 5 3 6 2" xfId="587"/>
    <cellStyle name="Normal 5 3 6 2 2" xfId="1158"/>
    <cellStyle name="Normal 5 3 6 3" xfId="932"/>
    <cellStyle name="Normal 5 3 6 4" xfId="18944"/>
    <cellStyle name="Normal 5 3 6 5" xfId="19485"/>
    <cellStyle name="Normal 5 3 6 6" xfId="19825"/>
    <cellStyle name="Normal 5 3 6 7" xfId="21140"/>
    <cellStyle name="Normal 5 3 7" xfId="477"/>
    <cellStyle name="Normal 5 3 7 2" xfId="1049"/>
    <cellStyle name="Normal 5 3 8" xfId="773"/>
    <cellStyle name="Normal 5 3 9" xfId="18760"/>
    <cellStyle name="Normal 5 4" xfId="111"/>
    <cellStyle name="Normal 5 4 10" xfId="19319"/>
    <cellStyle name="Normal 5 4 11" xfId="19826"/>
    <cellStyle name="Normal 5 4 12" xfId="20999"/>
    <cellStyle name="Normal 5 4 2" xfId="174"/>
    <cellStyle name="Normal 5 4 2 2" xfId="350"/>
    <cellStyle name="Normal 5 4 2 2 2" xfId="351"/>
    <cellStyle name="Normal 5 4 2 2 2 2" xfId="641"/>
    <cellStyle name="Normal 5 4 2 2 2 2 2" xfId="1212"/>
    <cellStyle name="Normal 5 4 2 2 2 3" xfId="934"/>
    <cellStyle name="Normal 5 4 2 2 2 4" xfId="18945"/>
    <cellStyle name="Normal 5 4 2 2 2 5" xfId="19486"/>
    <cellStyle name="Normal 5 4 2 2 2 6" xfId="19829"/>
    <cellStyle name="Normal 5 4 2 2 2 7" xfId="21141"/>
    <cellStyle name="Normal 5 4 2 2 3" xfId="545"/>
    <cellStyle name="Normal 5 4 2 2 3 2" xfId="1116"/>
    <cellStyle name="Normal 5 4 2 2 4" xfId="933"/>
    <cellStyle name="Normal 5 4 2 2 5" xfId="18828"/>
    <cellStyle name="Normal 5 4 2 2 6" xfId="19372"/>
    <cellStyle name="Normal 5 4 2 2 7" xfId="19828"/>
    <cellStyle name="Normal 5 4 2 2 8" xfId="21040"/>
    <cellStyle name="Normal 5 4 2 3" xfId="352"/>
    <cellStyle name="Normal 5 4 2 3 2" xfId="593"/>
    <cellStyle name="Normal 5 4 2 3 2 2" xfId="1164"/>
    <cellStyle name="Normal 5 4 2 3 3" xfId="935"/>
    <cellStyle name="Normal 5 4 2 3 4" xfId="18946"/>
    <cellStyle name="Normal 5 4 2 3 5" xfId="19487"/>
    <cellStyle name="Normal 5 4 2 3 6" xfId="19830"/>
    <cellStyle name="Normal 5 4 2 3 7" xfId="21142"/>
    <cellStyle name="Normal 5 4 2 4" xfId="483"/>
    <cellStyle name="Normal 5 4 2 4 2" xfId="1055"/>
    <cellStyle name="Normal 5 4 2 5" xfId="806"/>
    <cellStyle name="Normal 5 4 2 6" xfId="18775"/>
    <cellStyle name="Normal 5 4 2 7" xfId="19328"/>
    <cellStyle name="Normal 5 4 2 8" xfId="19827"/>
    <cellStyle name="Normal 5 4 2 9" xfId="21007"/>
    <cellStyle name="Normal 5 4 3" xfId="175"/>
    <cellStyle name="Normal 5 4 3 2" xfId="353"/>
    <cellStyle name="Normal 5 4 3 2 2" xfId="354"/>
    <cellStyle name="Normal 5 4 3 2 2 2" xfId="642"/>
    <cellStyle name="Normal 5 4 3 2 2 2 2" xfId="1213"/>
    <cellStyle name="Normal 5 4 3 2 2 3" xfId="937"/>
    <cellStyle name="Normal 5 4 3 2 2 4" xfId="18947"/>
    <cellStyle name="Normal 5 4 3 2 2 5" xfId="19488"/>
    <cellStyle name="Normal 5 4 3 2 2 6" xfId="19833"/>
    <cellStyle name="Normal 5 4 3 2 2 7" xfId="21143"/>
    <cellStyle name="Normal 5 4 3 2 3" xfId="546"/>
    <cellStyle name="Normal 5 4 3 2 3 2" xfId="1117"/>
    <cellStyle name="Normal 5 4 3 2 4" xfId="936"/>
    <cellStyle name="Normal 5 4 3 2 5" xfId="18836"/>
    <cellStyle name="Normal 5 4 3 2 6" xfId="19380"/>
    <cellStyle name="Normal 5 4 3 2 7" xfId="19832"/>
    <cellStyle name="Normal 5 4 3 2 8" xfId="21048"/>
    <cellStyle name="Normal 5 4 3 3" xfId="355"/>
    <cellStyle name="Normal 5 4 3 3 2" xfId="594"/>
    <cellStyle name="Normal 5 4 3 3 2 2" xfId="1165"/>
    <cellStyle name="Normal 5 4 3 3 3" xfId="938"/>
    <cellStyle name="Normal 5 4 3 3 4" xfId="18948"/>
    <cellStyle name="Normal 5 4 3 3 5" xfId="19489"/>
    <cellStyle name="Normal 5 4 3 3 6" xfId="19834"/>
    <cellStyle name="Normal 5 4 3 3 7" xfId="21144"/>
    <cellStyle name="Normal 5 4 3 4" xfId="484"/>
    <cellStyle name="Normal 5 4 3 4 2" xfId="1056"/>
    <cellStyle name="Normal 5 4 3 5" xfId="807"/>
    <cellStyle name="Normal 5 4 3 6" xfId="18788"/>
    <cellStyle name="Normal 5 4 3 7" xfId="19339"/>
    <cellStyle name="Normal 5 4 3 8" xfId="19831"/>
    <cellStyle name="Normal 5 4 3 9" xfId="21015"/>
    <cellStyle name="Normal 5 4 4" xfId="176"/>
    <cellStyle name="Normal 5 4 4 2" xfId="356"/>
    <cellStyle name="Normal 5 4 4 2 2" xfId="357"/>
    <cellStyle name="Normal 5 4 4 2 2 2" xfId="643"/>
    <cellStyle name="Normal 5 4 4 2 2 2 2" xfId="1214"/>
    <cellStyle name="Normal 5 4 4 2 2 3" xfId="940"/>
    <cellStyle name="Normal 5 4 4 2 2 4" xfId="18949"/>
    <cellStyle name="Normal 5 4 4 2 2 5" xfId="19490"/>
    <cellStyle name="Normal 5 4 4 2 2 6" xfId="19837"/>
    <cellStyle name="Normal 5 4 4 2 2 7" xfId="21145"/>
    <cellStyle name="Normal 5 4 4 2 3" xfId="547"/>
    <cellStyle name="Normal 5 4 4 2 3 2" xfId="1118"/>
    <cellStyle name="Normal 5 4 4 2 4" xfId="939"/>
    <cellStyle name="Normal 5 4 4 2 5" xfId="18845"/>
    <cellStyle name="Normal 5 4 4 2 6" xfId="19389"/>
    <cellStyle name="Normal 5 4 4 2 7" xfId="19836"/>
    <cellStyle name="Normal 5 4 4 2 8" xfId="21057"/>
    <cellStyle name="Normal 5 4 4 3" xfId="358"/>
    <cellStyle name="Normal 5 4 4 3 2" xfId="595"/>
    <cellStyle name="Normal 5 4 4 3 2 2" xfId="1166"/>
    <cellStyle name="Normal 5 4 4 3 3" xfId="941"/>
    <cellStyle name="Normal 5 4 4 3 4" xfId="18950"/>
    <cellStyle name="Normal 5 4 4 3 5" xfId="19491"/>
    <cellStyle name="Normal 5 4 4 3 6" xfId="19838"/>
    <cellStyle name="Normal 5 4 4 3 7" xfId="21146"/>
    <cellStyle name="Normal 5 4 4 4" xfId="485"/>
    <cellStyle name="Normal 5 4 4 4 2" xfId="1057"/>
    <cellStyle name="Normal 5 4 4 5" xfId="808"/>
    <cellStyle name="Normal 5 4 4 6" xfId="18802"/>
    <cellStyle name="Normal 5 4 4 7" xfId="19352"/>
    <cellStyle name="Normal 5 4 4 8" xfId="19835"/>
    <cellStyle name="Normal 5 4 4 9" xfId="21024"/>
    <cellStyle name="Normal 5 4 5" xfId="195"/>
    <cellStyle name="Normal 5 4 5 2" xfId="359"/>
    <cellStyle name="Normal 5 4 5 2 2" xfId="596"/>
    <cellStyle name="Normal 5 4 5 2 2 2" xfId="1167"/>
    <cellStyle name="Normal 5 4 5 2 3" xfId="942"/>
    <cellStyle name="Normal 5 4 5 2 4" xfId="18951"/>
    <cellStyle name="Normal 5 4 5 2 5" xfId="19492"/>
    <cellStyle name="Normal 5 4 5 2 6" xfId="19840"/>
    <cellStyle name="Normal 5 4 5 2 7" xfId="21147"/>
    <cellStyle name="Normal 5 4 5 3" xfId="486"/>
    <cellStyle name="Normal 5 4 5 3 2" xfId="1058"/>
    <cellStyle name="Normal 5 4 5 4" xfId="825"/>
    <cellStyle name="Normal 5 4 5 5" xfId="18820"/>
    <cellStyle name="Normal 5 4 5 6" xfId="19364"/>
    <cellStyle name="Normal 5 4 5 7" xfId="19839"/>
    <cellStyle name="Normal 5 4 5 8" xfId="21032"/>
    <cellStyle name="Normal 5 4 6" xfId="360"/>
    <cellStyle name="Normal 5 4 6 2" xfId="592"/>
    <cellStyle name="Normal 5 4 6 2 2" xfId="1163"/>
    <cellStyle name="Normal 5 4 6 3" xfId="943"/>
    <cellStyle name="Normal 5 4 6 4" xfId="18952"/>
    <cellStyle name="Normal 5 4 6 5" xfId="19493"/>
    <cellStyle name="Normal 5 4 6 6" xfId="19841"/>
    <cellStyle name="Normal 5 4 6 7" xfId="21148"/>
    <cellStyle name="Normal 5 4 7" xfId="482"/>
    <cellStyle name="Normal 5 4 7 2" xfId="1054"/>
    <cellStyle name="Normal 5 4 8" xfId="774"/>
    <cellStyle name="Normal 5 4 9" xfId="18766"/>
    <cellStyle name="Normal 5 5" xfId="177"/>
    <cellStyle name="Normal 5 6" xfId="178"/>
    <cellStyle name="Normal 5 7" xfId="361"/>
    <cellStyle name="Normal 5 7 2" xfId="654"/>
    <cellStyle name="Normal 5 7 2 2" xfId="1224"/>
    <cellStyle name="Normal 5 7 3" xfId="944"/>
    <cellStyle name="Normal 5 7 4" xfId="18953"/>
    <cellStyle name="Normal 5 7 5" xfId="19494"/>
    <cellStyle name="Normal 5 7 6" xfId="19844"/>
    <cellStyle name="Normal 5 7 7" xfId="21149"/>
    <cellStyle name="Normal 5 7 8" xfId="21185"/>
    <cellStyle name="Normal 6" xfId="112"/>
    <cellStyle name="Normal 6 2" xfId="362"/>
    <cellStyle name="Normal 6 2 2" xfId="656"/>
    <cellStyle name="Normal 6 2 2 2" xfId="1226"/>
    <cellStyle name="Normal 6 2 3" xfId="945"/>
    <cellStyle name="Normal 6 2 4" xfId="18954"/>
    <cellStyle name="Normal 6 2 5" xfId="19495"/>
    <cellStyle name="Normal 6 2 6" xfId="19846"/>
    <cellStyle name="Normal 6 2 7" xfId="21150"/>
    <cellStyle name="Normal 62" xfId="21177"/>
    <cellStyle name="Normal 7" xfId="113"/>
    <cellStyle name="Normal 7 2" xfId="114"/>
    <cellStyle name="Normal 7 2 2" xfId="115"/>
    <cellStyle name="Normal 8" xfId="116"/>
    <cellStyle name="Normal 8 2" xfId="363"/>
    <cellStyle name="Normal 9" xfId="117"/>
    <cellStyle name="Normal_2020" xfId="1"/>
    <cellStyle name="Normal_45.010" xfId="2"/>
    <cellStyle name="Normal_55.050Q" xfId="21182"/>
    <cellStyle name="Normal_8310" xfId="3"/>
    <cellStyle name="Normal_9400L" xfId="4"/>
    <cellStyle name="Normal_ActLiabIL" xfId="5"/>
    <cellStyle name="Normal_Book1" xfId="6"/>
    <cellStyle name="Normal_Book4" xfId="7"/>
    <cellStyle name="Normal_bsif54annuelf02" xfId="8"/>
    <cellStyle name="Normal_DRAFT#11_AUGUST 27, 2004" xfId="21183"/>
    <cellStyle name="Normal_DRAFT_6_July31.03 (1)" xfId="9"/>
    <cellStyle name="Normal_Financial Instruments_PC_Mar16e (5)" xfId="233"/>
    <cellStyle name="Normal_LIFE-1_Current ANNUAL Return_e" xfId="214"/>
    <cellStyle name="Normal_Modif_DRAFT9.5_April 18 04" xfId="10"/>
    <cellStyle name="Normal_osfi54annuale02" xfId="11"/>
    <cellStyle name="Normal_OSFI-85" xfId="12"/>
    <cellStyle name="Normal_P&amp;C Annual Report 1 aug6" xfId="208"/>
    <cellStyle name="Normal_QIS 2 Formsv2 2" xfId="203"/>
    <cellStyle name="Note 2" xfId="60"/>
    <cellStyle name="Note 2 10" xfId="1592"/>
    <cellStyle name="Note 2 10 10" xfId="20753"/>
    <cellStyle name="Note 2 10 2" xfId="4821"/>
    <cellStyle name="Note 2 10 3" xfId="7346"/>
    <cellStyle name="Note 2 10 4" xfId="9872"/>
    <cellStyle name="Note 2 10 5" xfId="12167"/>
    <cellStyle name="Note 2 10 6" xfId="14636"/>
    <cellStyle name="Note 2 10 7" xfId="16881"/>
    <cellStyle name="Note 2 10 8" xfId="20110"/>
    <cellStyle name="Note 2 10 9" xfId="20518"/>
    <cellStyle name="Note 2 11" xfId="1549"/>
    <cellStyle name="Note 2 11 10" xfId="20818"/>
    <cellStyle name="Note 2 11 2" xfId="4778"/>
    <cellStyle name="Note 2 11 3" xfId="7303"/>
    <cellStyle name="Note 2 11 4" xfId="9829"/>
    <cellStyle name="Note 2 11 5" xfId="12124"/>
    <cellStyle name="Note 2 11 6" xfId="14594"/>
    <cellStyle name="Note 2 11 7" xfId="16839"/>
    <cellStyle name="Note 2 11 8" xfId="20180"/>
    <cellStyle name="Note 2 11 9" xfId="20542"/>
    <cellStyle name="Note 2 12" xfId="1861"/>
    <cellStyle name="Note 2 12 2" xfId="5090"/>
    <cellStyle name="Note 2 12 3" xfId="7615"/>
    <cellStyle name="Note 2 12 4" xfId="10132"/>
    <cellStyle name="Note 2 12 5" xfId="12436"/>
    <cellStyle name="Note 2 12 6" xfId="14900"/>
    <cellStyle name="Note 2 12 7" xfId="17145"/>
    <cellStyle name="Note 2 13" xfId="2810"/>
    <cellStyle name="Note 2 13 2" xfId="6036"/>
    <cellStyle name="Note 2 13 3" xfId="8564"/>
    <cellStyle name="Note 2 13 4" xfId="11077"/>
    <cellStyle name="Note 2 13 5" xfId="13381"/>
    <cellStyle name="Note 2 13 6" xfId="15845"/>
    <cellStyle name="Note 2 13 7" xfId="18087"/>
    <cellStyle name="Note 2 14" xfId="764"/>
    <cellStyle name="Note 2 14 2" xfId="4063"/>
    <cellStyle name="Note 2 14 3" xfId="3505"/>
    <cellStyle name="Note 2 14 4" xfId="3713"/>
    <cellStyle name="Note 2 14 5" xfId="3787"/>
    <cellStyle name="Note 2 14 6" xfId="6741"/>
    <cellStyle name="Note 2 14 7" xfId="6811"/>
    <cellStyle name="Note 2 15" xfId="3491"/>
    <cellStyle name="Note 2 16" xfId="3577"/>
    <cellStyle name="Note 2 17" xfId="9222"/>
    <cellStyle name="Note 2 18" xfId="18740"/>
    <cellStyle name="Note 2 19" xfId="18734"/>
    <cellStyle name="Note 2 2" xfId="132"/>
    <cellStyle name="Note 2 2 10" xfId="1825"/>
    <cellStyle name="Note 2 2 10 10" xfId="20464"/>
    <cellStyle name="Note 2 2 10 2" xfId="5054"/>
    <cellStyle name="Note 2 2 10 3" xfId="7579"/>
    <cellStyle name="Note 2 2 10 4" xfId="10097"/>
    <cellStyle name="Note 2 2 10 5" xfId="12400"/>
    <cellStyle name="Note 2 2 10 6" xfId="14865"/>
    <cellStyle name="Note 2 2 10 7" xfId="17109"/>
    <cellStyle name="Note 2 2 10 8" xfId="19918"/>
    <cellStyle name="Note 2 2 10 9" xfId="20373"/>
    <cellStyle name="Note 2 2 11" xfId="2671"/>
    <cellStyle name="Note 2 2 11 2" xfId="5898"/>
    <cellStyle name="Note 2 2 11 3" xfId="8425"/>
    <cellStyle name="Note 2 2 11 4" xfId="10939"/>
    <cellStyle name="Note 2 2 11 5" xfId="13243"/>
    <cellStyle name="Note 2 2 11 6" xfId="15707"/>
    <cellStyle name="Note 2 2 11 7" xfId="17949"/>
    <cellStyle name="Note 2 2 12" xfId="2809"/>
    <cellStyle name="Note 2 2 12 2" xfId="6035"/>
    <cellStyle name="Note 2 2 12 3" xfId="8563"/>
    <cellStyle name="Note 2 2 12 4" xfId="11076"/>
    <cellStyle name="Note 2 2 12 5" xfId="13380"/>
    <cellStyle name="Note 2 2 12 6" xfId="15844"/>
    <cellStyle name="Note 2 2 12 7" xfId="18086"/>
    <cellStyle name="Note 2 2 13" xfId="2866"/>
    <cellStyle name="Note 2 2 13 2" xfId="6092"/>
    <cellStyle name="Note 2 2 13 3" xfId="8620"/>
    <cellStyle name="Note 2 2 13 4" xfId="11133"/>
    <cellStyle name="Note 2 2 13 5" xfId="13437"/>
    <cellStyle name="Note 2 2 13 6" xfId="15900"/>
    <cellStyle name="Note 2 2 13 7" xfId="18143"/>
    <cellStyle name="Note 2 2 14" xfId="779"/>
    <cellStyle name="Note 2 2 14 2" xfId="4073"/>
    <cellStyle name="Note 2 2 14 3" xfId="3638"/>
    <cellStyle name="Note 2 2 14 4" xfId="4095"/>
    <cellStyle name="Note 2 2 14 5" xfId="3614"/>
    <cellStyle name="Note 2 2 14 6" xfId="6693"/>
    <cellStyle name="Note 2 2 14 7" xfId="3809"/>
    <cellStyle name="Note 2 2 15" xfId="3545"/>
    <cellStyle name="Note 2 2 16" xfId="3816"/>
    <cellStyle name="Note 2 2 17" xfId="11745"/>
    <cellStyle name="Note 2 2 18" xfId="18778"/>
    <cellStyle name="Note 2 2 19" xfId="18723"/>
    <cellStyle name="Note 2 2 2" xfId="199"/>
    <cellStyle name="Note 2 2 2 10" xfId="1757"/>
    <cellStyle name="Note 2 2 2 10 10" xfId="20968"/>
    <cellStyle name="Note 2 2 2 10 2" xfId="4986"/>
    <cellStyle name="Note 2 2 2 10 3" xfId="7511"/>
    <cellStyle name="Note 2 2 2 10 4" xfId="10030"/>
    <cellStyle name="Note 2 2 2 10 5" xfId="12332"/>
    <cellStyle name="Note 2 2 2 10 6" xfId="14798"/>
    <cellStyle name="Note 2 2 2 10 7" xfId="17042"/>
    <cellStyle name="Note 2 2 2 10 8" xfId="20331"/>
    <cellStyle name="Note 2 2 2 10 9" xfId="20683"/>
    <cellStyle name="Note 2 2 2 11" xfId="1635"/>
    <cellStyle name="Note 2 2 2 11 2" xfId="4864"/>
    <cellStyle name="Note 2 2 2 11 3" xfId="7389"/>
    <cellStyle name="Note 2 2 2 11 4" xfId="9914"/>
    <cellStyle name="Note 2 2 2 11 5" xfId="12210"/>
    <cellStyle name="Note 2 2 2 11 6" xfId="14678"/>
    <cellStyle name="Note 2 2 2 11 7" xfId="16924"/>
    <cellStyle name="Note 2 2 2 12" xfId="2685"/>
    <cellStyle name="Note 2 2 2 12 2" xfId="5912"/>
    <cellStyle name="Note 2 2 2 12 3" xfId="8439"/>
    <cellStyle name="Note 2 2 2 12 4" xfId="10953"/>
    <cellStyle name="Note 2 2 2 12 5" xfId="13257"/>
    <cellStyle name="Note 2 2 2 12 6" xfId="15721"/>
    <cellStyle name="Note 2 2 2 12 7" xfId="17963"/>
    <cellStyle name="Note 2 2 2 13" xfId="829"/>
    <cellStyle name="Note 2 2 2 13 2" xfId="4114"/>
    <cellStyle name="Note 2 2 2 13 3" xfId="6675"/>
    <cellStyle name="Note 2 2 2 13 4" xfId="9203"/>
    <cellStyle name="Note 2 2 2 13 5" xfId="6717"/>
    <cellStyle name="Note 2 2 2 13 6" xfId="14028"/>
    <cellStyle name="Note 2 2 2 13 7" xfId="6810"/>
    <cellStyle name="Note 2 2 2 14" xfId="3600"/>
    <cellStyle name="Note 2 2 2 15" xfId="6913"/>
    <cellStyle name="Note 2 2 2 16" xfId="6883"/>
    <cellStyle name="Note 2 2 2 17" xfId="18956"/>
    <cellStyle name="Note 2 2 2 18" xfId="19094"/>
    <cellStyle name="Note 2 2 2 19" xfId="19130"/>
    <cellStyle name="Note 2 2 2 2" xfId="364"/>
    <cellStyle name="Note 2 2 2 2 10" xfId="2693"/>
    <cellStyle name="Note 2 2 2 2 10 2" xfId="5920"/>
    <cellStyle name="Note 2 2 2 2 10 3" xfId="8447"/>
    <cellStyle name="Note 2 2 2 2 10 4" xfId="10961"/>
    <cellStyle name="Note 2 2 2 2 10 5" xfId="13265"/>
    <cellStyle name="Note 2 2 2 2 10 6" xfId="15729"/>
    <cellStyle name="Note 2 2 2 2 10 7" xfId="17971"/>
    <cellStyle name="Note 2 2 2 2 11" xfId="2653"/>
    <cellStyle name="Note 2 2 2 2 11 2" xfId="5880"/>
    <cellStyle name="Note 2 2 2 2 11 3" xfId="8407"/>
    <cellStyle name="Note 2 2 2 2 11 4" xfId="10921"/>
    <cellStyle name="Note 2 2 2 2 11 5" xfId="13225"/>
    <cellStyle name="Note 2 2 2 2 11 6" xfId="15689"/>
    <cellStyle name="Note 2 2 2 2 11 7" xfId="17932"/>
    <cellStyle name="Note 2 2 2 2 12" xfId="3018"/>
    <cellStyle name="Note 2 2 2 2 12 2" xfId="6244"/>
    <cellStyle name="Note 2 2 2 2 12 3" xfId="8772"/>
    <cellStyle name="Note 2 2 2 2 12 4" xfId="11285"/>
    <cellStyle name="Note 2 2 2 2 12 5" xfId="13589"/>
    <cellStyle name="Note 2 2 2 2 12 6" xfId="16052"/>
    <cellStyle name="Note 2 2 2 2 12 7" xfId="18295"/>
    <cellStyle name="Note 2 2 2 2 13" xfId="946"/>
    <cellStyle name="Note 2 2 2 2 13 2" xfId="4209"/>
    <cellStyle name="Note 2 2 2 2 13 3" xfId="6751"/>
    <cellStyle name="Note 2 2 2 2 13 4" xfId="9281"/>
    <cellStyle name="Note 2 2 2 2 13 5" xfId="4305"/>
    <cellStyle name="Note 2 2 2 2 13 6" xfId="14080"/>
    <cellStyle name="Note 2 2 2 2 13 7" xfId="3698"/>
    <cellStyle name="Note 2 2 2 2 14" xfId="3624"/>
    <cellStyle name="Note 2 2 2 2 15" xfId="3531"/>
    <cellStyle name="Note 2 2 2 2 16" xfId="6822"/>
    <cellStyle name="Note 2 2 2 2 17" xfId="4093"/>
    <cellStyle name="Note 2 2 2 2 18" xfId="18957"/>
    <cellStyle name="Note 2 2 2 2 19" xfId="19095"/>
    <cellStyle name="Note 2 2 2 2 2" xfId="599"/>
    <cellStyle name="Note 2 2 2 2 2 10" xfId="1170"/>
    <cellStyle name="Note 2 2 2 2 2 10 2" xfId="4402"/>
    <cellStyle name="Note 2 2 2 2 2 10 3" xfId="6937"/>
    <cellStyle name="Note 2 2 2 2 2 10 4" xfId="9467"/>
    <cellStyle name="Note 2 2 2 2 2 10 5" xfId="11771"/>
    <cellStyle name="Note 2 2 2 2 2 10 6" xfId="14234"/>
    <cellStyle name="Note 2 2 2 2 2 10 7" xfId="16501"/>
    <cellStyle name="Note 2 2 2 2 2 11" xfId="3910"/>
    <cellStyle name="Note 2 2 2 2 2 12" xfId="3887"/>
    <cellStyle name="Note 2 2 2 2 2 13" xfId="6894"/>
    <cellStyle name="Note 2 2 2 2 2 14" xfId="14065"/>
    <cellStyle name="Note 2 2 2 2 2 15" xfId="20098"/>
    <cellStyle name="Note 2 2 2 2 2 16" xfId="20741"/>
    <cellStyle name="Note 2 2 2 2 2 2" xfId="1882"/>
    <cellStyle name="Note 2 2 2 2 2 2 2" xfId="5111"/>
    <cellStyle name="Note 2 2 2 2 2 2 3" xfId="7636"/>
    <cellStyle name="Note 2 2 2 2 2 2 4" xfId="10153"/>
    <cellStyle name="Note 2 2 2 2 2 2 5" xfId="12457"/>
    <cellStyle name="Note 2 2 2 2 2 2 6" xfId="14921"/>
    <cellStyle name="Note 2 2 2 2 2 2 7" xfId="17166"/>
    <cellStyle name="Note 2 2 2 2 2 3" xfId="2131"/>
    <cellStyle name="Note 2 2 2 2 2 3 2" xfId="5359"/>
    <cellStyle name="Note 2 2 2 2 2 3 3" xfId="7885"/>
    <cellStyle name="Note 2 2 2 2 2 3 4" xfId="10401"/>
    <cellStyle name="Note 2 2 2 2 2 3 5" xfId="12704"/>
    <cellStyle name="Note 2 2 2 2 2 3 6" xfId="15169"/>
    <cellStyle name="Note 2 2 2 2 2 3 7" xfId="17413"/>
    <cellStyle name="Note 2 2 2 2 2 4" xfId="2383"/>
    <cellStyle name="Note 2 2 2 2 2 4 2" xfId="5610"/>
    <cellStyle name="Note 2 2 2 2 2 4 3" xfId="8137"/>
    <cellStyle name="Note 2 2 2 2 2 4 4" xfId="10651"/>
    <cellStyle name="Note 2 2 2 2 2 4 5" xfId="12955"/>
    <cellStyle name="Note 2 2 2 2 2 4 6" xfId="15419"/>
    <cellStyle name="Note 2 2 2 2 2 4 7" xfId="17663"/>
    <cellStyle name="Note 2 2 2 2 2 5" xfId="1591"/>
    <cellStyle name="Note 2 2 2 2 2 5 2" xfId="4820"/>
    <cellStyle name="Note 2 2 2 2 2 5 3" xfId="7345"/>
    <cellStyle name="Note 2 2 2 2 2 5 4" xfId="9871"/>
    <cellStyle name="Note 2 2 2 2 2 5 5" xfId="12166"/>
    <cellStyle name="Note 2 2 2 2 2 5 6" xfId="14635"/>
    <cellStyle name="Note 2 2 2 2 2 5 7" xfId="16880"/>
    <cellStyle name="Note 2 2 2 2 2 6" xfId="2845"/>
    <cellStyle name="Note 2 2 2 2 2 6 2" xfId="6071"/>
    <cellStyle name="Note 2 2 2 2 2 6 3" xfId="8599"/>
    <cellStyle name="Note 2 2 2 2 2 6 4" xfId="11112"/>
    <cellStyle name="Note 2 2 2 2 2 6 5" xfId="13416"/>
    <cellStyle name="Note 2 2 2 2 2 6 6" xfId="15879"/>
    <cellStyle name="Note 2 2 2 2 2 6 7" xfId="18122"/>
    <cellStyle name="Note 2 2 2 2 2 7" xfId="3033"/>
    <cellStyle name="Note 2 2 2 2 2 7 2" xfId="6259"/>
    <cellStyle name="Note 2 2 2 2 2 7 3" xfId="8787"/>
    <cellStyle name="Note 2 2 2 2 2 7 4" xfId="11299"/>
    <cellStyle name="Note 2 2 2 2 2 7 5" xfId="13604"/>
    <cellStyle name="Note 2 2 2 2 2 7 6" xfId="16067"/>
    <cellStyle name="Note 2 2 2 2 2 7 7" xfId="18309"/>
    <cellStyle name="Note 2 2 2 2 2 8" xfId="3236"/>
    <cellStyle name="Note 2 2 2 2 2 8 2" xfId="6461"/>
    <cellStyle name="Note 2 2 2 2 2 8 3" xfId="8990"/>
    <cellStyle name="Note 2 2 2 2 2 8 4" xfId="11501"/>
    <cellStyle name="Note 2 2 2 2 2 8 5" xfId="13805"/>
    <cellStyle name="Note 2 2 2 2 2 8 6" xfId="16270"/>
    <cellStyle name="Note 2 2 2 2 2 8 7" xfId="18509"/>
    <cellStyle name="Note 2 2 2 2 2 9" xfId="3437"/>
    <cellStyle name="Note 2 2 2 2 2 9 2" xfId="6662"/>
    <cellStyle name="Note 2 2 2 2 2 9 3" xfId="9191"/>
    <cellStyle name="Note 2 2 2 2 2 9 4" xfId="11702"/>
    <cellStyle name="Note 2 2 2 2 2 9 5" xfId="14006"/>
    <cellStyle name="Note 2 2 2 2 2 9 6" xfId="16471"/>
    <cellStyle name="Note 2 2 2 2 2 9 7" xfId="18710"/>
    <cellStyle name="Note 2 2 2 2 20" xfId="19131"/>
    <cellStyle name="Note 2 2 2 2 21" xfId="19167"/>
    <cellStyle name="Note 2 2 2 2 22" xfId="19195"/>
    <cellStyle name="Note 2 2 2 2 23" xfId="19223"/>
    <cellStyle name="Note 2 2 2 2 24" xfId="19251"/>
    <cellStyle name="Note 2 2 2 2 25" xfId="19550"/>
    <cellStyle name="Note 2 2 2 2 26" xfId="19584"/>
    <cellStyle name="Note 2 2 2 2 27" xfId="19610"/>
    <cellStyle name="Note 2 2 2 2 28" xfId="19635"/>
    <cellStyle name="Note 2 2 2 2 29" xfId="19678"/>
    <cellStyle name="Note 2 2 2 2 3" xfId="683"/>
    <cellStyle name="Note 2 2 2 2 3 10" xfId="1252"/>
    <cellStyle name="Note 2 2 2 2 3 10 2" xfId="4481"/>
    <cellStyle name="Note 2 2 2 2 3 10 3" xfId="7007"/>
    <cellStyle name="Note 2 2 2 2 3 10 4" xfId="9535"/>
    <cellStyle name="Note 2 2 2 2 3 10 5" xfId="11830"/>
    <cellStyle name="Note 2 2 2 2 3 10 6" xfId="14297"/>
    <cellStyle name="Note 2 2 2 2 3 10 7" xfId="16547"/>
    <cellStyle name="Note 2 2 2 2 3 11" xfId="3982"/>
    <cellStyle name="Note 2 2 2 2 3 12" xfId="3851"/>
    <cellStyle name="Note 2 2 2 2 3 13" xfId="4199"/>
    <cellStyle name="Note 2 2 2 2 3 14" xfId="9504"/>
    <cellStyle name="Note 2 2 2 2 3 15" xfId="20132"/>
    <cellStyle name="Note 2 2 2 2 3 16" xfId="20773"/>
    <cellStyle name="Note 2 2 2 2 3 2" xfId="1961"/>
    <cellStyle name="Note 2 2 2 2 3 2 2" xfId="5190"/>
    <cellStyle name="Note 2 2 2 2 3 2 3" xfId="7715"/>
    <cellStyle name="Note 2 2 2 2 3 2 4" xfId="10231"/>
    <cellStyle name="Note 2 2 2 2 3 2 5" xfId="12535"/>
    <cellStyle name="Note 2 2 2 2 3 2 6" xfId="15000"/>
    <cellStyle name="Note 2 2 2 2 3 2 7" xfId="17244"/>
    <cellStyle name="Note 2 2 2 2 3 3" xfId="2207"/>
    <cellStyle name="Note 2 2 2 2 3 3 2" xfId="5434"/>
    <cellStyle name="Note 2 2 2 2 3 3 3" xfId="7961"/>
    <cellStyle name="Note 2 2 2 2 3 3 4" xfId="10475"/>
    <cellStyle name="Note 2 2 2 2 3 3 5" xfId="12779"/>
    <cellStyle name="Note 2 2 2 2 3 3 6" xfId="15243"/>
    <cellStyle name="Note 2 2 2 2 3 3 7" xfId="17487"/>
    <cellStyle name="Note 2 2 2 2 3 4" xfId="2457"/>
    <cellStyle name="Note 2 2 2 2 3 4 2" xfId="5684"/>
    <cellStyle name="Note 2 2 2 2 3 4 3" xfId="8211"/>
    <cellStyle name="Note 2 2 2 2 3 4 4" xfId="10725"/>
    <cellStyle name="Note 2 2 2 2 3 4 5" xfId="13029"/>
    <cellStyle name="Note 2 2 2 2 3 4 6" xfId="15493"/>
    <cellStyle name="Note 2 2 2 2 3 4 7" xfId="17737"/>
    <cellStyle name="Note 2 2 2 2 3 5" xfId="2426"/>
    <cellStyle name="Note 2 2 2 2 3 5 2" xfId="5653"/>
    <cellStyle name="Note 2 2 2 2 3 5 3" xfId="8180"/>
    <cellStyle name="Note 2 2 2 2 3 5 4" xfId="10694"/>
    <cellStyle name="Note 2 2 2 2 3 5 5" xfId="12998"/>
    <cellStyle name="Note 2 2 2 2 3 5 6" xfId="15462"/>
    <cellStyle name="Note 2 2 2 2 3 5 7" xfId="17706"/>
    <cellStyle name="Note 2 2 2 2 3 6" xfId="2915"/>
    <cellStyle name="Note 2 2 2 2 3 6 2" xfId="6141"/>
    <cellStyle name="Note 2 2 2 2 3 6 3" xfId="8669"/>
    <cellStyle name="Note 2 2 2 2 3 6 4" xfId="11182"/>
    <cellStyle name="Note 2 2 2 2 3 6 5" xfId="13486"/>
    <cellStyle name="Note 2 2 2 2 3 6 6" xfId="15949"/>
    <cellStyle name="Note 2 2 2 2 3 6 7" xfId="18192"/>
    <cellStyle name="Note 2 2 2 2 3 7" xfId="3099"/>
    <cellStyle name="Note 2 2 2 2 3 7 2" xfId="6324"/>
    <cellStyle name="Note 2 2 2 2 3 7 3" xfId="8853"/>
    <cellStyle name="Note 2 2 2 2 3 7 4" xfId="11364"/>
    <cellStyle name="Note 2 2 2 2 3 7 5" xfId="13669"/>
    <cellStyle name="Note 2 2 2 2 3 7 6" xfId="16133"/>
    <cellStyle name="Note 2 2 2 2 3 7 7" xfId="18373"/>
    <cellStyle name="Note 2 2 2 2 3 8" xfId="3298"/>
    <cellStyle name="Note 2 2 2 2 3 8 2" xfId="6523"/>
    <cellStyle name="Note 2 2 2 2 3 8 3" xfId="9052"/>
    <cellStyle name="Note 2 2 2 2 3 8 4" xfId="11563"/>
    <cellStyle name="Note 2 2 2 2 3 8 5" xfId="13867"/>
    <cellStyle name="Note 2 2 2 2 3 8 6" xfId="16332"/>
    <cellStyle name="Note 2 2 2 2 3 8 7" xfId="18571"/>
    <cellStyle name="Note 2 2 2 2 3 9" xfId="2867"/>
    <cellStyle name="Note 2 2 2 2 3 9 2" xfId="6093"/>
    <cellStyle name="Note 2 2 2 2 3 9 3" xfId="8621"/>
    <cellStyle name="Note 2 2 2 2 3 9 4" xfId="11134"/>
    <cellStyle name="Note 2 2 2 2 3 9 5" xfId="13438"/>
    <cellStyle name="Note 2 2 2 2 3 9 6" xfId="15901"/>
    <cellStyle name="Note 2 2 2 2 3 9 7" xfId="18144"/>
    <cellStyle name="Note 2 2 2 2 30" xfId="21152"/>
    <cellStyle name="Note 2 2 2 2 4" xfId="399"/>
    <cellStyle name="Note 2 2 2 2 4 10" xfId="972"/>
    <cellStyle name="Note 2 2 2 2 4 10 2" xfId="4235"/>
    <cellStyle name="Note 2 2 2 2 4 10 3" xfId="6776"/>
    <cellStyle name="Note 2 2 2 2 4 10 4" xfId="9306"/>
    <cellStyle name="Note 2 2 2 2 4 10 5" xfId="4457"/>
    <cellStyle name="Note 2 2 2 2 4 10 6" xfId="14105"/>
    <cellStyle name="Note 2 2 2 2 4 10 7" xfId="11739"/>
    <cellStyle name="Note 2 2 2 2 4 11" xfId="3746"/>
    <cellStyle name="Note 2 2 2 2 4 12" xfId="3694"/>
    <cellStyle name="Note 2 2 2 2 4 13" xfId="4184"/>
    <cellStyle name="Note 2 2 2 2 4 14" xfId="14273"/>
    <cellStyle name="Note 2 2 2 2 4 15" xfId="20169"/>
    <cellStyle name="Note 2 2 2 2 4 16" xfId="20807"/>
    <cellStyle name="Note 2 2 2 2 4 2" xfId="1702"/>
    <cellStyle name="Note 2 2 2 2 4 2 2" xfId="4931"/>
    <cellStyle name="Note 2 2 2 2 4 2 3" xfId="7456"/>
    <cellStyle name="Note 2 2 2 2 4 2 4" xfId="9978"/>
    <cellStyle name="Note 2 2 2 2 4 2 5" xfId="12277"/>
    <cellStyle name="Note 2 2 2 2 4 2 6" xfId="14744"/>
    <cellStyle name="Note 2 2 2 2 4 2 7" xfId="16989"/>
    <cellStyle name="Note 2 2 2 2 4 3" xfId="1521"/>
    <cellStyle name="Note 2 2 2 2 4 3 2" xfId="4750"/>
    <cellStyle name="Note 2 2 2 2 4 3 3" xfId="7275"/>
    <cellStyle name="Note 2 2 2 2 4 3 4" xfId="9802"/>
    <cellStyle name="Note 2 2 2 2 4 3 5" xfId="12096"/>
    <cellStyle name="Note 2 2 2 2 4 3 6" xfId="14566"/>
    <cellStyle name="Note 2 2 2 2 4 3 7" xfId="16812"/>
    <cellStyle name="Note 2 2 2 2 4 4" xfId="1333"/>
    <cellStyle name="Note 2 2 2 2 4 4 2" xfId="4562"/>
    <cellStyle name="Note 2 2 2 2 4 4 3" xfId="7088"/>
    <cellStyle name="Note 2 2 2 2 4 4 4" xfId="9616"/>
    <cellStyle name="Note 2 2 2 2 4 4 5" xfId="11910"/>
    <cellStyle name="Note 2 2 2 2 4 4 6" xfId="14378"/>
    <cellStyle name="Note 2 2 2 2 4 4 7" xfId="16627"/>
    <cellStyle name="Note 2 2 2 2 4 5" xfId="2604"/>
    <cellStyle name="Note 2 2 2 2 4 5 2" xfId="5831"/>
    <cellStyle name="Note 2 2 2 2 4 5 3" xfId="8358"/>
    <cellStyle name="Note 2 2 2 2 4 5 4" xfId="10872"/>
    <cellStyle name="Note 2 2 2 2 4 5 5" xfId="13176"/>
    <cellStyle name="Note 2 2 2 2 4 5 6" xfId="15640"/>
    <cellStyle name="Note 2 2 2 2 4 5 7" xfId="17883"/>
    <cellStyle name="Note 2 2 2 2 4 6" xfId="1853"/>
    <cellStyle name="Note 2 2 2 2 4 6 2" xfId="5082"/>
    <cellStyle name="Note 2 2 2 2 4 6 3" xfId="7607"/>
    <cellStyle name="Note 2 2 2 2 4 6 4" xfId="10124"/>
    <cellStyle name="Note 2 2 2 2 4 6 5" xfId="12428"/>
    <cellStyle name="Note 2 2 2 2 4 6 6" xfId="14892"/>
    <cellStyle name="Note 2 2 2 2 4 6 7" xfId="17137"/>
    <cellStyle name="Note 2 2 2 2 4 7" xfId="2820"/>
    <cellStyle name="Note 2 2 2 2 4 7 2" xfId="6046"/>
    <cellStyle name="Note 2 2 2 2 4 7 3" xfId="8574"/>
    <cellStyle name="Note 2 2 2 2 4 7 4" xfId="11087"/>
    <cellStyle name="Note 2 2 2 2 4 7 5" xfId="13391"/>
    <cellStyle name="Note 2 2 2 2 4 7 6" xfId="15855"/>
    <cellStyle name="Note 2 2 2 2 4 7 7" xfId="18097"/>
    <cellStyle name="Note 2 2 2 2 4 8" xfId="1455"/>
    <cellStyle name="Note 2 2 2 2 4 8 2" xfId="4684"/>
    <cellStyle name="Note 2 2 2 2 4 8 3" xfId="7209"/>
    <cellStyle name="Note 2 2 2 2 4 8 4" xfId="9736"/>
    <cellStyle name="Note 2 2 2 2 4 8 5" xfId="12030"/>
    <cellStyle name="Note 2 2 2 2 4 8 6" xfId="14500"/>
    <cellStyle name="Note 2 2 2 2 4 8 7" xfId="16746"/>
    <cellStyle name="Note 2 2 2 2 4 9" xfId="3022"/>
    <cellStyle name="Note 2 2 2 2 4 9 2" xfId="6248"/>
    <cellStyle name="Note 2 2 2 2 4 9 3" xfId="8776"/>
    <cellStyle name="Note 2 2 2 2 4 9 4" xfId="11289"/>
    <cellStyle name="Note 2 2 2 2 4 9 5" xfId="13593"/>
    <cellStyle name="Note 2 2 2 2 4 9 6" xfId="16056"/>
    <cellStyle name="Note 2 2 2 2 4 9 7" xfId="18299"/>
    <cellStyle name="Note 2 2 2 2 5" xfId="759"/>
    <cellStyle name="Note 2 2 2 2 5 10" xfId="1328"/>
    <cellStyle name="Note 2 2 2 2 5 10 2" xfId="4557"/>
    <cellStyle name="Note 2 2 2 2 5 10 3" xfId="7083"/>
    <cellStyle name="Note 2 2 2 2 5 10 4" xfId="9611"/>
    <cellStyle name="Note 2 2 2 2 5 10 5" xfId="11906"/>
    <cellStyle name="Note 2 2 2 2 5 10 6" xfId="14373"/>
    <cellStyle name="Note 2 2 2 2 5 10 7" xfId="16623"/>
    <cellStyle name="Note 2 2 2 2 5 11" xfId="4058"/>
    <cellStyle name="Note 2 2 2 2 5 12" xfId="3641"/>
    <cellStyle name="Note 2 2 2 2 5 13" xfId="4060"/>
    <cellStyle name="Note 2 2 2 2 5 14" xfId="9275"/>
    <cellStyle name="Note 2 2 2 2 5 15" xfId="20565"/>
    <cellStyle name="Note 2 2 2 2 5 16" xfId="20851"/>
    <cellStyle name="Note 2 2 2 2 5 2" xfId="2037"/>
    <cellStyle name="Note 2 2 2 2 5 2 2" xfId="5266"/>
    <cellStyle name="Note 2 2 2 2 5 2 3" xfId="7791"/>
    <cellStyle name="Note 2 2 2 2 5 2 4" xfId="10307"/>
    <cellStyle name="Note 2 2 2 2 5 2 5" xfId="12611"/>
    <cellStyle name="Note 2 2 2 2 5 2 6" xfId="15076"/>
    <cellStyle name="Note 2 2 2 2 5 2 7" xfId="17320"/>
    <cellStyle name="Note 2 2 2 2 5 3" xfId="2283"/>
    <cellStyle name="Note 2 2 2 2 5 3 2" xfId="5510"/>
    <cellStyle name="Note 2 2 2 2 5 3 3" xfId="8037"/>
    <cellStyle name="Note 2 2 2 2 5 3 4" xfId="10551"/>
    <cellStyle name="Note 2 2 2 2 5 3 5" xfId="12855"/>
    <cellStyle name="Note 2 2 2 2 5 3 6" xfId="15319"/>
    <cellStyle name="Note 2 2 2 2 5 3 7" xfId="17563"/>
    <cellStyle name="Note 2 2 2 2 5 4" xfId="2533"/>
    <cellStyle name="Note 2 2 2 2 5 4 2" xfId="5760"/>
    <cellStyle name="Note 2 2 2 2 5 4 3" xfId="8287"/>
    <cellStyle name="Note 2 2 2 2 5 4 4" xfId="10801"/>
    <cellStyle name="Note 2 2 2 2 5 4 5" xfId="13105"/>
    <cellStyle name="Note 2 2 2 2 5 4 6" xfId="15569"/>
    <cellStyle name="Note 2 2 2 2 5 4 7" xfId="17813"/>
    <cellStyle name="Note 2 2 2 2 5 5" xfId="2761"/>
    <cellStyle name="Note 2 2 2 2 5 5 2" xfId="5987"/>
    <cellStyle name="Note 2 2 2 2 5 5 3" xfId="8515"/>
    <cellStyle name="Note 2 2 2 2 5 5 4" xfId="11029"/>
    <cellStyle name="Note 2 2 2 2 5 5 5" xfId="13332"/>
    <cellStyle name="Note 2 2 2 2 5 5 6" xfId="15797"/>
    <cellStyle name="Note 2 2 2 2 5 5 7" xfId="18038"/>
    <cellStyle name="Note 2 2 2 2 5 6" xfId="2991"/>
    <cellStyle name="Note 2 2 2 2 5 6 2" xfId="6217"/>
    <cellStyle name="Note 2 2 2 2 5 6 3" xfId="8745"/>
    <cellStyle name="Note 2 2 2 2 5 6 4" xfId="11258"/>
    <cellStyle name="Note 2 2 2 2 5 6 5" xfId="13562"/>
    <cellStyle name="Note 2 2 2 2 5 6 6" xfId="16025"/>
    <cellStyle name="Note 2 2 2 2 5 6 7" xfId="18268"/>
    <cellStyle name="Note 2 2 2 2 5 7" xfId="3175"/>
    <cellStyle name="Note 2 2 2 2 5 7 2" xfId="6400"/>
    <cellStyle name="Note 2 2 2 2 5 7 3" xfId="8929"/>
    <cellStyle name="Note 2 2 2 2 5 7 4" xfId="11440"/>
    <cellStyle name="Note 2 2 2 2 5 7 5" xfId="13745"/>
    <cellStyle name="Note 2 2 2 2 5 7 6" xfId="16209"/>
    <cellStyle name="Note 2 2 2 2 5 7 7" xfId="18449"/>
    <cellStyle name="Note 2 2 2 2 5 8" xfId="3374"/>
    <cellStyle name="Note 2 2 2 2 5 8 2" xfId="6599"/>
    <cellStyle name="Note 2 2 2 2 5 8 3" xfId="9128"/>
    <cellStyle name="Note 2 2 2 2 5 8 4" xfId="11639"/>
    <cellStyle name="Note 2 2 2 2 5 8 5" xfId="13943"/>
    <cellStyle name="Note 2 2 2 2 5 8 6" xfId="16408"/>
    <cellStyle name="Note 2 2 2 2 5 8 7" xfId="18647"/>
    <cellStyle name="Note 2 2 2 2 5 9" xfId="3442"/>
    <cellStyle name="Note 2 2 2 2 5 9 2" xfId="6667"/>
    <cellStyle name="Note 2 2 2 2 5 9 3" xfId="9196"/>
    <cellStyle name="Note 2 2 2 2 5 9 4" xfId="11707"/>
    <cellStyle name="Note 2 2 2 2 5 9 5" xfId="14011"/>
    <cellStyle name="Note 2 2 2 2 5 9 6" xfId="16476"/>
    <cellStyle name="Note 2 2 2 2 5 9 7" xfId="18715"/>
    <cellStyle name="Note 2 2 2 2 6" xfId="1668"/>
    <cellStyle name="Note 2 2 2 2 6 10" xfId="20882"/>
    <cellStyle name="Note 2 2 2 2 6 2" xfId="4897"/>
    <cellStyle name="Note 2 2 2 2 6 3" xfId="7422"/>
    <cellStyle name="Note 2 2 2 2 6 4" xfId="9944"/>
    <cellStyle name="Note 2 2 2 2 6 5" xfId="12243"/>
    <cellStyle name="Note 2 2 2 2 6 6" xfId="14710"/>
    <cellStyle name="Note 2 2 2 2 6 7" xfId="16955"/>
    <cellStyle name="Note 2 2 2 2 6 8" xfId="20243"/>
    <cellStyle name="Note 2 2 2 2 6 9" xfId="20596"/>
    <cellStyle name="Note 2 2 2 2 7" xfId="1849"/>
    <cellStyle name="Note 2 2 2 2 7 10" xfId="20914"/>
    <cellStyle name="Note 2 2 2 2 7 2" xfId="5078"/>
    <cellStyle name="Note 2 2 2 2 7 3" xfId="7603"/>
    <cellStyle name="Note 2 2 2 2 7 4" xfId="10120"/>
    <cellStyle name="Note 2 2 2 2 7 5" xfId="12424"/>
    <cellStyle name="Note 2 2 2 2 7 6" xfId="14888"/>
    <cellStyle name="Note 2 2 2 2 7 7" xfId="17133"/>
    <cellStyle name="Note 2 2 2 2 7 8" xfId="20277"/>
    <cellStyle name="Note 2 2 2 2 7 9" xfId="20629"/>
    <cellStyle name="Note 2 2 2 2 8" xfId="1394"/>
    <cellStyle name="Note 2 2 2 2 8 10" xfId="20843"/>
    <cellStyle name="Note 2 2 2 2 8 2" xfId="4623"/>
    <cellStyle name="Note 2 2 2 2 8 3" xfId="7148"/>
    <cellStyle name="Note 2 2 2 2 8 4" xfId="9676"/>
    <cellStyle name="Note 2 2 2 2 8 5" xfId="11969"/>
    <cellStyle name="Note 2 2 2 2 8 6" xfId="14439"/>
    <cellStyle name="Note 2 2 2 2 8 7" xfId="16686"/>
    <cellStyle name="Note 2 2 2 2 8 8" xfId="20206"/>
    <cellStyle name="Note 2 2 2 2 8 9" xfId="20557"/>
    <cellStyle name="Note 2 2 2 2 9" xfId="1873"/>
    <cellStyle name="Note 2 2 2 2 9 10" xfId="20969"/>
    <cellStyle name="Note 2 2 2 2 9 2" xfId="5102"/>
    <cellStyle name="Note 2 2 2 2 9 3" xfId="7627"/>
    <cellStyle name="Note 2 2 2 2 9 4" xfId="10144"/>
    <cellStyle name="Note 2 2 2 2 9 5" xfId="12448"/>
    <cellStyle name="Note 2 2 2 2 9 6" xfId="14912"/>
    <cellStyle name="Note 2 2 2 2 9 7" xfId="17157"/>
    <cellStyle name="Note 2 2 2 2 9 8" xfId="20332"/>
    <cellStyle name="Note 2 2 2 2 9 9" xfId="20684"/>
    <cellStyle name="Note 2 2 2 20" xfId="19166"/>
    <cellStyle name="Note 2 2 2 21" xfId="19194"/>
    <cellStyle name="Note 2 2 2 22" xfId="19222"/>
    <cellStyle name="Note 2 2 2 23" xfId="19250"/>
    <cellStyle name="Note 2 2 2 24" xfId="19549"/>
    <cellStyle name="Note 2 2 2 25" xfId="19583"/>
    <cellStyle name="Note 2 2 2 26" xfId="19609"/>
    <cellStyle name="Note 2 2 2 27" xfId="19634"/>
    <cellStyle name="Note 2 2 2 28" xfId="19677"/>
    <cellStyle name="Note 2 2 2 29" xfId="21151"/>
    <cellStyle name="Note 2 2 2 3" xfId="491"/>
    <cellStyle name="Note 2 2 2 3 10" xfId="1063"/>
    <cellStyle name="Note 2 2 2 3 10 2" xfId="4312"/>
    <cellStyle name="Note 2 2 2 3 10 3" xfId="6854"/>
    <cellStyle name="Note 2 2 2 3 10 4" xfId="9385"/>
    <cellStyle name="Note 2 2 2 3 10 5" xfId="11710"/>
    <cellStyle name="Note 2 2 2 3 10 6" xfId="14171"/>
    <cellStyle name="Note 2 2 2 3 10 7" xfId="6701"/>
    <cellStyle name="Note 2 2 2 3 11" xfId="3821"/>
    <cellStyle name="Note 2 2 2 3 12" xfId="4163"/>
    <cellStyle name="Note 2 2 2 3 13" xfId="3596"/>
    <cellStyle name="Note 2 2 2 3 14" xfId="3616"/>
    <cellStyle name="Note 2 2 2 3 15" xfId="20097"/>
    <cellStyle name="Note 2 2 2 3 16" xfId="20740"/>
    <cellStyle name="Note 2 2 2 3 2" xfId="1783"/>
    <cellStyle name="Note 2 2 2 3 2 2" xfId="5012"/>
    <cellStyle name="Note 2 2 2 3 2 3" xfId="7537"/>
    <cellStyle name="Note 2 2 2 3 2 4" xfId="10056"/>
    <cellStyle name="Note 2 2 2 3 2 5" xfId="12358"/>
    <cellStyle name="Note 2 2 2 3 2 6" xfId="14824"/>
    <cellStyle name="Note 2 2 2 3 2 7" xfId="17068"/>
    <cellStyle name="Note 2 2 2 3 3" xfId="2044"/>
    <cellStyle name="Note 2 2 2 3 3 2" xfId="5272"/>
    <cellStyle name="Note 2 2 2 3 3 3" xfId="7798"/>
    <cellStyle name="Note 2 2 2 3 3 4" xfId="10314"/>
    <cellStyle name="Note 2 2 2 3 3 5" xfId="12617"/>
    <cellStyle name="Note 2 2 2 3 3 6" xfId="15083"/>
    <cellStyle name="Note 2 2 2 3 3 7" xfId="17326"/>
    <cellStyle name="Note 2 2 2 3 4" xfId="2289"/>
    <cellStyle name="Note 2 2 2 3 4 2" xfId="5516"/>
    <cellStyle name="Note 2 2 2 3 4 3" xfId="8043"/>
    <cellStyle name="Note 2 2 2 3 4 4" xfId="10557"/>
    <cellStyle name="Note 2 2 2 3 4 5" xfId="12861"/>
    <cellStyle name="Note 2 2 2 3 4 6" xfId="15325"/>
    <cellStyle name="Note 2 2 2 3 4 7" xfId="17569"/>
    <cellStyle name="Note 2 2 2 3 5" xfId="1488"/>
    <cellStyle name="Note 2 2 2 3 5 2" xfId="4717"/>
    <cellStyle name="Note 2 2 2 3 5 3" xfId="7242"/>
    <cellStyle name="Note 2 2 2 3 5 4" xfId="9769"/>
    <cellStyle name="Note 2 2 2 3 5 5" xfId="12063"/>
    <cellStyle name="Note 2 2 2 3 5 6" xfId="14533"/>
    <cellStyle name="Note 2 2 2 3 5 7" xfId="16779"/>
    <cellStyle name="Note 2 2 2 3 6" xfId="2765"/>
    <cellStyle name="Note 2 2 2 3 6 2" xfId="5991"/>
    <cellStyle name="Note 2 2 2 3 6 3" xfId="8519"/>
    <cellStyle name="Note 2 2 2 3 6 4" xfId="11033"/>
    <cellStyle name="Note 2 2 2 3 6 5" xfId="13336"/>
    <cellStyle name="Note 2 2 2 3 6 6" xfId="15801"/>
    <cellStyle name="Note 2 2 2 3 6 7" xfId="18042"/>
    <cellStyle name="Note 2 2 2 3 7" xfId="2166"/>
    <cellStyle name="Note 2 2 2 3 7 2" xfId="5394"/>
    <cellStyle name="Note 2 2 2 3 7 3" xfId="7920"/>
    <cellStyle name="Note 2 2 2 3 7 4" xfId="10436"/>
    <cellStyle name="Note 2 2 2 3 7 5" xfId="12739"/>
    <cellStyle name="Note 2 2 2 3 7 6" xfId="15204"/>
    <cellStyle name="Note 2 2 2 3 7 7" xfId="17448"/>
    <cellStyle name="Note 2 2 2 3 8" xfId="3181"/>
    <cellStyle name="Note 2 2 2 3 8 2" xfId="6406"/>
    <cellStyle name="Note 2 2 2 3 8 3" xfId="8935"/>
    <cellStyle name="Note 2 2 2 3 8 4" xfId="11446"/>
    <cellStyle name="Note 2 2 2 3 8 5" xfId="13751"/>
    <cellStyle name="Note 2 2 2 3 8 6" xfId="16215"/>
    <cellStyle name="Note 2 2 2 3 8 7" xfId="18455"/>
    <cellStyle name="Note 2 2 2 3 9" xfId="3024"/>
    <cellStyle name="Note 2 2 2 3 9 2" xfId="6250"/>
    <cellStyle name="Note 2 2 2 3 9 3" xfId="8778"/>
    <cellStyle name="Note 2 2 2 3 9 4" xfId="11291"/>
    <cellStyle name="Note 2 2 2 3 9 5" xfId="13595"/>
    <cellStyle name="Note 2 2 2 3 9 6" xfId="16058"/>
    <cellStyle name="Note 2 2 2 3 9 7" xfId="18301"/>
    <cellStyle name="Note 2 2 2 4" xfId="393"/>
    <cellStyle name="Note 2 2 2 4 10" xfId="966"/>
    <cellStyle name="Note 2 2 2 4 10 2" xfId="4229"/>
    <cellStyle name="Note 2 2 2 4 10 3" xfId="6770"/>
    <cellStyle name="Note 2 2 2 4 10 4" xfId="9300"/>
    <cellStyle name="Note 2 2 2 4 10 5" xfId="3738"/>
    <cellStyle name="Note 2 2 2 4 10 6" xfId="14099"/>
    <cellStyle name="Note 2 2 2 4 10 7" xfId="14271"/>
    <cellStyle name="Note 2 2 2 4 11" xfId="3740"/>
    <cellStyle name="Note 2 2 2 4 12" xfId="4175"/>
    <cellStyle name="Note 2 2 2 4 13" xfId="3725"/>
    <cellStyle name="Note 2 2 2 4 14" xfId="3902"/>
    <cellStyle name="Note 2 2 2 4 15" xfId="20131"/>
    <cellStyle name="Note 2 2 2 4 16" xfId="20772"/>
    <cellStyle name="Note 2 2 2 4 2" xfId="1696"/>
    <cellStyle name="Note 2 2 2 4 2 2" xfId="4925"/>
    <cellStyle name="Note 2 2 2 4 2 3" xfId="7450"/>
    <cellStyle name="Note 2 2 2 4 2 4" xfId="9972"/>
    <cellStyle name="Note 2 2 2 4 2 5" xfId="12271"/>
    <cellStyle name="Note 2 2 2 4 2 6" xfId="14738"/>
    <cellStyle name="Note 2 2 2 4 2 7" xfId="16983"/>
    <cellStyle name="Note 2 2 2 4 3" xfId="1569"/>
    <cellStyle name="Note 2 2 2 4 3 2" xfId="4798"/>
    <cellStyle name="Note 2 2 2 4 3 3" xfId="7323"/>
    <cellStyle name="Note 2 2 2 4 3 4" xfId="9849"/>
    <cellStyle name="Note 2 2 2 4 3 5" xfId="12144"/>
    <cellStyle name="Note 2 2 2 4 3 6" xfId="14614"/>
    <cellStyle name="Note 2 2 2 4 3 7" xfId="16858"/>
    <cellStyle name="Note 2 2 2 4 4" xfId="1620"/>
    <cellStyle name="Note 2 2 2 4 4 2" xfId="4849"/>
    <cellStyle name="Note 2 2 2 4 4 3" xfId="7374"/>
    <cellStyle name="Note 2 2 2 4 4 4" xfId="9899"/>
    <cellStyle name="Note 2 2 2 4 4 5" xfId="12195"/>
    <cellStyle name="Note 2 2 2 4 4 6" xfId="14663"/>
    <cellStyle name="Note 2 2 2 4 4 7" xfId="16909"/>
    <cellStyle name="Note 2 2 2 4 5" xfId="2106"/>
    <cellStyle name="Note 2 2 2 4 5 2" xfId="5334"/>
    <cellStyle name="Note 2 2 2 4 5 3" xfId="7860"/>
    <cellStyle name="Note 2 2 2 4 5 4" xfId="10376"/>
    <cellStyle name="Note 2 2 2 4 5 5" xfId="12679"/>
    <cellStyle name="Note 2 2 2 4 5 6" xfId="15145"/>
    <cellStyle name="Note 2 2 2 4 5 7" xfId="17388"/>
    <cellStyle name="Note 2 2 2 4 6" xfId="1372"/>
    <cellStyle name="Note 2 2 2 4 6 2" xfId="4601"/>
    <cellStyle name="Note 2 2 2 4 6 3" xfId="7127"/>
    <cellStyle name="Note 2 2 2 4 6 4" xfId="9655"/>
    <cellStyle name="Note 2 2 2 4 6 5" xfId="11949"/>
    <cellStyle name="Note 2 2 2 4 6 6" xfId="14417"/>
    <cellStyle name="Note 2 2 2 4 6 7" xfId="16666"/>
    <cellStyle name="Note 2 2 2 4 7" xfId="2794"/>
    <cellStyle name="Note 2 2 2 4 7 2" xfId="6020"/>
    <cellStyle name="Note 2 2 2 4 7 3" xfId="8548"/>
    <cellStyle name="Note 2 2 2 4 7 4" xfId="11062"/>
    <cellStyle name="Note 2 2 2 4 7 5" xfId="13365"/>
    <cellStyle name="Note 2 2 2 4 7 6" xfId="15830"/>
    <cellStyle name="Note 2 2 2 4 7 7" xfId="18071"/>
    <cellStyle name="Note 2 2 2 4 8" xfId="2870"/>
    <cellStyle name="Note 2 2 2 4 8 2" xfId="6096"/>
    <cellStyle name="Note 2 2 2 4 8 3" xfId="8624"/>
    <cellStyle name="Note 2 2 2 4 8 4" xfId="11137"/>
    <cellStyle name="Note 2 2 2 4 8 5" xfId="13441"/>
    <cellStyle name="Note 2 2 2 4 8 6" xfId="15904"/>
    <cellStyle name="Note 2 2 2 4 8 7" xfId="18147"/>
    <cellStyle name="Note 2 2 2 4 9" xfId="3388"/>
    <cellStyle name="Note 2 2 2 4 9 2" xfId="6613"/>
    <cellStyle name="Note 2 2 2 4 9 3" xfId="9142"/>
    <cellStyle name="Note 2 2 2 4 9 4" xfId="11653"/>
    <cellStyle name="Note 2 2 2 4 9 5" xfId="13957"/>
    <cellStyle name="Note 2 2 2 4 9 6" xfId="16422"/>
    <cellStyle name="Note 2 2 2 4 9 7" xfId="18661"/>
    <cellStyle name="Note 2 2 2 5" xfId="679"/>
    <cellStyle name="Note 2 2 2 5 10" xfId="1248"/>
    <cellStyle name="Note 2 2 2 5 10 2" xfId="4477"/>
    <cellStyle name="Note 2 2 2 5 10 3" xfId="7003"/>
    <cellStyle name="Note 2 2 2 5 10 4" xfId="9531"/>
    <cellStyle name="Note 2 2 2 5 10 5" xfId="11826"/>
    <cellStyle name="Note 2 2 2 5 10 6" xfId="14293"/>
    <cellStyle name="Note 2 2 2 5 10 7" xfId="16543"/>
    <cellStyle name="Note 2 2 2 5 11" xfId="3978"/>
    <cellStyle name="Note 2 2 2 5 12" xfId="3882"/>
    <cellStyle name="Note 2 2 2 5 13" xfId="9450"/>
    <cellStyle name="Note 2 2 2 5 14" xfId="14257"/>
    <cellStyle name="Note 2 2 2 5 15" xfId="20168"/>
    <cellStyle name="Note 2 2 2 5 16" xfId="20806"/>
    <cellStyle name="Note 2 2 2 5 2" xfId="1957"/>
    <cellStyle name="Note 2 2 2 5 2 2" xfId="5186"/>
    <cellStyle name="Note 2 2 2 5 2 3" xfId="7711"/>
    <cellStyle name="Note 2 2 2 5 2 4" xfId="10227"/>
    <cellStyle name="Note 2 2 2 5 2 5" xfId="12531"/>
    <cellStyle name="Note 2 2 2 5 2 6" xfId="14996"/>
    <cellStyle name="Note 2 2 2 5 2 7" xfId="17240"/>
    <cellStyle name="Note 2 2 2 5 3" xfId="2203"/>
    <cellStyle name="Note 2 2 2 5 3 2" xfId="5430"/>
    <cellStyle name="Note 2 2 2 5 3 3" xfId="7957"/>
    <cellStyle name="Note 2 2 2 5 3 4" xfId="10471"/>
    <cellStyle name="Note 2 2 2 5 3 5" xfId="12775"/>
    <cellStyle name="Note 2 2 2 5 3 6" xfId="15239"/>
    <cellStyle name="Note 2 2 2 5 3 7" xfId="17483"/>
    <cellStyle name="Note 2 2 2 5 4" xfId="2453"/>
    <cellStyle name="Note 2 2 2 5 4 2" xfId="5680"/>
    <cellStyle name="Note 2 2 2 5 4 3" xfId="8207"/>
    <cellStyle name="Note 2 2 2 5 4 4" xfId="10721"/>
    <cellStyle name="Note 2 2 2 5 4 5" xfId="13025"/>
    <cellStyle name="Note 2 2 2 5 4 6" xfId="15489"/>
    <cellStyle name="Note 2 2 2 5 4 7" xfId="17733"/>
    <cellStyle name="Note 2 2 2 5 5" xfId="2339"/>
    <cellStyle name="Note 2 2 2 5 5 2" xfId="5566"/>
    <cellStyle name="Note 2 2 2 5 5 3" xfId="8093"/>
    <cellStyle name="Note 2 2 2 5 5 4" xfId="10607"/>
    <cellStyle name="Note 2 2 2 5 5 5" xfId="12911"/>
    <cellStyle name="Note 2 2 2 5 5 6" xfId="15375"/>
    <cellStyle name="Note 2 2 2 5 5 7" xfId="17619"/>
    <cellStyle name="Note 2 2 2 5 6" xfId="2911"/>
    <cellStyle name="Note 2 2 2 5 6 2" xfId="6137"/>
    <cellStyle name="Note 2 2 2 5 6 3" xfId="8665"/>
    <cellStyle name="Note 2 2 2 5 6 4" xfId="11178"/>
    <cellStyle name="Note 2 2 2 5 6 5" xfId="13482"/>
    <cellStyle name="Note 2 2 2 5 6 6" xfId="15945"/>
    <cellStyle name="Note 2 2 2 5 6 7" xfId="18188"/>
    <cellStyle name="Note 2 2 2 5 7" xfId="3095"/>
    <cellStyle name="Note 2 2 2 5 7 2" xfId="6320"/>
    <cellStyle name="Note 2 2 2 5 7 3" xfId="8849"/>
    <cellStyle name="Note 2 2 2 5 7 4" xfId="11360"/>
    <cellStyle name="Note 2 2 2 5 7 5" xfId="13665"/>
    <cellStyle name="Note 2 2 2 5 7 6" xfId="16129"/>
    <cellStyle name="Note 2 2 2 5 7 7" xfId="18369"/>
    <cellStyle name="Note 2 2 2 5 8" xfId="3294"/>
    <cellStyle name="Note 2 2 2 5 8 2" xfId="6519"/>
    <cellStyle name="Note 2 2 2 5 8 3" xfId="9048"/>
    <cellStyle name="Note 2 2 2 5 8 4" xfId="11559"/>
    <cellStyle name="Note 2 2 2 5 8 5" xfId="13863"/>
    <cellStyle name="Note 2 2 2 5 8 6" xfId="16328"/>
    <cellStyle name="Note 2 2 2 5 8 7" xfId="18567"/>
    <cellStyle name="Note 2 2 2 5 9" xfId="3418"/>
    <cellStyle name="Note 2 2 2 5 9 2" xfId="6643"/>
    <cellStyle name="Note 2 2 2 5 9 3" xfId="9172"/>
    <cellStyle name="Note 2 2 2 5 9 4" xfId="11683"/>
    <cellStyle name="Note 2 2 2 5 9 5" xfId="13987"/>
    <cellStyle name="Note 2 2 2 5 9 6" xfId="16452"/>
    <cellStyle name="Note 2 2 2 5 9 7" xfId="18691"/>
    <cellStyle name="Note 2 2 2 6" xfId="722"/>
    <cellStyle name="Note 2 2 2 6 10" xfId="1291"/>
    <cellStyle name="Note 2 2 2 6 10 2" xfId="4520"/>
    <cellStyle name="Note 2 2 2 6 10 3" xfId="7046"/>
    <cellStyle name="Note 2 2 2 6 10 4" xfId="9574"/>
    <cellStyle name="Note 2 2 2 6 10 5" xfId="11869"/>
    <cellStyle name="Note 2 2 2 6 10 6" xfId="14336"/>
    <cellStyle name="Note 2 2 2 6 10 7" xfId="16586"/>
    <cellStyle name="Note 2 2 2 6 11" xfId="4021"/>
    <cellStyle name="Note 2 2 2 6 12" xfId="3486"/>
    <cellStyle name="Note 2 2 2 6 13" xfId="9231"/>
    <cellStyle name="Note 2 2 2 6 14" xfId="14223"/>
    <cellStyle name="Note 2 2 2 6 15" xfId="20564"/>
    <cellStyle name="Note 2 2 2 6 16" xfId="20850"/>
    <cellStyle name="Note 2 2 2 6 2" xfId="2000"/>
    <cellStyle name="Note 2 2 2 6 2 2" xfId="5229"/>
    <cellStyle name="Note 2 2 2 6 2 3" xfId="7754"/>
    <cellStyle name="Note 2 2 2 6 2 4" xfId="10270"/>
    <cellStyle name="Note 2 2 2 6 2 5" xfId="12574"/>
    <cellStyle name="Note 2 2 2 6 2 6" xfId="15039"/>
    <cellStyle name="Note 2 2 2 6 2 7" xfId="17283"/>
    <cellStyle name="Note 2 2 2 6 3" xfId="2246"/>
    <cellStyle name="Note 2 2 2 6 3 2" xfId="5473"/>
    <cellStyle name="Note 2 2 2 6 3 3" xfId="8000"/>
    <cellStyle name="Note 2 2 2 6 3 4" xfId="10514"/>
    <cellStyle name="Note 2 2 2 6 3 5" xfId="12818"/>
    <cellStyle name="Note 2 2 2 6 3 6" xfId="15282"/>
    <cellStyle name="Note 2 2 2 6 3 7" xfId="17526"/>
    <cellStyle name="Note 2 2 2 6 4" xfId="2496"/>
    <cellStyle name="Note 2 2 2 6 4 2" xfId="5723"/>
    <cellStyle name="Note 2 2 2 6 4 3" xfId="8250"/>
    <cellStyle name="Note 2 2 2 6 4 4" xfId="10764"/>
    <cellStyle name="Note 2 2 2 6 4 5" xfId="13068"/>
    <cellStyle name="Note 2 2 2 6 4 6" xfId="15532"/>
    <cellStyle name="Note 2 2 2 6 4 7" xfId="17776"/>
    <cellStyle name="Note 2 2 2 6 5" xfId="2724"/>
    <cellStyle name="Note 2 2 2 6 5 2" xfId="5950"/>
    <cellStyle name="Note 2 2 2 6 5 3" xfId="8478"/>
    <cellStyle name="Note 2 2 2 6 5 4" xfId="10992"/>
    <cellStyle name="Note 2 2 2 6 5 5" xfId="13295"/>
    <cellStyle name="Note 2 2 2 6 5 6" xfId="15760"/>
    <cellStyle name="Note 2 2 2 6 5 7" xfId="18001"/>
    <cellStyle name="Note 2 2 2 6 6" xfId="2954"/>
    <cellStyle name="Note 2 2 2 6 6 2" xfId="6180"/>
    <cellStyle name="Note 2 2 2 6 6 3" xfId="8708"/>
    <cellStyle name="Note 2 2 2 6 6 4" xfId="11221"/>
    <cellStyle name="Note 2 2 2 6 6 5" xfId="13525"/>
    <cellStyle name="Note 2 2 2 6 6 6" xfId="15988"/>
    <cellStyle name="Note 2 2 2 6 6 7" xfId="18231"/>
    <cellStyle name="Note 2 2 2 6 7" xfId="3138"/>
    <cellStyle name="Note 2 2 2 6 7 2" xfId="6363"/>
    <cellStyle name="Note 2 2 2 6 7 3" xfId="8892"/>
    <cellStyle name="Note 2 2 2 6 7 4" xfId="11403"/>
    <cellStyle name="Note 2 2 2 6 7 5" xfId="13708"/>
    <cellStyle name="Note 2 2 2 6 7 6" xfId="16172"/>
    <cellStyle name="Note 2 2 2 6 7 7" xfId="18412"/>
    <cellStyle name="Note 2 2 2 6 8" xfId="3337"/>
    <cellStyle name="Note 2 2 2 6 8 2" xfId="6562"/>
    <cellStyle name="Note 2 2 2 6 8 3" xfId="9091"/>
    <cellStyle name="Note 2 2 2 6 8 4" xfId="11602"/>
    <cellStyle name="Note 2 2 2 6 8 5" xfId="13906"/>
    <cellStyle name="Note 2 2 2 6 8 6" xfId="16371"/>
    <cellStyle name="Note 2 2 2 6 8 7" xfId="18610"/>
    <cellStyle name="Note 2 2 2 6 9" xfId="3027"/>
    <cellStyle name="Note 2 2 2 6 9 2" xfId="6253"/>
    <cellStyle name="Note 2 2 2 6 9 3" xfId="8781"/>
    <cellStyle name="Note 2 2 2 6 9 4" xfId="11294"/>
    <cellStyle name="Note 2 2 2 6 9 5" xfId="13598"/>
    <cellStyle name="Note 2 2 2 6 9 6" xfId="16061"/>
    <cellStyle name="Note 2 2 2 6 9 7" xfId="18304"/>
    <cellStyle name="Note 2 2 2 7" xfId="1511"/>
    <cellStyle name="Note 2 2 2 7 10" xfId="20881"/>
    <cellStyle name="Note 2 2 2 7 2" xfId="4740"/>
    <cellStyle name="Note 2 2 2 7 3" xfId="7265"/>
    <cellStyle name="Note 2 2 2 7 4" xfId="9792"/>
    <cellStyle name="Note 2 2 2 7 5" xfId="12086"/>
    <cellStyle name="Note 2 2 2 7 6" xfId="14556"/>
    <cellStyle name="Note 2 2 2 7 7" xfId="16802"/>
    <cellStyle name="Note 2 2 2 7 8" xfId="20242"/>
    <cellStyle name="Note 2 2 2 7 9" xfId="20595"/>
    <cellStyle name="Note 2 2 2 8" xfId="1415"/>
    <cellStyle name="Note 2 2 2 8 10" xfId="20913"/>
    <cellStyle name="Note 2 2 2 8 2" xfId="4644"/>
    <cellStyle name="Note 2 2 2 8 3" xfId="7169"/>
    <cellStyle name="Note 2 2 2 8 4" xfId="9696"/>
    <cellStyle name="Note 2 2 2 8 5" xfId="11990"/>
    <cellStyle name="Note 2 2 2 8 6" xfId="14460"/>
    <cellStyle name="Note 2 2 2 8 7" xfId="16706"/>
    <cellStyle name="Note 2 2 2 8 8" xfId="20276"/>
    <cellStyle name="Note 2 2 2 8 9" xfId="20628"/>
    <cellStyle name="Note 2 2 2 9" xfId="2416"/>
    <cellStyle name="Note 2 2 2 9 10" xfId="20925"/>
    <cellStyle name="Note 2 2 2 9 2" xfId="5643"/>
    <cellStyle name="Note 2 2 2 9 3" xfId="8170"/>
    <cellStyle name="Note 2 2 2 9 4" xfId="10684"/>
    <cellStyle name="Note 2 2 2 9 5" xfId="12988"/>
    <cellStyle name="Note 2 2 2 9 6" xfId="15452"/>
    <cellStyle name="Note 2 2 2 9 7" xfId="17696"/>
    <cellStyle name="Note 2 2 2 9 8" xfId="20288"/>
    <cellStyle name="Note 2 2 2 9 9" xfId="20640"/>
    <cellStyle name="Note 2 2 20" xfId="18812"/>
    <cellStyle name="Note 2 2 21" xfId="19084"/>
    <cellStyle name="Note 2 2 22" xfId="18869"/>
    <cellStyle name="Note 2 2 23" xfId="19162"/>
    <cellStyle name="Note 2 2 24" xfId="18992"/>
    <cellStyle name="Note 2 2 25" xfId="19304"/>
    <cellStyle name="Note 2 2 26" xfId="19285"/>
    <cellStyle name="Note 2 2 27" xfId="19311"/>
    <cellStyle name="Note 2 2 28" xfId="19580"/>
    <cellStyle name="Note 2 2 29" xfId="19676"/>
    <cellStyle name="Note 2 2 3" xfId="365"/>
    <cellStyle name="Note 2 2 3 10" xfId="1875"/>
    <cellStyle name="Note 2 2 3 10 2" xfId="5104"/>
    <cellStyle name="Note 2 2 3 10 3" xfId="7629"/>
    <cellStyle name="Note 2 2 3 10 4" xfId="10146"/>
    <cellStyle name="Note 2 2 3 10 5" xfId="12450"/>
    <cellStyle name="Note 2 2 3 10 6" xfId="14914"/>
    <cellStyle name="Note 2 2 3 10 7" xfId="17159"/>
    <cellStyle name="Note 2 2 3 11" xfId="2098"/>
    <cellStyle name="Note 2 2 3 11 2" xfId="5326"/>
    <cellStyle name="Note 2 2 3 11 3" xfId="7852"/>
    <cellStyle name="Note 2 2 3 11 4" xfId="10368"/>
    <cellStyle name="Note 2 2 3 11 5" xfId="12671"/>
    <cellStyle name="Note 2 2 3 11 6" xfId="15137"/>
    <cellStyle name="Note 2 2 3 11 7" xfId="17380"/>
    <cellStyle name="Note 2 2 3 12" xfId="2641"/>
    <cellStyle name="Note 2 2 3 12 2" xfId="5868"/>
    <cellStyle name="Note 2 2 3 12 3" xfId="8395"/>
    <cellStyle name="Note 2 2 3 12 4" xfId="10909"/>
    <cellStyle name="Note 2 2 3 12 5" xfId="13213"/>
    <cellStyle name="Note 2 2 3 12 6" xfId="15677"/>
    <cellStyle name="Note 2 2 3 12 7" xfId="17920"/>
    <cellStyle name="Note 2 2 3 13" xfId="947"/>
    <cellStyle name="Note 2 2 3 13 2" xfId="4210"/>
    <cellStyle name="Note 2 2 3 13 3" xfId="6752"/>
    <cellStyle name="Note 2 2 3 13 4" xfId="9282"/>
    <cellStyle name="Note 2 2 3 13 5" xfId="9211"/>
    <cellStyle name="Note 2 2 3 13 6" xfId="14081"/>
    <cellStyle name="Note 2 2 3 13 7" xfId="4190"/>
    <cellStyle name="Note 2 2 3 14" xfId="3612"/>
    <cellStyle name="Note 2 2 3 15" xfId="4455"/>
    <cellStyle name="Note 2 2 3 16" xfId="9269"/>
    <cellStyle name="Note 2 2 3 17" xfId="14012"/>
    <cellStyle name="Note 2 2 3 18" xfId="18958"/>
    <cellStyle name="Note 2 2 3 19" xfId="19096"/>
    <cellStyle name="Note 2 2 3 2" xfId="598"/>
    <cellStyle name="Note 2 2 3 2 10" xfId="1169"/>
    <cellStyle name="Note 2 2 3 2 10 2" xfId="4401"/>
    <cellStyle name="Note 2 2 3 2 10 3" xfId="6936"/>
    <cellStyle name="Note 2 2 3 2 10 4" xfId="9466"/>
    <cellStyle name="Note 2 2 3 2 10 5" xfId="11770"/>
    <cellStyle name="Note 2 2 3 2 10 6" xfId="14233"/>
    <cellStyle name="Note 2 2 3 2 10 7" xfId="16500"/>
    <cellStyle name="Note 2 2 3 2 11" xfId="3909"/>
    <cellStyle name="Note 2 2 3 2 12" xfId="4378"/>
    <cellStyle name="Note 2 2 3 2 13" xfId="4391"/>
    <cellStyle name="Note 2 2 3 2 14" xfId="5815"/>
    <cellStyle name="Note 2 2 3 2 15" xfId="20099"/>
    <cellStyle name="Note 2 2 3 2 16" xfId="20742"/>
    <cellStyle name="Note 2 2 3 2 2" xfId="1881"/>
    <cellStyle name="Note 2 2 3 2 2 2" xfId="5110"/>
    <cellStyle name="Note 2 2 3 2 2 3" xfId="7635"/>
    <cellStyle name="Note 2 2 3 2 2 4" xfId="10152"/>
    <cellStyle name="Note 2 2 3 2 2 5" xfId="12456"/>
    <cellStyle name="Note 2 2 3 2 2 6" xfId="14920"/>
    <cellStyle name="Note 2 2 3 2 2 7" xfId="17165"/>
    <cellStyle name="Note 2 2 3 2 3" xfId="2130"/>
    <cellStyle name="Note 2 2 3 2 3 2" xfId="5358"/>
    <cellStyle name="Note 2 2 3 2 3 3" xfId="7884"/>
    <cellStyle name="Note 2 2 3 2 3 4" xfId="10400"/>
    <cellStyle name="Note 2 2 3 2 3 5" xfId="12703"/>
    <cellStyle name="Note 2 2 3 2 3 6" xfId="15168"/>
    <cellStyle name="Note 2 2 3 2 3 7" xfId="17412"/>
    <cellStyle name="Note 2 2 3 2 4" xfId="2382"/>
    <cellStyle name="Note 2 2 3 2 4 2" xfId="5609"/>
    <cellStyle name="Note 2 2 3 2 4 3" xfId="8136"/>
    <cellStyle name="Note 2 2 3 2 4 4" xfId="10650"/>
    <cellStyle name="Note 2 2 3 2 4 5" xfId="12954"/>
    <cellStyle name="Note 2 2 3 2 4 6" xfId="15418"/>
    <cellStyle name="Note 2 2 3 2 4 7" xfId="17662"/>
    <cellStyle name="Note 2 2 3 2 5" xfId="1931"/>
    <cellStyle name="Note 2 2 3 2 5 2" xfId="5160"/>
    <cellStyle name="Note 2 2 3 2 5 3" xfId="7685"/>
    <cellStyle name="Note 2 2 3 2 5 4" xfId="10202"/>
    <cellStyle name="Note 2 2 3 2 5 5" xfId="12506"/>
    <cellStyle name="Note 2 2 3 2 5 6" xfId="14970"/>
    <cellStyle name="Note 2 2 3 2 5 7" xfId="17215"/>
    <cellStyle name="Note 2 2 3 2 6" xfId="2844"/>
    <cellStyle name="Note 2 2 3 2 6 2" xfId="6070"/>
    <cellStyle name="Note 2 2 3 2 6 3" xfId="8598"/>
    <cellStyle name="Note 2 2 3 2 6 4" xfId="11111"/>
    <cellStyle name="Note 2 2 3 2 6 5" xfId="13415"/>
    <cellStyle name="Note 2 2 3 2 6 6" xfId="15878"/>
    <cellStyle name="Note 2 2 3 2 6 7" xfId="18121"/>
    <cellStyle name="Note 2 2 3 2 7" xfId="3032"/>
    <cellStyle name="Note 2 2 3 2 7 2" xfId="6258"/>
    <cellStyle name="Note 2 2 3 2 7 3" xfId="8786"/>
    <cellStyle name="Note 2 2 3 2 7 4" xfId="11298"/>
    <cellStyle name="Note 2 2 3 2 7 5" xfId="13603"/>
    <cellStyle name="Note 2 2 3 2 7 6" xfId="16066"/>
    <cellStyle name="Note 2 2 3 2 7 7" xfId="18308"/>
    <cellStyle name="Note 2 2 3 2 8" xfId="3235"/>
    <cellStyle name="Note 2 2 3 2 8 2" xfId="6460"/>
    <cellStyle name="Note 2 2 3 2 8 3" xfId="8989"/>
    <cellStyle name="Note 2 2 3 2 8 4" xfId="11500"/>
    <cellStyle name="Note 2 2 3 2 8 5" xfId="13804"/>
    <cellStyle name="Note 2 2 3 2 8 6" xfId="16269"/>
    <cellStyle name="Note 2 2 3 2 8 7" xfId="18508"/>
    <cellStyle name="Note 2 2 3 2 9" xfId="1342"/>
    <cellStyle name="Note 2 2 3 2 9 2" xfId="4571"/>
    <cellStyle name="Note 2 2 3 2 9 3" xfId="7097"/>
    <cellStyle name="Note 2 2 3 2 9 4" xfId="9625"/>
    <cellStyle name="Note 2 2 3 2 9 5" xfId="11919"/>
    <cellStyle name="Note 2 2 3 2 9 6" xfId="14387"/>
    <cellStyle name="Note 2 2 3 2 9 7" xfId="16636"/>
    <cellStyle name="Note 2 2 3 20" xfId="19132"/>
    <cellStyle name="Note 2 2 3 21" xfId="19168"/>
    <cellStyle name="Note 2 2 3 22" xfId="19196"/>
    <cellStyle name="Note 2 2 3 23" xfId="19224"/>
    <cellStyle name="Note 2 2 3 24" xfId="19252"/>
    <cellStyle name="Note 2 2 3 25" xfId="19551"/>
    <cellStyle name="Note 2 2 3 26" xfId="19585"/>
    <cellStyle name="Note 2 2 3 27" xfId="19611"/>
    <cellStyle name="Note 2 2 3 28" xfId="19636"/>
    <cellStyle name="Note 2 2 3 29" xfId="19679"/>
    <cellStyle name="Note 2 2 3 3" xfId="737"/>
    <cellStyle name="Note 2 2 3 3 10" xfId="1306"/>
    <cellStyle name="Note 2 2 3 3 10 2" xfId="4535"/>
    <cellStyle name="Note 2 2 3 3 10 3" xfId="7061"/>
    <cellStyle name="Note 2 2 3 3 10 4" xfId="9589"/>
    <cellStyle name="Note 2 2 3 3 10 5" xfId="11884"/>
    <cellStyle name="Note 2 2 3 3 10 6" xfId="14351"/>
    <cellStyle name="Note 2 2 3 3 10 7" xfId="16601"/>
    <cellStyle name="Note 2 2 3 3 11" xfId="4036"/>
    <cellStyle name="Note 2 2 3 3 12" xfId="3948"/>
    <cellStyle name="Note 2 2 3 3 13" xfId="3474"/>
    <cellStyle name="Note 2 2 3 3 14" xfId="14049"/>
    <cellStyle name="Note 2 2 3 3 15" xfId="20133"/>
    <cellStyle name="Note 2 2 3 3 16" xfId="20774"/>
    <cellStyle name="Note 2 2 3 3 2" xfId="2015"/>
    <cellStyle name="Note 2 2 3 3 2 2" xfId="5244"/>
    <cellStyle name="Note 2 2 3 3 2 3" xfId="7769"/>
    <cellStyle name="Note 2 2 3 3 2 4" xfId="10285"/>
    <cellStyle name="Note 2 2 3 3 2 5" xfId="12589"/>
    <cellStyle name="Note 2 2 3 3 2 6" xfId="15054"/>
    <cellStyle name="Note 2 2 3 3 2 7" xfId="17298"/>
    <cellStyle name="Note 2 2 3 3 3" xfId="2261"/>
    <cellStyle name="Note 2 2 3 3 3 2" xfId="5488"/>
    <cellStyle name="Note 2 2 3 3 3 3" xfId="8015"/>
    <cellStyle name="Note 2 2 3 3 3 4" xfId="10529"/>
    <cellStyle name="Note 2 2 3 3 3 5" xfId="12833"/>
    <cellStyle name="Note 2 2 3 3 3 6" xfId="15297"/>
    <cellStyle name="Note 2 2 3 3 3 7" xfId="17541"/>
    <cellStyle name="Note 2 2 3 3 4" xfId="2511"/>
    <cellStyle name="Note 2 2 3 3 4 2" xfId="5738"/>
    <cellStyle name="Note 2 2 3 3 4 3" xfId="8265"/>
    <cellStyle name="Note 2 2 3 3 4 4" xfId="10779"/>
    <cellStyle name="Note 2 2 3 3 4 5" xfId="13083"/>
    <cellStyle name="Note 2 2 3 3 4 6" xfId="15547"/>
    <cellStyle name="Note 2 2 3 3 4 7" xfId="17791"/>
    <cellStyle name="Note 2 2 3 3 5" xfId="2739"/>
    <cellStyle name="Note 2 2 3 3 5 2" xfId="5965"/>
    <cellStyle name="Note 2 2 3 3 5 3" xfId="8493"/>
    <cellStyle name="Note 2 2 3 3 5 4" xfId="11007"/>
    <cellStyle name="Note 2 2 3 3 5 5" xfId="13310"/>
    <cellStyle name="Note 2 2 3 3 5 6" xfId="15775"/>
    <cellStyle name="Note 2 2 3 3 5 7" xfId="18016"/>
    <cellStyle name="Note 2 2 3 3 6" xfId="2969"/>
    <cellStyle name="Note 2 2 3 3 6 2" xfId="6195"/>
    <cellStyle name="Note 2 2 3 3 6 3" xfId="8723"/>
    <cellStyle name="Note 2 2 3 3 6 4" xfId="11236"/>
    <cellStyle name="Note 2 2 3 3 6 5" xfId="13540"/>
    <cellStyle name="Note 2 2 3 3 6 6" xfId="16003"/>
    <cellStyle name="Note 2 2 3 3 6 7" xfId="18246"/>
    <cellStyle name="Note 2 2 3 3 7" xfId="3153"/>
    <cellStyle name="Note 2 2 3 3 7 2" xfId="6378"/>
    <cellStyle name="Note 2 2 3 3 7 3" xfId="8907"/>
    <cellStyle name="Note 2 2 3 3 7 4" xfId="11418"/>
    <cellStyle name="Note 2 2 3 3 7 5" xfId="13723"/>
    <cellStyle name="Note 2 2 3 3 7 6" xfId="16187"/>
    <cellStyle name="Note 2 2 3 3 7 7" xfId="18427"/>
    <cellStyle name="Note 2 2 3 3 8" xfId="3352"/>
    <cellStyle name="Note 2 2 3 3 8 2" xfId="6577"/>
    <cellStyle name="Note 2 2 3 3 8 3" xfId="9106"/>
    <cellStyle name="Note 2 2 3 3 8 4" xfId="11617"/>
    <cellStyle name="Note 2 2 3 3 8 5" xfId="13921"/>
    <cellStyle name="Note 2 2 3 3 8 6" xfId="16386"/>
    <cellStyle name="Note 2 2 3 3 8 7" xfId="18625"/>
    <cellStyle name="Note 2 2 3 3 9" xfId="1607"/>
    <cellStyle name="Note 2 2 3 3 9 2" xfId="4836"/>
    <cellStyle name="Note 2 2 3 3 9 3" xfId="7361"/>
    <cellStyle name="Note 2 2 3 3 9 4" xfId="9886"/>
    <cellStyle name="Note 2 2 3 3 9 5" xfId="12182"/>
    <cellStyle name="Note 2 2 3 3 9 6" xfId="14650"/>
    <cellStyle name="Note 2 2 3 3 9 7" xfId="16896"/>
    <cellStyle name="Note 2 2 3 30" xfId="21153"/>
    <cellStyle name="Note 2 2 3 4" xfId="405"/>
    <cellStyle name="Note 2 2 3 4 10" xfId="978"/>
    <cellStyle name="Note 2 2 3 4 10 2" xfId="4241"/>
    <cellStyle name="Note 2 2 3 4 10 3" xfId="6782"/>
    <cellStyle name="Note 2 2 3 4 10 4" xfId="9312"/>
    <cellStyle name="Note 2 2 3 4 10 5" xfId="6692"/>
    <cellStyle name="Note 2 2 3 4 10 6" xfId="14111"/>
    <cellStyle name="Note 2 2 3 4 10 7" xfId="9505"/>
    <cellStyle name="Note 2 2 3 4 11" xfId="3752"/>
    <cellStyle name="Note 2 2 3 4 12" xfId="4174"/>
    <cellStyle name="Note 2 2 3 4 13" xfId="4358"/>
    <cellStyle name="Note 2 2 3 4 14" xfId="14073"/>
    <cellStyle name="Note 2 2 3 4 15" xfId="20170"/>
    <cellStyle name="Note 2 2 3 4 16" xfId="20808"/>
    <cellStyle name="Note 2 2 3 4 2" xfId="1708"/>
    <cellStyle name="Note 2 2 3 4 2 2" xfId="4937"/>
    <cellStyle name="Note 2 2 3 4 2 3" xfId="7462"/>
    <cellStyle name="Note 2 2 3 4 2 4" xfId="9984"/>
    <cellStyle name="Note 2 2 3 4 2 5" xfId="12283"/>
    <cellStyle name="Note 2 2 3 4 2 6" xfId="14750"/>
    <cellStyle name="Note 2 2 3 4 2 7" xfId="16995"/>
    <cellStyle name="Note 2 2 3 4 3" xfId="1376"/>
    <cellStyle name="Note 2 2 3 4 3 2" xfId="4605"/>
    <cellStyle name="Note 2 2 3 4 3 3" xfId="7130"/>
    <cellStyle name="Note 2 2 3 4 3 4" xfId="9659"/>
    <cellStyle name="Note 2 2 3 4 3 5" xfId="11952"/>
    <cellStyle name="Note 2 2 3 4 3 6" xfId="14421"/>
    <cellStyle name="Note 2 2 3 4 3 7" xfId="16669"/>
    <cellStyle name="Note 2 2 3 4 4" xfId="1878"/>
    <cellStyle name="Note 2 2 3 4 4 2" xfId="5107"/>
    <cellStyle name="Note 2 2 3 4 4 3" xfId="7632"/>
    <cellStyle name="Note 2 2 3 4 4 4" xfId="10149"/>
    <cellStyle name="Note 2 2 3 4 4 5" xfId="12453"/>
    <cellStyle name="Note 2 2 3 4 4 6" xfId="14917"/>
    <cellStyle name="Note 2 2 3 4 4 7" xfId="17162"/>
    <cellStyle name="Note 2 2 3 4 5" xfId="2362"/>
    <cellStyle name="Note 2 2 3 4 5 2" xfId="5589"/>
    <cellStyle name="Note 2 2 3 4 5 3" xfId="8116"/>
    <cellStyle name="Note 2 2 3 4 5 4" xfId="10630"/>
    <cellStyle name="Note 2 2 3 4 5 5" xfId="12934"/>
    <cellStyle name="Note 2 2 3 4 5 6" xfId="15398"/>
    <cellStyle name="Note 2 2 3 4 5 7" xfId="17642"/>
    <cellStyle name="Note 2 2 3 4 6" xfId="2631"/>
    <cellStyle name="Note 2 2 3 4 6 2" xfId="5858"/>
    <cellStyle name="Note 2 2 3 4 6 3" xfId="8385"/>
    <cellStyle name="Note 2 2 3 4 6 4" xfId="10899"/>
    <cellStyle name="Note 2 2 3 4 6 5" xfId="13203"/>
    <cellStyle name="Note 2 2 3 4 6 6" xfId="15667"/>
    <cellStyle name="Note 2 2 3 4 6 7" xfId="17910"/>
    <cellStyle name="Note 2 2 3 4 7" xfId="2638"/>
    <cellStyle name="Note 2 2 3 4 7 2" xfId="5865"/>
    <cellStyle name="Note 2 2 3 4 7 3" xfId="8392"/>
    <cellStyle name="Note 2 2 3 4 7 4" xfId="10906"/>
    <cellStyle name="Note 2 2 3 4 7 5" xfId="13210"/>
    <cellStyle name="Note 2 2 3 4 7 6" xfId="15674"/>
    <cellStyle name="Note 2 2 3 4 7 7" xfId="17917"/>
    <cellStyle name="Note 2 2 3 4 8" xfId="2168"/>
    <cellStyle name="Note 2 2 3 4 8 2" xfId="5396"/>
    <cellStyle name="Note 2 2 3 4 8 3" xfId="7922"/>
    <cellStyle name="Note 2 2 3 4 8 4" xfId="10438"/>
    <cellStyle name="Note 2 2 3 4 8 5" xfId="12741"/>
    <cellStyle name="Note 2 2 3 4 8 6" xfId="15206"/>
    <cellStyle name="Note 2 2 3 4 8 7" xfId="17450"/>
    <cellStyle name="Note 2 2 3 4 9" xfId="2324"/>
    <cellStyle name="Note 2 2 3 4 9 2" xfId="5551"/>
    <cellStyle name="Note 2 2 3 4 9 3" xfId="8078"/>
    <cellStyle name="Note 2 2 3 4 9 4" xfId="10592"/>
    <cellStyle name="Note 2 2 3 4 9 5" xfId="12896"/>
    <cellStyle name="Note 2 2 3 4 9 6" xfId="15360"/>
    <cellStyle name="Note 2 2 3 4 9 7" xfId="17604"/>
    <cellStyle name="Note 2 2 3 5" xfId="431"/>
    <cellStyle name="Note 2 2 3 5 10" xfId="1003"/>
    <cellStyle name="Note 2 2 3 5 10 2" xfId="4266"/>
    <cellStyle name="Note 2 2 3 5 10 3" xfId="6807"/>
    <cellStyle name="Note 2 2 3 5 10 4" xfId="9337"/>
    <cellStyle name="Note 2 2 3 5 10 5" xfId="4355"/>
    <cellStyle name="Note 2 2 3 5 10 6" xfId="14136"/>
    <cellStyle name="Note 2 2 3 5 10 7" xfId="6848"/>
    <cellStyle name="Note 2 2 3 5 11" xfId="3778"/>
    <cellStyle name="Note 2 2 3 5 12" xfId="3688"/>
    <cellStyle name="Note 2 2 3 5 13" xfId="9495"/>
    <cellStyle name="Note 2 2 3 5 14" xfId="14024"/>
    <cellStyle name="Note 2 2 3 5 15" xfId="20566"/>
    <cellStyle name="Note 2 2 3 5 16" xfId="20852"/>
    <cellStyle name="Note 2 2 3 5 2" xfId="1734"/>
    <cellStyle name="Note 2 2 3 5 2 2" xfId="4963"/>
    <cellStyle name="Note 2 2 3 5 2 3" xfId="7488"/>
    <cellStyle name="Note 2 2 3 5 2 4" xfId="10009"/>
    <cellStyle name="Note 2 2 3 5 2 5" xfId="12309"/>
    <cellStyle name="Note 2 2 3 5 2 6" xfId="14776"/>
    <cellStyle name="Note 2 2 3 5 2 7" xfId="17020"/>
    <cellStyle name="Note 2 2 3 5 3" xfId="1555"/>
    <cellStyle name="Note 2 2 3 5 3 2" xfId="4784"/>
    <cellStyle name="Note 2 2 3 5 3 3" xfId="7309"/>
    <cellStyle name="Note 2 2 3 5 3 4" xfId="9835"/>
    <cellStyle name="Note 2 2 3 5 3 5" xfId="12130"/>
    <cellStyle name="Note 2 2 3 5 3 6" xfId="14600"/>
    <cellStyle name="Note 2 2 3 5 3 7" xfId="16845"/>
    <cellStyle name="Note 2 2 3 5 4" xfId="1625"/>
    <cellStyle name="Note 2 2 3 5 4 2" xfId="4854"/>
    <cellStyle name="Note 2 2 3 5 4 3" xfId="7379"/>
    <cellStyle name="Note 2 2 3 5 4 4" xfId="9904"/>
    <cellStyle name="Note 2 2 3 5 4 5" xfId="12200"/>
    <cellStyle name="Note 2 2 3 5 4 6" xfId="14668"/>
    <cellStyle name="Note 2 2 3 5 4 7" xfId="16914"/>
    <cellStyle name="Note 2 2 3 5 5" xfId="1743"/>
    <cellStyle name="Note 2 2 3 5 5 2" xfId="4972"/>
    <cellStyle name="Note 2 2 3 5 5 3" xfId="7497"/>
    <cellStyle name="Note 2 2 3 5 5 4" xfId="10017"/>
    <cellStyle name="Note 2 2 3 5 5 5" xfId="12318"/>
    <cellStyle name="Note 2 2 3 5 5 6" xfId="14784"/>
    <cellStyle name="Note 2 2 3 5 5 7" xfId="17029"/>
    <cellStyle name="Note 2 2 3 5 6" xfId="2119"/>
    <cellStyle name="Note 2 2 3 5 6 2" xfId="5347"/>
    <cellStyle name="Note 2 2 3 5 6 3" xfId="7873"/>
    <cellStyle name="Note 2 2 3 5 6 4" xfId="10389"/>
    <cellStyle name="Note 2 2 3 5 6 5" xfId="12692"/>
    <cellStyle name="Note 2 2 3 5 6 6" xfId="15157"/>
    <cellStyle name="Note 2 2 3 5 6 7" xfId="17401"/>
    <cellStyle name="Note 2 2 3 5 7" xfId="1657"/>
    <cellStyle name="Note 2 2 3 5 7 2" xfId="4886"/>
    <cellStyle name="Note 2 2 3 5 7 3" xfId="7411"/>
    <cellStyle name="Note 2 2 3 5 7 4" xfId="9934"/>
    <cellStyle name="Note 2 2 3 5 7 5" xfId="12232"/>
    <cellStyle name="Note 2 2 3 5 7 6" xfId="14699"/>
    <cellStyle name="Note 2 2 3 5 7 7" xfId="16945"/>
    <cellStyle name="Note 2 2 3 5 8" xfId="2626"/>
    <cellStyle name="Note 2 2 3 5 8 2" xfId="5853"/>
    <cellStyle name="Note 2 2 3 5 8 3" xfId="8380"/>
    <cellStyle name="Note 2 2 3 5 8 4" xfId="10894"/>
    <cellStyle name="Note 2 2 3 5 8 5" xfId="13198"/>
    <cellStyle name="Note 2 2 3 5 8 6" xfId="15662"/>
    <cellStyle name="Note 2 2 3 5 8 7" xfId="17905"/>
    <cellStyle name="Note 2 2 3 5 9" xfId="2889"/>
    <cellStyle name="Note 2 2 3 5 9 2" xfId="6115"/>
    <cellStyle name="Note 2 2 3 5 9 3" xfId="8643"/>
    <cellStyle name="Note 2 2 3 5 9 4" xfId="11156"/>
    <cellStyle name="Note 2 2 3 5 9 5" xfId="13460"/>
    <cellStyle name="Note 2 2 3 5 9 6" xfId="15923"/>
    <cellStyle name="Note 2 2 3 5 9 7" xfId="18166"/>
    <cellStyle name="Note 2 2 3 6" xfId="1669"/>
    <cellStyle name="Note 2 2 3 6 10" xfId="20883"/>
    <cellStyle name="Note 2 2 3 6 2" xfId="4898"/>
    <cellStyle name="Note 2 2 3 6 3" xfId="7423"/>
    <cellStyle name="Note 2 2 3 6 4" xfId="9945"/>
    <cellStyle name="Note 2 2 3 6 5" xfId="12244"/>
    <cellStyle name="Note 2 2 3 6 6" xfId="14711"/>
    <cellStyle name="Note 2 2 3 6 7" xfId="16956"/>
    <cellStyle name="Note 2 2 3 6 8" xfId="20244"/>
    <cellStyle name="Note 2 2 3 6 9" xfId="20597"/>
    <cellStyle name="Note 2 2 3 7" xfId="1578"/>
    <cellStyle name="Note 2 2 3 7 10" xfId="20915"/>
    <cellStyle name="Note 2 2 3 7 2" xfId="4807"/>
    <cellStyle name="Note 2 2 3 7 3" xfId="7332"/>
    <cellStyle name="Note 2 2 3 7 4" xfId="9858"/>
    <cellStyle name="Note 2 2 3 7 5" xfId="12153"/>
    <cellStyle name="Note 2 2 3 7 6" xfId="14622"/>
    <cellStyle name="Note 2 2 3 7 7" xfId="16867"/>
    <cellStyle name="Note 2 2 3 7 8" xfId="20278"/>
    <cellStyle name="Note 2 2 3 7 9" xfId="20630"/>
    <cellStyle name="Note 2 2 3 8" xfId="1664"/>
    <cellStyle name="Note 2 2 3 8 10" xfId="20226"/>
    <cellStyle name="Note 2 2 3 8 2" xfId="4893"/>
    <cellStyle name="Note 2 2 3 8 3" xfId="7418"/>
    <cellStyle name="Note 2 2 3 8 4" xfId="9940"/>
    <cellStyle name="Note 2 2 3 8 5" xfId="12239"/>
    <cellStyle name="Note 2 2 3 8 6" xfId="14706"/>
    <cellStyle name="Note 2 2 3 8 7" xfId="16951"/>
    <cellStyle name="Note 2 2 3 8 8" xfId="20042"/>
    <cellStyle name="Note 2 2 3 8 9" xfId="20470"/>
    <cellStyle name="Note 2 2 3 9" xfId="2368"/>
    <cellStyle name="Note 2 2 3 9 10" xfId="20970"/>
    <cellStyle name="Note 2 2 3 9 2" xfId="5595"/>
    <cellStyle name="Note 2 2 3 9 3" xfId="8122"/>
    <cellStyle name="Note 2 2 3 9 4" xfId="10636"/>
    <cellStyle name="Note 2 2 3 9 5" xfId="12940"/>
    <cellStyle name="Note 2 2 3 9 6" xfId="15404"/>
    <cellStyle name="Note 2 2 3 9 7" xfId="17648"/>
    <cellStyle name="Note 2 2 3 9 8" xfId="20333"/>
    <cellStyle name="Note 2 2 3 9 9" xfId="20685"/>
    <cellStyle name="Note 2 2 4" xfId="490"/>
    <cellStyle name="Note 2 2 4 10" xfId="1062"/>
    <cellStyle name="Note 2 2 4 10 2" xfId="4311"/>
    <cellStyle name="Note 2 2 4 10 3" xfId="6853"/>
    <cellStyle name="Note 2 2 4 10 4" xfId="9384"/>
    <cellStyle name="Note 2 2 4 10 5" xfId="11709"/>
    <cellStyle name="Note 2 2 4 10 6" xfId="14170"/>
    <cellStyle name="Note 2 2 4 10 7" xfId="3888"/>
    <cellStyle name="Note 2 2 4 11" xfId="3820"/>
    <cellStyle name="Note 2 2 4 12" xfId="3860"/>
    <cellStyle name="Note 2 2 4 13" xfId="6670"/>
    <cellStyle name="Note 2 2 4 14" xfId="3570"/>
    <cellStyle name="Note 2 2 4 15" xfId="19953"/>
    <cellStyle name="Note 2 2 4 16" xfId="20217"/>
    <cellStyle name="Note 2 2 4 2" xfId="1782"/>
    <cellStyle name="Note 2 2 4 2 2" xfId="5011"/>
    <cellStyle name="Note 2 2 4 2 3" xfId="7536"/>
    <cellStyle name="Note 2 2 4 2 4" xfId="10055"/>
    <cellStyle name="Note 2 2 4 2 5" xfId="12357"/>
    <cellStyle name="Note 2 2 4 2 6" xfId="14823"/>
    <cellStyle name="Note 2 2 4 2 7" xfId="17067"/>
    <cellStyle name="Note 2 2 4 3" xfId="2043"/>
    <cellStyle name="Note 2 2 4 3 2" xfId="5271"/>
    <cellStyle name="Note 2 2 4 3 3" xfId="7797"/>
    <cellStyle name="Note 2 2 4 3 4" xfId="10313"/>
    <cellStyle name="Note 2 2 4 3 5" xfId="12616"/>
    <cellStyle name="Note 2 2 4 3 6" xfId="15082"/>
    <cellStyle name="Note 2 2 4 3 7" xfId="17325"/>
    <cellStyle name="Note 2 2 4 4" xfId="2288"/>
    <cellStyle name="Note 2 2 4 4 2" xfId="5515"/>
    <cellStyle name="Note 2 2 4 4 3" xfId="8042"/>
    <cellStyle name="Note 2 2 4 4 4" xfId="10556"/>
    <cellStyle name="Note 2 2 4 4 5" xfId="12860"/>
    <cellStyle name="Note 2 2 4 4 6" xfId="15324"/>
    <cellStyle name="Note 2 2 4 4 7" xfId="17568"/>
    <cellStyle name="Note 2 2 4 5" xfId="1605"/>
    <cellStyle name="Note 2 2 4 5 2" xfId="4834"/>
    <cellStyle name="Note 2 2 4 5 3" xfId="7359"/>
    <cellStyle name="Note 2 2 4 5 4" xfId="9884"/>
    <cellStyle name="Note 2 2 4 5 5" xfId="12180"/>
    <cellStyle name="Note 2 2 4 5 6" xfId="14648"/>
    <cellStyle name="Note 2 2 4 5 7" xfId="16894"/>
    <cellStyle name="Note 2 2 4 6" xfId="2764"/>
    <cellStyle name="Note 2 2 4 6 2" xfId="5990"/>
    <cellStyle name="Note 2 2 4 6 3" xfId="8518"/>
    <cellStyle name="Note 2 2 4 6 4" xfId="11032"/>
    <cellStyle name="Note 2 2 4 6 5" xfId="13335"/>
    <cellStyle name="Note 2 2 4 6 6" xfId="15800"/>
    <cellStyle name="Note 2 2 4 6 7" xfId="18041"/>
    <cellStyle name="Note 2 2 4 7" xfId="1589"/>
    <cellStyle name="Note 2 2 4 7 2" xfId="4818"/>
    <cellStyle name="Note 2 2 4 7 3" xfId="7343"/>
    <cellStyle name="Note 2 2 4 7 4" xfId="9869"/>
    <cellStyle name="Note 2 2 4 7 5" xfId="12164"/>
    <cellStyle name="Note 2 2 4 7 6" xfId="14633"/>
    <cellStyle name="Note 2 2 4 7 7" xfId="16878"/>
    <cellStyle name="Note 2 2 4 8" xfId="3180"/>
    <cellStyle name="Note 2 2 4 8 2" xfId="6405"/>
    <cellStyle name="Note 2 2 4 8 3" xfId="8934"/>
    <cellStyle name="Note 2 2 4 8 4" xfId="11445"/>
    <cellStyle name="Note 2 2 4 8 5" xfId="13750"/>
    <cellStyle name="Note 2 2 4 8 6" xfId="16214"/>
    <cellStyle name="Note 2 2 4 8 7" xfId="18454"/>
    <cellStyle name="Note 2 2 4 9" xfId="3401"/>
    <cellStyle name="Note 2 2 4 9 2" xfId="6626"/>
    <cellStyle name="Note 2 2 4 9 3" xfId="9155"/>
    <cellStyle name="Note 2 2 4 9 4" xfId="11666"/>
    <cellStyle name="Note 2 2 4 9 5" xfId="13970"/>
    <cellStyle name="Note 2 2 4 9 6" xfId="16435"/>
    <cellStyle name="Note 2 2 4 9 7" xfId="18674"/>
    <cellStyle name="Note 2 2 5" xfId="650"/>
    <cellStyle name="Note 2 2 5 10" xfId="1221"/>
    <cellStyle name="Note 2 2 5 10 2" xfId="4450"/>
    <cellStyle name="Note 2 2 5 10 3" xfId="6978"/>
    <cellStyle name="Note 2 2 5 10 4" xfId="9506"/>
    <cellStyle name="Note 2 2 5 10 5" xfId="11801"/>
    <cellStyle name="Note 2 2 5 10 6" xfId="14268"/>
    <cellStyle name="Note 2 2 5 10 7" xfId="16520"/>
    <cellStyle name="Note 2 2 5 11" xfId="3950"/>
    <cellStyle name="Note 2 2 5 12" xfId="4106"/>
    <cellStyle name="Note 2 2 5 13" xfId="9353"/>
    <cellStyle name="Note 2 2 5 14" xfId="4140"/>
    <cellStyle name="Note 2 2 5 15" xfId="19916"/>
    <cellStyle name="Note 2 2 5 16" xfId="20489"/>
    <cellStyle name="Note 2 2 5 2" xfId="1929"/>
    <cellStyle name="Note 2 2 5 2 2" xfId="5158"/>
    <cellStyle name="Note 2 2 5 2 3" xfId="7683"/>
    <cellStyle name="Note 2 2 5 2 4" xfId="10200"/>
    <cellStyle name="Note 2 2 5 2 5" xfId="12504"/>
    <cellStyle name="Note 2 2 5 2 6" xfId="14968"/>
    <cellStyle name="Note 2 2 5 2 7" xfId="17213"/>
    <cellStyle name="Note 2 2 5 3" xfId="2175"/>
    <cellStyle name="Note 2 2 5 3 2" xfId="5403"/>
    <cellStyle name="Note 2 2 5 3 3" xfId="7929"/>
    <cellStyle name="Note 2 2 5 3 4" xfId="10445"/>
    <cellStyle name="Note 2 2 5 3 5" xfId="12748"/>
    <cellStyle name="Note 2 2 5 3 6" xfId="15213"/>
    <cellStyle name="Note 2 2 5 3 7" xfId="17457"/>
    <cellStyle name="Note 2 2 5 4" xfId="2427"/>
    <cellStyle name="Note 2 2 5 4 2" xfId="5654"/>
    <cellStyle name="Note 2 2 5 4 3" xfId="8181"/>
    <cellStyle name="Note 2 2 5 4 4" xfId="10695"/>
    <cellStyle name="Note 2 2 5 4 5" xfId="12999"/>
    <cellStyle name="Note 2 2 5 4 6" xfId="15463"/>
    <cellStyle name="Note 2 2 5 4 7" xfId="17707"/>
    <cellStyle name="Note 2 2 5 5" xfId="1503"/>
    <cellStyle name="Note 2 2 5 5 2" xfId="4732"/>
    <cellStyle name="Note 2 2 5 5 3" xfId="7257"/>
    <cellStyle name="Note 2 2 5 5 4" xfId="9784"/>
    <cellStyle name="Note 2 2 5 5 5" xfId="12078"/>
    <cellStyle name="Note 2 2 5 5 6" xfId="14548"/>
    <cellStyle name="Note 2 2 5 5 7" xfId="16794"/>
    <cellStyle name="Note 2 2 5 6" xfId="2884"/>
    <cellStyle name="Note 2 2 5 6 2" xfId="6110"/>
    <cellStyle name="Note 2 2 5 6 3" xfId="8638"/>
    <cellStyle name="Note 2 2 5 6 4" xfId="11151"/>
    <cellStyle name="Note 2 2 5 6 5" xfId="13455"/>
    <cellStyle name="Note 2 2 5 6 6" xfId="15918"/>
    <cellStyle name="Note 2 2 5 6 7" xfId="18161"/>
    <cellStyle name="Note 2 2 5 7" xfId="3069"/>
    <cellStyle name="Note 2 2 5 7 2" xfId="6295"/>
    <cellStyle name="Note 2 2 5 7 3" xfId="8823"/>
    <cellStyle name="Note 2 2 5 7 4" xfId="11334"/>
    <cellStyle name="Note 2 2 5 7 5" xfId="13640"/>
    <cellStyle name="Note 2 2 5 7 6" xfId="16103"/>
    <cellStyle name="Note 2 2 5 7 7" xfId="18344"/>
    <cellStyle name="Note 2 2 5 8" xfId="3266"/>
    <cellStyle name="Note 2 2 5 8 2" xfId="6491"/>
    <cellStyle name="Note 2 2 5 8 3" xfId="9020"/>
    <cellStyle name="Note 2 2 5 8 4" xfId="11531"/>
    <cellStyle name="Note 2 2 5 8 5" xfId="13835"/>
    <cellStyle name="Note 2 2 5 8 6" xfId="16300"/>
    <cellStyle name="Note 2 2 5 8 7" xfId="18539"/>
    <cellStyle name="Note 2 2 5 9" xfId="2555"/>
    <cellStyle name="Note 2 2 5 9 2" xfId="5782"/>
    <cellStyle name="Note 2 2 5 9 3" xfId="8309"/>
    <cellStyle name="Note 2 2 5 9 4" xfId="10823"/>
    <cellStyle name="Note 2 2 5 9 5" xfId="13127"/>
    <cellStyle name="Note 2 2 5 9 6" xfId="15591"/>
    <cellStyle name="Note 2 2 5 9 7" xfId="17835"/>
    <cellStyle name="Note 2 2 6" xfId="690"/>
    <cellStyle name="Note 2 2 6 10" xfId="1259"/>
    <cellStyle name="Note 2 2 6 10 2" xfId="4488"/>
    <cellStyle name="Note 2 2 6 10 3" xfId="7014"/>
    <cellStyle name="Note 2 2 6 10 4" xfId="9542"/>
    <cellStyle name="Note 2 2 6 10 5" xfId="11837"/>
    <cellStyle name="Note 2 2 6 10 6" xfId="14304"/>
    <cellStyle name="Note 2 2 6 10 7" xfId="16554"/>
    <cellStyle name="Note 2 2 6 11" xfId="3989"/>
    <cellStyle name="Note 2 2 6 12" xfId="4078"/>
    <cellStyle name="Note 2 2 6 13" xfId="9237"/>
    <cellStyle name="Note 2 2 6 14" xfId="14057"/>
    <cellStyle name="Note 2 2 6 15" xfId="20011"/>
    <cellStyle name="Note 2 2 6 16" xfId="20446"/>
    <cellStyle name="Note 2 2 6 17" xfId="20458"/>
    <cellStyle name="Note 2 2 6 2" xfId="1968"/>
    <cellStyle name="Note 2 2 6 2 2" xfId="5197"/>
    <cellStyle name="Note 2 2 6 2 3" xfId="7722"/>
    <cellStyle name="Note 2 2 6 2 4" xfId="10238"/>
    <cellStyle name="Note 2 2 6 2 5" xfId="12542"/>
    <cellStyle name="Note 2 2 6 2 6" xfId="15007"/>
    <cellStyle name="Note 2 2 6 2 7" xfId="17251"/>
    <cellStyle name="Note 2 2 6 3" xfId="2214"/>
    <cellStyle name="Note 2 2 6 3 2" xfId="5441"/>
    <cellStyle name="Note 2 2 6 3 3" xfId="7968"/>
    <cellStyle name="Note 2 2 6 3 4" xfId="10482"/>
    <cellStyle name="Note 2 2 6 3 5" xfId="12786"/>
    <cellStyle name="Note 2 2 6 3 6" xfId="15250"/>
    <cellStyle name="Note 2 2 6 3 7" xfId="17494"/>
    <cellStyle name="Note 2 2 6 4" xfId="2464"/>
    <cellStyle name="Note 2 2 6 4 2" xfId="5691"/>
    <cellStyle name="Note 2 2 6 4 3" xfId="8218"/>
    <cellStyle name="Note 2 2 6 4 4" xfId="10732"/>
    <cellStyle name="Note 2 2 6 4 5" xfId="13036"/>
    <cellStyle name="Note 2 2 6 4 6" xfId="15500"/>
    <cellStyle name="Note 2 2 6 4 7" xfId="17744"/>
    <cellStyle name="Note 2 2 6 5" xfId="2121"/>
    <cellStyle name="Note 2 2 6 5 2" xfId="5349"/>
    <cellStyle name="Note 2 2 6 5 3" xfId="7875"/>
    <cellStyle name="Note 2 2 6 5 4" xfId="10391"/>
    <cellStyle name="Note 2 2 6 5 5" xfId="12694"/>
    <cellStyle name="Note 2 2 6 5 6" xfId="15159"/>
    <cellStyle name="Note 2 2 6 5 7" xfId="17403"/>
    <cellStyle name="Note 2 2 6 6" xfId="2922"/>
    <cellStyle name="Note 2 2 6 6 2" xfId="6148"/>
    <cellStyle name="Note 2 2 6 6 3" xfId="8676"/>
    <cellStyle name="Note 2 2 6 6 4" xfId="11189"/>
    <cellStyle name="Note 2 2 6 6 5" xfId="13493"/>
    <cellStyle name="Note 2 2 6 6 6" xfId="15956"/>
    <cellStyle name="Note 2 2 6 6 7" xfId="18199"/>
    <cellStyle name="Note 2 2 6 7" xfId="3106"/>
    <cellStyle name="Note 2 2 6 7 2" xfId="6331"/>
    <cellStyle name="Note 2 2 6 7 3" xfId="8860"/>
    <cellStyle name="Note 2 2 6 7 4" xfId="11371"/>
    <cellStyle name="Note 2 2 6 7 5" xfId="13676"/>
    <cellStyle name="Note 2 2 6 7 6" xfId="16140"/>
    <cellStyle name="Note 2 2 6 7 7" xfId="18380"/>
    <cellStyle name="Note 2 2 6 8" xfId="3305"/>
    <cellStyle name="Note 2 2 6 8 2" xfId="6530"/>
    <cellStyle name="Note 2 2 6 8 3" xfId="9059"/>
    <cellStyle name="Note 2 2 6 8 4" xfId="11570"/>
    <cellStyle name="Note 2 2 6 8 5" xfId="13874"/>
    <cellStyle name="Note 2 2 6 8 6" xfId="16339"/>
    <cellStyle name="Note 2 2 6 8 7" xfId="18578"/>
    <cellStyle name="Note 2 2 6 9" xfId="3431"/>
    <cellStyle name="Note 2 2 6 9 2" xfId="6656"/>
    <cellStyle name="Note 2 2 6 9 3" xfId="9185"/>
    <cellStyle name="Note 2 2 6 9 4" xfId="11696"/>
    <cellStyle name="Note 2 2 6 9 5" xfId="14000"/>
    <cellStyle name="Note 2 2 6 9 6" xfId="16465"/>
    <cellStyle name="Note 2 2 6 9 7" xfId="18704"/>
    <cellStyle name="Note 2 2 7" xfId="697"/>
    <cellStyle name="Note 2 2 7 10" xfId="1266"/>
    <cellStyle name="Note 2 2 7 10 2" xfId="4495"/>
    <cellStyle name="Note 2 2 7 10 3" xfId="7021"/>
    <cellStyle name="Note 2 2 7 10 4" xfId="9549"/>
    <cellStyle name="Note 2 2 7 10 5" xfId="11844"/>
    <cellStyle name="Note 2 2 7 10 6" xfId="14311"/>
    <cellStyle name="Note 2 2 7 10 7" xfId="16561"/>
    <cellStyle name="Note 2 2 7 11" xfId="3996"/>
    <cellStyle name="Note 2 2 7 12" xfId="4130"/>
    <cellStyle name="Note 2 2 7 13" xfId="6729"/>
    <cellStyle name="Note 2 2 7 14" xfId="14056"/>
    <cellStyle name="Note 2 2 7 15" xfId="20501"/>
    <cellStyle name="Note 2 2 7 16" xfId="20723"/>
    <cellStyle name="Note 2 2 7 2" xfId="1975"/>
    <cellStyle name="Note 2 2 7 2 2" xfId="5204"/>
    <cellStyle name="Note 2 2 7 2 3" xfId="7729"/>
    <cellStyle name="Note 2 2 7 2 4" xfId="10245"/>
    <cellStyle name="Note 2 2 7 2 5" xfId="12549"/>
    <cellStyle name="Note 2 2 7 2 6" xfId="15014"/>
    <cellStyle name="Note 2 2 7 2 7" xfId="17258"/>
    <cellStyle name="Note 2 2 7 3" xfId="2221"/>
    <cellStyle name="Note 2 2 7 3 2" xfId="5448"/>
    <cellStyle name="Note 2 2 7 3 3" xfId="7975"/>
    <cellStyle name="Note 2 2 7 3 4" xfId="10489"/>
    <cellStyle name="Note 2 2 7 3 5" xfId="12793"/>
    <cellStyle name="Note 2 2 7 3 6" xfId="15257"/>
    <cellStyle name="Note 2 2 7 3 7" xfId="17501"/>
    <cellStyle name="Note 2 2 7 4" xfId="2471"/>
    <cellStyle name="Note 2 2 7 4 2" xfId="5698"/>
    <cellStyle name="Note 2 2 7 4 3" xfId="8225"/>
    <cellStyle name="Note 2 2 7 4 4" xfId="10739"/>
    <cellStyle name="Note 2 2 7 4 5" xfId="13043"/>
    <cellStyle name="Note 2 2 7 4 6" xfId="15507"/>
    <cellStyle name="Note 2 2 7 4 7" xfId="17751"/>
    <cellStyle name="Note 2 2 7 5" xfId="1647"/>
    <cellStyle name="Note 2 2 7 5 2" xfId="4876"/>
    <cellStyle name="Note 2 2 7 5 3" xfId="7401"/>
    <cellStyle name="Note 2 2 7 5 4" xfId="9926"/>
    <cellStyle name="Note 2 2 7 5 5" xfId="12222"/>
    <cellStyle name="Note 2 2 7 5 6" xfId="14690"/>
    <cellStyle name="Note 2 2 7 5 7" xfId="16936"/>
    <cellStyle name="Note 2 2 7 6" xfId="2929"/>
    <cellStyle name="Note 2 2 7 6 2" xfId="6155"/>
    <cellStyle name="Note 2 2 7 6 3" xfId="8683"/>
    <cellStyle name="Note 2 2 7 6 4" xfId="11196"/>
    <cellStyle name="Note 2 2 7 6 5" xfId="13500"/>
    <cellStyle name="Note 2 2 7 6 6" xfId="15963"/>
    <cellStyle name="Note 2 2 7 6 7" xfId="18206"/>
    <cellStyle name="Note 2 2 7 7" xfId="3113"/>
    <cellStyle name="Note 2 2 7 7 2" xfId="6338"/>
    <cellStyle name="Note 2 2 7 7 3" xfId="8867"/>
    <cellStyle name="Note 2 2 7 7 4" xfId="11378"/>
    <cellStyle name="Note 2 2 7 7 5" xfId="13683"/>
    <cellStyle name="Note 2 2 7 7 6" xfId="16147"/>
    <cellStyle name="Note 2 2 7 7 7" xfId="18387"/>
    <cellStyle name="Note 2 2 7 8" xfId="3312"/>
    <cellStyle name="Note 2 2 7 8 2" xfId="6537"/>
    <cellStyle name="Note 2 2 7 8 3" xfId="9066"/>
    <cellStyle name="Note 2 2 7 8 4" xfId="11577"/>
    <cellStyle name="Note 2 2 7 8 5" xfId="13881"/>
    <cellStyle name="Note 2 2 7 8 6" xfId="16346"/>
    <cellStyle name="Note 2 2 7 8 7" xfId="18585"/>
    <cellStyle name="Note 2 2 7 9" xfId="2841"/>
    <cellStyle name="Note 2 2 7 9 2" xfId="6067"/>
    <cellStyle name="Note 2 2 7 9 3" xfId="8595"/>
    <cellStyle name="Note 2 2 7 9 4" xfId="11108"/>
    <cellStyle name="Note 2 2 7 9 5" xfId="13412"/>
    <cellStyle name="Note 2 2 7 9 6" xfId="15875"/>
    <cellStyle name="Note 2 2 7 9 7" xfId="18118"/>
    <cellStyle name="Note 2 2 8" xfId="1450"/>
    <cellStyle name="Note 2 2 8 10" xfId="19661"/>
    <cellStyle name="Note 2 2 8 2" xfId="4679"/>
    <cellStyle name="Note 2 2 8 3" xfId="7204"/>
    <cellStyle name="Note 2 2 8 4" xfId="9731"/>
    <cellStyle name="Note 2 2 8 5" xfId="12025"/>
    <cellStyle name="Note 2 2 8 6" xfId="14495"/>
    <cellStyle name="Note 2 2 8 7" xfId="16741"/>
    <cellStyle name="Note 2 2 8 8" xfId="19929"/>
    <cellStyle name="Note 2 2 8 9" xfId="20378"/>
    <cellStyle name="Note 2 2 9" xfId="1644"/>
    <cellStyle name="Note 2 2 9 10" xfId="20875"/>
    <cellStyle name="Note 2 2 9 2" xfId="4873"/>
    <cellStyle name="Note 2 2 9 3" xfId="7398"/>
    <cellStyle name="Note 2 2 9 4" xfId="9923"/>
    <cellStyle name="Note 2 2 9 5" xfId="12219"/>
    <cellStyle name="Note 2 2 9 6" xfId="14687"/>
    <cellStyle name="Note 2 2 9 7" xfId="16933"/>
    <cellStyle name="Note 2 2 9 8" xfId="20236"/>
    <cellStyle name="Note 2 2 9 9" xfId="20589"/>
    <cellStyle name="Note 2 20" xfId="18728"/>
    <cellStyle name="Note 2 21" xfId="19011"/>
    <cellStyle name="Note 2 22" xfId="19089"/>
    <cellStyle name="Note 2 23" xfId="19075"/>
    <cellStyle name="Note 2 24" xfId="18761"/>
    <cellStyle name="Note 2 25" xfId="19295"/>
    <cellStyle name="Note 2 26" xfId="19497"/>
    <cellStyle name="Note 2 27" xfId="19465"/>
    <cellStyle name="Note 2 28" xfId="19290"/>
    <cellStyle name="Note 2 29" xfId="19475"/>
    <cellStyle name="Note 2 3" xfId="366"/>
    <cellStyle name="Note 2 3 10" xfId="1489"/>
    <cellStyle name="Note 2 3 10 2" xfId="4718"/>
    <cellStyle name="Note 2 3 10 3" xfId="7243"/>
    <cellStyle name="Note 2 3 10 4" xfId="9770"/>
    <cellStyle name="Note 2 3 10 5" xfId="12064"/>
    <cellStyle name="Note 2 3 10 6" xfId="14534"/>
    <cellStyle name="Note 2 3 10 7" xfId="16780"/>
    <cellStyle name="Note 2 3 11" xfId="1544"/>
    <cellStyle name="Note 2 3 11 2" xfId="4773"/>
    <cellStyle name="Note 2 3 11 3" xfId="7298"/>
    <cellStyle name="Note 2 3 11 4" xfId="9824"/>
    <cellStyle name="Note 2 3 11 5" xfId="12119"/>
    <cellStyle name="Note 2 3 11 6" xfId="14589"/>
    <cellStyle name="Note 2 3 11 7" xfId="16834"/>
    <cellStyle name="Note 2 3 12" xfId="2998"/>
    <cellStyle name="Note 2 3 12 2" xfId="6224"/>
    <cellStyle name="Note 2 3 12 3" xfId="8752"/>
    <cellStyle name="Note 2 3 12 4" xfId="11265"/>
    <cellStyle name="Note 2 3 12 5" xfId="13569"/>
    <cellStyle name="Note 2 3 12 6" xfId="16032"/>
    <cellStyle name="Note 2 3 12 7" xfId="18275"/>
    <cellStyle name="Note 2 3 13" xfId="948"/>
    <cellStyle name="Note 2 3 13 2" xfId="4211"/>
    <cellStyle name="Note 2 3 13 3" xfId="6753"/>
    <cellStyle name="Note 2 3 13 4" xfId="9283"/>
    <cellStyle name="Note 2 3 13 5" xfId="9503"/>
    <cellStyle name="Note 2 3 13 6" xfId="14082"/>
    <cellStyle name="Note 2 3 13 7" xfId="6744"/>
    <cellStyle name="Note 2 3 14" xfId="3569"/>
    <cellStyle name="Note 2 3 15" xfId="3578"/>
    <cellStyle name="Note 2 3 16" xfId="9460"/>
    <cellStyle name="Note 2 3 17" xfId="14166"/>
    <cellStyle name="Note 2 3 18" xfId="18959"/>
    <cellStyle name="Note 2 3 19" xfId="19097"/>
    <cellStyle name="Note 2 3 2" xfId="597"/>
    <cellStyle name="Note 2 3 2 10" xfId="1168"/>
    <cellStyle name="Note 2 3 2 10 2" xfId="4400"/>
    <cellStyle name="Note 2 3 2 10 3" xfId="6935"/>
    <cellStyle name="Note 2 3 2 10 4" xfId="9465"/>
    <cellStyle name="Note 2 3 2 10 5" xfId="11769"/>
    <cellStyle name="Note 2 3 2 10 6" xfId="14232"/>
    <cellStyle name="Note 2 3 2 10 7" xfId="16499"/>
    <cellStyle name="Note 2 3 2 11" xfId="3908"/>
    <cellStyle name="Note 2 3 2 12" xfId="4147"/>
    <cellStyle name="Note 2 3 2 13" xfId="9490"/>
    <cellStyle name="Note 2 3 2 14" xfId="14206"/>
    <cellStyle name="Note 2 3 2 15" xfId="20100"/>
    <cellStyle name="Note 2 3 2 16" xfId="20743"/>
    <cellStyle name="Note 2 3 2 2" xfId="1880"/>
    <cellStyle name="Note 2 3 2 2 2" xfId="5109"/>
    <cellStyle name="Note 2 3 2 2 3" xfId="7634"/>
    <cellStyle name="Note 2 3 2 2 4" xfId="10151"/>
    <cellStyle name="Note 2 3 2 2 5" xfId="12455"/>
    <cellStyle name="Note 2 3 2 2 6" xfId="14919"/>
    <cellStyle name="Note 2 3 2 2 7" xfId="17164"/>
    <cellStyle name="Note 2 3 2 3" xfId="2129"/>
    <cellStyle name="Note 2 3 2 3 2" xfId="5357"/>
    <cellStyle name="Note 2 3 2 3 3" xfId="7883"/>
    <cellStyle name="Note 2 3 2 3 4" xfId="10399"/>
    <cellStyle name="Note 2 3 2 3 5" xfId="12702"/>
    <cellStyle name="Note 2 3 2 3 6" xfId="15167"/>
    <cellStyle name="Note 2 3 2 3 7" xfId="17411"/>
    <cellStyle name="Note 2 3 2 4" xfId="2381"/>
    <cellStyle name="Note 2 3 2 4 2" xfId="5608"/>
    <cellStyle name="Note 2 3 2 4 3" xfId="8135"/>
    <cellStyle name="Note 2 3 2 4 4" xfId="10649"/>
    <cellStyle name="Note 2 3 2 4 5" xfId="12953"/>
    <cellStyle name="Note 2 3 2 4 6" xfId="15417"/>
    <cellStyle name="Note 2 3 2 4 7" xfId="17661"/>
    <cellStyle name="Note 2 3 2 5" xfId="2162"/>
    <cellStyle name="Note 2 3 2 5 2" xfId="5390"/>
    <cellStyle name="Note 2 3 2 5 3" xfId="7916"/>
    <cellStyle name="Note 2 3 2 5 4" xfId="10432"/>
    <cellStyle name="Note 2 3 2 5 5" xfId="12735"/>
    <cellStyle name="Note 2 3 2 5 6" xfId="15200"/>
    <cellStyle name="Note 2 3 2 5 7" xfId="17444"/>
    <cellStyle name="Note 2 3 2 6" xfId="2843"/>
    <cellStyle name="Note 2 3 2 6 2" xfId="6069"/>
    <cellStyle name="Note 2 3 2 6 3" xfId="8597"/>
    <cellStyle name="Note 2 3 2 6 4" xfId="11110"/>
    <cellStyle name="Note 2 3 2 6 5" xfId="13414"/>
    <cellStyle name="Note 2 3 2 6 6" xfId="15877"/>
    <cellStyle name="Note 2 3 2 6 7" xfId="18120"/>
    <cellStyle name="Note 2 3 2 7" xfId="3031"/>
    <cellStyle name="Note 2 3 2 7 2" xfId="6257"/>
    <cellStyle name="Note 2 3 2 7 3" xfId="8785"/>
    <cellStyle name="Note 2 3 2 7 4" xfId="11297"/>
    <cellStyle name="Note 2 3 2 7 5" xfId="13602"/>
    <cellStyle name="Note 2 3 2 7 6" xfId="16065"/>
    <cellStyle name="Note 2 3 2 7 7" xfId="18307"/>
    <cellStyle name="Note 2 3 2 8" xfId="3234"/>
    <cellStyle name="Note 2 3 2 8 2" xfId="6459"/>
    <cellStyle name="Note 2 3 2 8 3" xfId="8988"/>
    <cellStyle name="Note 2 3 2 8 4" xfId="11499"/>
    <cellStyle name="Note 2 3 2 8 5" xfId="13803"/>
    <cellStyle name="Note 2 3 2 8 6" xfId="16268"/>
    <cellStyle name="Note 2 3 2 8 7" xfId="18507"/>
    <cellStyle name="Note 2 3 2 9" xfId="3432"/>
    <cellStyle name="Note 2 3 2 9 2" xfId="6657"/>
    <cellStyle name="Note 2 3 2 9 3" xfId="9186"/>
    <cellStyle name="Note 2 3 2 9 4" xfId="11697"/>
    <cellStyle name="Note 2 3 2 9 5" xfId="14001"/>
    <cellStyle name="Note 2 3 2 9 6" xfId="16466"/>
    <cellStyle name="Note 2 3 2 9 7" xfId="18705"/>
    <cellStyle name="Note 2 3 20" xfId="19133"/>
    <cellStyle name="Note 2 3 21" xfId="19169"/>
    <cellStyle name="Note 2 3 22" xfId="19197"/>
    <cellStyle name="Note 2 3 23" xfId="19225"/>
    <cellStyle name="Note 2 3 24" xfId="19253"/>
    <cellStyle name="Note 2 3 25" xfId="19552"/>
    <cellStyle name="Note 2 3 26" xfId="19586"/>
    <cellStyle name="Note 2 3 27" xfId="19612"/>
    <cellStyle name="Note 2 3 28" xfId="19637"/>
    <cellStyle name="Note 2 3 29" xfId="19660"/>
    <cellStyle name="Note 2 3 3" xfId="394"/>
    <cellStyle name="Note 2 3 3 10" xfId="967"/>
    <cellStyle name="Note 2 3 3 10 2" xfId="4230"/>
    <cellStyle name="Note 2 3 3 10 3" xfId="6771"/>
    <cellStyle name="Note 2 3 3 10 4" xfId="9301"/>
    <cellStyle name="Note 2 3 3 10 5" xfId="9206"/>
    <cellStyle name="Note 2 3 3 10 6" xfId="14100"/>
    <cellStyle name="Note 2 3 3 10 7" xfId="6896"/>
    <cellStyle name="Note 2 3 3 11" xfId="3741"/>
    <cellStyle name="Note 2 3 3 12" xfId="4353"/>
    <cellStyle name="Note 2 3 3 13" xfId="3940"/>
    <cellStyle name="Note 2 3 3 14" xfId="3576"/>
    <cellStyle name="Note 2 3 3 15" xfId="20134"/>
    <cellStyle name="Note 2 3 3 16" xfId="20775"/>
    <cellStyle name="Note 2 3 3 2" xfId="1697"/>
    <cellStyle name="Note 2 3 3 2 2" xfId="4926"/>
    <cellStyle name="Note 2 3 3 2 3" xfId="7451"/>
    <cellStyle name="Note 2 3 3 2 4" xfId="9973"/>
    <cellStyle name="Note 2 3 3 2 5" xfId="12272"/>
    <cellStyle name="Note 2 3 3 2 6" xfId="14739"/>
    <cellStyle name="Note 2 3 3 2 7" xfId="16984"/>
    <cellStyle name="Note 2 3 3 3" xfId="1537"/>
    <cellStyle name="Note 2 3 3 3 2" xfId="4766"/>
    <cellStyle name="Note 2 3 3 3 3" xfId="7291"/>
    <cellStyle name="Note 2 3 3 3 4" xfId="9817"/>
    <cellStyle name="Note 2 3 3 3 5" xfId="12112"/>
    <cellStyle name="Note 2 3 3 3 6" xfId="14582"/>
    <cellStyle name="Note 2 3 3 3 7" xfId="16827"/>
    <cellStyle name="Note 2 3 3 4" xfId="1867"/>
    <cellStyle name="Note 2 3 3 4 2" xfId="5096"/>
    <cellStyle name="Note 2 3 3 4 3" xfId="7621"/>
    <cellStyle name="Note 2 3 3 4 4" xfId="10138"/>
    <cellStyle name="Note 2 3 3 4 5" xfId="12442"/>
    <cellStyle name="Note 2 3 3 4 6" xfId="14906"/>
    <cellStyle name="Note 2 3 3 4 7" xfId="17151"/>
    <cellStyle name="Note 2 3 3 5" xfId="2338"/>
    <cellStyle name="Note 2 3 3 5 2" xfId="5565"/>
    <cellStyle name="Note 2 3 3 5 3" xfId="8092"/>
    <cellStyle name="Note 2 3 3 5 4" xfId="10606"/>
    <cellStyle name="Note 2 3 3 5 5" xfId="12910"/>
    <cellStyle name="Note 2 3 3 5 6" xfId="15374"/>
    <cellStyle name="Note 2 3 3 5 7" xfId="17618"/>
    <cellStyle name="Note 2 3 3 6" xfId="2110"/>
    <cellStyle name="Note 2 3 3 6 2" xfId="5338"/>
    <cellStyle name="Note 2 3 3 6 3" xfId="7864"/>
    <cellStyle name="Note 2 3 3 6 4" xfId="10380"/>
    <cellStyle name="Note 2 3 3 6 5" xfId="12683"/>
    <cellStyle name="Note 2 3 3 6 6" xfId="15148"/>
    <cellStyle name="Note 2 3 3 6 7" xfId="17392"/>
    <cellStyle name="Note 2 3 3 7" xfId="2863"/>
    <cellStyle name="Note 2 3 3 7 2" xfId="6089"/>
    <cellStyle name="Note 2 3 3 7 3" xfId="8617"/>
    <cellStyle name="Note 2 3 3 7 4" xfId="11130"/>
    <cellStyle name="Note 2 3 3 7 5" xfId="13434"/>
    <cellStyle name="Note 2 3 3 7 6" xfId="15897"/>
    <cellStyle name="Note 2 3 3 7 7" xfId="18140"/>
    <cellStyle name="Note 2 3 3 8" xfId="1776"/>
    <cellStyle name="Note 2 3 3 8 2" xfId="5005"/>
    <cellStyle name="Note 2 3 3 8 3" xfId="7530"/>
    <cellStyle name="Note 2 3 3 8 4" xfId="10049"/>
    <cellStyle name="Note 2 3 3 8 5" xfId="12351"/>
    <cellStyle name="Note 2 3 3 8 6" xfId="14817"/>
    <cellStyle name="Note 2 3 3 8 7" xfId="17061"/>
    <cellStyle name="Note 2 3 3 9" xfId="3415"/>
    <cellStyle name="Note 2 3 3 9 2" xfId="6640"/>
    <cellStyle name="Note 2 3 3 9 3" xfId="9169"/>
    <cellStyle name="Note 2 3 3 9 4" xfId="11680"/>
    <cellStyle name="Note 2 3 3 9 5" xfId="13984"/>
    <cellStyle name="Note 2 3 3 9 6" xfId="16449"/>
    <cellStyle name="Note 2 3 3 9 7" xfId="18688"/>
    <cellStyle name="Note 2 3 30" xfId="21154"/>
    <cellStyle name="Note 2 3 4" xfId="518"/>
    <cellStyle name="Note 2 3 4 10" xfId="1089"/>
    <cellStyle name="Note 2 3 4 10 2" xfId="4338"/>
    <cellStyle name="Note 2 3 4 10 3" xfId="6880"/>
    <cellStyle name="Note 2 3 4 10 4" xfId="9411"/>
    <cellStyle name="Note 2 3 4 10 5" xfId="11736"/>
    <cellStyle name="Note 2 3 4 10 6" xfId="14197"/>
    <cellStyle name="Note 2 3 4 10 7" xfId="16489"/>
    <cellStyle name="Note 2 3 4 11" xfId="3848"/>
    <cellStyle name="Note 2 3 4 12" xfId="3781"/>
    <cellStyle name="Note 2 3 4 13" xfId="4277"/>
    <cellStyle name="Note 2 3 4 14" xfId="6671"/>
    <cellStyle name="Note 2 3 4 15" xfId="20171"/>
    <cellStyle name="Note 2 3 4 16" xfId="20809"/>
    <cellStyle name="Note 2 3 4 2" xfId="1810"/>
    <cellStyle name="Note 2 3 4 2 2" xfId="5039"/>
    <cellStyle name="Note 2 3 4 2 3" xfId="7564"/>
    <cellStyle name="Note 2 3 4 2 4" xfId="10083"/>
    <cellStyle name="Note 2 3 4 2 5" xfId="12385"/>
    <cellStyle name="Note 2 3 4 2 6" xfId="14851"/>
    <cellStyle name="Note 2 3 4 2 7" xfId="17095"/>
    <cellStyle name="Note 2 3 4 3" xfId="2071"/>
    <cellStyle name="Note 2 3 4 3 2" xfId="5299"/>
    <cellStyle name="Note 2 3 4 3 3" xfId="7825"/>
    <cellStyle name="Note 2 3 4 3 4" xfId="10341"/>
    <cellStyle name="Note 2 3 4 3 5" xfId="12644"/>
    <cellStyle name="Note 2 3 4 3 6" xfId="15110"/>
    <cellStyle name="Note 2 3 4 3 7" xfId="17353"/>
    <cellStyle name="Note 2 3 4 4" xfId="2316"/>
    <cellStyle name="Note 2 3 4 4 2" xfId="5543"/>
    <cellStyle name="Note 2 3 4 4 3" xfId="8070"/>
    <cellStyle name="Note 2 3 4 4 4" xfId="10584"/>
    <cellStyle name="Note 2 3 4 4 5" xfId="12888"/>
    <cellStyle name="Note 2 3 4 4 6" xfId="15352"/>
    <cellStyle name="Note 2 3 4 4 7" xfId="17596"/>
    <cellStyle name="Note 2 3 4 5" xfId="1685"/>
    <cellStyle name="Note 2 3 4 5 2" xfId="4914"/>
    <cellStyle name="Note 2 3 4 5 3" xfId="7439"/>
    <cellStyle name="Note 2 3 4 5 4" xfId="9961"/>
    <cellStyle name="Note 2 3 4 5 5" xfId="12260"/>
    <cellStyle name="Note 2 3 4 5 6" xfId="14727"/>
    <cellStyle name="Note 2 3 4 5 7" xfId="16972"/>
    <cellStyle name="Note 2 3 4 6" xfId="2791"/>
    <cellStyle name="Note 2 3 4 6 2" xfId="6017"/>
    <cellStyle name="Note 2 3 4 6 3" xfId="8545"/>
    <cellStyle name="Note 2 3 4 6 4" xfId="11059"/>
    <cellStyle name="Note 2 3 4 6 5" xfId="13362"/>
    <cellStyle name="Note 2 3 4 6 6" xfId="15827"/>
    <cellStyle name="Note 2 3 4 6 7" xfId="18068"/>
    <cellStyle name="Note 2 3 4 7" xfId="2995"/>
    <cellStyle name="Note 2 3 4 7 2" xfId="6221"/>
    <cellStyle name="Note 2 3 4 7 3" xfId="8749"/>
    <cellStyle name="Note 2 3 4 7 4" xfId="11262"/>
    <cellStyle name="Note 2 3 4 7 5" xfId="13566"/>
    <cellStyle name="Note 2 3 4 7 6" xfId="16029"/>
    <cellStyle name="Note 2 3 4 7 7" xfId="18272"/>
    <cellStyle name="Note 2 3 4 8" xfId="3207"/>
    <cellStyle name="Note 2 3 4 8 2" xfId="6432"/>
    <cellStyle name="Note 2 3 4 8 3" xfId="8961"/>
    <cellStyle name="Note 2 3 4 8 4" xfId="11472"/>
    <cellStyle name="Note 2 3 4 8 5" xfId="13777"/>
    <cellStyle name="Note 2 3 4 8 6" xfId="16241"/>
    <cellStyle name="Note 2 3 4 8 7" xfId="18481"/>
    <cellStyle name="Note 2 3 4 9" xfId="1418"/>
    <cellStyle name="Note 2 3 4 9 2" xfId="4647"/>
    <cellStyle name="Note 2 3 4 9 3" xfId="7172"/>
    <cellStyle name="Note 2 3 4 9 4" xfId="9699"/>
    <cellStyle name="Note 2 3 4 9 5" xfId="11993"/>
    <cellStyle name="Note 2 3 4 9 6" xfId="14463"/>
    <cellStyle name="Note 2 3 4 9 7" xfId="16709"/>
    <cellStyle name="Note 2 3 5" xfId="407"/>
    <cellStyle name="Note 2 3 5 10" xfId="980"/>
    <cellStyle name="Note 2 3 5 10 2" xfId="4243"/>
    <cellStyle name="Note 2 3 5 10 3" xfId="6784"/>
    <cellStyle name="Note 2 3 5 10 4" xfId="9314"/>
    <cellStyle name="Note 2 3 5 10 5" xfId="3724"/>
    <cellStyle name="Note 2 3 5 10 6" xfId="14113"/>
    <cellStyle name="Note 2 3 5 10 7" xfId="6847"/>
    <cellStyle name="Note 2 3 5 11" xfId="3754"/>
    <cellStyle name="Note 2 3 5 12" xfId="3899"/>
    <cellStyle name="Note 2 3 5 13" xfId="6715"/>
    <cellStyle name="Note 2 3 5 14" xfId="9413"/>
    <cellStyle name="Note 2 3 5 15" xfId="20567"/>
    <cellStyle name="Note 2 3 5 16" xfId="20853"/>
    <cellStyle name="Note 2 3 5 2" xfId="1710"/>
    <cellStyle name="Note 2 3 5 2 2" xfId="4939"/>
    <cellStyle name="Note 2 3 5 2 3" xfId="7464"/>
    <cellStyle name="Note 2 3 5 2 4" xfId="9986"/>
    <cellStyle name="Note 2 3 5 2 5" xfId="12285"/>
    <cellStyle name="Note 2 3 5 2 6" xfId="14752"/>
    <cellStyle name="Note 2 3 5 2 7" xfId="16997"/>
    <cellStyle name="Note 2 3 5 3" xfId="1564"/>
    <cellStyle name="Note 2 3 5 3 2" xfId="4793"/>
    <cellStyle name="Note 2 3 5 3 3" xfId="7318"/>
    <cellStyle name="Note 2 3 5 3 4" xfId="9844"/>
    <cellStyle name="Note 2 3 5 3 5" xfId="12139"/>
    <cellStyle name="Note 2 3 5 3 6" xfId="14609"/>
    <cellStyle name="Note 2 3 5 3 7" xfId="16853"/>
    <cellStyle name="Note 2 3 5 4" xfId="1863"/>
    <cellStyle name="Note 2 3 5 4 2" xfId="5092"/>
    <cellStyle name="Note 2 3 5 4 3" xfId="7617"/>
    <cellStyle name="Note 2 3 5 4 4" xfId="10134"/>
    <cellStyle name="Note 2 3 5 4 5" xfId="12438"/>
    <cellStyle name="Note 2 3 5 4 6" xfId="14902"/>
    <cellStyle name="Note 2 3 5 4 7" xfId="17147"/>
    <cellStyle name="Note 2 3 5 5" xfId="2603"/>
    <cellStyle name="Note 2 3 5 5 2" xfId="5830"/>
    <cellStyle name="Note 2 3 5 5 3" xfId="8357"/>
    <cellStyle name="Note 2 3 5 5 4" xfId="10871"/>
    <cellStyle name="Note 2 3 5 5 5" xfId="13175"/>
    <cellStyle name="Note 2 3 5 5 6" xfId="15639"/>
    <cellStyle name="Note 2 3 5 5 7" xfId="17882"/>
    <cellStyle name="Note 2 3 5 6" xfId="2102"/>
    <cellStyle name="Note 2 3 5 6 2" xfId="5330"/>
    <cellStyle name="Note 2 3 5 6 3" xfId="7856"/>
    <cellStyle name="Note 2 3 5 6 4" xfId="10372"/>
    <cellStyle name="Note 2 3 5 6 5" xfId="12675"/>
    <cellStyle name="Note 2 3 5 6 6" xfId="15141"/>
    <cellStyle name="Note 2 3 5 6 7" xfId="17384"/>
    <cellStyle name="Note 2 3 5 7" xfId="2675"/>
    <cellStyle name="Note 2 3 5 7 2" xfId="5902"/>
    <cellStyle name="Note 2 3 5 7 3" xfId="8429"/>
    <cellStyle name="Note 2 3 5 7 4" xfId="10943"/>
    <cellStyle name="Note 2 3 5 7 5" xfId="13247"/>
    <cellStyle name="Note 2 3 5 7 6" xfId="15711"/>
    <cellStyle name="Note 2 3 5 7 7" xfId="17953"/>
    <cellStyle name="Note 2 3 5 8" xfId="1542"/>
    <cellStyle name="Note 2 3 5 8 2" xfId="4771"/>
    <cellStyle name="Note 2 3 5 8 3" xfId="7296"/>
    <cellStyle name="Note 2 3 5 8 4" xfId="9822"/>
    <cellStyle name="Note 2 3 5 8 5" xfId="12117"/>
    <cellStyle name="Note 2 3 5 8 6" xfId="14587"/>
    <cellStyle name="Note 2 3 5 8 7" xfId="16832"/>
    <cellStyle name="Note 2 3 5 9" xfId="3260"/>
    <cellStyle name="Note 2 3 5 9 2" xfId="6485"/>
    <cellStyle name="Note 2 3 5 9 3" xfId="9014"/>
    <cellStyle name="Note 2 3 5 9 4" xfId="11525"/>
    <cellStyle name="Note 2 3 5 9 5" xfId="13829"/>
    <cellStyle name="Note 2 3 5 9 6" xfId="16294"/>
    <cellStyle name="Note 2 3 5 9 7" xfId="18533"/>
    <cellStyle name="Note 2 3 6" xfId="1670"/>
    <cellStyle name="Note 2 3 6 10" xfId="20884"/>
    <cellStyle name="Note 2 3 6 2" xfId="4899"/>
    <cellStyle name="Note 2 3 6 3" xfId="7424"/>
    <cellStyle name="Note 2 3 6 4" xfId="9946"/>
    <cellStyle name="Note 2 3 6 5" xfId="12245"/>
    <cellStyle name="Note 2 3 6 6" xfId="14712"/>
    <cellStyle name="Note 2 3 6 7" xfId="16957"/>
    <cellStyle name="Note 2 3 6 8" xfId="20245"/>
    <cellStyle name="Note 2 3 6 9" xfId="20598"/>
    <cellStyle name="Note 2 3 7" xfId="1814"/>
    <cellStyle name="Note 2 3 7 10" xfId="20916"/>
    <cellStyle name="Note 2 3 7 2" xfId="5043"/>
    <cellStyle name="Note 2 3 7 3" xfId="7568"/>
    <cellStyle name="Note 2 3 7 4" xfId="10086"/>
    <cellStyle name="Note 2 3 7 5" xfId="12389"/>
    <cellStyle name="Note 2 3 7 6" xfId="14854"/>
    <cellStyle name="Note 2 3 7 7" xfId="17099"/>
    <cellStyle name="Note 2 3 7 8" xfId="20279"/>
    <cellStyle name="Note 2 3 7 9" xfId="20631"/>
    <cellStyle name="Note 2 3 8" xfId="2357"/>
    <cellStyle name="Note 2 3 8 10" xfId="19873"/>
    <cellStyle name="Note 2 3 8 2" xfId="5584"/>
    <cellStyle name="Note 2 3 8 3" xfId="8111"/>
    <cellStyle name="Note 2 3 8 4" xfId="10625"/>
    <cellStyle name="Note 2 3 8 5" xfId="12929"/>
    <cellStyle name="Note 2 3 8 6" xfId="15393"/>
    <cellStyle name="Note 2 3 8 7" xfId="17637"/>
    <cellStyle name="Note 2 3 8 8" xfId="19995"/>
    <cellStyle name="Note 2 3 8 9" xfId="20432"/>
    <cellStyle name="Note 2 3 9" xfId="1441"/>
    <cellStyle name="Note 2 3 9 10" xfId="20971"/>
    <cellStyle name="Note 2 3 9 2" xfId="4670"/>
    <cellStyle name="Note 2 3 9 3" xfId="7195"/>
    <cellStyle name="Note 2 3 9 4" xfId="9722"/>
    <cellStyle name="Note 2 3 9 5" xfId="12016"/>
    <cellStyle name="Note 2 3 9 6" xfId="14486"/>
    <cellStyle name="Note 2 3 9 7" xfId="16732"/>
    <cellStyle name="Note 2 3 9 8" xfId="20334"/>
    <cellStyle name="Note 2 3 9 9" xfId="20686"/>
    <cellStyle name="Note 2 30" xfId="19851"/>
    <cellStyle name="Note 2 31" xfId="19675"/>
    <cellStyle name="Note 2 4" xfId="489"/>
    <cellStyle name="Note 2 4 10" xfId="1061"/>
    <cellStyle name="Note 2 4 10 2" xfId="4310"/>
    <cellStyle name="Note 2 4 10 3" xfId="6852"/>
    <cellStyle name="Note 2 4 10 4" xfId="9383"/>
    <cellStyle name="Note 2 4 10 5" xfId="11708"/>
    <cellStyle name="Note 2 4 10 6" xfId="14169"/>
    <cellStyle name="Note 2 4 10 7" xfId="3532"/>
    <cellStyle name="Note 2 4 11" xfId="3819"/>
    <cellStyle name="Note 2 4 12" xfId="4349"/>
    <cellStyle name="Note 2 4 13" xfId="3633"/>
    <cellStyle name="Note 2 4 14" xfId="4141"/>
    <cellStyle name="Note 2 4 15" xfId="19999"/>
    <cellStyle name="Note 2 4 16" xfId="20418"/>
    <cellStyle name="Note 2 4 2" xfId="1781"/>
    <cellStyle name="Note 2 4 2 2" xfId="5010"/>
    <cellStyle name="Note 2 4 2 3" xfId="7535"/>
    <cellStyle name="Note 2 4 2 4" xfId="10054"/>
    <cellStyle name="Note 2 4 2 5" xfId="12356"/>
    <cellStyle name="Note 2 4 2 6" xfId="14822"/>
    <cellStyle name="Note 2 4 2 7" xfId="17066"/>
    <cellStyle name="Note 2 4 3" xfId="2042"/>
    <cellStyle name="Note 2 4 3 2" xfId="5270"/>
    <cellStyle name="Note 2 4 3 3" xfId="7796"/>
    <cellStyle name="Note 2 4 3 4" xfId="10312"/>
    <cellStyle name="Note 2 4 3 5" xfId="12615"/>
    <cellStyle name="Note 2 4 3 6" xfId="15081"/>
    <cellStyle name="Note 2 4 3 7" xfId="17324"/>
    <cellStyle name="Note 2 4 4" xfId="2287"/>
    <cellStyle name="Note 2 4 4 2" xfId="5514"/>
    <cellStyle name="Note 2 4 4 3" xfId="8041"/>
    <cellStyle name="Note 2 4 4 4" xfId="10555"/>
    <cellStyle name="Note 2 4 4 5" xfId="12859"/>
    <cellStyle name="Note 2 4 4 6" xfId="15323"/>
    <cellStyle name="Note 2 4 4 7" xfId="17567"/>
    <cellStyle name="Note 2 4 5" xfId="2329"/>
    <cellStyle name="Note 2 4 5 2" xfId="5556"/>
    <cellStyle name="Note 2 4 5 3" xfId="8083"/>
    <cellStyle name="Note 2 4 5 4" xfId="10597"/>
    <cellStyle name="Note 2 4 5 5" xfId="12901"/>
    <cellStyle name="Note 2 4 5 6" xfId="15365"/>
    <cellStyle name="Note 2 4 5 7" xfId="17609"/>
    <cellStyle name="Note 2 4 6" xfId="2763"/>
    <cellStyle name="Note 2 4 6 2" xfId="5989"/>
    <cellStyle name="Note 2 4 6 3" xfId="8517"/>
    <cellStyle name="Note 2 4 6 4" xfId="11031"/>
    <cellStyle name="Note 2 4 6 5" xfId="13334"/>
    <cellStyle name="Note 2 4 6 6" xfId="15799"/>
    <cellStyle name="Note 2 4 6 7" xfId="18040"/>
    <cellStyle name="Note 2 4 7" xfId="1868"/>
    <cellStyle name="Note 2 4 7 2" xfId="5097"/>
    <cellStyle name="Note 2 4 7 3" xfId="7622"/>
    <cellStyle name="Note 2 4 7 4" xfId="10139"/>
    <cellStyle name="Note 2 4 7 5" xfId="12443"/>
    <cellStyle name="Note 2 4 7 6" xfId="14907"/>
    <cellStyle name="Note 2 4 7 7" xfId="17152"/>
    <cellStyle name="Note 2 4 8" xfId="3179"/>
    <cellStyle name="Note 2 4 8 2" xfId="6404"/>
    <cellStyle name="Note 2 4 8 3" xfId="8933"/>
    <cellStyle name="Note 2 4 8 4" xfId="11444"/>
    <cellStyle name="Note 2 4 8 5" xfId="13749"/>
    <cellStyle name="Note 2 4 8 6" xfId="16213"/>
    <cellStyle name="Note 2 4 8 7" xfId="18453"/>
    <cellStyle name="Note 2 4 9" xfId="1359"/>
    <cellStyle name="Note 2 4 9 2" xfId="4588"/>
    <cellStyle name="Note 2 4 9 3" xfId="7114"/>
    <cellStyle name="Note 2 4 9 4" xfId="9642"/>
    <cellStyle name="Note 2 4 9 5" xfId="11936"/>
    <cellStyle name="Note 2 4 9 6" xfId="14404"/>
    <cellStyle name="Note 2 4 9 7" xfId="16653"/>
    <cellStyle name="Note 2 5" xfId="408"/>
    <cellStyle name="Note 2 5 10" xfId="981"/>
    <cellStyle name="Note 2 5 10 2" xfId="4244"/>
    <cellStyle name="Note 2 5 10 3" xfId="6785"/>
    <cellStyle name="Note 2 5 10 4" xfId="9315"/>
    <cellStyle name="Note 2 5 10 5" xfId="6885"/>
    <cellStyle name="Note 2 5 10 6" xfId="14114"/>
    <cellStyle name="Note 2 5 10 7" xfId="4280"/>
    <cellStyle name="Note 2 5 11" xfId="3755"/>
    <cellStyle name="Note 2 5 12" xfId="3692"/>
    <cellStyle name="Note 2 5 13" xfId="9262"/>
    <cellStyle name="Note 2 5 14" xfId="6707"/>
    <cellStyle name="Note 2 5 15" xfId="20128"/>
    <cellStyle name="Note 2 5 16" xfId="20769"/>
    <cellStyle name="Note 2 5 2" xfId="1711"/>
    <cellStyle name="Note 2 5 2 2" xfId="4940"/>
    <cellStyle name="Note 2 5 2 3" xfId="7465"/>
    <cellStyle name="Note 2 5 2 4" xfId="9987"/>
    <cellStyle name="Note 2 5 2 5" xfId="12286"/>
    <cellStyle name="Note 2 5 2 6" xfId="14753"/>
    <cellStyle name="Note 2 5 2 7" xfId="16998"/>
    <cellStyle name="Note 2 5 3" xfId="1563"/>
    <cellStyle name="Note 2 5 3 2" xfId="4792"/>
    <cellStyle name="Note 2 5 3 3" xfId="7317"/>
    <cellStyle name="Note 2 5 3 4" xfId="9843"/>
    <cellStyle name="Note 2 5 3 5" xfId="12138"/>
    <cellStyle name="Note 2 5 3 6" xfId="14608"/>
    <cellStyle name="Note 2 5 3 7" xfId="16852"/>
    <cellStyle name="Note 2 5 4" xfId="1754"/>
    <cellStyle name="Note 2 5 4 2" xfId="4983"/>
    <cellStyle name="Note 2 5 4 3" xfId="7508"/>
    <cellStyle name="Note 2 5 4 4" xfId="10027"/>
    <cellStyle name="Note 2 5 4 5" xfId="12329"/>
    <cellStyle name="Note 2 5 4 6" xfId="14795"/>
    <cellStyle name="Note 2 5 4 7" xfId="17039"/>
    <cellStyle name="Note 2 5 5" xfId="1341"/>
    <cellStyle name="Note 2 5 5 2" xfId="4570"/>
    <cellStyle name="Note 2 5 5 3" xfId="7096"/>
    <cellStyle name="Note 2 5 5 4" xfId="9624"/>
    <cellStyle name="Note 2 5 5 5" xfId="11918"/>
    <cellStyle name="Note 2 5 5 6" xfId="14386"/>
    <cellStyle name="Note 2 5 5 7" xfId="16635"/>
    <cellStyle name="Note 2 5 6" xfId="2405"/>
    <cellStyle name="Note 2 5 6 2" xfId="5632"/>
    <cellStyle name="Note 2 5 6 3" xfId="8159"/>
    <cellStyle name="Note 2 5 6 4" xfId="10673"/>
    <cellStyle name="Note 2 5 6 5" xfId="12977"/>
    <cellStyle name="Note 2 5 6 6" xfId="15441"/>
    <cellStyle name="Note 2 5 6 7" xfId="17685"/>
    <cellStyle name="Note 2 5 7" xfId="1593"/>
    <cellStyle name="Note 2 5 7 2" xfId="4822"/>
    <cellStyle name="Note 2 5 7 3" xfId="7347"/>
    <cellStyle name="Note 2 5 7 4" xfId="9873"/>
    <cellStyle name="Note 2 5 7 5" xfId="12168"/>
    <cellStyle name="Note 2 5 7 6" xfId="14637"/>
    <cellStyle name="Note 2 5 7 7" xfId="16882"/>
    <cellStyle name="Note 2 5 8" xfId="1921"/>
    <cellStyle name="Note 2 5 8 2" xfId="5150"/>
    <cellStyle name="Note 2 5 8 3" xfId="7675"/>
    <cellStyle name="Note 2 5 8 4" xfId="10192"/>
    <cellStyle name="Note 2 5 8 5" xfId="12496"/>
    <cellStyle name="Note 2 5 8 6" xfId="14960"/>
    <cellStyle name="Note 2 5 8 7" xfId="17205"/>
    <cellStyle name="Note 2 5 9" xfId="2157"/>
    <cellStyle name="Note 2 5 9 2" xfId="5385"/>
    <cellStyle name="Note 2 5 9 3" xfId="7911"/>
    <cellStyle name="Note 2 5 9 4" xfId="10427"/>
    <cellStyle name="Note 2 5 9 5" xfId="12730"/>
    <cellStyle name="Note 2 5 9 6" xfId="15195"/>
    <cellStyle name="Note 2 5 9 7" xfId="17439"/>
    <cellStyle name="Note 2 6" xfId="418"/>
    <cellStyle name="Note 2 6 10" xfId="990"/>
    <cellStyle name="Note 2 6 10 2" xfId="4253"/>
    <cellStyle name="Note 2 6 10 3" xfId="6794"/>
    <cellStyle name="Note 2 6 10 4" xfId="9324"/>
    <cellStyle name="Note 2 6 10 5" xfId="3889"/>
    <cellStyle name="Note 2 6 10 6" xfId="14123"/>
    <cellStyle name="Note 2 6 10 7" xfId="14031"/>
    <cellStyle name="Note 2 6 11" xfId="3765"/>
    <cellStyle name="Note 2 6 12" xfId="4087"/>
    <cellStyle name="Note 2 6 13" xfId="3723"/>
    <cellStyle name="Note 2 6 14" xfId="9277"/>
    <cellStyle name="Note 2 6 15" xfId="20161"/>
    <cellStyle name="Note 2 6 16" xfId="20534"/>
    <cellStyle name="Note 2 6 17" xfId="20801"/>
    <cellStyle name="Note 2 6 2" xfId="1721"/>
    <cellStyle name="Note 2 6 2 2" xfId="4950"/>
    <cellStyle name="Note 2 6 2 3" xfId="7475"/>
    <cellStyle name="Note 2 6 2 4" xfId="9996"/>
    <cellStyle name="Note 2 6 2 5" xfId="12296"/>
    <cellStyle name="Note 2 6 2 6" xfId="14763"/>
    <cellStyle name="Note 2 6 2 7" xfId="17007"/>
    <cellStyle name="Note 2 6 3" xfId="1560"/>
    <cellStyle name="Note 2 6 3 2" xfId="4789"/>
    <cellStyle name="Note 2 6 3 3" xfId="7314"/>
    <cellStyle name="Note 2 6 3 4" xfId="9840"/>
    <cellStyle name="Note 2 6 3 5" xfId="12135"/>
    <cellStyle name="Note 2 6 3 6" xfId="14605"/>
    <cellStyle name="Note 2 6 3 7" xfId="16850"/>
    <cellStyle name="Note 2 6 4" xfId="1621"/>
    <cellStyle name="Note 2 6 4 2" xfId="4850"/>
    <cellStyle name="Note 2 6 4 3" xfId="7375"/>
    <cellStyle name="Note 2 6 4 4" xfId="9900"/>
    <cellStyle name="Note 2 6 4 5" xfId="12196"/>
    <cellStyle name="Note 2 6 4 6" xfId="14664"/>
    <cellStyle name="Note 2 6 4 7" xfId="16910"/>
    <cellStyle name="Note 2 6 5" xfId="2085"/>
    <cellStyle name="Note 2 6 5 2" xfId="5313"/>
    <cellStyle name="Note 2 6 5 3" xfId="7839"/>
    <cellStyle name="Note 2 6 5 4" xfId="10355"/>
    <cellStyle name="Note 2 6 5 5" xfId="12658"/>
    <cellStyle name="Note 2 6 5 6" xfId="15124"/>
    <cellStyle name="Note 2 6 5 7" xfId="17367"/>
    <cellStyle name="Note 2 6 6" xfId="2536"/>
    <cellStyle name="Note 2 6 6 2" xfId="5763"/>
    <cellStyle name="Note 2 6 6 3" xfId="8290"/>
    <cellStyle name="Note 2 6 6 4" xfId="10804"/>
    <cellStyle name="Note 2 6 6 5" xfId="13108"/>
    <cellStyle name="Note 2 6 6 6" xfId="15572"/>
    <cellStyle name="Note 2 6 6 7" xfId="17816"/>
    <cellStyle name="Note 2 6 7" xfId="2421"/>
    <cellStyle name="Note 2 6 7 2" xfId="5648"/>
    <cellStyle name="Note 2 6 7 3" xfId="8175"/>
    <cellStyle name="Note 2 6 7 4" xfId="10689"/>
    <cellStyle name="Note 2 6 7 5" xfId="12993"/>
    <cellStyle name="Note 2 6 7 6" xfId="15457"/>
    <cellStyle name="Note 2 6 7 7" xfId="17701"/>
    <cellStyle name="Note 2 6 8" xfId="2803"/>
    <cellStyle name="Note 2 6 8 2" xfId="6029"/>
    <cellStyle name="Note 2 6 8 3" xfId="8557"/>
    <cellStyle name="Note 2 6 8 4" xfId="11070"/>
    <cellStyle name="Note 2 6 8 5" xfId="13374"/>
    <cellStyle name="Note 2 6 8 6" xfId="15838"/>
    <cellStyle name="Note 2 6 8 7" xfId="18080"/>
    <cellStyle name="Note 2 6 9" xfId="2831"/>
    <cellStyle name="Note 2 6 9 2" xfId="6057"/>
    <cellStyle name="Note 2 6 9 3" xfId="8585"/>
    <cellStyle name="Note 2 6 9 4" xfId="11098"/>
    <cellStyle name="Note 2 6 9 5" xfId="13402"/>
    <cellStyle name="Note 2 6 9 6" xfId="15865"/>
    <cellStyle name="Note 2 6 9 7" xfId="18108"/>
    <cellStyle name="Note 2 7" xfId="668"/>
    <cellStyle name="Note 2 7 10" xfId="1237"/>
    <cellStyle name="Note 2 7 10 2" xfId="4466"/>
    <cellStyle name="Note 2 7 10 3" xfId="6992"/>
    <cellStyle name="Note 2 7 10 4" xfId="9520"/>
    <cellStyle name="Note 2 7 10 5" xfId="11815"/>
    <cellStyle name="Note 2 7 10 6" xfId="14282"/>
    <cellStyle name="Note 2 7 10 7" xfId="16532"/>
    <cellStyle name="Note 2 7 11" xfId="3967"/>
    <cellStyle name="Note 2 7 12" xfId="4137"/>
    <cellStyle name="Note 2 7 13" xfId="6982"/>
    <cellStyle name="Note 2 7 14" xfId="4370"/>
    <cellStyle name="Note 2 7 15" xfId="20209"/>
    <cellStyle name="Note 2 7 16" xfId="20560"/>
    <cellStyle name="Note 2 7 17" xfId="20846"/>
    <cellStyle name="Note 2 7 2" xfId="1946"/>
    <cellStyle name="Note 2 7 2 2" xfId="5175"/>
    <cellStyle name="Note 2 7 2 3" xfId="7700"/>
    <cellStyle name="Note 2 7 2 4" xfId="10216"/>
    <cellStyle name="Note 2 7 2 5" xfId="12520"/>
    <cellStyle name="Note 2 7 2 6" xfId="14985"/>
    <cellStyle name="Note 2 7 2 7" xfId="17229"/>
    <cellStyle name="Note 2 7 3" xfId="2192"/>
    <cellStyle name="Note 2 7 3 2" xfId="5419"/>
    <cellStyle name="Note 2 7 3 3" xfId="7946"/>
    <cellStyle name="Note 2 7 3 4" xfId="10460"/>
    <cellStyle name="Note 2 7 3 5" xfId="12764"/>
    <cellStyle name="Note 2 7 3 6" xfId="15228"/>
    <cellStyle name="Note 2 7 3 7" xfId="17472"/>
    <cellStyle name="Note 2 7 4" xfId="2442"/>
    <cellStyle name="Note 2 7 4 2" xfId="5669"/>
    <cellStyle name="Note 2 7 4 3" xfId="8196"/>
    <cellStyle name="Note 2 7 4 4" xfId="10710"/>
    <cellStyle name="Note 2 7 4 5" xfId="13014"/>
    <cellStyle name="Note 2 7 4 6" xfId="15478"/>
    <cellStyle name="Note 2 7 4 7" xfId="17722"/>
    <cellStyle name="Note 2 7 5" xfId="1585"/>
    <cellStyle name="Note 2 7 5 2" xfId="4814"/>
    <cellStyle name="Note 2 7 5 3" xfId="7339"/>
    <cellStyle name="Note 2 7 5 4" xfId="9865"/>
    <cellStyle name="Note 2 7 5 5" xfId="12160"/>
    <cellStyle name="Note 2 7 5 6" xfId="14629"/>
    <cellStyle name="Note 2 7 5 7" xfId="16874"/>
    <cellStyle name="Note 2 7 6" xfId="2900"/>
    <cellStyle name="Note 2 7 6 2" xfId="6126"/>
    <cellStyle name="Note 2 7 6 3" xfId="8654"/>
    <cellStyle name="Note 2 7 6 4" xfId="11167"/>
    <cellStyle name="Note 2 7 6 5" xfId="13471"/>
    <cellStyle name="Note 2 7 6 6" xfId="15934"/>
    <cellStyle name="Note 2 7 6 7" xfId="18177"/>
    <cellStyle name="Note 2 7 7" xfId="3084"/>
    <cellStyle name="Note 2 7 7 2" xfId="6309"/>
    <cellStyle name="Note 2 7 7 3" xfId="8838"/>
    <cellStyle name="Note 2 7 7 4" xfId="11349"/>
    <cellStyle name="Note 2 7 7 5" xfId="13654"/>
    <cellStyle name="Note 2 7 7 6" xfId="16118"/>
    <cellStyle name="Note 2 7 7 7" xfId="18358"/>
    <cellStyle name="Note 2 7 8" xfId="3283"/>
    <cellStyle name="Note 2 7 8 2" xfId="6508"/>
    <cellStyle name="Note 2 7 8 3" xfId="9037"/>
    <cellStyle name="Note 2 7 8 4" xfId="11548"/>
    <cellStyle name="Note 2 7 8 5" xfId="13852"/>
    <cellStyle name="Note 2 7 8 6" xfId="16317"/>
    <cellStyle name="Note 2 7 8 7" xfId="18556"/>
    <cellStyle name="Note 2 7 9" xfId="3233"/>
    <cellStyle name="Note 2 7 9 2" xfId="6458"/>
    <cellStyle name="Note 2 7 9 3" xfId="8987"/>
    <cellStyle name="Note 2 7 9 4" xfId="11498"/>
    <cellStyle name="Note 2 7 9 5" xfId="13802"/>
    <cellStyle name="Note 2 7 9 6" xfId="16267"/>
    <cellStyle name="Note 2 7 9 7" xfId="18506"/>
    <cellStyle name="Note 2 8" xfId="1386"/>
    <cellStyle name="Note 2 8 10" xfId="20483"/>
    <cellStyle name="Note 2 8 2" xfId="4615"/>
    <cellStyle name="Note 2 8 3" xfId="7140"/>
    <cellStyle name="Note 2 8 4" xfId="9669"/>
    <cellStyle name="Note 2 8 5" xfId="11962"/>
    <cellStyle name="Note 2 8 6" xfId="14431"/>
    <cellStyle name="Note 2 8 7" xfId="16679"/>
    <cellStyle name="Note 2 8 8" xfId="19940"/>
    <cellStyle name="Note 2 8 9" xfId="20388"/>
    <cellStyle name="Note 2 9" xfId="1436"/>
    <cellStyle name="Note 2 9 10" xfId="20708"/>
    <cellStyle name="Note 2 9 2" xfId="4665"/>
    <cellStyle name="Note 2 9 3" xfId="7190"/>
    <cellStyle name="Note 2 9 4" xfId="9717"/>
    <cellStyle name="Note 2 9 5" xfId="12011"/>
    <cellStyle name="Note 2 9 6" xfId="14481"/>
    <cellStyle name="Note 2 9 7" xfId="16727"/>
    <cellStyle name="Note 2 9 8" xfId="20066"/>
    <cellStyle name="Note 2 9 9" xfId="20493"/>
    <cellStyle name="Note 3" xfId="179"/>
    <cellStyle name="Note 3 10" xfId="2080"/>
    <cellStyle name="Note 3 10 2" xfId="5308"/>
    <cellStyle name="Note 3 10 3" xfId="7834"/>
    <cellStyle name="Note 3 10 4" xfId="10350"/>
    <cellStyle name="Note 3 10 5" xfId="12653"/>
    <cellStyle name="Note 3 10 6" xfId="15119"/>
    <cellStyle name="Note 3 10 7" xfId="17362"/>
    <cellStyle name="Note 3 11" xfId="2806"/>
    <cellStyle name="Note 3 11 2" xfId="6032"/>
    <cellStyle name="Note 3 11 3" xfId="8560"/>
    <cellStyle name="Note 3 11 4" xfId="11073"/>
    <cellStyle name="Note 3 11 5" xfId="13377"/>
    <cellStyle name="Note 3 11 6" xfId="15841"/>
    <cellStyle name="Note 3 11 7" xfId="18083"/>
    <cellStyle name="Note 3 12" xfId="2868"/>
    <cellStyle name="Note 3 12 2" xfId="6094"/>
    <cellStyle name="Note 3 12 3" xfId="8622"/>
    <cellStyle name="Note 3 12 4" xfId="11135"/>
    <cellStyle name="Note 3 12 5" xfId="13439"/>
    <cellStyle name="Note 3 12 6" xfId="15902"/>
    <cellStyle name="Note 3 12 7" xfId="18145"/>
    <cellStyle name="Note 3 13" xfId="809"/>
    <cellStyle name="Note 3 13 2" xfId="4096"/>
    <cellStyle name="Note 3 13 3" xfId="3469"/>
    <cellStyle name="Note 3 13 4" xfId="3949"/>
    <cellStyle name="Note 3 13 5" xfId="6928"/>
    <cellStyle name="Note 3 13 6" xfId="14013"/>
    <cellStyle name="Note 3 13 7" xfId="14252"/>
    <cellStyle name="Note 3 14" xfId="3582"/>
    <cellStyle name="Note 3 15" xfId="6900"/>
    <cellStyle name="Note 3 16" xfId="6746"/>
    <cellStyle name="Note 3 17" xfId="18804"/>
    <cellStyle name="Note 3 18" xfId="18997"/>
    <cellStyle name="Note 3 19" xfId="19074"/>
    <cellStyle name="Note 3 2" xfId="367"/>
    <cellStyle name="Note 3 2 10" xfId="1744"/>
    <cellStyle name="Note 3 2 10 2" xfId="4973"/>
    <cellStyle name="Note 3 2 10 3" xfId="7498"/>
    <cellStyle name="Note 3 2 10 4" xfId="10018"/>
    <cellStyle name="Note 3 2 10 5" xfId="12319"/>
    <cellStyle name="Note 3 2 10 6" xfId="14785"/>
    <cellStyle name="Note 3 2 10 7" xfId="17030"/>
    <cellStyle name="Note 3 2 11" xfId="2824"/>
    <cellStyle name="Note 3 2 11 2" xfId="6050"/>
    <cellStyle name="Note 3 2 11 3" xfId="8578"/>
    <cellStyle name="Note 3 2 11 4" xfId="11091"/>
    <cellStyle name="Note 3 2 11 5" xfId="13395"/>
    <cellStyle name="Note 3 2 11 6" xfId="15859"/>
    <cellStyle name="Note 3 2 11 7" xfId="18101"/>
    <cellStyle name="Note 3 2 12" xfId="3052"/>
    <cellStyle name="Note 3 2 12 2" xfId="6278"/>
    <cellStyle name="Note 3 2 12 3" xfId="8806"/>
    <cellStyle name="Note 3 2 12 4" xfId="11318"/>
    <cellStyle name="Note 3 2 12 5" xfId="13623"/>
    <cellStyle name="Note 3 2 12 6" xfId="16086"/>
    <cellStyle name="Note 3 2 12 7" xfId="18328"/>
    <cellStyle name="Note 3 2 13" xfId="949"/>
    <cellStyle name="Note 3 2 13 2" xfId="4212"/>
    <cellStyle name="Note 3 2 13 3" xfId="6754"/>
    <cellStyle name="Note 3 2 13 4" xfId="9284"/>
    <cellStyle name="Note 3 2 13 5" xfId="6814"/>
    <cellStyle name="Note 3 2 13 6" xfId="14083"/>
    <cellStyle name="Note 3 2 13 7" xfId="14032"/>
    <cellStyle name="Note 3 2 14" xfId="3568"/>
    <cellStyle name="Note 3 2 15" xfId="4208"/>
    <cellStyle name="Note 3 2 16" xfId="4436"/>
    <cellStyle name="Note 3 2 17" xfId="3938"/>
    <cellStyle name="Note 3 2 18" xfId="18960"/>
    <cellStyle name="Note 3 2 19" xfId="19098"/>
    <cellStyle name="Note 3 2 2" xfId="600"/>
    <cellStyle name="Note 3 2 2 10" xfId="1171"/>
    <cellStyle name="Note 3 2 2 10 2" xfId="4403"/>
    <cellStyle name="Note 3 2 2 10 3" xfId="6938"/>
    <cellStyle name="Note 3 2 2 10 4" xfId="9468"/>
    <cellStyle name="Note 3 2 2 10 5" xfId="11772"/>
    <cellStyle name="Note 3 2 2 10 6" xfId="14235"/>
    <cellStyle name="Note 3 2 2 10 7" xfId="16502"/>
    <cellStyle name="Note 3 2 2 11" xfId="3911"/>
    <cellStyle name="Note 3 2 2 12" xfId="3669"/>
    <cellStyle name="Note 3 2 2 13" xfId="6727"/>
    <cellStyle name="Note 3 2 2 14" xfId="14259"/>
    <cellStyle name="Note 3 2 2 15" xfId="20101"/>
    <cellStyle name="Note 3 2 2 16" xfId="20744"/>
    <cellStyle name="Note 3 2 2 2" xfId="1883"/>
    <cellStyle name="Note 3 2 2 2 2" xfId="5112"/>
    <cellStyle name="Note 3 2 2 2 3" xfId="7637"/>
    <cellStyle name="Note 3 2 2 2 4" xfId="10154"/>
    <cellStyle name="Note 3 2 2 2 5" xfId="12458"/>
    <cellStyle name="Note 3 2 2 2 6" xfId="14922"/>
    <cellStyle name="Note 3 2 2 2 7" xfId="17167"/>
    <cellStyle name="Note 3 2 2 3" xfId="2132"/>
    <cellStyle name="Note 3 2 2 3 2" xfId="5360"/>
    <cellStyle name="Note 3 2 2 3 3" xfId="7886"/>
    <cellStyle name="Note 3 2 2 3 4" xfId="10402"/>
    <cellStyle name="Note 3 2 2 3 5" xfId="12705"/>
    <cellStyle name="Note 3 2 2 3 6" xfId="15170"/>
    <cellStyle name="Note 3 2 2 3 7" xfId="17414"/>
    <cellStyle name="Note 3 2 2 4" xfId="2384"/>
    <cellStyle name="Note 3 2 2 4 2" xfId="5611"/>
    <cellStyle name="Note 3 2 2 4 3" xfId="8138"/>
    <cellStyle name="Note 3 2 2 4 4" xfId="10652"/>
    <cellStyle name="Note 3 2 2 4 5" xfId="12956"/>
    <cellStyle name="Note 3 2 2 4 6" xfId="15420"/>
    <cellStyle name="Note 3 2 2 4 7" xfId="17664"/>
    <cellStyle name="Note 3 2 2 5" xfId="1354"/>
    <cellStyle name="Note 3 2 2 5 2" xfId="4583"/>
    <cellStyle name="Note 3 2 2 5 3" xfId="7109"/>
    <cellStyle name="Note 3 2 2 5 4" xfId="9637"/>
    <cellStyle name="Note 3 2 2 5 5" xfId="11931"/>
    <cellStyle name="Note 3 2 2 5 6" xfId="14399"/>
    <cellStyle name="Note 3 2 2 5 7" xfId="16648"/>
    <cellStyle name="Note 3 2 2 6" xfId="2846"/>
    <cellStyle name="Note 3 2 2 6 2" xfId="6072"/>
    <cellStyle name="Note 3 2 2 6 3" xfId="8600"/>
    <cellStyle name="Note 3 2 2 6 4" xfId="11113"/>
    <cellStyle name="Note 3 2 2 6 5" xfId="13417"/>
    <cellStyle name="Note 3 2 2 6 6" xfId="15880"/>
    <cellStyle name="Note 3 2 2 6 7" xfId="18123"/>
    <cellStyle name="Note 3 2 2 7" xfId="3034"/>
    <cellStyle name="Note 3 2 2 7 2" xfId="6260"/>
    <cellStyle name="Note 3 2 2 7 3" xfId="8788"/>
    <cellStyle name="Note 3 2 2 7 4" xfId="11300"/>
    <cellStyle name="Note 3 2 2 7 5" xfId="13605"/>
    <cellStyle name="Note 3 2 2 7 6" xfId="16068"/>
    <cellStyle name="Note 3 2 2 7 7" xfId="18310"/>
    <cellStyle name="Note 3 2 2 8" xfId="3237"/>
    <cellStyle name="Note 3 2 2 8 2" xfId="6462"/>
    <cellStyle name="Note 3 2 2 8 3" xfId="8991"/>
    <cellStyle name="Note 3 2 2 8 4" xfId="11502"/>
    <cellStyle name="Note 3 2 2 8 5" xfId="13806"/>
    <cellStyle name="Note 3 2 2 8 6" xfId="16271"/>
    <cellStyle name="Note 3 2 2 8 7" xfId="18510"/>
    <cellStyle name="Note 3 2 2 9" xfId="3436"/>
    <cellStyle name="Note 3 2 2 9 2" xfId="6661"/>
    <cellStyle name="Note 3 2 2 9 3" xfId="9190"/>
    <cellStyle name="Note 3 2 2 9 4" xfId="11701"/>
    <cellStyle name="Note 3 2 2 9 5" xfId="14005"/>
    <cellStyle name="Note 3 2 2 9 6" xfId="16470"/>
    <cellStyle name="Note 3 2 2 9 7" xfId="18709"/>
    <cellStyle name="Note 3 2 20" xfId="19134"/>
    <cellStyle name="Note 3 2 21" xfId="19170"/>
    <cellStyle name="Note 3 2 22" xfId="19198"/>
    <cellStyle name="Note 3 2 23" xfId="19226"/>
    <cellStyle name="Note 3 2 24" xfId="19254"/>
    <cellStyle name="Note 3 2 25" xfId="19553"/>
    <cellStyle name="Note 3 2 26" xfId="19587"/>
    <cellStyle name="Note 3 2 27" xfId="19613"/>
    <cellStyle name="Note 3 2 28" xfId="19638"/>
    <cellStyle name="Note 3 2 29" xfId="19669"/>
    <cellStyle name="Note 3 2 3" xfId="461"/>
    <cellStyle name="Note 3 2 3 10" xfId="1033"/>
    <cellStyle name="Note 3 2 3 10 2" xfId="4290"/>
    <cellStyle name="Note 3 2 3 10 3" xfId="6830"/>
    <cellStyle name="Note 3 2 3 10 4" xfId="9359"/>
    <cellStyle name="Note 3 2 3 10 5" xfId="3734"/>
    <cellStyle name="Note 3 2 3 10 6" xfId="14154"/>
    <cellStyle name="Note 3 2 3 10 7" xfId="6695"/>
    <cellStyle name="Note 3 2 3 11" xfId="3798"/>
    <cellStyle name="Note 3 2 3 12" xfId="4382"/>
    <cellStyle name="Note 3 2 3 13" xfId="6958"/>
    <cellStyle name="Note 3 2 3 14" xfId="3866"/>
    <cellStyle name="Note 3 2 3 15" xfId="20135"/>
    <cellStyle name="Note 3 2 3 16" xfId="20776"/>
    <cellStyle name="Note 3 2 3 2" xfId="1760"/>
    <cellStyle name="Note 3 2 3 2 2" xfId="4989"/>
    <cellStyle name="Note 3 2 3 2 3" xfId="7514"/>
    <cellStyle name="Note 3 2 3 2 4" xfId="10033"/>
    <cellStyle name="Note 3 2 3 2 5" xfId="12335"/>
    <cellStyle name="Note 3 2 3 2 6" xfId="14801"/>
    <cellStyle name="Note 3 2 3 2 7" xfId="17045"/>
    <cellStyle name="Note 3 2 3 3" xfId="1368"/>
    <cellStyle name="Note 3 2 3 3 2" xfId="4597"/>
    <cellStyle name="Note 3 2 3 3 3" xfId="7123"/>
    <cellStyle name="Note 3 2 3 3 4" xfId="9651"/>
    <cellStyle name="Note 3 2 3 3 5" xfId="11945"/>
    <cellStyle name="Note 3 2 3 3 6" xfId="14413"/>
    <cellStyle name="Note 3 2 3 3 7" xfId="16662"/>
    <cellStyle name="Note 3 2 3 4" xfId="1433"/>
    <cellStyle name="Note 3 2 3 4 2" xfId="4662"/>
    <cellStyle name="Note 3 2 3 4 3" xfId="7187"/>
    <cellStyle name="Note 3 2 3 4 4" xfId="9714"/>
    <cellStyle name="Note 3 2 3 4 5" xfId="12008"/>
    <cellStyle name="Note 3 2 3 4 6" xfId="14478"/>
    <cellStyle name="Note 3 2 3 4 7" xfId="16724"/>
    <cellStyle name="Note 3 2 3 5" xfId="2557"/>
    <cellStyle name="Note 3 2 3 5 2" xfId="5784"/>
    <cellStyle name="Note 3 2 3 5 3" xfId="8311"/>
    <cellStyle name="Note 3 2 3 5 4" xfId="10825"/>
    <cellStyle name="Note 3 2 3 5 5" xfId="13129"/>
    <cellStyle name="Note 3 2 3 5 6" xfId="15593"/>
    <cellStyle name="Note 3 2 3 5 7" xfId="17837"/>
    <cellStyle name="Note 3 2 3 6" xfId="2644"/>
    <cellStyle name="Note 3 2 3 6 2" xfId="5871"/>
    <cellStyle name="Note 3 2 3 6 3" xfId="8398"/>
    <cellStyle name="Note 3 2 3 6 4" xfId="10912"/>
    <cellStyle name="Note 3 2 3 6 5" xfId="13216"/>
    <cellStyle name="Note 3 2 3 6 6" xfId="15680"/>
    <cellStyle name="Note 3 2 3 6 7" xfId="17923"/>
    <cellStyle name="Note 3 2 3 7" xfId="1357"/>
    <cellStyle name="Note 3 2 3 7 2" xfId="4586"/>
    <cellStyle name="Note 3 2 3 7 3" xfId="7112"/>
    <cellStyle name="Note 3 2 3 7 4" xfId="9640"/>
    <cellStyle name="Note 3 2 3 7 5" xfId="11934"/>
    <cellStyle name="Note 3 2 3 7 6" xfId="14402"/>
    <cellStyle name="Note 3 2 3 7 7" xfId="16651"/>
    <cellStyle name="Note 3 2 3 8" xfId="1869"/>
    <cellStyle name="Note 3 2 3 8 2" xfId="5098"/>
    <cellStyle name="Note 3 2 3 8 3" xfId="7623"/>
    <cellStyle name="Note 3 2 3 8 4" xfId="10140"/>
    <cellStyle name="Note 3 2 3 8 5" xfId="12444"/>
    <cellStyle name="Note 3 2 3 8 6" xfId="14908"/>
    <cellStyle name="Note 3 2 3 8 7" xfId="17153"/>
    <cellStyle name="Note 3 2 3 9" xfId="1854"/>
    <cellStyle name="Note 3 2 3 9 2" xfId="5083"/>
    <cellStyle name="Note 3 2 3 9 3" xfId="7608"/>
    <cellStyle name="Note 3 2 3 9 4" xfId="10125"/>
    <cellStyle name="Note 3 2 3 9 5" xfId="12429"/>
    <cellStyle name="Note 3 2 3 9 6" xfId="14893"/>
    <cellStyle name="Note 3 2 3 9 7" xfId="17138"/>
    <cellStyle name="Note 3 2 30" xfId="21155"/>
    <cellStyle name="Note 3 2 4" xfId="693"/>
    <cellStyle name="Note 3 2 4 10" xfId="1262"/>
    <cellStyle name="Note 3 2 4 10 2" xfId="4491"/>
    <cellStyle name="Note 3 2 4 10 3" xfId="7017"/>
    <cellStyle name="Note 3 2 4 10 4" xfId="9545"/>
    <cellStyle name="Note 3 2 4 10 5" xfId="11840"/>
    <cellStyle name="Note 3 2 4 10 6" xfId="14307"/>
    <cellStyle name="Note 3 2 4 10 7" xfId="16557"/>
    <cellStyle name="Note 3 2 4 11" xfId="3992"/>
    <cellStyle name="Note 3 2 4 12" xfId="4132"/>
    <cellStyle name="Note 3 2 4 13" xfId="9238"/>
    <cellStyle name="Note 3 2 4 14" xfId="3595"/>
    <cellStyle name="Note 3 2 4 15" xfId="20172"/>
    <cellStyle name="Note 3 2 4 16" xfId="20810"/>
    <cellStyle name="Note 3 2 4 2" xfId="1971"/>
    <cellStyle name="Note 3 2 4 2 2" xfId="5200"/>
    <cellStyle name="Note 3 2 4 2 3" xfId="7725"/>
    <cellStyle name="Note 3 2 4 2 4" xfId="10241"/>
    <cellStyle name="Note 3 2 4 2 5" xfId="12545"/>
    <cellStyle name="Note 3 2 4 2 6" xfId="15010"/>
    <cellStyle name="Note 3 2 4 2 7" xfId="17254"/>
    <cellStyle name="Note 3 2 4 3" xfId="2217"/>
    <cellStyle name="Note 3 2 4 3 2" xfId="5444"/>
    <cellStyle name="Note 3 2 4 3 3" xfId="7971"/>
    <cellStyle name="Note 3 2 4 3 4" xfId="10485"/>
    <cellStyle name="Note 3 2 4 3 5" xfId="12789"/>
    <cellStyle name="Note 3 2 4 3 6" xfId="15253"/>
    <cellStyle name="Note 3 2 4 3 7" xfId="17497"/>
    <cellStyle name="Note 3 2 4 4" xfId="2467"/>
    <cellStyle name="Note 3 2 4 4 2" xfId="5694"/>
    <cellStyle name="Note 3 2 4 4 3" xfId="8221"/>
    <cellStyle name="Note 3 2 4 4 4" xfId="10735"/>
    <cellStyle name="Note 3 2 4 4 5" xfId="13039"/>
    <cellStyle name="Note 3 2 4 4 6" xfId="15503"/>
    <cellStyle name="Note 3 2 4 4 7" xfId="17747"/>
    <cellStyle name="Note 3 2 4 5" xfId="1572"/>
    <cellStyle name="Note 3 2 4 5 2" xfId="4801"/>
    <cellStyle name="Note 3 2 4 5 3" xfId="7326"/>
    <cellStyle name="Note 3 2 4 5 4" xfId="9852"/>
    <cellStyle name="Note 3 2 4 5 5" xfId="12147"/>
    <cellStyle name="Note 3 2 4 5 6" xfId="14617"/>
    <cellStyle name="Note 3 2 4 5 7" xfId="16861"/>
    <cellStyle name="Note 3 2 4 6" xfId="2925"/>
    <cellStyle name="Note 3 2 4 6 2" xfId="6151"/>
    <cellStyle name="Note 3 2 4 6 3" xfId="8679"/>
    <cellStyle name="Note 3 2 4 6 4" xfId="11192"/>
    <cellStyle name="Note 3 2 4 6 5" xfId="13496"/>
    <cellStyle name="Note 3 2 4 6 6" xfId="15959"/>
    <cellStyle name="Note 3 2 4 6 7" xfId="18202"/>
    <cellStyle name="Note 3 2 4 7" xfId="3109"/>
    <cellStyle name="Note 3 2 4 7 2" xfId="6334"/>
    <cellStyle name="Note 3 2 4 7 3" xfId="8863"/>
    <cellStyle name="Note 3 2 4 7 4" xfId="11374"/>
    <cellStyle name="Note 3 2 4 7 5" xfId="13679"/>
    <cellStyle name="Note 3 2 4 7 6" xfId="16143"/>
    <cellStyle name="Note 3 2 4 7 7" xfId="18383"/>
    <cellStyle name="Note 3 2 4 8" xfId="3308"/>
    <cellStyle name="Note 3 2 4 8 2" xfId="6533"/>
    <cellStyle name="Note 3 2 4 8 3" xfId="9062"/>
    <cellStyle name="Note 3 2 4 8 4" xfId="11573"/>
    <cellStyle name="Note 3 2 4 8 5" xfId="13877"/>
    <cellStyle name="Note 3 2 4 8 6" xfId="16342"/>
    <cellStyle name="Note 3 2 4 8 7" xfId="18581"/>
    <cellStyle name="Note 3 2 4 9" xfId="3021"/>
    <cellStyle name="Note 3 2 4 9 2" xfId="6247"/>
    <cellStyle name="Note 3 2 4 9 3" xfId="8775"/>
    <cellStyle name="Note 3 2 4 9 4" xfId="11288"/>
    <cellStyle name="Note 3 2 4 9 5" xfId="13592"/>
    <cellStyle name="Note 3 2 4 9 6" xfId="16055"/>
    <cellStyle name="Note 3 2 4 9 7" xfId="18298"/>
    <cellStyle name="Note 3 2 5" xfId="757"/>
    <cellStyle name="Note 3 2 5 10" xfId="1326"/>
    <cellStyle name="Note 3 2 5 10 2" xfId="4555"/>
    <cellStyle name="Note 3 2 5 10 3" xfId="7081"/>
    <cellStyle name="Note 3 2 5 10 4" xfId="9609"/>
    <cellStyle name="Note 3 2 5 10 5" xfId="11904"/>
    <cellStyle name="Note 3 2 5 10 6" xfId="14371"/>
    <cellStyle name="Note 3 2 5 10 7" xfId="16621"/>
    <cellStyle name="Note 3 2 5 11" xfId="4056"/>
    <cellStyle name="Note 3 2 5 12" xfId="3642"/>
    <cellStyle name="Note 3 2 5 13" xfId="9484"/>
    <cellStyle name="Note 3 2 5 14" xfId="14022"/>
    <cellStyle name="Note 3 2 5 15" xfId="20568"/>
    <cellStyle name="Note 3 2 5 16" xfId="20854"/>
    <cellStyle name="Note 3 2 5 2" xfId="2035"/>
    <cellStyle name="Note 3 2 5 2 2" xfId="5264"/>
    <cellStyle name="Note 3 2 5 2 3" xfId="7789"/>
    <cellStyle name="Note 3 2 5 2 4" xfId="10305"/>
    <cellStyle name="Note 3 2 5 2 5" xfId="12609"/>
    <cellStyle name="Note 3 2 5 2 6" xfId="15074"/>
    <cellStyle name="Note 3 2 5 2 7" xfId="17318"/>
    <cellStyle name="Note 3 2 5 3" xfId="2281"/>
    <cellStyle name="Note 3 2 5 3 2" xfId="5508"/>
    <cellStyle name="Note 3 2 5 3 3" xfId="8035"/>
    <cellStyle name="Note 3 2 5 3 4" xfId="10549"/>
    <cellStyle name="Note 3 2 5 3 5" xfId="12853"/>
    <cellStyle name="Note 3 2 5 3 6" xfId="15317"/>
    <cellStyle name="Note 3 2 5 3 7" xfId="17561"/>
    <cellStyle name="Note 3 2 5 4" xfId="2531"/>
    <cellStyle name="Note 3 2 5 4 2" xfId="5758"/>
    <cellStyle name="Note 3 2 5 4 3" xfId="8285"/>
    <cellStyle name="Note 3 2 5 4 4" xfId="10799"/>
    <cellStyle name="Note 3 2 5 4 5" xfId="13103"/>
    <cellStyle name="Note 3 2 5 4 6" xfId="15567"/>
    <cellStyle name="Note 3 2 5 4 7" xfId="17811"/>
    <cellStyle name="Note 3 2 5 5" xfId="2759"/>
    <cellStyle name="Note 3 2 5 5 2" xfId="5985"/>
    <cellStyle name="Note 3 2 5 5 3" xfId="8513"/>
    <cellStyle name="Note 3 2 5 5 4" xfId="11027"/>
    <cellStyle name="Note 3 2 5 5 5" xfId="13330"/>
    <cellStyle name="Note 3 2 5 5 6" xfId="15795"/>
    <cellStyle name="Note 3 2 5 5 7" xfId="18036"/>
    <cellStyle name="Note 3 2 5 6" xfId="2989"/>
    <cellStyle name="Note 3 2 5 6 2" xfId="6215"/>
    <cellStyle name="Note 3 2 5 6 3" xfId="8743"/>
    <cellStyle name="Note 3 2 5 6 4" xfId="11256"/>
    <cellStyle name="Note 3 2 5 6 5" xfId="13560"/>
    <cellStyle name="Note 3 2 5 6 6" xfId="16023"/>
    <cellStyle name="Note 3 2 5 6 7" xfId="18266"/>
    <cellStyle name="Note 3 2 5 7" xfId="3173"/>
    <cellStyle name="Note 3 2 5 7 2" xfId="6398"/>
    <cellStyle name="Note 3 2 5 7 3" xfId="8927"/>
    <cellStyle name="Note 3 2 5 7 4" xfId="11438"/>
    <cellStyle name="Note 3 2 5 7 5" xfId="13743"/>
    <cellStyle name="Note 3 2 5 7 6" xfId="16207"/>
    <cellStyle name="Note 3 2 5 7 7" xfId="18447"/>
    <cellStyle name="Note 3 2 5 8" xfId="3372"/>
    <cellStyle name="Note 3 2 5 8 2" xfId="6597"/>
    <cellStyle name="Note 3 2 5 8 3" xfId="9126"/>
    <cellStyle name="Note 3 2 5 8 4" xfId="11637"/>
    <cellStyle name="Note 3 2 5 8 5" xfId="13941"/>
    <cellStyle name="Note 3 2 5 8 6" xfId="16406"/>
    <cellStyle name="Note 3 2 5 8 7" xfId="18645"/>
    <cellStyle name="Note 3 2 5 9" xfId="3440"/>
    <cellStyle name="Note 3 2 5 9 2" xfId="6665"/>
    <cellStyle name="Note 3 2 5 9 3" xfId="9194"/>
    <cellStyle name="Note 3 2 5 9 4" xfId="11705"/>
    <cellStyle name="Note 3 2 5 9 5" xfId="14009"/>
    <cellStyle name="Note 3 2 5 9 6" xfId="16474"/>
    <cellStyle name="Note 3 2 5 9 7" xfId="18713"/>
    <cellStyle name="Note 3 2 6" xfId="1671"/>
    <cellStyle name="Note 3 2 6 10" xfId="20885"/>
    <cellStyle name="Note 3 2 6 2" xfId="4900"/>
    <cellStyle name="Note 3 2 6 3" xfId="7425"/>
    <cellStyle name="Note 3 2 6 4" xfId="9947"/>
    <cellStyle name="Note 3 2 6 5" xfId="12246"/>
    <cellStyle name="Note 3 2 6 6" xfId="14713"/>
    <cellStyle name="Note 3 2 6 7" xfId="16958"/>
    <cellStyle name="Note 3 2 6 8" xfId="20246"/>
    <cellStyle name="Note 3 2 6 9" xfId="20599"/>
    <cellStyle name="Note 3 2 7" xfId="1901"/>
    <cellStyle name="Note 3 2 7 10" xfId="20917"/>
    <cellStyle name="Note 3 2 7 2" xfId="5130"/>
    <cellStyle name="Note 3 2 7 3" xfId="7655"/>
    <cellStyle name="Note 3 2 7 4" xfId="10172"/>
    <cellStyle name="Note 3 2 7 5" xfId="12476"/>
    <cellStyle name="Note 3 2 7 6" xfId="14940"/>
    <cellStyle name="Note 3 2 7 7" xfId="17185"/>
    <cellStyle name="Note 3 2 7 8" xfId="20280"/>
    <cellStyle name="Note 3 2 7 9" xfId="20632"/>
    <cellStyle name="Note 3 2 8" xfId="1637"/>
    <cellStyle name="Note 3 2 8 10" xfId="20947"/>
    <cellStyle name="Note 3 2 8 2" xfId="4866"/>
    <cellStyle name="Note 3 2 8 3" xfId="7391"/>
    <cellStyle name="Note 3 2 8 4" xfId="9916"/>
    <cellStyle name="Note 3 2 8 5" xfId="12212"/>
    <cellStyle name="Note 3 2 8 6" xfId="14680"/>
    <cellStyle name="Note 3 2 8 7" xfId="16926"/>
    <cellStyle name="Note 3 2 8 8" xfId="20310"/>
    <cellStyle name="Note 3 2 8 9" xfId="20662"/>
    <cellStyle name="Note 3 2 9" xfId="2117"/>
    <cellStyle name="Note 3 2 9 10" xfId="20972"/>
    <cellStyle name="Note 3 2 9 2" xfId="5345"/>
    <cellStyle name="Note 3 2 9 3" xfId="7871"/>
    <cellStyle name="Note 3 2 9 4" xfId="10387"/>
    <cellStyle name="Note 3 2 9 5" xfId="12690"/>
    <cellStyle name="Note 3 2 9 6" xfId="15155"/>
    <cellStyle name="Note 3 2 9 7" xfId="17399"/>
    <cellStyle name="Note 3 2 9 8" xfId="20335"/>
    <cellStyle name="Note 3 2 9 9" xfId="20687"/>
    <cellStyle name="Note 3 20" xfId="18745"/>
    <cellStyle name="Note 3 21" xfId="19024"/>
    <cellStyle name="Note 3 22" xfId="19028"/>
    <cellStyle name="Note 3 23" xfId="18993"/>
    <cellStyle name="Note 3 24" xfId="19392"/>
    <cellStyle name="Note 3 25" xfId="19534"/>
    <cellStyle name="Note 3 26" xfId="19278"/>
    <cellStyle name="Note 3 27" xfId="19508"/>
    <cellStyle name="Note 3 28" xfId="19680"/>
    <cellStyle name="Note 3 3" xfId="492"/>
    <cellStyle name="Note 3 3 10" xfId="1064"/>
    <cellStyle name="Note 3 3 10 2" xfId="4313"/>
    <cellStyle name="Note 3 3 10 3" xfId="6855"/>
    <cellStyle name="Note 3 3 10 4" xfId="9386"/>
    <cellStyle name="Note 3 3 10 5" xfId="11711"/>
    <cellStyle name="Note 3 3 10 6" xfId="14172"/>
    <cellStyle name="Note 3 3 10 7" xfId="6926"/>
    <cellStyle name="Note 3 3 11" xfId="3822"/>
    <cellStyle name="Note 3 3 12" xfId="4427"/>
    <cellStyle name="Note 3 3 13" xfId="4094"/>
    <cellStyle name="Note 3 3 14" xfId="11743"/>
    <cellStyle name="Note 3 3 15" xfId="20078"/>
    <cellStyle name="Note 3 3 16" xfId="20722"/>
    <cellStyle name="Note 3 3 2" xfId="1784"/>
    <cellStyle name="Note 3 3 2 2" xfId="5013"/>
    <cellStyle name="Note 3 3 2 3" xfId="7538"/>
    <cellStyle name="Note 3 3 2 4" xfId="10057"/>
    <cellStyle name="Note 3 3 2 5" xfId="12359"/>
    <cellStyle name="Note 3 3 2 6" xfId="14825"/>
    <cellStyle name="Note 3 3 2 7" xfId="17069"/>
    <cellStyle name="Note 3 3 3" xfId="2045"/>
    <cellStyle name="Note 3 3 3 2" xfId="5273"/>
    <cellStyle name="Note 3 3 3 3" xfId="7799"/>
    <cellStyle name="Note 3 3 3 4" xfId="10315"/>
    <cellStyle name="Note 3 3 3 5" xfId="12618"/>
    <cellStyle name="Note 3 3 3 6" xfId="15084"/>
    <cellStyle name="Note 3 3 3 7" xfId="17327"/>
    <cellStyle name="Note 3 3 4" xfId="2290"/>
    <cellStyle name="Note 3 3 4 2" xfId="5517"/>
    <cellStyle name="Note 3 3 4 3" xfId="8044"/>
    <cellStyle name="Note 3 3 4 4" xfId="10558"/>
    <cellStyle name="Note 3 3 4 5" xfId="12862"/>
    <cellStyle name="Note 3 3 4 6" xfId="15326"/>
    <cellStyle name="Note 3 3 4 7" xfId="17570"/>
    <cellStyle name="Note 3 3 5" xfId="2553"/>
    <cellStyle name="Note 3 3 5 2" xfId="5780"/>
    <cellStyle name="Note 3 3 5 3" xfId="8307"/>
    <cellStyle name="Note 3 3 5 4" xfId="10821"/>
    <cellStyle name="Note 3 3 5 5" xfId="13125"/>
    <cellStyle name="Note 3 3 5 6" xfId="15589"/>
    <cellStyle name="Note 3 3 5 7" xfId="17833"/>
    <cellStyle name="Note 3 3 6" xfId="2766"/>
    <cellStyle name="Note 3 3 6 2" xfId="5992"/>
    <cellStyle name="Note 3 3 6 3" xfId="8520"/>
    <cellStyle name="Note 3 3 6 4" xfId="11034"/>
    <cellStyle name="Note 3 3 6 5" xfId="13337"/>
    <cellStyle name="Note 3 3 6 6" xfId="15802"/>
    <cellStyle name="Note 3 3 6 7" xfId="18043"/>
    <cellStyle name="Note 3 3 7" xfId="2318"/>
    <cellStyle name="Note 3 3 7 2" xfId="5545"/>
    <cellStyle name="Note 3 3 7 3" xfId="8072"/>
    <cellStyle name="Note 3 3 7 4" xfId="10586"/>
    <cellStyle name="Note 3 3 7 5" xfId="12890"/>
    <cellStyle name="Note 3 3 7 6" xfId="15354"/>
    <cellStyle name="Note 3 3 7 7" xfId="17598"/>
    <cellStyle name="Note 3 3 8" xfId="3182"/>
    <cellStyle name="Note 3 3 8 2" xfId="6407"/>
    <cellStyle name="Note 3 3 8 3" xfId="8936"/>
    <cellStyle name="Note 3 3 8 4" xfId="11447"/>
    <cellStyle name="Note 3 3 8 5" xfId="13752"/>
    <cellStyle name="Note 3 3 8 6" xfId="16216"/>
    <cellStyle name="Note 3 3 8 7" xfId="18456"/>
    <cellStyle name="Note 3 3 9" xfId="3383"/>
    <cellStyle name="Note 3 3 9 2" xfId="6608"/>
    <cellStyle name="Note 3 3 9 3" xfId="9137"/>
    <cellStyle name="Note 3 3 9 4" xfId="11648"/>
    <cellStyle name="Note 3 3 9 5" xfId="13952"/>
    <cellStyle name="Note 3 3 9 6" xfId="16417"/>
    <cellStyle name="Note 3 3 9 7" xfId="18656"/>
    <cellStyle name="Note 3 4" xfId="727"/>
    <cellStyle name="Note 3 4 10" xfId="1296"/>
    <cellStyle name="Note 3 4 10 2" xfId="4525"/>
    <cellStyle name="Note 3 4 10 3" xfId="7051"/>
    <cellStyle name="Note 3 4 10 4" xfId="9579"/>
    <cellStyle name="Note 3 4 10 5" xfId="11874"/>
    <cellStyle name="Note 3 4 10 6" xfId="14341"/>
    <cellStyle name="Note 3 4 10 7" xfId="16591"/>
    <cellStyle name="Note 3 4 11" xfId="4026"/>
    <cellStyle name="Note 3 4 12" xfId="3482"/>
    <cellStyle name="Note 3 4 13" xfId="3548"/>
    <cellStyle name="Note 3 4 14" xfId="6720"/>
    <cellStyle name="Note 3 4 15" xfId="20072"/>
    <cellStyle name="Note 3 4 16" xfId="20715"/>
    <cellStyle name="Note 3 4 2" xfId="2005"/>
    <cellStyle name="Note 3 4 2 2" xfId="5234"/>
    <cellStyle name="Note 3 4 2 3" xfId="7759"/>
    <cellStyle name="Note 3 4 2 4" xfId="10275"/>
    <cellStyle name="Note 3 4 2 5" xfId="12579"/>
    <cellStyle name="Note 3 4 2 6" xfId="15044"/>
    <cellStyle name="Note 3 4 2 7" xfId="17288"/>
    <cellStyle name="Note 3 4 3" xfId="2251"/>
    <cellStyle name="Note 3 4 3 2" xfId="5478"/>
    <cellStyle name="Note 3 4 3 3" xfId="8005"/>
    <cellStyle name="Note 3 4 3 4" xfId="10519"/>
    <cellStyle name="Note 3 4 3 5" xfId="12823"/>
    <cellStyle name="Note 3 4 3 6" xfId="15287"/>
    <cellStyle name="Note 3 4 3 7" xfId="17531"/>
    <cellStyle name="Note 3 4 4" xfId="2501"/>
    <cellStyle name="Note 3 4 4 2" xfId="5728"/>
    <cellStyle name="Note 3 4 4 3" xfId="8255"/>
    <cellStyle name="Note 3 4 4 4" xfId="10769"/>
    <cellStyle name="Note 3 4 4 5" xfId="13073"/>
    <cellStyle name="Note 3 4 4 6" xfId="15537"/>
    <cellStyle name="Note 3 4 4 7" xfId="17781"/>
    <cellStyle name="Note 3 4 5" xfId="2729"/>
    <cellStyle name="Note 3 4 5 2" xfId="5955"/>
    <cellStyle name="Note 3 4 5 3" xfId="8483"/>
    <cellStyle name="Note 3 4 5 4" xfId="10997"/>
    <cellStyle name="Note 3 4 5 5" xfId="13300"/>
    <cellStyle name="Note 3 4 5 6" xfId="15765"/>
    <cellStyle name="Note 3 4 5 7" xfId="18006"/>
    <cellStyle name="Note 3 4 6" xfId="2959"/>
    <cellStyle name="Note 3 4 6 2" xfId="6185"/>
    <cellStyle name="Note 3 4 6 3" xfId="8713"/>
    <cellStyle name="Note 3 4 6 4" xfId="11226"/>
    <cellStyle name="Note 3 4 6 5" xfId="13530"/>
    <cellStyle name="Note 3 4 6 6" xfId="15993"/>
    <cellStyle name="Note 3 4 6 7" xfId="18236"/>
    <cellStyle name="Note 3 4 7" xfId="3143"/>
    <cellStyle name="Note 3 4 7 2" xfId="6368"/>
    <cellStyle name="Note 3 4 7 3" xfId="8897"/>
    <cellStyle name="Note 3 4 7 4" xfId="11408"/>
    <cellStyle name="Note 3 4 7 5" xfId="13713"/>
    <cellStyle name="Note 3 4 7 6" xfId="16177"/>
    <cellStyle name="Note 3 4 7 7" xfId="18417"/>
    <cellStyle name="Note 3 4 8" xfId="3342"/>
    <cellStyle name="Note 3 4 8 2" xfId="6567"/>
    <cellStyle name="Note 3 4 8 3" xfId="9096"/>
    <cellStyle name="Note 3 4 8 4" xfId="11607"/>
    <cellStyle name="Note 3 4 8 5" xfId="13911"/>
    <cellStyle name="Note 3 4 8 6" xfId="16376"/>
    <cellStyle name="Note 3 4 8 7" xfId="18615"/>
    <cellStyle name="Note 3 4 9" xfId="2699"/>
    <cellStyle name="Note 3 4 9 2" xfId="5926"/>
    <cellStyle name="Note 3 4 9 3" xfId="8453"/>
    <cellStyle name="Note 3 4 9 4" xfId="10967"/>
    <cellStyle name="Note 3 4 9 5" xfId="13271"/>
    <cellStyle name="Note 3 4 9 6" xfId="15735"/>
    <cellStyle name="Note 3 4 9 7" xfId="17977"/>
    <cellStyle name="Note 3 5" xfId="469"/>
    <cellStyle name="Note 3 5 10" xfId="1041"/>
    <cellStyle name="Note 3 5 10 2" xfId="4298"/>
    <cellStyle name="Note 3 5 10 3" xfId="6838"/>
    <cellStyle name="Note 3 5 10 4" xfId="9367"/>
    <cellStyle name="Note 3 5 10 5" xfId="4107"/>
    <cellStyle name="Note 3 5 10 6" xfId="14162"/>
    <cellStyle name="Note 3 5 10 7" xfId="3448"/>
    <cellStyle name="Note 3 5 11" xfId="3806"/>
    <cellStyle name="Note 3 5 12" xfId="4381"/>
    <cellStyle name="Note 3 5 13" xfId="6849"/>
    <cellStyle name="Note 3 5 14" xfId="3493"/>
    <cellStyle name="Note 3 5 15" xfId="20041"/>
    <cellStyle name="Note 3 5 16" xfId="20469"/>
    <cellStyle name="Note 3 5 17" xfId="19898"/>
    <cellStyle name="Note 3 5 2" xfId="1768"/>
    <cellStyle name="Note 3 5 2 2" xfId="4997"/>
    <cellStyle name="Note 3 5 2 3" xfId="7522"/>
    <cellStyle name="Note 3 5 2 4" xfId="10041"/>
    <cellStyle name="Note 3 5 2 5" xfId="12343"/>
    <cellStyle name="Note 3 5 2 6" xfId="14809"/>
    <cellStyle name="Note 3 5 2 7" xfId="17053"/>
    <cellStyle name="Note 3 5 3" xfId="1362"/>
    <cellStyle name="Note 3 5 3 2" xfId="4591"/>
    <cellStyle name="Note 3 5 3 3" xfId="7117"/>
    <cellStyle name="Note 3 5 3 4" xfId="9645"/>
    <cellStyle name="Note 3 5 3 5" xfId="11939"/>
    <cellStyle name="Note 3 5 3 6" xfId="14407"/>
    <cellStyle name="Note 3 5 3 7" xfId="16656"/>
    <cellStyle name="Note 3 5 4" xfId="1678"/>
    <cellStyle name="Note 3 5 4 2" xfId="4907"/>
    <cellStyle name="Note 3 5 4 3" xfId="7432"/>
    <cellStyle name="Note 3 5 4 4" xfId="9954"/>
    <cellStyle name="Note 3 5 4 5" xfId="12253"/>
    <cellStyle name="Note 3 5 4 6" xfId="14720"/>
    <cellStyle name="Note 3 5 4 7" xfId="16965"/>
    <cellStyle name="Note 3 5 5" xfId="2556"/>
    <cellStyle name="Note 3 5 5 2" xfId="5783"/>
    <cellStyle name="Note 3 5 5 3" xfId="8310"/>
    <cellStyle name="Note 3 5 5 4" xfId="10824"/>
    <cellStyle name="Note 3 5 5 5" xfId="13128"/>
    <cellStyle name="Note 3 5 5 6" xfId="15592"/>
    <cellStyle name="Note 3 5 5 7" xfId="17836"/>
    <cellStyle name="Note 3 5 6" xfId="2630"/>
    <cellStyle name="Note 3 5 6 2" xfId="5857"/>
    <cellStyle name="Note 3 5 6 3" xfId="8384"/>
    <cellStyle name="Note 3 5 6 4" xfId="10898"/>
    <cellStyle name="Note 3 5 6 5" xfId="13202"/>
    <cellStyle name="Note 3 5 6 6" xfId="15666"/>
    <cellStyle name="Note 3 5 6 7" xfId="17909"/>
    <cellStyle name="Note 3 5 7" xfId="1466"/>
    <cellStyle name="Note 3 5 7 2" xfId="4695"/>
    <cellStyle name="Note 3 5 7 3" xfId="7220"/>
    <cellStyle name="Note 3 5 7 4" xfId="9747"/>
    <cellStyle name="Note 3 5 7 5" xfId="12041"/>
    <cellStyle name="Note 3 5 7 6" xfId="14511"/>
    <cellStyle name="Note 3 5 7 7" xfId="16757"/>
    <cellStyle name="Note 3 5 8" xfId="1588"/>
    <cellStyle name="Note 3 5 8 2" xfId="4817"/>
    <cellStyle name="Note 3 5 8 3" xfId="7342"/>
    <cellStyle name="Note 3 5 8 4" xfId="9868"/>
    <cellStyle name="Note 3 5 8 5" xfId="12163"/>
    <cellStyle name="Note 3 5 8 6" xfId="14632"/>
    <cellStyle name="Note 3 5 8 7" xfId="16877"/>
    <cellStyle name="Note 3 5 9" xfId="2888"/>
    <cellStyle name="Note 3 5 9 2" xfId="6114"/>
    <cellStyle name="Note 3 5 9 3" xfId="8642"/>
    <cellStyle name="Note 3 5 9 4" xfId="11155"/>
    <cellStyle name="Note 3 5 9 5" xfId="13459"/>
    <cellStyle name="Note 3 5 9 6" xfId="15922"/>
    <cellStyle name="Note 3 5 9 7" xfId="18165"/>
    <cellStyle name="Note 3 6" xfId="504"/>
    <cellStyle name="Note 3 6 10" xfId="1075"/>
    <cellStyle name="Note 3 6 10 2" xfId="4324"/>
    <cellStyle name="Note 3 6 10 3" xfId="6866"/>
    <cellStyle name="Note 3 6 10 4" xfId="9397"/>
    <cellStyle name="Note 3 6 10 5" xfId="11722"/>
    <cellStyle name="Note 3 6 10 6" xfId="14183"/>
    <cellStyle name="Note 3 6 10 7" xfId="9511"/>
    <cellStyle name="Note 3 6 11" xfId="3834"/>
    <cellStyle name="Note 3 6 12" xfId="4159"/>
    <cellStyle name="Note 3 6 13" xfId="9493"/>
    <cellStyle name="Note 3 6 14" xfId="11767"/>
    <cellStyle name="Note 3 6 15" xfId="20516"/>
    <cellStyle name="Note 3 6 16" xfId="20751"/>
    <cellStyle name="Note 3 6 2" xfId="1796"/>
    <cellStyle name="Note 3 6 2 2" xfId="5025"/>
    <cellStyle name="Note 3 6 2 3" xfId="7550"/>
    <cellStyle name="Note 3 6 2 4" xfId="10069"/>
    <cellStyle name="Note 3 6 2 5" xfId="12371"/>
    <cellStyle name="Note 3 6 2 6" xfId="14837"/>
    <cellStyle name="Note 3 6 2 7" xfId="17081"/>
    <cellStyle name="Note 3 6 3" xfId="2057"/>
    <cellStyle name="Note 3 6 3 2" xfId="5285"/>
    <cellStyle name="Note 3 6 3 3" xfId="7811"/>
    <cellStyle name="Note 3 6 3 4" xfId="10327"/>
    <cellStyle name="Note 3 6 3 5" xfId="12630"/>
    <cellStyle name="Note 3 6 3 6" xfId="15096"/>
    <cellStyle name="Note 3 6 3 7" xfId="17339"/>
    <cellStyle name="Note 3 6 4" xfId="2302"/>
    <cellStyle name="Note 3 6 4 2" xfId="5529"/>
    <cellStyle name="Note 3 6 4 3" xfId="8056"/>
    <cellStyle name="Note 3 6 4 4" xfId="10570"/>
    <cellStyle name="Note 3 6 4 5" xfId="12874"/>
    <cellStyle name="Note 3 6 4 6" xfId="15338"/>
    <cellStyle name="Note 3 6 4 7" xfId="17582"/>
    <cellStyle name="Note 3 6 5" xfId="1602"/>
    <cellStyle name="Note 3 6 5 2" xfId="4831"/>
    <cellStyle name="Note 3 6 5 3" xfId="7356"/>
    <cellStyle name="Note 3 6 5 4" xfId="9881"/>
    <cellStyle name="Note 3 6 5 5" xfId="12177"/>
    <cellStyle name="Note 3 6 5 6" xfId="14645"/>
    <cellStyle name="Note 3 6 5 7" xfId="16891"/>
    <cellStyle name="Note 3 6 6" xfId="2777"/>
    <cellStyle name="Note 3 6 6 2" xfId="6003"/>
    <cellStyle name="Note 3 6 6 3" xfId="8531"/>
    <cellStyle name="Note 3 6 6 4" xfId="11045"/>
    <cellStyle name="Note 3 6 6 5" xfId="13348"/>
    <cellStyle name="Note 3 6 6 6" xfId="15813"/>
    <cellStyle name="Note 3 6 6 7" xfId="18054"/>
    <cellStyle name="Note 3 6 7" xfId="1346"/>
    <cellStyle name="Note 3 6 7 2" xfId="4575"/>
    <cellStyle name="Note 3 6 7 3" xfId="7101"/>
    <cellStyle name="Note 3 6 7 4" xfId="9629"/>
    <cellStyle name="Note 3 6 7 5" xfId="11923"/>
    <cellStyle name="Note 3 6 7 6" xfId="14391"/>
    <cellStyle name="Note 3 6 7 7" xfId="16640"/>
    <cellStyle name="Note 3 6 8" xfId="3193"/>
    <cellStyle name="Note 3 6 8 2" xfId="6418"/>
    <cellStyle name="Note 3 6 8 3" xfId="8947"/>
    <cellStyle name="Note 3 6 8 4" xfId="11458"/>
    <cellStyle name="Note 3 6 8 5" xfId="13763"/>
    <cellStyle name="Note 3 6 8 6" xfId="16227"/>
    <cellStyle name="Note 3 6 8 7" xfId="18467"/>
    <cellStyle name="Note 3 6 9" xfId="2697"/>
    <cellStyle name="Note 3 6 9 2" xfId="5924"/>
    <cellStyle name="Note 3 6 9 3" xfId="8451"/>
    <cellStyle name="Note 3 6 9 4" xfId="10965"/>
    <cellStyle name="Note 3 6 9 5" xfId="13269"/>
    <cellStyle name="Note 3 6 9 6" xfId="15733"/>
    <cellStyle name="Note 3 6 9 7" xfId="17975"/>
    <cellStyle name="Note 3 7" xfId="1492"/>
    <cellStyle name="Note 3 7 10" xfId="20709"/>
    <cellStyle name="Note 3 7 2" xfId="4721"/>
    <cellStyle name="Note 3 7 3" xfId="7246"/>
    <cellStyle name="Note 3 7 4" xfId="9773"/>
    <cellStyle name="Note 3 7 5" xfId="12067"/>
    <cellStyle name="Note 3 7 6" xfId="14537"/>
    <cellStyle name="Note 3 7 7" xfId="16783"/>
    <cellStyle name="Note 3 7 8" xfId="20067"/>
    <cellStyle name="Note 3 7 9" xfId="20494"/>
    <cellStyle name="Note 3 8" xfId="1628"/>
    <cellStyle name="Note 3 8 10" xfId="19890"/>
    <cellStyle name="Note 3 8 2" xfId="4857"/>
    <cellStyle name="Note 3 8 3" xfId="7382"/>
    <cellStyle name="Note 3 8 4" xfId="9907"/>
    <cellStyle name="Note 3 8 5" xfId="12203"/>
    <cellStyle name="Note 3 8 6" xfId="14671"/>
    <cellStyle name="Note 3 8 7" xfId="16917"/>
    <cellStyle name="Note 3 8 8" xfId="20032"/>
    <cellStyle name="Note 3 8 9" xfId="20461"/>
    <cellStyle name="Note 3 9" xfId="1546"/>
    <cellStyle name="Note 3 9 10" xfId="20879"/>
    <cellStyle name="Note 3 9 2" xfId="4775"/>
    <cellStyle name="Note 3 9 3" xfId="7300"/>
    <cellStyle name="Note 3 9 4" xfId="9826"/>
    <cellStyle name="Note 3 9 5" xfId="12121"/>
    <cellStyle name="Note 3 9 6" xfId="14591"/>
    <cellStyle name="Note 3 9 7" xfId="16836"/>
    <cellStyle name="Note 3 9 8" xfId="20240"/>
    <cellStyle name="Note 3 9 9" xfId="20593"/>
    <cellStyle name="OfWhich" xfId="118"/>
    <cellStyle name="Output 2" xfId="61"/>
    <cellStyle name="Output 2 10" xfId="1435"/>
    <cellStyle name="Output 2 10 10" xfId="20912"/>
    <cellStyle name="Output 2 10 2" xfId="4664"/>
    <cellStyle name="Output 2 10 3" xfId="7189"/>
    <cellStyle name="Output 2 10 4" xfId="9716"/>
    <cellStyle name="Output 2 10 5" xfId="12010"/>
    <cellStyle name="Output 2 10 6" xfId="14480"/>
    <cellStyle name="Output 2 10 7" xfId="16726"/>
    <cellStyle name="Output 2 10 8" xfId="20275"/>
    <cellStyle name="Output 2 10 9" xfId="20627"/>
    <cellStyle name="Output 2 11" xfId="1608"/>
    <cellStyle name="Output 2 11 10" xfId="19869"/>
    <cellStyle name="Output 2 11 2" xfId="4837"/>
    <cellStyle name="Output 2 11 3" xfId="7362"/>
    <cellStyle name="Output 2 11 4" xfId="9887"/>
    <cellStyle name="Output 2 11 5" xfId="12183"/>
    <cellStyle name="Output 2 11 6" xfId="14651"/>
    <cellStyle name="Output 2 11 7" xfId="16897"/>
    <cellStyle name="Output 2 11 8" xfId="19983"/>
    <cellStyle name="Output 2 11 9" xfId="20421"/>
    <cellStyle name="Output 2 12" xfId="1741"/>
    <cellStyle name="Output 2 12 10" xfId="20924"/>
    <cellStyle name="Output 2 12 2" xfId="4970"/>
    <cellStyle name="Output 2 12 3" xfId="7495"/>
    <cellStyle name="Output 2 12 4" xfId="10015"/>
    <cellStyle name="Output 2 12 5" xfId="12316"/>
    <cellStyle name="Output 2 12 6" xfId="14782"/>
    <cellStyle name="Output 2 12 7" xfId="17027"/>
    <cellStyle name="Output 2 12 8" xfId="20287"/>
    <cellStyle name="Output 2 12 9" xfId="20639"/>
    <cellStyle name="Output 2 13" xfId="1832"/>
    <cellStyle name="Output 2 13 2" xfId="5061"/>
    <cellStyle name="Output 2 13 3" xfId="7586"/>
    <cellStyle name="Output 2 13 4" xfId="10103"/>
    <cellStyle name="Output 2 13 5" xfId="12407"/>
    <cellStyle name="Output 2 13 6" xfId="14871"/>
    <cellStyle name="Output 2 13 7" xfId="17116"/>
    <cellStyle name="Output 2 14" xfId="2574"/>
    <cellStyle name="Output 2 14 2" xfId="5801"/>
    <cellStyle name="Output 2 14 3" xfId="8328"/>
    <cellStyle name="Output 2 14 4" xfId="10842"/>
    <cellStyle name="Output 2 14 5" xfId="13146"/>
    <cellStyle name="Output 2 14 6" xfId="15610"/>
    <cellStyle name="Output 2 14 7" xfId="17854"/>
    <cellStyle name="Output 2 15" xfId="765"/>
    <cellStyle name="Output 2 15 2" xfId="4064"/>
    <cellStyle name="Output 2 15 3" xfId="3617"/>
    <cellStyle name="Output 2 15 4" xfId="4189"/>
    <cellStyle name="Output 2 15 5" xfId="9225"/>
    <cellStyle name="Output 2 15 6" xfId="4090"/>
    <cellStyle name="Output 2 15 7" xfId="6683"/>
    <cellStyle name="Output 2 16" xfId="3492"/>
    <cellStyle name="Output 2 17" xfId="4306"/>
    <cellStyle name="Output 2 18" xfId="11738"/>
    <cellStyle name="Output 2 19" xfId="18741"/>
    <cellStyle name="Output 2 2" xfId="133"/>
    <cellStyle name="Output 2 2 10" xfId="2378"/>
    <cellStyle name="Output 2 2 10 10" xfId="19878"/>
    <cellStyle name="Output 2 2 10 2" xfId="5605"/>
    <cellStyle name="Output 2 2 10 3" xfId="8132"/>
    <cellStyle name="Output 2 2 10 4" xfId="10646"/>
    <cellStyle name="Output 2 2 10 5" xfId="12950"/>
    <cellStyle name="Output 2 2 10 6" xfId="15414"/>
    <cellStyle name="Output 2 2 10 7" xfId="17658"/>
    <cellStyle name="Output 2 2 10 8" xfId="20015"/>
    <cellStyle name="Output 2 2 10 9" xfId="20450"/>
    <cellStyle name="Output 2 2 11" xfId="2634"/>
    <cellStyle name="Output 2 2 11 10" xfId="20874"/>
    <cellStyle name="Output 2 2 11 2" xfId="5861"/>
    <cellStyle name="Output 2 2 11 3" xfId="8388"/>
    <cellStyle name="Output 2 2 11 4" xfId="10902"/>
    <cellStyle name="Output 2 2 11 5" xfId="13206"/>
    <cellStyle name="Output 2 2 11 6" xfId="15670"/>
    <cellStyle name="Output 2 2 11 7" xfId="17913"/>
    <cellStyle name="Output 2 2 11 8" xfId="20235"/>
    <cellStyle name="Output 2 2 11 9" xfId="20588"/>
    <cellStyle name="Output 2 2 12" xfId="2876"/>
    <cellStyle name="Output 2 2 12 2" xfId="6102"/>
    <cellStyle name="Output 2 2 12 3" xfId="8630"/>
    <cellStyle name="Output 2 2 12 4" xfId="11143"/>
    <cellStyle name="Output 2 2 12 5" xfId="13447"/>
    <cellStyle name="Output 2 2 12 6" xfId="15910"/>
    <cellStyle name="Output 2 2 12 7" xfId="18153"/>
    <cellStyle name="Output 2 2 13" xfId="2077"/>
    <cellStyle name="Output 2 2 13 2" xfId="5305"/>
    <cellStyle name="Output 2 2 13 3" xfId="7831"/>
    <cellStyle name="Output 2 2 13 4" xfId="10347"/>
    <cellStyle name="Output 2 2 13 5" xfId="12650"/>
    <cellStyle name="Output 2 2 13 6" xfId="15116"/>
    <cellStyle name="Output 2 2 13 7" xfId="17359"/>
    <cellStyle name="Output 2 2 14" xfId="780"/>
    <cellStyle name="Output 2 2 14 2" xfId="4074"/>
    <cellStyle name="Output 2 2 14 3" xfId="3637"/>
    <cellStyle name="Output 2 2 14 4" xfId="3952"/>
    <cellStyle name="Output 2 2 14 5" xfId="9344"/>
    <cellStyle name="Output 2 2 14 6" xfId="3461"/>
    <cellStyle name="Output 2 2 14 7" xfId="11795"/>
    <cellStyle name="Output 2 2 15" xfId="3546"/>
    <cellStyle name="Output 2 2 16" xfId="3525"/>
    <cellStyle name="Output 2 2 17" xfId="6840"/>
    <cellStyle name="Output 2 2 18" xfId="18779"/>
    <cellStyle name="Output 2 2 19" xfId="18860"/>
    <cellStyle name="Output 2 2 2" xfId="200"/>
    <cellStyle name="Output 2 2 2 10" xfId="1437"/>
    <cellStyle name="Output 2 2 2 10 10" xfId="20948"/>
    <cellStyle name="Output 2 2 2 10 2" xfId="4666"/>
    <cellStyle name="Output 2 2 2 10 3" xfId="7191"/>
    <cellStyle name="Output 2 2 2 10 4" xfId="9718"/>
    <cellStyle name="Output 2 2 2 10 5" xfId="12012"/>
    <cellStyle name="Output 2 2 2 10 6" xfId="14482"/>
    <cellStyle name="Output 2 2 2 10 7" xfId="16728"/>
    <cellStyle name="Output 2 2 2 10 8" xfId="20311"/>
    <cellStyle name="Output 2 2 2 10 9" xfId="20663"/>
    <cellStyle name="Output 2 2 2 11" xfId="1528"/>
    <cellStyle name="Output 2 2 2 11 10" xfId="20973"/>
    <cellStyle name="Output 2 2 2 11 2" xfId="4757"/>
    <cellStyle name="Output 2 2 2 11 3" xfId="7282"/>
    <cellStyle name="Output 2 2 2 11 4" xfId="9809"/>
    <cellStyle name="Output 2 2 2 11 5" xfId="12103"/>
    <cellStyle name="Output 2 2 2 11 6" xfId="14573"/>
    <cellStyle name="Output 2 2 2 11 7" xfId="16819"/>
    <cellStyle name="Output 2 2 2 11 8" xfId="20336"/>
    <cellStyle name="Output 2 2 2 11 9" xfId="20688"/>
    <cellStyle name="Output 2 2 2 12" xfId="2840"/>
    <cellStyle name="Output 2 2 2 12 2" xfId="6066"/>
    <cellStyle name="Output 2 2 2 12 3" xfId="8594"/>
    <cellStyle name="Output 2 2 2 12 4" xfId="11107"/>
    <cellStyle name="Output 2 2 2 12 5" xfId="13411"/>
    <cellStyle name="Output 2 2 2 12 6" xfId="15874"/>
    <cellStyle name="Output 2 2 2 12 7" xfId="18117"/>
    <cellStyle name="Output 2 2 2 13" xfId="830"/>
    <cellStyle name="Output 2 2 2 13 2" xfId="4115"/>
    <cellStyle name="Output 2 2 2 13 3" xfId="6676"/>
    <cellStyle name="Output 2 2 2 13 4" xfId="9204"/>
    <cellStyle name="Output 2 2 2 13 5" xfId="9220"/>
    <cellStyle name="Output 2 2 2 13 6" xfId="14029"/>
    <cellStyle name="Output 2 2 2 13 7" xfId="4168"/>
    <cellStyle name="Output 2 2 2 14" xfId="3601"/>
    <cellStyle name="Output 2 2 2 15" xfId="3939"/>
    <cellStyle name="Output 2 2 2 16" xfId="3811"/>
    <cellStyle name="Output 2 2 2 17" xfId="18961"/>
    <cellStyle name="Output 2 2 2 18" xfId="19099"/>
    <cellStyle name="Output 2 2 2 19" xfId="19135"/>
    <cellStyle name="Output 2 2 2 2" xfId="368"/>
    <cellStyle name="Output 2 2 2 2 10" xfId="2613"/>
    <cellStyle name="Output 2 2 2 2 10 10" xfId="20974"/>
    <cellStyle name="Output 2 2 2 2 10 2" xfId="5840"/>
    <cellStyle name="Output 2 2 2 2 10 3" xfId="8367"/>
    <cellStyle name="Output 2 2 2 2 10 4" xfId="10881"/>
    <cellStyle name="Output 2 2 2 2 10 5" xfId="13185"/>
    <cellStyle name="Output 2 2 2 2 10 6" xfId="15649"/>
    <cellStyle name="Output 2 2 2 2 10 7" xfId="17892"/>
    <cellStyle name="Output 2 2 2 2 10 8" xfId="20337"/>
    <cellStyle name="Output 2 2 2 2 10 9" xfId="20689"/>
    <cellStyle name="Output 2 2 2 2 11" xfId="1648"/>
    <cellStyle name="Output 2 2 2 2 11 2" xfId="4877"/>
    <cellStyle name="Output 2 2 2 2 11 3" xfId="7402"/>
    <cellStyle name="Output 2 2 2 2 11 4" xfId="9927"/>
    <cellStyle name="Output 2 2 2 2 11 5" xfId="12223"/>
    <cellStyle name="Output 2 2 2 2 11 6" xfId="14691"/>
    <cellStyle name="Output 2 2 2 2 11 7" xfId="16937"/>
    <cellStyle name="Output 2 2 2 2 12" xfId="2869"/>
    <cellStyle name="Output 2 2 2 2 12 2" xfId="6095"/>
    <cellStyle name="Output 2 2 2 2 12 3" xfId="8623"/>
    <cellStyle name="Output 2 2 2 2 12 4" xfId="11136"/>
    <cellStyle name="Output 2 2 2 2 12 5" xfId="13440"/>
    <cellStyle name="Output 2 2 2 2 12 6" xfId="15903"/>
    <cellStyle name="Output 2 2 2 2 12 7" xfId="18146"/>
    <cellStyle name="Output 2 2 2 2 13" xfId="950"/>
    <cellStyle name="Output 2 2 2 2 13 2" xfId="4213"/>
    <cellStyle name="Output 2 2 2 2 13 3" xfId="6755"/>
    <cellStyle name="Output 2 2 2 2 13 4" xfId="9285"/>
    <cellStyle name="Output 2 2 2 2 13 5" xfId="3522"/>
    <cellStyle name="Output 2 2 2 2 13 6" xfId="14084"/>
    <cellStyle name="Output 2 2 2 2 13 7" xfId="11761"/>
    <cellStyle name="Output 2 2 2 2 14" xfId="3567"/>
    <cellStyle name="Output 2 2 2 2 15" xfId="6820"/>
    <cellStyle name="Output 2 2 2 2 16" xfId="3956"/>
    <cellStyle name="Output 2 2 2 2 17" xfId="14079"/>
    <cellStyle name="Output 2 2 2 2 18" xfId="18962"/>
    <cellStyle name="Output 2 2 2 2 19" xfId="19100"/>
    <cellStyle name="Output 2 2 2 2 2" xfId="603"/>
    <cellStyle name="Output 2 2 2 2 2 10" xfId="1174"/>
    <cellStyle name="Output 2 2 2 2 2 10 2" xfId="4406"/>
    <cellStyle name="Output 2 2 2 2 2 10 3" xfId="6941"/>
    <cellStyle name="Output 2 2 2 2 2 10 4" xfId="9471"/>
    <cellStyle name="Output 2 2 2 2 2 10 5" xfId="11775"/>
    <cellStyle name="Output 2 2 2 2 2 10 6" xfId="14238"/>
    <cellStyle name="Output 2 2 2 2 2 10 7" xfId="16505"/>
    <cellStyle name="Output 2 2 2 2 2 11" xfId="3914"/>
    <cellStyle name="Output 2 2 2 2 2 12" xfId="3855"/>
    <cellStyle name="Output 2 2 2 2 2 13" xfId="9352"/>
    <cellStyle name="Output 2 2 2 2 2 14" xfId="12104"/>
    <cellStyle name="Output 2 2 2 2 2 15" xfId="20103"/>
    <cellStyle name="Output 2 2 2 2 2 16" xfId="20746"/>
    <cellStyle name="Output 2 2 2 2 2 2" xfId="1886"/>
    <cellStyle name="Output 2 2 2 2 2 2 2" xfId="5115"/>
    <cellStyle name="Output 2 2 2 2 2 2 3" xfId="7640"/>
    <cellStyle name="Output 2 2 2 2 2 2 4" xfId="10157"/>
    <cellStyle name="Output 2 2 2 2 2 2 5" xfId="12461"/>
    <cellStyle name="Output 2 2 2 2 2 2 6" xfId="14925"/>
    <cellStyle name="Output 2 2 2 2 2 2 7" xfId="17170"/>
    <cellStyle name="Output 2 2 2 2 2 3" xfId="2135"/>
    <cellStyle name="Output 2 2 2 2 2 3 2" xfId="5363"/>
    <cellStyle name="Output 2 2 2 2 2 3 3" xfId="7889"/>
    <cellStyle name="Output 2 2 2 2 2 3 4" xfId="10405"/>
    <cellStyle name="Output 2 2 2 2 2 3 5" xfId="12708"/>
    <cellStyle name="Output 2 2 2 2 2 3 6" xfId="15173"/>
    <cellStyle name="Output 2 2 2 2 2 3 7" xfId="17417"/>
    <cellStyle name="Output 2 2 2 2 2 4" xfId="2387"/>
    <cellStyle name="Output 2 2 2 2 2 4 2" xfId="5614"/>
    <cellStyle name="Output 2 2 2 2 2 4 3" xfId="8141"/>
    <cellStyle name="Output 2 2 2 2 2 4 4" xfId="10655"/>
    <cellStyle name="Output 2 2 2 2 2 4 5" xfId="12959"/>
    <cellStyle name="Output 2 2 2 2 2 4 6" xfId="15423"/>
    <cellStyle name="Output 2 2 2 2 2 4 7" xfId="17667"/>
    <cellStyle name="Output 2 2 2 2 2 5" xfId="2120"/>
    <cellStyle name="Output 2 2 2 2 2 5 2" xfId="5348"/>
    <cellStyle name="Output 2 2 2 2 2 5 3" xfId="7874"/>
    <cellStyle name="Output 2 2 2 2 2 5 4" xfId="10390"/>
    <cellStyle name="Output 2 2 2 2 2 5 5" xfId="12693"/>
    <cellStyle name="Output 2 2 2 2 2 5 6" xfId="15158"/>
    <cellStyle name="Output 2 2 2 2 2 5 7" xfId="17402"/>
    <cellStyle name="Output 2 2 2 2 2 6" xfId="2849"/>
    <cellStyle name="Output 2 2 2 2 2 6 2" xfId="6075"/>
    <cellStyle name="Output 2 2 2 2 2 6 3" xfId="8603"/>
    <cellStyle name="Output 2 2 2 2 2 6 4" xfId="11116"/>
    <cellStyle name="Output 2 2 2 2 2 6 5" xfId="13420"/>
    <cellStyle name="Output 2 2 2 2 2 6 6" xfId="15883"/>
    <cellStyle name="Output 2 2 2 2 2 6 7" xfId="18126"/>
    <cellStyle name="Output 2 2 2 2 2 7" xfId="3037"/>
    <cellStyle name="Output 2 2 2 2 2 7 2" xfId="6263"/>
    <cellStyle name="Output 2 2 2 2 2 7 3" xfId="8791"/>
    <cellStyle name="Output 2 2 2 2 2 7 4" xfId="11303"/>
    <cellStyle name="Output 2 2 2 2 2 7 5" xfId="13608"/>
    <cellStyle name="Output 2 2 2 2 2 7 6" xfId="16071"/>
    <cellStyle name="Output 2 2 2 2 2 7 7" xfId="18313"/>
    <cellStyle name="Output 2 2 2 2 2 8" xfId="3240"/>
    <cellStyle name="Output 2 2 2 2 2 8 2" xfId="6465"/>
    <cellStyle name="Output 2 2 2 2 2 8 3" xfId="8994"/>
    <cellStyle name="Output 2 2 2 2 2 8 4" xfId="11505"/>
    <cellStyle name="Output 2 2 2 2 2 8 5" xfId="13809"/>
    <cellStyle name="Output 2 2 2 2 2 8 6" xfId="16274"/>
    <cellStyle name="Output 2 2 2 2 2 8 7" xfId="18513"/>
    <cellStyle name="Output 2 2 2 2 2 9" xfId="3054"/>
    <cellStyle name="Output 2 2 2 2 2 9 2" xfId="6280"/>
    <cellStyle name="Output 2 2 2 2 2 9 3" xfId="8808"/>
    <cellStyle name="Output 2 2 2 2 2 9 4" xfId="11320"/>
    <cellStyle name="Output 2 2 2 2 2 9 5" xfId="13625"/>
    <cellStyle name="Output 2 2 2 2 2 9 6" xfId="16088"/>
    <cellStyle name="Output 2 2 2 2 2 9 7" xfId="18330"/>
    <cellStyle name="Output 2 2 2 2 20" xfId="19136"/>
    <cellStyle name="Output 2 2 2 2 21" xfId="19172"/>
    <cellStyle name="Output 2 2 2 2 22" xfId="19200"/>
    <cellStyle name="Output 2 2 2 2 23" xfId="19228"/>
    <cellStyle name="Output 2 2 2 2 24" xfId="19256"/>
    <cellStyle name="Output 2 2 2 2 25" xfId="19555"/>
    <cellStyle name="Output 2 2 2 2 26" xfId="19589"/>
    <cellStyle name="Output 2 2 2 2 27" xfId="19615"/>
    <cellStyle name="Output 2 2 2 2 28" xfId="19640"/>
    <cellStyle name="Output 2 2 2 2 29" xfId="20087"/>
    <cellStyle name="Output 2 2 2 2 3" xfId="723"/>
    <cellStyle name="Output 2 2 2 2 3 10" xfId="1292"/>
    <cellStyle name="Output 2 2 2 2 3 10 2" xfId="4521"/>
    <cellStyle name="Output 2 2 2 2 3 10 3" xfId="7047"/>
    <cellStyle name="Output 2 2 2 2 3 10 4" xfId="9575"/>
    <cellStyle name="Output 2 2 2 2 3 10 5" xfId="11870"/>
    <cellStyle name="Output 2 2 2 2 3 10 6" xfId="14337"/>
    <cellStyle name="Output 2 2 2 2 3 10 7" xfId="16587"/>
    <cellStyle name="Output 2 2 2 2 3 11" xfId="4022"/>
    <cellStyle name="Output 2 2 2 2 3 12" xfId="3609"/>
    <cellStyle name="Output 2 2 2 2 3 13" xfId="9416"/>
    <cellStyle name="Output 2 2 2 2 3 14" xfId="10087"/>
    <cellStyle name="Output 2 2 2 2 3 15" xfId="20137"/>
    <cellStyle name="Output 2 2 2 2 3 16" xfId="20778"/>
    <cellStyle name="Output 2 2 2 2 3 2" xfId="2001"/>
    <cellStyle name="Output 2 2 2 2 3 2 2" xfId="5230"/>
    <cellStyle name="Output 2 2 2 2 3 2 3" xfId="7755"/>
    <cellStyle name="Output 2 2 2 2 3 2 4" xfId="10271"/>
    <cellStyle name="Output 2 2 2 2 3 2 5" xfId="12575"/>
    <cellStyle name="Output 2 2 2 2 3 2 6" xfId="15040"/>
    <cellStyle name="Output 2 2 2 2 3 2 7" xfId="17284"/>
    <cellStyle name="Output 2 2 2 2 3 3" xfId="2247"/>
    <cellStyle name="Output 2 2 2 2 3 3 2" xfId="5474"/>
    <cellStyle name="Output 2 2 2 2 3 3 3" xfId="8001"/>
    <cellStyle name="Output 2 2 2 2 3 3 4" xfId="10515"/>
    <cellStyle name="Output 2 2 2 2 3 3 5" xfId="12819"/>
    <cellStyle name="Output 2 2 2 2 3 3 6" xfId="15283"/>
    <cellStyle name="Output 2 2 2 2 3 3 7" xfId="17527"/>
    <cellStyle name="Output 2 2 2 2 3 4" xfId="2497"/>
    <cellStyle name="Output 2 2 2 2 3 4 2" xfId="5724"/>
    <cellStyle name="Output 2 2 2 2 3 4 3" xfId="8251"/>
    <cellStyle name="Output 2 2 2 2 3 4 4" xfId="10765"/>
    <cellStyle name="Output 2 2 2 2 3 4 5" xfId="13069"/>
    <cellStyle name="Output 2 2 2 2 3 4 6" xfId="15533"/>
    <cellStyle name="Output 2 2 2 2 3 4 7" xfId="17777"/>
    <cellStyle name="Output 2 2 2 2 3 5" xfId="2725"/>
    <cellStyle name="Output 2 2 2 2 3 5 2" xfId="5951"/>
    <cellStyle name="Output 2 2 2 2 3 5 3" xfId="8479"/>
    <cellStyle name="Output 2 2 2 2 3 5 4" xfId="10993"/>
    <cellStyle name="Output 2 2 2 2 3 5 5" xfId="13296"/>
    <cellStyle name="Output 2 2 2 2 3 5 6" xfId="15761"/>
    <cellStyle name="Output 2 2 2 2 3 5 7" xfId="18002"/>
    <cellStyle name="Output 2 2 2 2 3 6" xfId="2955"/>
    <cellStyle name="Output 2 2 2 2 3 6 2" xfId="6181"/>
    <cellStyle name="Output 2 2 2 2 3 6 3" xfId="8709"/>
    <cellStyle name="Output 2 2 2 2 3 6 4" xfId="11222"/>
    <cellStyle name="Output 2 2 2 2 3 6 5" xfId="13526"/>
    <cellStyle name="Output 2 2 2 2 3 6 6" xfId="15989"/>
    <cellStyle name="Output 2 2 2 2 3 6 7" xfId="18232"/>
    <cellStyle name="Output 2 2 2 2 3 7" xfId="3139"/>
    <cellStyle name="Output 2 2 2 2 3 7 2" xfId="6364"/>
    <cellStyle name="Output 2 2 2 2 3 7 3" xfId="8893"/>
    <cellStyle name="Output 2 2 2 2 3 7 4" xfId="11404"/>
    <cellStyle name="Output 2 2 2 2 3 7 5" xfId="13709"/>
    <cellStyle name="Output 2 2 2 2 3 7 6" xfId="16173"/>
    <cellStyle name="Output 2 2 2 2 3 7 7" xfId="18413"/>
    <cellStyle name="Output 2 2 2 2 3 8" xfId="3338"/>
    <cellStyle name="Output 2 2 2 2 3 8 2" xfId="6563"/>
    <cellStyle name="Output 2 2 2 2 3 8 3" xfId="9092"/>
    <cellStyle name="Output 2 2 2 2 3 8 4" xfId="11603"/>
    <cellStyle name="Output 2 2 2 2 3 8 5" xfId="13907"/>
    <cellStyle name="Output 2 2 2 2 3 8 6" xfId="16372"/>
    <cellStyle name="Output 2 2 2 2 3 8 7" xfId="18611"/>
    <cellStyle name="Output 2 2 2 2 3 9" xfId="2619"/>
    <cellStyle name="Output 2 2 2 2 3 9 2" xfId="5846"/>
    <cellStyle name="Output 2 2 2 2 3 9 3" xfId="8373"/>
    <cellStyle name="Output 2 2 2 2 3 9 4" xfId="10887"/>
    <cellStyle name="Output 2 2 2 2 3 9 5" xfId="13191"/>
    <cellStyle name="Output 2 2 2 2 3 9 6" xfId="15655"/>
    <cellStyle name="Output 2 2 2 2 3 9 7" xfId="17898"/>
    <cellStyle name="Output 2 2 2 2 30" xfId="21157"/>
    <cellStyle name="Output 2 2 2 2 4" xfId="691"/>
    <cellStyle name="Output 2 2 2 2 4 10" xfId="1260"/>
    <cellStyle name="Output 2 2 2 2 4 10 2" xfId="4489"/>
    <cellStyle name="Output 2 2 2 2 4 10 3" xfId="7015"/>
    <cellStyle name="Output 2 2 2 2 4 10 4" xfId="9543"/>
    <cellStyle name="Output 2 2 2 2 4 10 5" xfId="11838"/>
    <cellStyle name="Output 2 2 2 2 4 10 6" xfId="14305"/>
    <cellStyle name="Output 2 2 2 2 4 10 7" xfId="16555"/>
    <cellStyle name="Output 2 2 2 2 4 11" xfId="3990"/>
    <cellStyle name="Output 2 2 2 2 4 12" xfId="4271"/>
    <cellStyle name="Output 2 2 2 2 4 13" xfId="9418"/>
    <cellStyle name="Output 2 2 2 2 4 14" xfId="14218"/>
    <cellStyle name="Output 2 2 2 2 4 15" xfId="20174"/>
    <cellStyle name="Output 2 2 2 2 4 16" xfId="20812"/>
    <cellStyle name="Output 2 2 2 2 4 2" xfId="1969"/>
    <cellStyle name="Output 2 2 2 2 4 2 2" xfId="5198"/>
    <cellStyle name="Output 2 2 2 2 4 2 3" xfId="7723"/>
    <cellStyle name="Output 2 2 2 2 4 2 4" xfId="10239"/>
    <cellStyle name="Output 2 2 2 2 4 2 5" xfId="12543"/>
    <cellStyle name="Output 2 2 2 2 4 2 6" xfId="15008"/>
    <cellStyle name="Output 2 2 2 2 4 2 7" xfId="17252"/>
    <cellStyle name="Output 2 2 2 2 4 3" xfId="2215"/>
    <cellStyle name="Output 2 2 2 2 4 3 2" xfId="5442"/>
    <cellStyle name="Output 2 2 2 2 4 3 3" xfId="7969"/>
    <cellStyle name="Output 2 2 2 2 4 3 4" xfId="10483"/>
    <cellStyle name="Output 2 2 2 2 4 3 5" xfId="12787"/>
    <cellStyle name="Output 2 2 2 2 4 3 6" xfId="15251"/>
    <cellStyle name="Output 2 2 2 2 4 3 7" xfId="17495"/>
    <cellStyle name="Output 2 2 2 2 4 4" xfId="2465"/>
    <cellStyle name="Output 2 2 2 2 4 4 2" xfId="5692"/>
    <cellStyle name="Output 2 2 2 2 4 4 3" xfId="8219"/>
    <cellStyle name="Output 2 2 2 2 4 4 4" xfId="10733"/>
    <cellStyle name="Output 2 2 2 2 4 4 5" xfId="13037"/>
    <cellStyle name="Output 2 2 2 2 4 4 6" xfId="15501"/>
    <cellStyle name="Output 2 2 2 2 4 4 7" xfId="17745"/>
    <cellStyle name="Output 2 2 2 2 4 5" xfId="1913"/>
    <cellStyle name="Output 2 2 2 2 4 5 2" xfId="5142"/>
    <cellStyle name="Output 2 2 2 2 4 5 3" xfId="7667"/>
    <cellStyle name="Output 2 2 2 2 4 5 4" xfId="10184"/>
    <cellStyle name="Output 2 2 2 2 4 5 5" xfId="12488"/>
    <cellStyle name="Output 2 2 2 2 4 5 6" xfId="14952"/>
    <cellStyle name="Output 2 2 2 2 4 5 7" xfId="17197"/>
    <cellStyle name="Output 2 2 2 2 4 6" xfId="2923"/>
    <cellStyle name="Output 2 2 2 2 4 6 2" xfId="6149"/>
    <cellStyle name="Output 2 2 2 2 4 6 3" xfId="8677"/>
    <cellStyle name="Output 2 2 2 2 4 6 4" xfId="11190"/>
    <cellStyle name="Output 2 2 2 2 4 6 5" xfId="13494"/>
    <cellStyle name="Output 2 2 2 2 4 6 6" xfId="15957"/>
    <cellStyle name="Output 2 2 2 2 4 6 7" xfId="18200"/>
    <cellStyle name="Output 2 2 2 2 4 7" xfId="3107"/>
    <cellStyle name="Output 2 2 2 2 4 7 2" xfId="6332"/>
    <cellStyle name="Output 2 2 2 2 4 7 3" xfId="8861"/>
    <cellStyle name="Output 2 2 2 2 4 7 4" xfId="11372"/>
    <cellStyle name="Output 2 2 2 2 4 7 5" xfId="13677"/>
    <cellStyle name="Output 2 2 2 2 4 7 6" xfId="16141"/>
    <cellStyle name="Output 2 2 2 2 4 7 7" xfId="18381"/>
    <cellStyle name="Output 2 2 2 2 4 8" xfId="3306"/>
    <cellStyle name="Output 2 2 2 2 4 8 2" xfId="6531"/>
    <cellStyle name="Output 2 2 2 2 4 8 3" xfId="9060"/>
    <cellStyle name="Output 2 2 2 2 4 8 4" xfId="11571"/>
    <cellStyle name="Output 2 2 2 2 4 8 5" xfId="13875"/>
    <cellStyle name="Output 2 2 2 2 4 8 6" xfId="16340"/>
    <cellStyle name="Output 2 2 2 2 4 8 7" xfId="18579"/>
    <cellStyle name="Output 2 2 2 2 4 9" xfId="3434"/>
    <cellStyle name="Output 2 2 2 2 4 9 2" xfId="6659"/>
    <cellStyle name="Output 2 2 2 2 4 9 3" xfId="9188"/>
    <cellStyle name="Output 2 2 2 2 4 9 4" xfId="11699"/>
    <cellStyle name="Output 2 2 2 2 4 9 5" xfId="14003"/>
    <cellStyle name="Output 2 2 2 2 4 9 6" xfId="16468"/>
    <cellStyle name="Output 2 2 2 2 4 9 7" xfId="18707"/>
    <cellStyle name="Output 2 2 2 2 5" xfId="687"/>
    <cellStyle name="Output 2 2 2 2 5 10" xfId="1256"/>
    <cellStyle name="Output 2 2 2 2 5 10 2" xfId="4485"/>
    <cellStyle name="Output 2 2 2 2 5 10 3" xfId="7011"/>
    <cellStyle name="Output 2 2 2 2 5 10 4" xfId="9539"/>
    <cellStyle name="Output 2 2 2 2 5 10 5" xfId="11834"/>
    <cellStyle name="Output 2 2 2 2 5 10 6" xfId="14301"/>
    <cellStyle name="Output 2 2 2 2 5 10 7" xfId="16551"/>
    <cellStyle name="Output 2 2 2 2 5 11" xfId="3986"/>
    <cellStyle name="Output 2 2 2 2 5 12" xfId="3659"/>
    <cellStyle name="Output 2 2 2 2 5 13" xfId="9449"/>
    <cellStyle name="Output 2 2 2 2 5 14" xfId="4154"/>
    <cellStyle name="Output 2 2 2 2 5 15" xfId="20570"/>
    <cellStyle name="Output 2 2 2 2 5 16" xfId="20856"/>
    <cellStyle name="Output 2 2 2 2 5 2" xfId="1965"/>
    <cellStyle name="Output 2 2 2 2 5 2 2" xfId="5194"/>
    <cellStyle name="Output 2 2 2 2 5 2 3" xfId="7719"/>
    <cellStyle name="Output 2 2 2 2 5 2 4" xfId="10235"/>
    <cellStyle name="Output 2 2 2 2 5 2 5" xfId="12539"/>
    <cellStyle name="Output 2 2 2 2 5 2 6" xfId="15004"/>
    <cellStyle name="Output 2 2 2 2 5 2 7" xfId="17248"/>
    <cellStyle name="Output 2 2 2 2 5 3" xfId="2211"/>
    <cellStyle name="Output 2 2 2 2 5 3 2" xfId="5438"/>
    <cellStyle name="Output 2 2 2 2 5 3 3" xfId="7965"/>
    <cellStyle name="Output 2 2 2 2 5 3 4" xfId="10479"/>
    <cellStyle name="Output 2 2 2 2 5 3 5" xfId="12783"/>
    <cellStyle name="Output 2 2 2 2 5 3 6" xfId="15247"/>
    <cellStyle name="Output 2 2 2 2 5 3 7" xfId="17491"/>
    <cellStyle name="Output 2 2 2 2 5 4" xfId="2461"/>
    <cellStyle name="Output 2 2 2 2 5 4 2" xfId="5688"/>
    <cellStyle name="Output 2 2 2 2 5 4 3" xfId="8215"/>
    <cellStyle name="Output 2 2 2 2 5 4 4" xfId="10729"/>
    <cellStyle name="Output 2 2 2 2 5 4 5" xfId="13033"/>
    <cellStyle name="Output 2 2 2 2 5 4 6" xfId="15497"/>
    <cellStyle name="Output 2 2 2 2 5 4 7" xfId="17741"/>
    <cellStyle name="Output 2 2 2 2 5 5" xfId="1905"/>
    <cellStyle name="Output 2 2 2 2 5 5 2" xfId="5134"/>
    <cellStyle name="Output 2 2 2 2 5 5 3" xfId="7659"/>
    <cellStyle name="Output 2 2 2 2 5 5 4" xfId="10176"/>
    <cellStyle name="Output 2 2 2 2 5 5 5" xfId="12480"/>
    <cellStyle name="Output 2 2 2 2 5 5 6" xfId="14944"/>
    <cellStyle name="Output 2 2 2 2 5 5 7" xfId="17189"/>
    <cellStyle name="Output 2 2 2 2 5 6" xfId="2919"/>
    <cellStyle name="Output 2 2 2 2 5 6 2" xfId="6145"/>
    <cellStyle name="Output 2 2 2 2 5 6 3" xfId="8673"/>
    <cellStyle name="Output 2 2 2 2 5 6 4" xfId="11186"/>
    <cellStyle name="Output 2 2 2 2 5 6 5" xfId="13490"/>
    <cellStyle name="Output 2 2 2 2 5 6 6" xfId="15953"/>
    <cellStyle name="Output 2 2 2 2 5 6 7" xfId="18196"/>
    <cellStyle name="Output 2 2 2 2 5 7" xfId="3103"/>
    <cellStyle name="Output 2 2 2 2 5 7 2" xfId="6328"/>
    <cellStyle name="Output 2 2 2 2 5 7 3" xfId="8857"/>
    <cellStyle name="Output 2 2 2 2 5 7 4" xfId="11368"/>
    <cellStyle name="Output 2 2 2 2 5 7 5" xfId="13673"/>
    <cellStyle name="Output 2 2 2 2 5 7 6" xfId="16137"/>
    <cellStyle name="Output 2 2 2 2 5 7 7" xfId="18377"/>
    <cellStyle name="Output 2 2 2 2 5 8" xfId="3302"/>
    <cellStyle name="Output 2 2 2 2 5 8 2" xfId="6527"/>
    <cellStyle name="Output 2 2 2 2 5 8 3" xfId="9056"/>
    <cellStyle name="Output 2 2 2 2 5 8 4" xfId="11567"/>
    <cellStyle name="Output 2 2 2 2 5 8 5" xfId="13871"/>
    <cellStyle name="Output 2 2 2 2 5 8 6" xfId="16336"/>
    <cellStyle name="Output 2 2 2 2 5 8 7" xfId="18575"/>
    <cellStyle name="Output 2 2 2 2 5 9" xfId="3427"/>
    <cellStyle name="Output 2 2 2 2 5 9 2" xfId="6652"/>
    <cellStyle name="Output 2 2 2 2 5 9 3" xfId="9181"/>
    <cellStyle name="Output 2 2 2 2 5 9 4" xfId="11692"/>
    <cellStyle name="Output 2 2 2 2 5 9 5" xfId="13996"/>
    <cellStyle name="Output 2 2 2 2 5 9 6" xfId="16461"/>
    <cellStyle name="Output 2 2 2 2 5 9 7" xfId="18700"/>
    <cellStyle name="Output 2 2 2 2 6" xfId="1672"/>
    <cellStyle name="Output 2 2 2 2 6 10" xfId="20887"/>
    <cellStyle name="Output 2 2 2 2 6 2" xfId="4901"/>
    <cellStyle name="Output 2 2 2 2 6 3" xfId="7426"/>
    <cellStyle name="Output 2 2 2 2 6 4" xfId="9948"/>
    <cellStyle name="Output 2 2 2 2 6 5" xfId="12247"/>
    <cellStyle name="Output 2 2 2 2 6 6" xfId="14714"/>
    <cellStyle name="Output 2 2 2 2 6 7" xfId="16959"/>
    <cellStyle name="Output 2 2 2 2 6 8" xfId="20248"/>
    <cellStyle name="Output 2 2 2 2 6 9" xfId="20601"/>
    <cellStyle name="Output 2 2 2 2 7" xfId="1577"/>
    <cellStyle name="Output 2 2 2 2 7 10" xfId="20919"/>
    <cellStyle name="Output 2 2 2 2 7 2" xfId="4806"/>
    <cellStyle name="Output 2 2 2 2 7 3" xfId="7331"/>
    <cellStyle name="Output 2 2 2 2 7 4" xfId="9857"/>
    <cellStyle name="Output 2 2 2 2 7 5" xfId="12152"/>
    <cellStyle name="Output 2 2 2 2 7 6" xfId="14621"/>
    <cellStyle name="Output 2 2 2 2 7 7" xfId="16866"/>
    <cellStyle name="Output 2 2 2 2 7 8" xfId="20282"/>
    <cellStyle name="Output 2 2 2 2 7 9" xfId="20634"/>
    <cellStyle name="Output 2 2 2 2 8" xfId="1656"/>
    <cellStyle name="Output 2 2 2 2 8 10" xfId="20941"/>
    <cellStyle name="Output 2 2 2 2 8 2" xfId="4885"/>
    <cellStyle name="Output 2 2 2 2 8 3" xfId="7410"/>
    <cellStyle name="Output 2 2 2 2 8 4" xfId="9933"/>
    <cellStyle name="Output 2 2 2 2 8 5" xfId="12231"/>
    <cellStyle name="Output 2 2 2 2 8 6" xfId="14698"/>
    <cellStyle name="Output 2 2 2 2 8 7" xfId="16944"/>
    <cellStyle name="Output 2 2 2 2 8 8" xfId="20304"/>
    <cellStyle name="Output 2 2 2 2 8 9" xfId="20656"/>
    <cellStyle name="Output 2 2 2 2 9" xfId="1752"/>
    <cellStyle name="Output 2 2 2 2 9 10" xfId="20949"/>
    <cellStyle name="Output 2 2 2 2 9 2" xfId="4981"/>
    <cellStyle name="Output 2 2 2 2 9 3" xfId="7506"/>
    <cellStyle name="Output 2 2 2 2 9 4" xfId="10026"/>
    <cellStyle name="Output 2 2 2 2 9 5" xfId="12327"/>
    <cellStyle name="Output 2 2 2 2 9 6" xfId="14793"/>
    <cellStyle name="Output 2 2 2 2 9 7" xfId="17038"/>
    <cellStyle name="Output 2 2 2 2 9 8" xfId="20312"/>
    <cellStyle name="Output 2 2 2 2 9 9" xfId="20664"/>
    <cellStyle name="Output 2 2 2 20" xfId="19171"/>
    <cellStyle name="Output 2 2 2 21" xfId="19199"/>
    <cellStyle name="Output 2 2 2 22" xfId="19227"/>
    <cellStyle name="Output 2 2 2 23" xfId="19255"/>
    <cellStyle name="Output 2 2 2 24" xfId="19554"/>
    <cellStyle name="Output 2 2 2 25" xfId="19588"/>
    <cellStyle name="Output 2 2 2 26" xfId="19614"/>
    <cellStyle name="Output 2 2 2 27" xfId="19639"/>
    <cellStyle name="Output 2 2 2 28" xfId="19683"/>
    <cellStyle name="Output 2 2 2 29" xfId="21156"/>
    <cellStyle name="Output 2 2 2 3" xfId="495"/>
    <cellStyle name="Output 2 2 2 3 10" xfId="1067"/>
    <cellStyle name="Output 2 2 2 3 10 2" xfId="4316"/>
    <cellStyle name="Output 2 2 2 3 10 3" xfId="6858"/>
    <cellStyle name="Output 2 2 2 3 10 4" xfId="9389"/>
    <cellStyle name="Output 2 2 2 3 10 5" xfId="11714"/>
    <cellStyle name="Output 2 2 2 3 10 6" xfId="14175"/>
    <cellStyle name="Output 2 2 2 3 10 7" xfId="3470"/>
    <cellStyle name="Output 2 2 2 3 11" xfId="3825"/>
    <cellStyle name="Output 2 2 2 3 12" xfId="3680"/>
    <cellStyle name="Output 2 2 2 3 13" xfId="3937"/>
    <cellStyle name="Output 2 2 2 3 14" xfId="15624"/>
    <cellStyle name="Output 2 2 2 3 15" xfId="20102"/>
    <cellStyle name="Output 2 2 2 3 16" xfId="20745"/>
    <cellStyle name="Output 2 2 2 3 2" xfId="1787"/>
    <cellStyle name="Output 2 2 2 3 2 2" xfId="5016"/>
    <cellStyle name="Output 2 2 2 3 2 3" xfId="7541"/>
    <cellStyle name="Output 2 2 2 3 2 4" xfId="10060"/>
    <cellStyle name="Output 2 2 2 3 2 5" xfId="12362"/>
    <cellStyle name="Output 2 2 2 3 2 6" xfId="14828"/>
    <cellStyle name="Output 2 2 2 3 2 7" xfId="17072"/>
    <cellStyle name="Output 2 2 2 3 3" xfId="2048"/>
    <cellStyle name="Output 2 2 2 3 3 2" xfId="5276"/>
    <cellStyle name="Output 2 2 2 3 3 3" xfId="7802"/>
    <cellStyle name="Output 2 2 2 3 3 4" xfId="10318"/>
    <cellStyle name="Output 2 2 2 3 3 5" xfId="12621"/>
    <cellStyle name="Output 2 2 2 3 3 6" xfId="15087"/>
    <cellStyle name="Output 2 2 2 3 3 7" xfId="17330"/>
    <cellStyle name="Output 2 2 2 3 4" xfId="2293"/>
    <cellStyle name="Output 2 2 2 3 4 2" xfId="5520"/>
    <cellStyle name="Output 2 2 2 3 4 3" xfId="8047"/>
    <cellStyle name="Output 2 2 2 3 4 4" xfId="10561"/>
    <cellStyle name="Output 2 2 2 3 4 5" xfId="12865"/>
    <cellStyle name="Output 2 2 2 3 4 6" xfId="15329"/>
    <cellStyle name="Output 2 2 2 3 4 7" xfId="17573"/>
    <cellStyle name="Output 2 2 2 3 5" xfId="2595"/>
    <cellStyle name="Output 2 2 2 3 5 2" xfId="5822"/>
    <cellStyle name="Output 2 2 2 3 5 3" xfId="8349"/>
    <cellStyle name="Output 2 2 2 3 5 4" xfId="10863"/>
    <cellStyle name="Output 2 2 2 3 5 5" xfId="13167"/>
    <cellStyle name="Output 2 2 2 3 5 6" xfId="15631"/>
    <cellStyle name="Output 2 2 2 3 5 7" xfId="17874"/>
    <cellStyle name="Output 2 2 2 3 6" xfId="2769"/>
    <cellStyle name="Output 2 2 2 3 6 2" xfId="5995"/>
    <cellStyle name="Output 2 2 2 3 6 3" xfId="8523"/>
    <cellStyle name="Output 2 2 2 3 6 4" xfId="11037"/>
    <cellStyle name="Output 2 2 2 3 6 5" xfId="13340"/>
    <cellStyle name="Output 2 2 2 3 6 6" xfId="15805"/>
    <cellStyle name="Output 2 2 2 3 6 7" xfId="18046"/>
    <cellStyle name="Output 2 2 2 3 7" xfId="2403"/>
    <cellStyle name="Output 2 2 2 3 7 2" xfId="5630"/>
    <cellStyle name="Output 2 2 2 3 7 3" xfId="8157"/>
    <cellStyle name="Output 2 2 2 3 7 4" xfId="10671"/>
    <cellStyle name="Output 2 2 2 3 7 5" xfId="12975"/>
    <cellStyle name="Output 2 2 2 3 7 6" xfId="15439"/>
    <cellStyle name="Output 2 2 2 3 7 7" xfId="17683"/>
    <cellStyle name="Output 2 2 2 3 8" xfId="3185"/>
    <cellStyle name="Output 2 2 2 3 8 2" xfId="6410"/>
    <cellStyle name="Output 2 2 2 3 8 3" xfId="8939"/>
    <cellStyle name="Output 2 2 2 3 8 4" xfId="11450"/>
    <cellStyle name="Output 2 2 2 3 8 5" xfId="13755"/>
    <cellStyle name="Output 2 2 2 3 8 6" xfId="16219"/>
    <cellStyle name="Output 2 2 2 3 8 7" xfId="18459"/>
    <cellStyle name="Output 2 2 2 3 9" xfId="2583"/>
    <cellStyle name="Output 2 2 2 3 9 2" xfId="5810"/>
    <cellStyle name="Output 2 2 2 3 9 3" xfId="8337"/>
    <cellStyle name="Output 2 2 2 3 9 4" xfId="10851"/>
    <cellStyle name="Output 2 2 2 3 9 5" xfId="13155"/>
    <cellStyle name="Output 2 2 2 3 9 6" xfId="15619"/>
    <cellStyle name="Output 2 2 2 3 9 7" xfId="17863"/>
    <cellStyle name="Output 2 2 2 4" xfId="675"/>
    <cellStyle name="Output 2 2 2 4 10" xfId="1244"/>
    <cellStyle name="Output 2 2 2 4 10 2" xfId="4473"/>
    <cellStyle name="Output 2 2 2 4 10 3" xfId="6999"/>
    <cellStyle name="Output 2 2 2 4 10 4" xfId="9527"/>
    <cellStyle name="Output 2 2 2 4 10 5" xfId="11822"/>
    <cellStyle name="Output 2 2 2 4 10 6" xfId="14289"/>
    <cellStyle name="Output 2 2 2 4 10 7" xfId="16539"/>
    <cellStyle name="Output 2 2 2 4 11" xfId="3974"/>
    <cellStyle name="Output 2 2 2 4 12" xfId="4272"/>
    <cellStyle name="Output 2 2 2 4 13" xfId="3527"/>
    <cellStyle name="Output 2 2 2 4 14" xfId="14058"/>
    <cellStyle name="Output 2 2 2 4 15" xfId="20136"/>
    <cellStyle name="Output 2 2 2 4 16" xfId="20777"/>
    <cellStyle name="Output 2 2 2 4 2" xfId="1953"/>
    <cellStyle name="Output 2 2 2 4 2 2" xfId="5182"/>
    <cellStyle name="Output 2 2 2 4 2 3" xfId="7707"/>
    <cellStyle name="Output 2 2 2 4 2 4" xfId="10223"/>
    <cellStyle name="Output 2 2 2 4 2 5" xfId="12527"/>
    <cellStyle name="Output 2 2 2 4 2 6" xfId="14992"/>
    <cellStyle name="Output 2 2 2 4 2 7" xfId="17236"/>
    <cellStyle name="Output 2 2 2 4 3" xfId="2199"/>
    <cellStyle name="Output 2 2 2 4 3 2" xfId="5426"/>
    <cellStyle name="Output 2 2 2 4 3 3" xfId="7953"/>
    <cellStyle name="Output 2 2 2 4 3 4" xfId="10467"/>
    <cellStyle name="Output 2 2 2 4 3 5" xfId="12771"/>
    <cellStyle name="Output 2 2 2 4 3 6" xfId="15235"/>
    <cellStyle name="Output 2 2 2 4 3 7" xfId="17479"/>
    <cellStyle name="Output 2 2 2 4 4" xfId="2449"/>
    <cellStyle name="Output 2 2 2 4 4 2" xfId="5676"/>
    <cellStyle name="Output 2 2 2 4 4 3" xfId="8203"/>
    <cellStyle name="Output 2 2 2 4 4 4" xfId="10717"/>
    <cellStyle name="Output 2 2 2 4 4 5" xfId="13021"/>
    <cellStyle name="Output 2 2 2 4 4 6" xfId="15485"/>
    <cellStyle name="Output 2 2 2 4 4 7" xfId="17729"/>
    <cellStyle name="Output 2 2 2 4 5" xfId="1485"/>
    <cellStyle name="Output 2 2 2 4 5 2" xfId="4714"/>
    <cellStyle name="Output 2 2 2 4 5 3" xfId="7239"/>
    <cellStyle name="Output 2 2 2 4 5 4" xfId="9766"/>
    <cellStyle name="Output 2 2 2 4 5 5" xfId="12060"/>
    <cellStyle name="Output 2 2 2 4 5 6" xfId="14530"/>
    <cellStyle name="Output 2 2 2 4 5 7" xfId="16776"/>
    <cellStyle name="Output 2 2 2 4 6" xfId="2907"/>
    <cellStyle name="Output 2 2 2 4 6 2" xfId="6133"/>
    <cellStyle name="Output 2 2 2 4 6 3" xfId="8661"/>
    <cellStyle name="Output 2 2 2 4 6 4" xfId="11174"/>
    <cellStyle name="Output 2 2 2 4 6 5" xfId="13478"/>
    <cellStyle name="Output 2 2 2 4 6 6" xfId="15941"/>
    <cellStyle name="Output 2 2 2 4 6 7" xfId="18184"/>
    <cellStyle name="Output 2 2 2 4 7" xfId="3091"/>
    <cellStyle name="Output 2 2 2 4 7 2" xfId="6316"/>
    <cellStyle name="Output 2 2 2 4 7 3" xfId="8845"/>
    <cellStyle name="Output 2 2 2 4 7 4" xfId="11356"/>
    <cellStyle name="Output 2 2 2 4 7 5" xfId="13661"/>
    <cellStyle name="Output 2 2 2 4 7 6" xfId="16125"/>
    <cellStyle name="Output 2 2 2 4 7 7" xfId="18365"/>
    <cellStyle name="Output 2 2 2 4 8" xfId="3290"/>
    <cellStyle name="Output 2 2 2 4 8 2" xfId="6515"/>
    <cellStyle name="Output 2 2 2 4 8 3" xfId="9044"/>
    <cellStyle name="Output 2 2 2 4 8 4" xfId="11555"/>
    <cellStyle name="Output 2 2 2 4 8 5" xfId="13859"/>
    <cellStyle name="Output 2 2 2 4 8 6" xfId="16324"/>
    <cellStyle name="Output 2 2 2 4 8 7" xfId="18563"/>
    <cellStyle name="Output 2 2 2 4 9" xfId="3439"/>
    <cellStyle name="Output 2 2 2 4 9 2" xfId="6664"/>
    <cellStyle name="Output 2 2 2 4 9 3" xfId="9193"/>
    <cellStyle name="Output 2 2 2 4 9 4" xfId="11704"/>
    <cellStyle name="Output 2 2 2 4 9 5" xfId="14008"/>
    <cellStyle name="Output 2 2 2 4 9 6" xfId="16473"/>
    <cellStyle name="Output 2 2 2 4 9 7" xfId="18712"/>
    <cellStyle name="Output 2 2 2 5" xfId="657"/>
    <cellStyle name="Output 2 2 2 5 10" xfId="1227"/>
    <cellStyle name="Output 2 2 2 5 10 2" xfId="4456"/>
    <cellStyle name="Output 2 2 2 5 10 3" xfId="6983"/>
    <cellStyle name="Output 2 2 2 5 10 4" xfId="9510"/>
    <cellStyle name="Output 2 2 2 5 10 5" xfId="11806"/>
    <cellStyle name="Output 2 2 2 5 10 6" xfId="14272"/>
    <cellStyle name="Output 2 2 2 5 10 7" xfId="16523"/>
    <cellStyle name="Output 2 2 2 5 11" xfId="3957"/>
    <cellStyle name="Output 2 2 2 5 12" xfId="3591"/>
    <cellStyle name="Output 2 2 2 5 13" xfId="9419"/>
    <cellStyle name="Output 2 2 2 5 14" xfId="6923"/>
    <cellStyle name="Output 2 2 2 5 15" xfId="20173"/>
    <cellStyle name="Output 2 2 2 5 16" xfId="20811"/>
    <cellStyle name="Output 2 2 2 5 2" xfId="1935"/>
    <cellStyle name="Output 2 2 2 5 2 2" xfId="5164"/>
    <cellStyle name="Output 2 2 2 5 2 3" xfId="7689"/>
    <cellStyle name="Output 2 2 2 5 2 4" xfId="10205"/>
    <cellStyle name="Output 2 2 2 5 2 5" xfId="12509"/>
    <cellStyle name="Output 2 2 2 5 2 6" xfId="14974"/>
    <cellStyle name="Output 2 2 2 5 2 7" xfId="17218"/>
    <cellStyle name="Output 2 2 2 5 3" xfId="2181"/>
    <cellStyle name="Output 2 2 2 5 3 2" xfId="5409"/>
    <cellStyle name="Output 2 2 2 5 3 3" xfId="7935"/>
    <cellStyle name="Output 2 2 2 5 3 4" xfId="10450"/>
    <cellStyle name="Output 2 2 2 5 3 5" xfId="12754"/>
    <cellStyle name="Output 2 2 2 5 3 6" xfId="15218"/>
    <cellStyle name="Output 2 2 2 5 3 7" xfId="17462"/>
    <cellStyle name="Output 2 2 2 5 4" xfId="2433"/>
    <cellStyle name="Output 2 2 2 5 4 2" xfId="5660"/>
    <cellStyle name="Output 2 2 2 5 4 3" xfId="8187"/>
    <cellStyle name="Output 2 2 2 5 4 4" xfId="10701"/>
    <cellStyle name="Output 2 2 2 5 4 5" xfId="13005"/>
    <cellStyle name="Output 2 2 2 5 4 6" xfId="15469"/>
    <cellStyle name="Output 2 2 2 5 4 7" xfId="17713"/>
    <cellStyle name="Output 2 2 2 5 5" xfId="2400"/>
    <cellStyle name="Output 2 2 2 5 5 2" xfId="5627"/>
    <cellStyle name="Output 2 2 2 5 5 3" xfId="8154"/>
    <cellStyle name="Output 2 2 2 5 5 4" xfId="10668"/>
    <cellStyle name="Output 2 2 2 5 5 5" xfId="12972"/>
    <cellStyle name="Output 2 2 2 5 5 6" xfId="15436"/>
    <cellStyle name="Output 2 2 2 5 5 7" xfId="17680"/>
    <cellStyle name="Output 2 2 2 5 6" xfId="2891"/>
    <cellStyle name="Output 2 2 2 5 6 2" xfId="6117"/>
    <cellStyle name="Output 2 2 2 5 6 3" xfId="8645"/>
    <cellStyle name="Output 2 2 2 5 6 4" xfId="11158"/>
    <cellStyle name="Output 2 2 2 5 6 5" xfId="13462"/>
    <cellStyle name="Output 2 2 2 5 6 6" xfId="15925"/>
    <cellStyle name="Output 2 2 2 5 6 7" xfId="18168"/>
    <cellStyle name="Output 2 2 2 5 7" xfId="3075"/>
    <cellStyle name="Output 2 2 2 5 7 2" xfId="6300"/>
    <cellStyle name="Output 2 2 2 5 7 3" xfId="8829"/>
    <cellStyle name="Output 2 2 2 5 7 4" xfId="11340"/>
    <cellStyle name="Output 2 2 2 5 7 5" xfId="13645"/>
    <cellStyle name="Output 2 2 2 5 7 6" xfId="16109"/>
    <cellStyle name="Output 2 2 2 5 7 7" xfId="18349"/>
    <cellStyle name="Output 2 2 2 5 8" xfId="3272"/>
    <cellStyle name="Output 2 2 2 5 8 2" xfId="6497"/>
    <cellStyle name="Output 2 2 2 5 8 3" xfId="9026"/>
    <cellStyle name="Output 2 2 2 5 8 4" xfId="11537"/>
    <cellStyle name="Output 2 2 2 5 8 5" xfId="13841"/>
    <cellStyle name="Output 2 2 2 5 8 6" xfId="16306"/>
    <cellStyle name="Output 2 2 2 5 8 7" xfId="18545"/>
    <cellStyle name="Output 2 2 2 5 9" xfId="2882"/>
    <cellStyle name="Output 2 2 2 5 9 2" xfId="6108"/>
    <cellStyle name="Output 2 2 2 5 9 3" xfId="8636"/>
    <cellStyle name="Output 2 2 2 5 9 4" xfId="11149"/>
    <cellStyle name="Output 2 2 2 5 9 5" xfId="13453"/>
    <cellStyle name="Output 2 2 2 5 9 6" xfId="15916"/>
    <cellStyle name="Output 2 2 2 5 9 7" xfId="18159"/>
    <cellStyle name="Output 2 2 2 6" xfId="645"/>
    <cellStyle name="Output 2 2 2 6 10" xfId="1216"/>
    <cellStyle name="Output 2 2 2 6 10 2" xfId="4445"/>
    <cellStyle name="Output 2 2 2 6 10 3" xfId="6975"/>
    <cellStyle name="Output 2 2 2 6 10 4" xfId="9501"/>
    <cellStyle name="Output 2 2 2 6 10 5" xfId="11799"/>
    <cellStyle name="Output 2 2 2 6 10 6" xfId="14264"/>
    <cellStyle name="Output 2 2 2 6 10 7" xfId="16519"/>
    <cellStyle name="Output 2 2 2 6 11" xfId="3945"/>
    <cellStyle name="Output 2 2 2 6 12" xfId="3782"/>
    <cellStyle name="Output 2 2 2 6 13" xfId="6914"/>
    <cellStyle name="Output 2 2 2 6 14" xfId="10379"/>
    <cellStyle name="Output 2 2 2 6 15" xfId="20569"/>
    <cellStyle name="Output 2 2 2 6 16" xfId="20855"/>
    <cellStyle name="Output 2 2 2 6 2" xfId="1924"/>
    <cellStyle name="Output 2 2 2 6 2 2" xfId="5153"/>
    <cellStyle name="Output 2 2 2 6 2 3" xfId="7678"/>
    <cellStyle name="Output 2 2 2 6 2 4" xfId="10195"/>
    <cellStyle name="Output 2 2 2 6 2 5" xfId="12499"/>
    <cellStyle name="Output 2 2 2 6 2 6" xfId="14963"/>
    <cellStyle name="Output 2 2 2 6 2 7" xfId="17208"/>
    <cellStyle name="Output 2 2 2 6 3" xfId="2172"/>
    <cellStyle name="Output 2 2 2 6 3 2" xfId="5400"/>
    <cellStyle name="Output 2 2 2 6 3 3" xfId="7926"/>
    <cellStyle name="Output 2 2 2 6 3 4" xfId="10442"/>
    <cellStyle name="Output 2 2 2 6 3 5" xfId="12745"/>
    <cellStyle name="Output 2 2 2 6 3 6" xfId="15210"/>
    <cellStyle name="Output 2 2 2 6 3 7" xfId="17454"/>
    <cellStyle name="Output 2 2 2 6 4" xfId="2423"/>
    <cellStyle name="Output 2 2 2 6 4 2" xfId="5650"/>
    <cellStyle name="Output 2 2 2 6 4 3" xfId="8177"/>
    <cellStyle name="Output 2 2 2 6 4 4" xfId="10691"/>
    <cellStyle name="Output 2 2 2 6 4 5" xfId="12995"/>
    <cellStyle name="Output 2 2 2 6 4 6" xfId="15459"/>
    <cellStyle name="Output 2 2 2 6 4 7" xfId="17703"/>
    <cellStyle name="Output 2 2 2 6 5" xfId="2538"/>
    <cellStyle name="Output 2 2 2 6 5 2" xfId="5765"/>
    <cellStyle name="Output 2 2 2 6 5 3" xfId="8292"/>
    <cellStyle name="Output 2 2 2 6 5 4" xfId="10806"/>
    <cellStyle name="Output 2 2 2 6 5 5" xfId="13110"/>
    <cellStyle name="Output 2 2 2 6 5 6" xfId="15574"/>
    <cellStyle name="Output 2 2 2 6 5 7" xfId="17818"/>
    <cellStyle name="Output 2 2 2 6 6" xfId="2880"/>
    <cellStyle name="Output 2 2 2 6 6 2" xfId="6106"/>
    <cellStyle name="Output 2 2 2 6 6 3" xfId="8634"/>
    <cellStyle name="Output 2 2 2 6 6 4" xfId="11147"/>
    <cellStyle name="Output 2 2 2 6 6 5" xfId="13451"/>
    <cellStyle name="Output 2 2 2 6 6 6" xfId="15914"/>
    <cellStyle name="Output 2 2 2 6 6 7" xfId="18157"/>
    <cellStyle name="Output 2 2 2 6 7" xfId="3065"/>
    <cellStyle name="Output 2 2 2 6 7 2" xfId="6291"/>
    <cellStyle name="Output 2 2 2 6 7 3" xfId="8819"/>
    <cellStyle name="Output 2 2 2 6 7 4" xfId="11331"/>
    <cellStyle name="Output 2 2 2 6 7 5" xfId="13636"/>
    <cellStyle name="Output 2 2 2 6 7 6" xfId="16099"/>
    <cellStyle name="Output 2 2 2 6 7 7" xfId="18341"/>
    <cellStyle name="Output 2 2 2 6 8" xfId="3263"/>
    <cellStyle name="Output 2 2 2 6 8 2" xfId="6488"/>
    <cellStyle name="Output 2 2 2 6 8 3" xfId="9017"/>
    <cellStyle name="Output 2 2 2 6 8 4" xfId="11528"/>
    <cellStyle name="Output 2 2 2 6 8 5" xfId="13832"/>
    <cellStyle name="Output 2 2 2 6 8 6" xfId="16297"/>
    <cellStyle name="Output 2 2 2 6 8 7" xfId="18536"/>
    <cellStyle name="Output 2 2 2 6 9" xfId="2575"/>
    <cellStyle name="Output 2 2 2 6 9 2" xfId="5802"/>
    <cellStyle name="Output 2 2 2 6 9 3" xfId="8329"/>
    <cellStyle name="Output 2 2 2 6 9 4" xfId="10843"/>
    <cellStyle name="Output 2 2 2 6 9 5" xfId="13147"/>
    <cellStyle name="Output 2 2 2 6 9 6" xfId="15611"/>
    <cellStyle name="Output 2 2 2 6 9 7" xfId="17855"/>
    <cellStyle name="Output 2 2 2 7" xfId="1512"/>
    <cellStyle name="Output 2 2 2 7 10" xfId="20886"/>
    <cellStyle name="Output 2 2 2 7 2" xfId="4741"/>
    <cellStyle name="Output 2 2 2 7 3" xfId="7266"/>
    <cellStyle name="Output 2 2 2 7 4" xfId="9793"/>
    <cellStyle name="Output 2 2 2 7 5" xfId="12087"/>
    <cellStyle name="Output 2 2 2 7 6" xfId="14557"/>
    <cellStyle name="Output 2 2 2 7 7" xfId="16803"/>
    <cellStyle name="Output 2 2 2 7 8" xfId="20247"/>
    <cellStyle name="Output 2 2 2 7 9" xfId="20600"/>
    <cellStyle name="Output 2 2 2 8" xfId="1414"/>
    <cellStyle name="Output 2 2 2 8 10" xfId="20918"/>
    <cellStyle name="Output 2 2 2 8 2" xfId="4643"/>
    <cellStyle name="Output 2 2 2 8 3" xfId="7168"/>
    <cellStyle name="Output 2 2 2 8 4" xfId="9695"/>
    <cellStyle name="Output 2 2 2 8 5" xfId="11989"/>
    <cellStyle name="Output 2 2 2 8 6" xfId="14459"/>
    <cellStyle name="Output 2 2 2 8 7" xfId="16705"/>
    <cellStyle name="Output 2 2 2 8 8" xfId="20281"/>
    <cellStyle name="Output 2 2 2 8 9" xfId="20633"/>
    <cellStyle name="Output 2 2 2 9" xfId="2103"/>
    <cellStyle name="Output 2 2 2 9 10" xfId="20940"/>
    <cellStyle name="Output 2 2 2 9 2" xfId="5331"/>
    <cellStyle name="Output 2 2 2 9 3" xfId="7857"/>
    <cellStyle name="Output 2 2 2 9 4" xfId="10373"/>
    <cellStyle name="Output 2 2 2 9 5" xfId="12676"/>
    <cellStyle name="Output 2 2 2 9 6" xfId="15142"/>
    <cellStyle name="Output 2 2 2 9 7" xfId="17385"/>
    <cellStyle name="Output 2 2 2 9 8" xfId="20303"/>
    <cellStyle name="Output 2 2 2 9 9" xfId="20655"/>
    <cellStyle name="Output 2 2 20" xfId="18994"/>
    <cellStyle name="Output 2 2 21" xfId="19109"/>
    <cellStyle name="Output 2 2 22" xfId="18743"/>
    <cellStyle name="Output 2 2 23" xfId="19015"/>
    <cellStyle name="Output 2 2 24" xfId="18746"/>
    <cellStyle name="Output 2 2 25" xfId="19306"/>
    <cellStyle name="Output 2 2 26" xfId="19330"/>
    <cellStyle name="Output 2 2 27" xfId="19419"/>
    <cellStyle name="Output 2 2 28" xfId="19291"/>
    <cellStyle name="Output 2 2 29" xfId="19682"/>
    <cellStyle name="Output 2 2 3" xfId="369"/>
    <cellStyle name="Output 2 2 3 10" xfId="2535"/>
    <cellStyle name="Output 2 2 3 10 10" xfId="20975"/>
    <cellStyle name="Output 2 2 3 10 2" xfId="5762"/>
    <cellStyle name="Output 2 2 3 10 3" xfId="8289"/>
    <cellStyle name="Output 2 2 3 10 4" xfId="10803"/>
    <cellStyle name="Output 2 2 3 10 5" xfId="13107"/>
    <cellStyle name="Output 2 2 3 10 6" xfId="15571"/>
    <cellStyle name="Output 2 2 3 10 7" xfId="17815"/>
    <cellStyle name="Output 2 2 3 10 8" xfId="20338"/>
    <cellStyle name="Output 2 2 3 10 9" xfId="20690"/>
    <cellStyle name="Output 2 2 3 11" xfId="2796"/>
    <cellStyle name="Output 2 2 3 11 2" xfId="6022"/>
    <cellStyle name="Output 2 2 3 11 3" xfId="8550"/>
    <cellStyle name="Output 2 2 3 11 4" xfId="11064"/>
    <cellStyle name="Output 2 2 3 11 5" xfId="13367"/>
    <cellStyle name="Output 2 2 3 11 6" xfId="15832"/>
    <cellStyle name="Output 2 2 3 11 7" xfId="18073"/>
    <cellStyle name="Output 2 2 3 12" xfId="2801"/>
    <cellStyle name="Output 2 2 3 12 2" xfId="6027"/>
    <cellStyle name="Output 2 2 3 12 3" xfId="8555"/>
    <cellStyle name="Output 2 2 3 12 4" xfId="11068"/>
    <cellStyle name="Output 2 2 3 12 5" xfId="13372"/>
    <cellStyle name="Output 2 2 3 12 6" xfId="15836"/>
    <cellStyle name="Output 2 2 3 12 7" xfId="18078"/>
    <cellStyle name="Output 2 2 3 13" xfId="951"/>
    <cellStyle name="Output 2 2 3 13 2" xfId="4214"/>
    <cellStyle name="Output 2 2 3 13 3" xfId="6756"/>
    <cellStyle name="Output 2 2 3 13 4" xfId="9286"/>
    <cellStyle name="Output 2 2 3 13 5" xfId="3814"/>
    <cellStyle name="Output 2 2 3 13 6" xfId="14085"/>
    <cellStyle name="Output 2 2 3 13 7" xfId="4110"/>
    <cellStyle name="Output 2 2 3 14" xfId="3516"/>
    <cellStyle name="Output 2 2 3 15" xfId="3562"/>
    <cellStyle name="Output 2 2 3 16" xfId="9267"/>
    <cellStyle name="Output 2 2 3 17" xfId="14231"/>
    <cellStyle name="Output 2 2 3 18" xfId="18963"/>
    <cellStyle name="Output 2 2 3 19" xfId="19101"/>
    <cellStyle name="Output 2 2 3 2" xfId="602"/>
    <cellStyle name="Output 2 2 3 2 10" xfId="1173"/>
    <cellStyle name="Output 2 2 3 2 10 2" xfId="4405"/>
    <cellStyle name="Output 2 2 3 2 10 3" xfId="6940"/>
    <cellStyle name="Output 2 2 3 2 10 4" xfId="9470"/>
    <cellStyle name="Output 2 2 3 2 10 5" xfId="11774"/>
    <cellStyle name="Output 2 2 3 2 10 6" xfId="14237"/>
    <cellStyle name="Output 2 2 3 2 10 7" xfId="16504"/>
    <cellStyle name="Output 2 2 3 2 11" xfId="3913"/>
    <cellStyle name="Output 2 2 3 2 12" xfId="4344"/>
    <cellStyle name="Output 2 2 3 2 13" xfId="4446"/>
    <cellStyle name="Output 2 2 3 2 14" xfId="12226"/>
    <cellStyle name="Output 2 2 3 2 15" xfId="20104"/>
    <cellStyle name="Output 2 2 3 2 16" xfId="20747"/>
    <cellStyle name="Output 2 2 3 2 2" xfId="1885"/>
    <cellStyle name="Output 2 2 3 2 2 2" xfId="5114"/>
    <cellStyle name="Output 2 2 3 2 2 3" xfId="7639"/>
    <cellStyle name="Output 2 2 3 2 2 4" xfId="10156"/>
    <cellStyle name="Output 2 2 3 2 2 5" xfId="12460"/>
    <cellStyle name="Output 2 2 3 2 2 6" xfId="14924"/>
    <cellStyle name="Output 2 2 3 2 2 7" xfId="17169"/>
    <cellStyle name="Output 2 2 3 2 3" xfId="2134"/>
    <cellStyle name="Output 2 2 3 2 3 2" xfId="5362"/>
    <cellStyle name="Output 2 2 3 2 3 3" xfId="7888"/>
    <cellStyle name="Output 2 2 3 2 3 4" xfId="10404"/>
    <cellStyle name="Output 2 2 3 2 3 5" xfId="12707"/>
    <cellStyle name="Output 2 2 3 2 3 6" xfId="15172"/>
    <cellStyle name="Output 2 2 3 2 3 7" xfId="17416"/>
    <cellStyle name="Output 2 2 3 2 4" xfId="2386"/>
    <cellStyle name="Output 2 2 3 2 4 2" xfId="5613"/>
    <cellStyle name="Output 2 2 3 2 4 3" xfId="8140"/>
    <cellStyle name="Output 2 2 3 2 4 4" xfId="10654"/>
    <cellStyle name="Output 2 2 3 2 4 5" xfId="12958"/>
    <cellStyle name="Output 2 2 3 2 4 6" xfId="15422"/>
    <cellStyle name="Output 2 2 3 2 4 7" xfId="17666"/>
    <cellStyle name="Output 2 2 3 2 5" xfId="2074"/>
    <cellStyle name="Output 2 2 3 2 5 2" xfId="5302"/>
    <cellStyle name="Output 2 2 3 2 5 3" xfId="7828"/>
    <cellStyle name="Output 2 2 3 2 5 4" xfId="10344"/>
    <cellStyle name="Output 2 2 3 2 5 5" xfId="12647"/>
    <cellStyle name="Output 2 2 3 2 5 6" xfId="15113"/>
    <cellStyle name="Output 2 2 3 2 5 7" xfId="17356"/>
    <cellStyle name="Output 2 2 3 2 6" xfId="2848"/>
    <cellStyle name="Output 2 2 3 2 6 2" xfId="6074"/>
    <cellStyle name="Output 2 2 3 2 6 3" xfId="8602"/>
    <cellStyle name="Output 2 2 3 2 6 4" xfId="11115"/>
    <cellStyle name="Output 2 2 3 2 6 5" xfId="13419"/>
    <cellStyle name="Output 2 2 3 2 6 6" xfId="15882"/>
    <cellStyle name="Output 2 2 3 2 6 7" xfId="18125"/>
    <cellStyle name="Output 2 2 3 2 7" xfId="3036"/>
    <cellStyle name="Output 2 2 3 2 7 2" xfId="6262"/>
    <cellStyle name="Output 2 2 3 2 7 3" xfId="8790"/>
    <cellStyle name="Output 2 2 3 2 7 4" xfId="11302"/>
    <cellStyle name="Output 2 2 3 2 7 5" xfId="13607"/>
    <cellStyle name="Output 2 2 3 2 7 6" xfId="16070"/>
    <cellStyle name="Output 2 2 3 2 7 7" xfId="18312"/>
    <cellStyle name="Output 2 2 3 2 8" xfId="3239"/>
    <cellStyle name="Output 2 2 3 2 8 2" xfId="6464"/>
    <cellStyle name="Output 2 2 3 2 8 3" xfId="8993"/>
    <cellStyle name="Output 2 2 3 2 8 4" xfId="11504"/>
    <cellStyle name="Output 2 2 3 2 8 5" xfId="13808"/>
    <cellStyle name="Output 2 2 3 2 8 6" xfId="16273"/>
    <cellStyle name="Output 2 2 3 2 8 7" xfId="18512"/>
    <cellStyle name="Output 2 2 3 2 9" xfId="3393"/>
    <cellStyle name="Output 2 2 3 2 9 2" xfId="6618"/>
    <cellStyle name="Output 2 2 3 2 9 3" xfId="9147"/>
    <cellStyle name="Output 2 2 3 2 9 4" xfId="11658"/>
    <cellStyle name="Output 2 2 3 2 9 5" xfId="13962"/>
    <cellStyle name="Output 2 2 3 2 9 6" xfId="16427"/>
    <cellStyle name="Output 2 2 3 2 9 7" xfId="18666"/>
    <cellStyle name="Output 2 2 3 20" xfId="19137"/>
    <cellStyle name="Output 2 2 3 21" xfId="19173"/>
    <cellStyle name="Output 2 2 3 22" xfId="19201"/>
    <cellStyle name="Output 2 2 3 23" xfId="19229"/>
    <cellStyle name="Output 2 2 3 24" xfId="19257"/>
    <cellStyle name="Output 2 2 3 25" xfId="19556"/>
    <cellStyle name="Output 2 2 3 26" xfId="19590"/>
    <cellStyle name="Output 2 2 3 27" xfId="19616"/>
    <cellStyle name="Output 2 2 3 28" xfId="19641"/>
    <cellStyle name="Output 2 2 3 29" xfId="19932"/>
    <cellStyle name="Output 2 2 3 3" xfId="698"/>
    <cellStyle name="Output 2 2 3 3 10" xfId="1267"/>
    <cellStyle name="Output 2 2 3 3 10 2" xfId="4496"/>
    <cellStyle name="Output 2 2 3 3 10 3" xfId="7022"/>
    <cellStyle name="Output 2 2 3 3 10 4" xfId="9550"/>
    <cellStyle name="Output 2 2 3 3 10 5" xfId="11845"/>
    <cellStyle name="Output 2 2 3 3 10 6" xfId="14312"/>
    <cellStyle name="Output 2 2 3 3 10 7" xfId="16562"/>
    <cellStyle name="Output 2 2 3 3 11" xfId="3997"/>
    <cellStyle name="Output 2 2 3 3 12" xfId="4340"/>
    <cellStyle name="Output 2 2 3 3 13" xfId="6971"/>
    <cellStyle name="Output 2 2 3 3 14" xfId="14225"/>
    <cellStyle name="Output 2 2 3 3 15" xfId="20138"/>
    <cellStyle name="Output 2 2 3 3 16" xfId="20779"/>
    <cellStyle name="Output 2 2 3 3 2" xfId="1976"/>
    <cellStyle name="Output 2 2 3 3 2 2" xfId="5205"/>
    <cellStyle name="Output 2 2 3 3 2 3" xfId="7730"/>
    <cellStyle name="Output 2 2 3 3 2 4" xfId="10246"/>
    <cellStyle name="Output 2 2 3 3 2 5" xfId="12550"/>
    <cellStyle name="Output 2 2 3 3 2 6" xfId="15015"/>
    <cellStyle name="Output 2 2 3 3 2 7" xfId="17259"/>
    <cellStyle name="Output 2 2 3 3 3" xfId="2222"/>
    <cellStyle name="Output 2 2 3 3 3 2" xfId="5449"/>
    <cellStyle name="Output 2 2 3 3 3 3" xfId="7976"/>
    <cellStyle name="Output 2 2 3 3 3 4" xfId="10490"/>
    <cellStyle name="Output 2 2 3 3 3 5" xfId="12794"/>
    <cellStyle name="Output 2 2 3 3 3 6" xfId="15258"/>
    <cellStyle name="Output 2 2 3 3 3 7" xfId="17502"/>
    <cellStyle name="Output 2 2 3 3 4" xfId="2472"/>
    <cellStyle name="Output 2 2 3 3 4 2" xfId="5699"/>
    <cellStyle name="Output 2 2 3 3 4 3" xfId="8226"/>
    <cellStyle name="Output 2 2 3 3 4 4" xfId="10740"/>
    <cellStyle name="Output 2 2 3 3 4 5" xfId="13044"/>
    <cellStyle name="Output 2 2 3 3 4 6" xfId="15508"/>
    <cellStyle name="Output 2 2 3 3 4 7" xfId="17752"/>
    <cellStyle name="Output 2 2 3 3 5" xfId="1738"/>
    <cellStyle name="Output 2 2 3 3 5 2" xfId="4967"/>
    <cellStyle name="Output 2 2 3 3 5 3" xfId="7492"/>
    <cellStyle name="Output 2 2 3 3 5 4" xfId="10012"/>
    <cellStyle name="Output 2 2 3 3 5 5" xfId="12313"/>
    <cellStyle name="Output 2 2 3 3 5 6" xfId="14779"/>
    <cellStyle name="Output 2 2 3 3 5 7" xfId="17024"/>
    <cellStyle name="Output 2 2 3 3 6" xfId="2930"/>
    <cellStyle name="Output 2 2 3 3 6 2" xfId="6156"/>
    <cellStyle name="Output 2 2 3 3 6 3" xfId="8684"/>
    <cellStyle name="Output 2 2 3 3 6 4" xfId="11197"/>
    <cellStyle name="Output 2 2 3 3 6 5" xfId="13501"/>
    <cellStyle name="Output 2 2 3 3 6 6" xfId="15964"/>
    <cellStyle name="Output 2 2 3 3 6 7" xfId="18207"/>
    <cellStyle name="Output 2 2 3 3 7" xfId="3114"/>
    <cellStyle name="Output 2 2 3 3 7 2" xfId="6339"/>
    <cellStyle name="Output 2 2 3 3 7 3" xfId="8868"/>
    <cellStyle name="Output 2 2 3 3 7 4" xfId="11379"/>
    <cellStyle name="Output 2 2 3 3 7 5" xfId="13684"/>
    <cellStyle name="Output 2 2 3 3 7 6" xfId="16148"/>
    <cellStyle name="Output 2 2 3 3 7 7" xfId="18388"/>
    <cellStyle name="Output 2 2 3 3 8" xfId="3313"/>
    <cellStyle name="Output 2 2 3 3 8 2" xfId="6538"/>
    <cellStyle name="Output 2 2 3 3 8 3" xfId="9067"/>
    <cellStyle name="Output 2 2 3 3 8 4" xfId="11578"/>
    <cellStyle name="Output 2 2 3 3 8 5" xfId="13882"/>
    <cellStyle name="Output 2 2 3 3 8 6" xfId="16347"/>
    <cellStyle name="Output 2 2 3 3 8 7" xfId="18586"/>
    <cellStyle name="Output 2 2 3 3 9" xfId="1818"/>
    <cellStyle name="Output 2 2 3 3 9 2" xfId="5047"/>
    <cellStyle name="Output 2 2 3 3 9 3" xfId="7572"/>
    <cellStyle name="Output 2 2 3 3 9 4" xfId="10090"/>
    <cellStyle name="Output 2 2 3 3 9 5" xfId="12393"/>
    <cellStyle name="Output 2 2 3 3 9 6" xfId="14858"/>
    <cellStyle name="Output 2 2 3 3 9 7" xfId="17102"/>
    <cellStyle name="Output 2 2 3 30" xfId="21158"/>
    <cellStyle name="Output 2 2 3 4" xfId="398"/>
    <cellStyle name="Output 2 2 3 4 10" xfId="971"/>
    <cellStyle name="Output 2 2 3 4 10 2" xfId="4234"/>
    <cellStyle name="Output 2 2 3 4 10 3" xfId="6775"/>
    <cellStyle name="Output 2 2 3 4 10 4" xfId="9305"/>
    <cellStyle name="Output 2 2 3 4 10 5" xfId="9658"/>
    <cellStyle name="Output 2 2 3 4 10 6" xfId="14104"/>
    <cellStyle name="Output 2 2 3 4 10 7" xfId="14266"/>
    <cellStyle name="Output 2 2 3 4 11" xfId="3745"/>
    <cellStyle name="Output 2 2 3 4 12" xfId="3936"/>
    <cellStyle name="Output 2 2 3 4 13" xfId="9427"/>
    <cellStyle name="Output 2 2 3 4 14" xfId="14074"/>
    <cellStyle name="Output 2 2 3 4 15" xfId="20175"/>
    <cellStyle name="Output 2 2 3 4 16" xfId="20813"/>
    <cellStyle name="Output 2 2 3 4 2" xfId="1701"/>
    <cellStyle name="Output 2 2 3 4 2 2" xfId="4930"/>
    <cellStyle name="Output 2 2 3 4 2 3" xfId="7455"/>
    <cellStyle name="Output 2 2 3 4 2 4" xfId="9977"/>
    <cellStyle name="Output 2 2 3 4 2 5" xfId="12276"/>
    <cellStyle name="Output 2 2 3 4 2 6" xfId="14743"/>
    <cellStyle name="Output 2 2 3 4 2 7" xfId="16988"/>
    <cellStyle name="Output 2 2 3 4 3" xfId="1382"/>
    <cellStyle name="Output 2 2 3 4 3 2" xfId="4611"/>
    <cellStyle name="Output 2 2 3 4 3 3" xfId="7136"/>
    <cellStyle name="Output 2 2 3 4 3 4" xfId="9665"/>
    <cellStyle name="Output 2 2 3 4 3 5" xfId="11958"/>
    <cellStyle name="Output 2 2 3 4 3 6" xfId="14427"/>
    <cellStyle name="Output 2 2 3 4 3 7" xfId="16675"/>
    <cellStyle name="Output 2 2 3 4 4" xfId="1914"/>
    <cellStyle name="Output 2 2 3 4 4 2" xfId="5143"/>
    <cellStyle name="Output 2 2 3 4 4 3" xfId="7668"/>
    <cellStyle name="Output 2 2 3 4 4 4" xfId="10185"/>
    <cellStyle name="Output 2 2 3 4 4 5" xfId="12489"/>
    <cellStyle name="Output 2 2 3 4 4 6" xfId="14953"/>
    <cellStyle name="Output 2 2 3 4 4 7" xfId="17198"/>
    <cellStyle name="Output 2 2 3 4 5" xfId="1872"/>
    <cellStyle name="Output 2 2 3 4 5 2" xfId="5101"/>
    <cellStyle name="Output 2 2 3 4 5 3" xfId="7626"/>
    <cellStyle name="Output 2 2 3 4 5 4" xfId="10143"/>
    <cellStyle name="Output 2 2 3 4 5 5" xfId="12447"/>
    <cellStyle name="Output 2 2 3 4 5 6" xfId="14911"/>
    <cellStyle name="Output 2 2 3 4 5 7" xfId="17156"/>
    <cellStyle name="Output 2 2 3 4 6" xfId="2672"/>
    <cellStyle name="Output 2 2 3 4 6 2" xfId="5899"/>
    <cellStyle name="Output 2 2 3 4 6 3" xfId="8426"/>
    <cellStyle name="Output 2 2 3 4 6 4" xfId="10940"/>
    <cellStyle name="Output 2 2 3 4 6 5" xfId="13244"/>
    <cellStyle name="Output 2 2 3 4 6 6" xfId="15708"/>
    <cellStyle name="Output 2 2 3 4 6 7" xfId="17950"/>
    <cellStyle name="Output 2 2 3 4 7" xfId="2625"/>
    <cellStyle name="Output 2 2 3 4 7 2" xfId="5852"/>
    <cellStyle name="Output 2 2 3 4 7 3" xfId="8379"/>
    <cellStyle name="Output 2 2 3 4 7 4" xfId="10893"/>
    <cellStyle name="Output 2 2 3 4 7 5" xfId="13197"/>
    <cellStyle name="Output 2 2 3 4 7 6" xfId="15661"/>
    <cellStyle name="Output 2 2 3 4 7 7" xfId="17904"/>
    <cellStyle name="Output 2 2 3 4 8" xfId="2094"/>
    <cellStyle name="Output 2 2 3 4 8 2" xfId="5322"/>
    <cellStyle name="Output 2 2 3 4 8 3" xfId="7848"/>
    <cellStyle name="Output 2 2 3 4 8 4" xfId="10364"/>
    <cellStyle name="Output 2 2 3 4 8 5" xfId="12667"/>
    <cellStyle name="Output 2 2 3 4 8 6" xfId="15133"/>
    <cellStyle name="Output 2 2 3 4 8 7" xfId="17376"/>
    <cellStyle name="Output 2 2 3 4 9" xfId="3414"/>
    <cellStyle name="Output 2 2 3 4 9 2" xfId="6639"/>
    <cellStyle name="Output 2 2 3 4 9 3" xfId="9168"/>
    <cellStyle name="Output 2 2 3 4 9 4" xfId="11679"/>
    <cellStyle name="Output 2 2 3 4 9 5" xfId="13983"/>
    <cellStyle name="Output 2 2 3 4 9 6" xfId="16448"/>
    <cellStyle name="Output 2 2 3 4 9 7" xfId="18687"/>
    <cellStyle name="Output 2 2 3 5" xfId="677"/>
    <cellStyle name="Output 2 2 3 5 10" xfId="1246"/>
    <cellStyle name="Output 2 2 3 5 10 2" xfId="4475"/>
    <cellStyle name="Output 2 2 3 5 10 3" xfId="7001"/>
    <cellStyle name="Output 2 2 3 5 10 4" xfId="9529"/>
    <cellStyle name="Output 2 2 3 5 10 5" xfId="11824"/>
    <cellStyle name="Output 2 2 3 5 10 6" xfId="14291"/>
    <cellStyle name="Output 2 2 3 5 10 7" xfId="16541"/>
    <cellStyle name="Output 2 2 3 5 11" xfId="3976"/>
    <cellStyle name="Output 2 2 3 5 12" xfId="4135"/>
    <cellStyle name="Output 2 2 3 5 13" xfId="4068"/>
    <cellStyle name="Output 2 2 3 5 14" xfId="9842"/>
    <cellStyle name="Output 2 2 3 5 15" xfId="20571"/>
    <cellStyle name="Output 2 2 3 5 16" xfId="20857"/>
    <cellStyle name="Output 2 2 3 5 2" xfId="1955"/>
    <cellStyle name="Output 2 2 3 5 2 2" xfId="5184"/>
    <cellStyle name="Output 2 2 3 5 2 3" xfId="7709"/>
    <cellStyle name="Output 2 2 3 5 2 4" xfId="10225"/>
    <cellStyle name="Output 2 2 3 5 2 5" xfId="12529"/>
    <cellStyle name="Output 2 2 3 5 2 6" xfId="14994"/>
    <cellStyle name="Output 2 2 3 5 2 7" xfId="17238"/>
    <cellStyle name="Output 2 2 3 5 3" xfId="2201"/>
    <cellStyle name="Output 2 2 3 5 3 2" xfId="5428"/>
    <cellStyle name="Output 2 2 3 5 3 3" xfId="7955"/>
    <cellStyle name="Output 2 2 3 5 3 4" xfId="10469"/>
    <cellStyle name="Output 2 2 3 5 3 5" xfId="12773"/>
    <cellStyle name="Output 2 2 3 5 3 6" xfId="15237"/>
    <cellStyle name="Output 2 2 3 5 3 7" xfId="17481"/>
    <cellStyle name="Output 2 2 3 5 4" xfId="2451"/>
    <cellStyle name="Output 2 2 3 5 4 2" xfId="5678"/>
    <cellStyle name="Output 2 2 3 5 4 3" xfId="8205"/>
    <cellStyle name="Output 2 2 3 5 4 4" xfId="10719"/>
    <cellStyle name="Output 2 2 3 5 4 5" xfId="13023"/>
    <cellStyle name="Output 2 2 3 5 4 6" xfId="15487"/>
    <cellStyle name="Output 2 2 3 5 4 7" xfId="17731"/>
    <cellStyle name="Output 2 2 3 5 5" xfId="1543"/>
    <cellStyle name="Output 2 2 3 5 5 2" xfId="4772"/>
    <cellStyle name="Output 2 2 3 5 5 3" xfId="7297"/>
    <cellStyle name="Output 2 2 3 5 5 4" xfId="9823"/>
    <cellStyle name="Output 2 2 3 5 5 5" xfId="12118"/>
    <cellStyle name="Output 2 2 3 5 5 6" xfId="14588"/>
    <cellStyle name="Output 2 2 3 5 5 7" xfId="16833"/>
    <cellStyle name="Output 2 2 3 5 6" xfId="2909"/>
    <cellStyle name="Output 2 2 3 5 6 2" xfId="6135"/>
    <cellStyle name="Output 2 2 3 5 6 3" xfId="8663"/>
    <cellStyle name="Output 2 2 3 5 6 4" xfId="11176"/>
    <cellStyle name="Output 2 2 3 5 6 5" xfId="13480"/>
    <cellStyle name="Output 2 2 3 5 6 6" xfId="15943"/>
    <cellStyle name="Output 2 2 3 5 6 7" xfId="18186"/>
    <cellStyle name="Output 2 2 3 5 7" xfId="3093"/>
    <cellStyle name="Output 2 2 3 5 7 2" xfId="6318"/>
    <cellStyle name="Output 2 2 3 5 7 3" xfId="8847"/>
    <cellStyle name="Output 2 2 3 5 7 4" xfId="11358"/>
    <cellStyle name="Output 2 2 3 5 7 5" xfId="13663"/>
    <cellStyle name="Output 2 2 3 5 7 6" xfId="16127"/>
    <cellStyle name="Output 2 2 3 5 7 7" xfId="18367"/>
    <cellStyle name="Output 2 2 3 5 8" xfId="3292"/>
    <cellStyle name="Output 2 2 3 5 8 2" xfId="6517"/>
    <cellStyle name="Output 2 2 3 5 8 3" xfId="9046"/>
    <cellStyle name="Output 2 2 3 5 8 4" xfId="11557"/>
    <cellStyle name="Output 2 2 3 5 8 5" xfId="13861"/>
    <cellStyle name="Output 2 2 3 5 8 6" xfId="16326"/>
    <cellStyle name="Output 2 2 3 5 8 7" xfId="18565"/>
    <cellStyle name="Output 2 2 3 5 9" xfId="3419"/>
    <cellStyle name="Output 2 2 3 5 9 2" xfId="6644"/>
    <cellStyle name="Output 2 2 3 5 9 3" xfId="9173"/>
    <cellStyle name="Output 2 2 3 5 9 4" xfId="11684"/>
    <cellStyle name="Output 2 2 3 5 9 5" xfId="13988"/>
    <cellStyle name="Output 2 2 3 5 9 6" xfId="16453"/>
    <cellStyle name="Output 2 2 3 5 9 7" xfId="18692"/>
    <cellStyle name="Output 2 2 3 6" xfId="1673"/>
    <cellStyle name="Output 2 2 3 6 10" xfId="20888"/>
    <cellStyle name="Output 2 2 3 6 2" xfId="4902"/>
    <cellStyle name="Output 2 2 3 6 3" xfId="7427"/>
    <cellStyle name="Output 2 2 3 6 4" xfId="9949"/>
    <cellStyle name="Output 2 2 3 6 5" xfId="12248"/>
    <cellStyle name="Output 2 2 3 6 6" xfId="14715"/>
    <cellStyle name="Output 2 2 3 6 7" xfId="16960"/>
    <cellStyle name="Output 2 2 3 6 8" xfId="20249"/>
    <cellStyle name="Output 2 2 3 6 9" xfId="20602"/>
    <cellStyle name="Output 2 2 3 7" xfId="1576"/>
    <cellStyle name="Output 2 2 3 7 10" xfId="20920"/>
    <cellStyle name="Output 2 2 3 7 2" xfId="4805"/>
    <cellStyle name="Output 2 2 3 7 3" xfId="7330"/>
    <cellStyle name="Output 2 2 3 7 4" xfId="9856"/>
    <cellStyle name="Output 2 2 3 7 5" xfId="12151"/>
    <cellStyle name="Output 2 2 3 7 6" xfId="14620"/>
    <cellStyle name="Output 2 2 3 7 7" xfId="16865"/>
    <cellStyle name="Output 2 2 3 7 8" xfId="20283"/>
    <cellStyle name="Output 2 2 3 7 9" xfId="20635"/>
    <cellStyle name="Output 2 2 3 8" xfId="1339"/>
    <cellStyle name="Output 2 2 3 8 10" xfId="20942"/>
    <cellStyle name="Output 2 2 3 8 2" xfId="4568"/>
    <cellStyle name="Output 2 2 3 8 3" xfId="7094"/>
    <cellStyle name="Output 2 2 3 8 4" xfId="9622"/>
    <cellStyle name="Output 2 2 3 8 5" xfId="11916"/>
    <cellStyle name="Output 2 2 3 8 6" xfId="14384"/>
    <cellStyle name="Output 2 2 3 8 7" xfId="16633"/>
    <cellStyle name="Output 2 2 3 8 8" xfId="20305"/>
    <cellStyle name="Output 2 2 3 8 9" xfId="20657"/>
    <cellStyle name="Output 2 2 3 9" xfId="1684"/>
    <cellStyle name="Output 2 2 3 9 10" xfId="20950"/>
    <cellStyle name="Output 2 2 3 9 2" xfId="4913"/>
    <cellStyle name="Output 2 2 3 9 3" xfId="7438"/>
    <cellStyle name="Output 2 2 3 9 4" xfId="9960"/>
    <cellStyle name="Output 2 2 3 9 5" xfId="12259"/>
    <cellStyle name="Output 2 2 3 9 6" xfId="14726"/>
    <cellStyle name="Output 2 2 3 9 7" xfId="16971"/>
    <cellStyle name="Output 2 2 3 9 8" xfId="20313"/>
    <cellStyle name="Output 2 2 3 9 9" xfId="20665"/>
    <cellStyle name="Output 2 2 4" xfId="494"/>
    <cellStyle name="Output 2 2 4 10" xfId="1066"/>
    <cellStyle name="Output 2 2 4 10 2" xfId="4315"/>
    <cellStyle name="Output 2 2 4 10 3" xfId="6857"/>
    <cellStyle name="Output 2 2 4 10 4" xfId="9388"/>
    <cellStyle name="Output 2 2 4 10 5" xfId="11713"/>
    <cellStyle name="Output 2 2 4 10 6" xfId="14174"/>
    <cellStyle name="Output 2 2 4 10 7" xfId="6747"/>
    <cellStyle name="Output 2 2 4 11" xfId="3824"/>
    <cellStyle name="Output 2 2 4 12" xfId="3681"/>
    <cellStyle name="Output 2 2 4 13" xfId="4354"/>
    <cellStyle name="Output 2 2 4 14" xfId="15078"/>
    <cellStyle name="Output 2 2 4 15" xfId="19935"/>
    <cellStyle name="Output 2 2 4 16" xfId="19665"/>
    <cellStyle name="Output 2 2 4 2" xfId="1786"/>
    <cellStyle name="Output 2 2 4 2 2" xfId="5015"/>
    <cellStyle name="Output 2 2 4 2 3" xfId="7540"/>
    <cellStyle name="Output 2 2 4 2 4" xfId="10059"/>
    <cellStyle name="Output 2 2 4 2 5" xfId="12361"/>
    <cellStyle name="Output 2 2 4 2 6" xfId="14827"/>
    <cellStyle name="Output 2 2 4 2 7" xfId="17071"/>
    <cellStyle name="Output 2 2 4 3" xfId="2047"/>
    <cellStyle name="Output 2 2 4 3 2" xfId="5275"/>
    <cellStyle name="Output 2 2 4 3 3" xfId="7801"/>
    <cellStyle name="Output 2 2 4 3 4" xfId="10317"/>
    <cellStyle name="Output 2 2 4 3 5" xfId="12620"/>
    <cellStyle name="Output 2 2 4 3 6" xfId="15086"/>
    <cellStyle name="Output 2 2 4 3 7" xfId="17329"/>
    <cellStyle name="Output 2 2 4 4" xfId="2292"/>
    <cellStyle name="Output 2 2 4 4 2" xfId="5519"/>
    <cellStyle name="Output 2 2 4 4 3" xfId="8046"/>
    <cellStyle name="Output 2 2 4 4 4" xfId="10560"/>
    <cellStyle name="Output 2 2 4 4 5" xfId="12864"/>
    <cellStyle name="Output 2 2 4 4 6" xfId="15328"/>
    <cellStyle name="Output 2 2 4 4 7" xfId="17572"/>
    <cellStyle name="Output 2 2 4 5" xfId="1547"/>
    <cellStyle name="Output 2 2 4 5 2" xfId="4776"/>
    <cellStyle name="Output 2 2 4 5 3" xfId="7301"/>
    <cellStyle name="Output 2 2 4 5 4" xfId="9827"/>
    <cellStyle name="Output 2 2 4 5 5" xfId="12122"/>
    <cellStyle name="Output 2 2 4 5 6" xfId="14592"/>
    <cellStyle name="Output 2 2 4 5 7" xfId="16837"/>
    <cellStyle name="Output 2 2 4 6" xfId="2768"/>
    <cellStyle name="Output 2 2 4 6 2" xfId="5994"/>
    <cellStyle name="Output 2 2 4 6 3" xfId="8522"/>
    <cellStyle name="Output 2 2 4 6 4" xfId="11036"/>
    <cellStyle name="Output 2 2 4 6 5" xfId="13339"/>
    <cellStyle name="Output 2 2 4 6 6" xfId="15804"/>
    <cellStyle name="Output 2 2 4 6 7" xfId="18045"/>
    <cellStyle name="Output 2 2 4 7" xfId="1518"/>
    <cellStyle name="Output 2 2 4 7 2" xfId="4747"/>
    <cellStyle name="Output 2 2 4 7 3" xfId="7272"/>
    <cellStyle name="Output 2 2 4 7 4" xfId="9799"/>
    <cellStyle name="Output 2 2 4 7 5" xfId="12093"/>
    <cellStyle name="Output 2 2 4 7 6" xfId="14563"/>
    <cellStyle name="Output 2 2 4 7 7" xfId="16809"/>
    <cellStyle name="Output 2 2 4 8" xfId="3184"/>
    <cellStyle name="Output 2 2 4 8 2" xfId="6409"/>
    <cellStyle name="Output 2 2 4 8 3" xfId="8938"/>
    <cellStyle name="Output 2 2 4 8 4" xfId="11449"/>
    <cellStyle name="Output 2 2 4 8 5" xfId="13754"/>
    <cellStyle name="Output 2 2 4 8 6" xfId="16218"/>
    <cellStyle name="Output 2 2 4 8 7" xfId="18458"/>
    <cellStyle name="Output 2 2 4 9" xfId="1646"/>
    <cellStyle name="Output 2 2 4 9 2" xfId="4875"/>
    <cellStyle name="Output 2 2 4 9 3" xfId="7400"/>
    <cellStyle name="Output 2 2 4 9 4" xfId="9925"/>
    <cellStyle name="Output 2 2 4 9 5" xfId="12221"/>
    <cellStyle name="Output 2 2 4 9 6" xfId="14689"/>
    <cellStyle name="Output 2 2 4 9 7" xfId="16935"/>
    <cellStyle name="Output 2 2 5" xfId="738"/>
    <cellStyle name="Output 2 2 5 10" xfId="1307"/>
    <cellStyle name="Output 2 2 5 10 2" xfId="4536"/>
    <cellStyle name="Output 2 2 5 10 3" xfId="7062"/>
    <cellStyle name="Output 2 2 5 10 4" xfId="9590"/>
    <cellStyle name="Output 2 2 5 10 5" xfId="11885"/>
    <cellStyle name="Output 2 2 5 10 6" xfId="14352"/>
    <cellStyle name="Output 2 2 5 10 7" xfId="16602"/>
    <cellStyle name="Output 2 2 5 11" xfId="4037"/>
    <cellStyle name="Output 2 2 5 12" xfId="3646"/>
    <cellStyle name="Output 2 2 5 13" xfId="3711"/>
    <cellStyle name="Output 2 2 5 14" xfId="14222"/>
    <cellStyle name="Output 2 2 5 15" xfId="20092"/>
    <cellStyle name="Output 2 2 5 16" xfId="20735"/>
    <cellStyle name="Output 2 2 5 2" xfId="2016"/>
    <cellStyle name="Output 2 2 5 2 2" xfId="5245"/>
    <cellStyle name="Output 2 2 5 2 3" xfId="7770"/>
    <cellStyle name="Output 2 2 5 2 4" xfId="10286"/>
    <cellStyle name="Output 2 2 5 2 5" xfId="12590"/>
    <cellStyle name="Output 2 2 5 2 6" xfId="15055"/>
    <cellStyle name="Output 2 2 5 2 7" xfId="17299"/>
    <cellStyle name="Output 2 2 5 3" xfId="2262"/>
    <cellStyle name="Output 2 2 5 3 2" xfId="5489"/>
    <cellStyle name="Output 2 2 5 3 3" xfId="8016"/>
    <cellStyle name="Output 2 2 5 3 4" xfId="10530"/>
    <cellStyle name="Output 2 2 5 3 5" xfId="12834"/>
    <cellStyle name="Output 2 2 5 3 6" xfId="15298"/>
    <cellStyle name="Output 2 2 5 3 7" xfId="17542"/>
    <cellStyle name="Output 2 2 5 4" xfId="2512"/>
    <cellStyle name="Output 2 2 5 4 2" xfId="5739"/>
    <cellStyle name="Output 2 2 5 4 3" xfId="8266"/>
    <cellStyle name="Output 2 2 5 4 4" xfId="10780"/>
    <cellStyle name="Output 2 2 5 4 5" xfId="13084"/>
    <cellStyle name="Output 2 2 5 4 6" xfId="15548"/>
    <cellStyle name="Output 2 2 5 4 7" xfId="17792"/>
    <cellStyle name="Output 2 2 5 5" xfId="2740"/>
    <cellStyle name="Output 2 2 5 5 2" xfId="5966"/>
    <cellStyle name="Output 2 2 5 5 3" xfId="8494"/>
    <cellStyle name="Output 2 2 5 5 4" xfId="11008"/>
    <cellStyle name="Output 2 2 5 5 5" xfId="13311"/>
    <cellStyle name="Output 2 2 5 5 6" xfId="15776"/>
    <cellStyle name="Output 2 2 5 5 7" xfId="18017"/>
    <cellStyle name="Output 2 2 5 6" xfId="2970"/>
    <cellStyle name="Output 2 2 5 6 2" xfId="6196"/>
    <cellStyle name="Output 2 2 5 6 3" xfId="8724"/>
    <cellStyle name="Output 2 2 5 6 4" xfId="11237"/>
    <cellStyle name="Output 2 2 5 6 5" xfId="13541"/>
    <cellStyle name="Output 2 2 5 6 6" xfId="16004"/>
    <cellStyle name="Output 2 2 5 6 7" xfId="18247"/>
    <cellStyle name="Output 2 2 5 7" xfId="3154"/>
    <cellStyle name="Output 2 2 5 7 2" xfId="6379"/>
    <cellStyle name="Output 2 2 5 7 3" xfId="8908"/>
    <cellStyle name="Output 2 2 5 7 4" xfId="11419"/>
    <cellStyle name="Output 2 2 5 7 5" xfId="13724"/>
    <cellStyle name="Output 2 2 5 7 6" xfId="16188"/>
    <cellStyle name="Output 2 2 5 7 7" xfId="18428"/>
    <cellStyle name="Output 2 2 5 8" xfId="3353"/>
    <cellStyle name="Output 2 2 5 8 2" xfId="6578"/>
    <cellStyle name="Output 2 2 5 8 3" xfId="9107"/>
    <cellStyle name="Output 2 2 5 8 4" xfId="11618"/>
    <cellStyle name="Output 2 2 5 8 5" xfId="13922"/>
    <cellStyle name="Output 2 2 5 8 6" xfId="16387"/>
    <cellStyle name="Output 2 2 5 8 7" xfId="18626"/>
    <cellStyle name="Output 2 2 5 9" xfId="2545"/>
    <cellStyle name="Output 2 2 5 9 2" xfId="5772"/>
    <cellStyle name="Output 2 2 5 9 3" xfId="8299"/>
    <cellStyle name="Output 2 2 5 9 4" xfId="10813"/>
    <cellStyle name="Output 2 2 5 9 5" xfId="13117"/>
    <cellStyle name="Output 2 2 5 9 6" xfId="15581"/>
    <cellStyle name="Output 2 2 5 9 7" xfId="17825"/>
    <cellStyle name="Output 2 2 6" xfId="406"/>
    <cellStyle name="Output 2 2 6 10" xfId="979"/>
    <cellStyle name="Output 2 2 6 10 2" xfId="4242"/>
    <cellStyle name="Output 2 2 6 10 3" xfId="6783"/>
    <cellStyle name="Output 2 2 6 10 4" xfId="9313"/>
    <cellStyle name="Output 2 2 6 10 5" xfId="6826"/>
    <cellStyle name="Output 2 2 6 10 6" xfId="14112"/>
    <cellStyle name="Output 2 2 6 10 7" xfId="6887"/>
    <cellStyle name="Output 2 2 6 11" xfId="3753"/>
    <cellStyle name="Output 2 2 6 12" xfId="4385"/>
    <cellStyle name="Output 2 2 6 13" xfId="9369"/>
    <cellStyle name="Output 2 2 6 14" xfId="14265"/>
    <cellStyle name="Output 2 2 6 15" xfId="20070"/>
    <cellStyle name="Output 2 2 6 16" xfId="20496"/>
    <cellStyle name="Output 2 2 6 17" xfId="20712"/>
    <cellStyle name="Output 2 2 6 2" xfId="1709"/>
    <cellStyle name="Output 2 2 6 2 2" xfId="4938"/>
    <cellStyle name="Output 2 2 6 2 3" xfId="7463"/>
    <cellStyle name="Output 2 2 6 2 4" xfId="9985"/>
    <cellStyle name="Output 2 2 6 2 5" xfId="12284"/>
    <cellStyle name="Output 2 2 6 2 6" xfId="14751"/>
    <cellStyle name="Output 2 2 6 2 7" xfId="16996"/>
    <cellStyle name="Output 2 2 6 3" xfId="1402"/>
    <cellStyle name="Output 2 2 6 3 2" xfId="4631"/>
    <cellStyle name="Output 2 2 6 3 3" xfId="7156"/>
    <cellStyle name="Output 2 2 6 3 4" xfId="9683"/>
    <cellStyle name="Output 2 2 6 3 5" xfId="11977"/>
    <cellStyle name="Output 2 2 6 3 6" xfId="14447"/>
    <cellStyle name="Output 2 2 6 3 7" xfId="16693"/>
    <cellStyle name="Output 2 2 6 4" xfId="1612"/>
    <cellStyle name="Output 2 2 6 4 2" xfId="4841"/>
    <cellStyle name="Output 2 2 6 4 3" xfId="7366"/>
    <cellStyle name="Output 2 2 6 4 4" xfId="9891"/>
    <cellStyle name="Output 2 2 6 4 5" xfId="12187"/>
    <cellStyle name="Output 2 2 6 4 6" xfId="14655"/>
    <cellStyle name="Output 2 2 6 4 7" xfId="16901"/>
    <cellStyle name="Output 2 2 6 5" xfId="1483"/>
    <cellStyle name="Output 2 2 6 5 2" xfId="4712"/>
    <cellStyle name="Output 2 2 6 5 3" xfId="7237"/>
    <cellStyle name="Output 2 2 6 5 4" xfId="9764"/>
    <cellStyle name="Output 2 2 6 5 5" xfId="12058"/>
    <cellStyle name="Output 2 2 6 5 6" xfId="14528"/>
    <cellStyle name="Output 2 2 6 5 7" xfId="16774"/>
    <cellStyle name="Output 2 2 6 6" xfId="1834"/>
    <cellStyle name="Output 2 2 6 6 2" xfId="5063"/>
    <cellStyle name="Output 2 2 6 6 3" xfId="7588"/>
    <cellStyle name="Output 2 2 6 6 4" xfId="10105"/>
    <cellStyle name="Output 2 2 6 6 5" xfId="12409"/>
    <cellStyle name="Output 2 2 6 6 6" xfId="14873"/>
    <cellStyle name="Output 2 2 6 6 7" xfId="17118"/>
    <cellStyle name="Output 2 2 6 7" xfId="2607"/>
    <cellStyle name="Output 2 2 6 7 2" xfId="5834"/>
    <cellStyle name="Output 2 2 6 7 3" xfId="8361"/>
    <cellStyle name="Output 2 2 6 7 4" xfId="10875"/>
    <cellStyle name="Output 2 2 6 7 5" xfId="13179"/>
    <cellStyle name="Output 2 2 6 7 6" xfId="15643"/>
    <cellStyle name="Output 2 2 6 7 7" xfId="17886"/>
    <cellStyle name="Output 2 2 6 8" xfId="1831"/>
    <cellStyle name="Output 2 2 6 8 2" xfId="5060"/>
    <cellStyle name="Output 2 2 6 8 3" xfId="7585"/>
    <cellStyle name="Output 2 2 6 8 4" xfId="10102"/>
    <cellStyle name="Output 2 2 6 8 5" xfId="12406"/>
    <cellStyle name="Output 2 2 6 8 6" xfId="14870"/>
    <cellStyle name="Output 2 2 6 8 7" xfId="17115"/>
    <cellStyle name="Output 2 2 6 9" xfId="3215"/>
    <cellStyle name="Output 2 2 6 9 2" xfId="6440"/>
    <cellStyle name="Output 2 2 6 9 3" xfId="8969"/>
    <cellStyle name="Output 2 2 6 9 4" xfId="11480"/>
    <cellStyle name="Output 2 2 6 9 5" xfId="13784"/>
    <cellStyle name="Output 2 2 6 9 6" xfId="16249"/>
    <cellStyle name="Output 2 2 6 9 7" xfId="18488"/>
    <cellStyle name="Output 2 2 7" xfId="699"/>
    <cellStyle name="Output 2 2 7 10" xfId="1268"/>
    <cellStyle name="Output 2 2 7 10 2" xfId="4497"/>
    <cellStyle name="Output 2 2 7 10 3" xfId="7023"/>
    <cellStyle name="Output 2 2 7 10 4" xfId="9551"/>
    <cellStyle name="Output 2 2 7 10 5" xfId="11846"/>
    <cellStyle name="Output 2 2 7 10 6" xfId="14313"/>
    <cellStyle name="Output 2 2 7 10 7" xfId="16563"/>
    <cellStyle name="Output 2 2 7 11" xfId="3998"/>
    <cellStyle name="Output 2 2 7 12" xfId="3850"/>
    <cellStyle name="Output 2 2 7 13" xfId="3590"/>
    <cellStyle name="Output 2 2 7 14" xfId="9855"/>
    <cellStyle name="Output 2 2 7 15" xfId="20533"/>
    <cellStyle name="Output 2 2 7 16" xfId="20800"/>
    <cellStyle name="Output 2 2 7 2" xfId="1977"/>
    <cellStyle name="Output 2 2 7 2 2" xfId="5206"/>
    <cellStyle name="Output 2 2 7 2 3" xfId="7731"/>
    <cellStyle name="Output 2 2 7 2 4" xfId="10247"/>
    <cellStyle name="Output 2 2 7 2 5" xfId="12551"/>
    <cellStyle name="Output 2 2 7 2 6" xfId="15016"/>
    <cellStyle name="Output 2 2 7 2 7" xfId="17260"/>
    <cellStyle name="Output 2 2 7 3" xfId="2223"/>
    <cellStyle name="Output 2 2 7 3 2" xfId="5450"/>
    <cellStyle name="Output 2 2 7 3 3" xfId="7977"/>
    <cellStyle name="Output 2 2 7 3 4" xfId="10491"/>
    <cellStyle name="Output 2 2 7 3 5" xfId="12795"/>
    <cellStyle name="Output 2 2 7 3 6" xfId="15259"/>
    <cellStyle name="Output 2 2 7 3 7" xfId="17503"/>
    <cellStyle name="Output 2 2 7 4" xfId="2473"/>
    <cellStyle name="Output 2 2 7 4 2" xfId="5700"/>
    <cellStyle name="Output 2 2 7 4 3" xfId="8227"/>
    <cellStyle name="Output 2 2 7 4 4" xfId="10741"/>
    <cellStyle name="Output 2 2 7 4 5" xfId="13045"/>
    <cellStyle name="Output 2 2 7 4 6" xfId="15509"/>
    <cellStyle name="Output 2 2 7 4 7" xfId="17753"/>
    <cellStyle name="Output 2 2 7 5" xfId="1630"/>
    <cellStyle name="Output 2 2 7 5 2" xfId="4859"/>
    <cellStyle name="Output 2 2 7 5 3" xfId="7384"/>
    <cellStyle name="Output 2 2 7 5 4" xfId="9909"/>
    <cellStyle name="Output 2 2 7 5 5" xfId="12205"/>
    <cellStyle name="Output 2 2 7 5 6" xfId="14673"/>
    <cellStyle name="Output 2 2 7 5 7" xfId="16919"/>
    <cellStyle name="Output 2 2 7 6" xfId="2931"/>
    <cellStyle name="Output 2 2 7 6 2" xfId="6157"/>
    <cellStyle name="Output 2 2 7 6 3" xfId="8685"/>
    <cellStyle name="Output 2 2 7 6 4" xfId="11198"/>
    <cellStyle name="Output 2 2 7 6 5" xfId="13502"/>
    <cellStyle name="Output 2 2 7 6 6" xfId="15965"/>
    <cellStyle name="Output 2 2 7 6 7" xfId="18208"/>
    <cellStyle name="Output 2 2 7 7" xfId="3115"/>
    <cellStyle name="Output 2 2 7 7 2" xfId="6340"/>
    <cellStyle name="Output 2 2 7 7 3" xfId="8869"/>
    <cellStyle name="Output 2 2 7 7 4" xfId="11380"/>
    <cellStyle name="Output 2 2 7 7 5" xfId="13685"/>
    <cellStyle name="Output 2 2 7 7 6" xfId="16149"/>
    <cellStyle name="Output 2 2 7 7 7" xfId="18389"/>
    <cellStyle name="Output 2 2 7 8" xfId="3314"/>
    <cellStyle name="Output 2 2 7 8 2" xfId="6539"/>
    <cellStyle name="Output 2 2 7 8 3" xfId="9068"/>
    <cellStyle name="Output 2 2 7 8 4" xfId="11579"/>
    <cellStyle name="Output 2 2 7 8 5" xfId="13883"/>
    <cellStyle name="Output 2 2 7 8 6" xfId="16348"/>
    <cellStyle name="Output 2 2 7 8 7" xfId="18587"/>
    <cellStyle name="Output 2 2 7 9" xfId="1655"/>
    <cellStyle name="Output 2 2 7 9 2" xfId="4884"/>
    <cellStyle name="Output 2 2 7 9 3" xfId="7409"/>
    <cellStyle name="Output 2 2 7 9 4" xfId="9932"/>
    <cellStyle name="Output 2 2 7 9 5" xfId="12230"/>
    <cellStyle name="Output 2 2 7 9 6" xfId="14697"/>
    <cellStyle name="Output 2 2 7 9 7" xfId="16943"/>
    <cellStyle name="Output 2 2 8" xfId="1451"/>
    <cellStyle name="Output 2 2 8 10" xfId="20841"/>
    <cellStyle name="Output 2 2 8 2" xfId="4680"/>
    <cellStyle name="Output 2 2 8 3" xfId="7205"/>
    <cellStyle name="Output 2 2 8 4" xfId="9732"/>
    <cellStyle name="Output 2 2 8 5" xfId="12026"/>
    <cellStyle name="Output 2 2 8 6" xfId="14496"/>
    <cellStyle name="Output 2 2 8 7" xfId="16742"/>
    <cellStyle name="Output 2 2 8 8" xfId="20202"/>
    <cellStyle name="Output 2 2 8 9" xfId="20555"/>
    <cellStyle name="Output 2 2 9" xfId="1486"/>
    <cellStyle name="Output 2 2 9 10" xfId="20876"/>
    <cellStyle name="Output 2 2 9 2" xfId="4715"/>
    <cellStyle name="Output 2 2 9 3" xfId="7240"/>
    <cellStyle name="Output 2 2 9 4" xfId="9767"/>
    <cellStyle name="Output 2 2 9 5" xfId="12061"/>
    <cellStyle name="Output 2 2 9 6" xfId="14531"/>
    <cellStyle name="Output 2 2 9 7" xfId="16777"/>
    <cellStyle name="Output 2 2 9 8" xfId="20237"/>
    <cellStyle name="Output 2 2 9 9" xfId="20590"/>
    <cellStyle name="Output 2 20" xfId="18733"/>
    <cellStyle name="Output 2 21" xfId="19092"/>
    <cellStyle name="Output 2 22" xfId="19127"/>
    <cellStyle name="Output 2 23" xfId="19165"/>
    <cellStyle name="Output 2 24" xfId="19193"/>
    <cellStyle name="Output 2 25" xfId="19145"/>
    <cellStyle name="Output 2 26" xfId="19354"/>
    <cellStyle name="Output 2 27" xfId="19544"/>
    <cellStyle name="Output 2 28" xfId="19582"/>
    <cellStyle name="Output 2 29" xfId="19608"/>
    <cellStyle name="Output 2 3" xfId="180"/>
    <cellStyle name="Output 2 3 10" xfId="1740"/>
    <cellStyle name="Output 2 3 10 10" xfId="20737"/>
    <cellStyle name="Output 2 3 10 2" xfId="4969"/>
    <cellStyle name="Output 2 3 10 3" xfId="7494"/>
    <cellStyle name="Output 2 3 10 4" xfId="10014"/>
    <cellStyle name="Output 2 3 10 5" xfId="12315"/>
    <cellStyle name="Output 2 3 10 6" xfId="14781"/>
    <cellStyle name="Output 2 3 10 7" xfId="17026"/>
    <cellStyle name="Output 2 3 10 8" xfId="20094"/>
    <cellStyle name="Output 2 3 10 9" xfId="20513"/>
    <cellStyle name="Output 2 3 11" xfId="2874"/>
    <cellStyle name="Output 2 3 11 2" xfId="6100"/>
    <cellStyle name="Output 2 3 11 3" xfId="8628"/>
    <cellStyle name="Output 2 3 11 4" xfId="11141"/>
    <cellStyle name="Output 2 3 11 5" xfId="13445"/>
    <cellStyle name="Output 2 3 11 6" xfId="15908"/>
    <cellStyle name="Output 2 3 11 7" xfId="18151"/>
    <cellStyle name="Output 2 3 12" xfId="1876"/>
    <cellStyle name="Output 2 3 12 2" xfId="5105"/>
    <cellStyle name="Output 2 3 12 3" xfId="7630"/>
    <cellStyle name="Output 2 3 12 4" xfId="10147"/>
    <cellStyle name="Output 2 3 12 5" xfId="12451"/>
    <cellStyle name="Output 2 3 12 6" xfId="14915"/>
    <cellStyle name="Output 2 3 12 7" xfId="17160"/>
    <cellStyle name="Output 2 3 13" xfId="810"/>
    <cellStyle name="Output 2 3 13 2" xfId="4097"/>
    <cellStyle name="Output 2 3 13 3" xfId="3468"/>
    <cellStyle name="Output 2 3 13 4" xfId="4449"/>
    <cellStyle name="Output 2 3 13 5" xfId="4194"/>
    <cellStyle name="Output 2 3 13 6" xfId="14014"/>
    <cellStyle name="Output 2 3 13 7" xfId="6668"/>
    <cellStyle name="Output 2 3 14" xfId="3583"/>
    <cellStyle name="Output 2 3 15" xfId="6959"/>
    <cellStyle name="Output 2 3 16" xfId="11790"/>
    <cellStyle name="Output 2 3 17" xfId="18805"/>
    <cellStyle name="Output 2 3 18" xfId="18998"/>
    <cellStyle name="Output 2 3 19" xfId="19073"/>
    <cellStyle name="Output 2 3 2" xfId="370"/>
    <cellStyle name="Output 2 3 2 10" xfId="2643"/>
    <cellStyle name="Output 2 3 2 10 10" xfId="20976"/>
    <cellStyle name="Output 2 3 2 10 2" xfId="5870"/>
    <cellStyle name="Output 2 3 2 10 3" xfId="8397"/>
    <cellStyle name="Output 2 3 2 10 4" xfId="10911"/>
    <cellStyle name="Output 2 3 2 10 5" xfId="13215"/>
    <cellStyle name="Output 2 3 2 10 6" xfId="15679"/>
    <cellStyle name="Output 2 3 2 10 7" xfId="17922"/>
    <cellStyle name="Output 2 3 2 10 8" xfId="20339"/>
    <cellStyle name="Output 2 3 2 10 9" xfId="20691"/>
    <cellStyle name="Output 2 3 2 11" xfId="2865"/>
    <cellStyle name="Output 2 3 2 11 2" xfId="6091"/>
    <cellStyle name="Output 2 3 2 11 3" xfId="8619"/>
    <cellStyle name="Output 2 3 2 11 4" xfId="11132"/>
    <cellStyle name="Output 2 3 2 11 5" xfId="13436"/>
    <cellStyle name="Output 2 3 2 11 6" xfId="15899"/>
    <cellStyle name="Output 2 3 2 11 7" xfId="18142"/>
    <cellStyle name="Output 2 3 2 12" xfId="1877"/>
    <cellStyle name="Output 2 3 2 12 2" xfId="5106"/>
    <cellStyle name="Output 2 3 2 12 3" xfId="7631"/>
    <cellStyle name="Output 2 3 2 12 4" xfId="10148"/>
    <cellStyle name="Output 2 3 2 12 5" xfId="12452"/>
    <cellStyle name="Output 2 3 2 12 6" xfId="14916"/>
    <cellStyle name="Output 2 3 2 12 7" xfId="17161"/>
    <cellStyle name="Output 2 3 2 13" xfId="952"/>
    <cellStyle name="Output 2 3 2 13 2" xfId="4215"/>
    <cellStyle name="Output 2 3 2 13 3" xfId="6757"/>
    <cellStyle name="Output 2 3 2 13 4" xfId="9287"/>
    <cellStyle name="Output 2 3 2 13 5" xfId="4422"/>
    <cellStyle name="Output 2 3 2 13 6" xfId="14086"/>
    <cellStyle name="Output 2 3 2 13 7" xfId="10970"/>
    <cellStyle name="Output 2 3 2 14" xfId="3566"/>
    <cellStyle name="Output 2 3 2 15" xfId="6725"/>
    <cellStyle name="Output 2 3 2 16" xfId="9428"/>
    <cellStyle name="Output 2 3 2 17" xfId="9278"/>
    <cellStyle name="Output 2 3 2 18" xfId="18964"/>
    <cellStyle name="Output 2 3 2 19" xfId="19102"/>
    <cellStyle name="Output 2 3 2 2" xfId="604"/>
    <cellStyle name="Output 2 3 2 2 10" xfId="1175"/>
    <cellStyle name="Output 2 3 2 2 10 2" xfId="4407"/>
    <cellStyle name="Output 2 3 2 2 10 3" xfId="6942"/>
    <cellStyle name="Output 2 3 2 2 10 4" xfId="9472"/>
    <cellStyle name="Output 2 3 2 2 10 5" xfId="11776"/>
    <cellStyle name="Output 2 3 2 2 10 6" xfId="14239"/>
    <cellStyle name="Output 2 3 2 2 10 7" xfId="16506"/>
    <cellStyle name="Output 2 3 2 2 11" xfId="3915"/>
    <cellStyle name="Output 2 3 2 2 12" xfId="4146"/>
    <cellStyle name="Output 2 3 2 2 13" xfId="6919"/>
    <cellStyle name="Output 2 3 2 2 14" xfId="4183"/>
    <cellStyle name="Output 2 3 2 2 15" xfId="20105"/>
    <cellStyle name="Output 2 3 2 2 16" xfId="20748"/>
    <cellStyle name="Output 2 3 2 2 2" xfId="1887"/>
    <cellStyle name="Output 2 3 2 2 2 2" xfId="5116"/>
    <cellStyle name="Output 2 3 2 2 2 3" xfId="7641"/>
    <cellStyle name="Output 2 3 2 2 2 4" xfId="10158"/>
    <cellStyle name="Output 2 3 2 2 2 5" xfId="12462"/>
    <cellStyle name="Output 2 3 2 2 2 6" xfId="14926"/>
    <cellStyle name="Output 2 3 2 2 2 7" xfId="17171"/>
    <cellStyle name="Output 2 3 2 2 3" xfId="2136"/>
    <cellStyle name="Output 2 3 2 2 3 2" xfId="5364"/>
    <cellStyle name="Output 2 3 2 2 3 3" xfId="7890"/>
    <cellStyle name="Output 2 3 2 2 3 4" xfId="10406"/>
    <cellStyle name="Output 2 3 2 2 3 5" xfId="12709"/>
    <cellStyle name="Output 2 3 2 2 3 6" xfId="15174"/>
    <cellStyle name="Output 2 3 2 2 3 7" xfId="17418"/>
    <cellStyle name="Output 2 3 2 2 4" xfId="2388"/>
    <cellStyle name="Output 2 3 2 2 4 2" xfId="5615"/>
    <cellStyle name="Output 2 3 2 2 4 3" xfId="8142"/>
    <cellStyle name="Output 2 3 2 2 4 4" xfId="10656"/>
    <cellStyle name="Output 2 3 2 2 4 5" xfId="12960"/>
    <cellStyle name="Output 2 3 2 2 4 6" xfId="15424"/>
    <cellStyle name="Output 2 3 2 2 4 7" xfId="17668"/>
    <cellStyle name="Output 2 3 2 2 5" xfId="2624"/>
    <cellStyle name="Output 2 3 2 2 5 2" xfId="5851"/>
    <cellStyle name="Output 2 3 2 2 5 3" xfId="8378"/>
    <cellStyle name="Output 2 3 2 2 5 4" xfId="10892"/>
    <cellStyle name="Output 2 3 2 2 5 5" xfId="13196"/>
    <cellStyle name="Output 2 3 2 2 5 6" xfId="15660"/>
    <cellStyle name="Output 2 3 2 2 5 7" xfId="17903"/>
    <cellStyle name="Output 2 3 2 2 6" xfId="2850"/>
    <cellStyle name="Output 2 3 2 2 6 2" xfId="6076"/>
    <cellStyle name="Output 2 3 2 2 6 3" xfId="8604"/>
    <cellStyle name="Output 2 3 2 2 6 4" xfId="11117"/>
    <cellStyle name="Output 2 3 2 2 6 5" xfId="13421"/>
    <cellStyle name="Output 2 3 2 2 6 6" xfId="15884"/>
    <cellStyle name="Output 2 3 2 2 6 7" xfId="18127"/>
    <cellStyle name="Output 2 3 2 2 7" xfId="3038"/>
    <cellStyle name="Output 2 3 2 2 7 2" xfId="6264"/>
    <cellStyle name="Output 2 3 2 2 7 3" xfId="8792"/>
    <cellStyle name="Output 2 3 2 2 7 4" xfId="11304"/>
    <cellStyle name="Output 2 3 2 2 7 5" xfId="13609"/>
    <cellStyle name="Output 2 3 2 2 7 6" xfId="16072"/>
    <cellStyle name="Output 2 3 2 2 7 7" xfId="18314"/>
    <cellStyle name="Output 2 3 2 2 8" xfId="3241"/>
    <cellStyle name="Output 2 3 2 2 8 2" xfId="6466"/>
    <cellStyle name="Output 2 3 2 2 8 3" xfId="8995"/>
    <cellStyle name="Output 2 3 2 2 8 4" xfId="11506"/>
    <cellStyle name="Output 2 3 2 2 8 5" xfId="13810"/>
    <cellStyle name="Output 2 3 2 2 8 6" xfId="16275"/>
    <cellStyle name="Output 2 3 2 2 8 7" xfId="18514"/>
    <cellStyle name="Output 2 3 2 2 9" xfId="3430"/>
    <cellStyle name="Output 2 3 2 2 9 2" xfId="6655"/>
    <cellStyle name="Output 2 3 2 2 9 3" xfId="9184"/>
    <cellStyle name="Output 2 3 2 2 9 4" xfId="11695"/>
    <cellStyle name="Output 2 3 2 2 9 5" xfId="13999"/>
    <cellStyle name="Output 2 3 2 2 9 6" xfId="16464"/>
    <cellStyle name="Output 2 3 2 2 9 7" xfId="18703"/>
    <cellStyle name="Output 2 3 2 20" xfId="19138"/>
    <cellStyle name="Output 2 3 2 21" xfId="19174"/>
    <cellStyle name="Output 2 3 2 22" xfId="19202"/>
    <cellStyle name="Output 2 3 2 23" xfId="19230"/>
    <cellStyle name="Output 2 3 2 24" xfId="19258"/>
    <cellStyle name="Output 2 3 2 25" xfId="19557"/>
    <cellStyle name="Output 2 3 2 26" xfId="19591"/>
    <cellStyle name="Output 2 3 2 27" xfId="19617"/>
    <cellStyle name="Output 2 3 2 28" xfId="19642"/>
    <cellStyle name="Output 2 3 2 29" xfId="20064"/>
    <cellStyle name="Output 2 3 2 3" xfId="499"/>
    <cellStyle name="Output 2 3 2 3 10" xfId="1071"/>
    <cellStyle name="Output 2 3 2 3 10 2" xfId="4320"/>
    <cellStyle name="Output 2 3 2 3 10 3" xfId="6862"/>
    <cellStyle name="Output 2 3 2 3 10 4" xfId="9393"/>
    <cellStyle name="Output 2 3 2 3 10 5" xfId="11718"/>
    <cellStyle name="Output 2 3 2 3 10 6" xfId="14179"/>
    <cellStyle name="Output 2 3 2 3 10 7" xfId="3456"/>
    <cellStyle name="Output 2 3 2 3 11" xfId="3829"/>
    <cellStyle name="Output 2 3 2 3 12" xfId="3791"/>
    <cellStyle name="Output 2 3 2 3 13" xfId="3722"/>
    <cellStyle name="Output 2 3 2 3 14" xfId="14434"/>
    <cellStyle name="Output 2 3 2 3 15" xfId="20139"/>
    <cellStyle name="Output 2 3 2 3 16" xfId="20780"/>
    <cellStyle name="Output 2 3 2 3 2" xfId="1791"/>
    <cellStyle name="Output 2 3 2 3 2 2" xfId="5020"/>
    <cellStyle name="Output 2 3 2 3 2 3" xfId="7545"/>
    <cellStyle name="Output 2 3 2 3 2 4" xfId="10064"/>
    <cellStyle name="Output 2 3 2 3 2 5" xfId="12366"/>
    <cellStyle name="Output 2 3 2 3 2 6" xfId="14832"/>
    <cellStyle name="Output 2 3 2 3 2 7" xfId="17076"/>
    <cellStyle name="Output 2 3 2 3 3" xfId="2052"/>
    <cellStyle name="Output 2 3 2 3 3 2" xfId="5280"/>
    <cellStyle name="Output 2 3 2 3 3 3" xfId="7806"/>
    <cellStyle name="Output 2 3 2 3 3 4" xfId="10322"/>
    <cellStyle name="Output 2 3 2 3 3 5" xfId="12625"/>
    <cellStyle name="Output 2 3 2 3 3 6" xfId="15091"/>
    <cellStyle name="Output 2 3 2 3 3 7" xfId="17334"/>
    <cellStyle name="Output 2 3 2 3 4" xfId="2297"/>
    <cellStyle name="Output 2 3 2 3 4 2" xfId="5524"/>
    <cellStyle name="Output 2 3 2 3 4 3" xfId="8051"/>
    <cellStyle name="Output 2 3 2 3 4 4" xfId="10565"/>
    <cellStyle name="Output 2 3 2 3 4 5" xfId="12869"/>
    <cellStyle name="Output 2 3 2 3 4 6" xfId="15333"/>
    <cellStyle name="Output 2 3 2 3 4 7" xfId="17577"/>
    <cellStyle name="Output 2 3 2 3 5" xfId="1631"/>
    <cellStyle name="Output 2 3 2 3 5 2" xfId="4860"/>
    <cellStyle name="Output 2 3 2 3 5 3" xfId="7385"/>
    <cellStyle name="Output 2 3 2 3 5 4" xfId="9910"/>
    <cellStyle name="Output 2 3 2 3 5 5" xfId="12206"/>
    <cellStyle name="Output 2 3 2 3 5 6" xfId="14674"/>
    <cellStyle name="Output 2 3 2 3 5 7" xfId="16920"/>
    <cellStyle name="Output 2 3 2 3 6" xfId="2773"/>
    <cellStyle name="Output 2 3 2 3 6 2" xfId="5999"/>
    <cellStyle name="Output 2 3 2 3 6 3" xfId="8527"/>
    <cellStyle name="Output 2 3 2 3 6 4" xfId="11041"/>
    <cellStyle name="Output 2 3 2 3 6 5" xfId="13344"/>
    <cellStyle name="Output 2 3 2 3 6 6" xfId="15809"/>
    <cellStyle name="Output 2 3 2 3 6 7" xfId="18050"/>
    <cellStyle name="Output 2 3 2 3 7" xfId="1653"/>
    <cellStyle name="Output 2 3 2 3 7 2" xfId="4882"/>
    <cellStyle name="Output 2 3 2 3 7 3" xfId="7407"/>
    <cellStyle name="Output 2 3 2 3 7 4" xfId="9931"/>
    <cellStyle name="Output 2 3 2 3 7 5" xfId="12228"/>
    <cellStyle name="Output 2 3 2 3 7 6" xfId="14696"/>
    <cellStyle name="Output 2 3 2 3 7 7" xfId="16941"/>
    <cellStyle name="Output 2 3 2 3 8" xfId="3189"/>
    <cellStyle name="Output 2 3 2 3 8 2" xfId="6414"/>
    <cellStyle name="Output 2 3 2 3 8 3" xfId="8943"/>
    <cellStyle name="Output 2 3 2 3 8 4" xfId="11454"/>
    <cellStyle name="Output 2 3 2 3 8 5" xfId="13759"/>
    <cellStyle name="Output 2 3 2 3 8 6" xfId="16223"/>
    <cellStyle name="Output 2 3 2 3 8 7" xfId="18463"/>
    <cellStyle name="Output 2 3 2 3 9" xfId="3256"/>
    <cellStyle name="Output 2 3 2 3 9 2" xfId="6481"/>
    <cellStyle name="Output 2 3 2 3 9 3" xfId="9010"/>
    <cellStyle name="Output 2 3 2 3 9 4" xfId="11521"/>
    <cellStyle name="Output 2 3 2 3 9 5" xfId="13825"/>
    <cellStyle name="Output 2 3 2 3 9 6" xfId="16290"/>
    <cellStyle name="Output 2 3 2 3 9 7" xfId="18529"/>
    <cellStyle name="Output 2 3 2 30" xfId="21159"/>
    <cellStyle name="Output 2 3 2 4" xfId="747"/>
    <cellStyle name="Output 2 3 2 4 10" xfId="1316"/>
    <cellStyle name="Output 2 3 2 4 10 2" xfId="4545"/>
    <cellStyle name="Output 2 3 2 4 10 3" xfId="7071"/>
    <cellStyle name="Output 2 3 2 4 10 4" xfId="9599"/>
    <cellStyle name="Output 2 3 2 4 10 5" xfId="11894"/>
    <cellStyle name="Output 2 3 2 4 10 6" xfId="14361"/>
    <cellStyle name="Output 2 3 2 4 10 7" xfId="16611"/>
    <cellStyle name="Output 2 3 2 4 11" xfId="4046"/>
    <cellStyle name="Output 2 3 2 4 12" xfId="4124"/>
    <cellStyle name="Output 2 3 2 4 13" xfId="9346"/>
    <cellStyle name="Output 2 3 2 4 14" xfId="4361"/>
    <cellStyle name="Output 2 3 2 4 15" xfId="20176"/>
    <cellStyle name="Output 2 3 2 4 16" xfId="20814"/>
    <cellStyle name="Output 2 3 2 4 2" xfId="2025"/>
    <cellStyle name="Output 2 3 2 4 2 2" xfId="5254"/>
    <cellStyle name="Output 2 3 2 4 2 3" xfId="7779"/>
    <cellStyle name="Output 2 3 2 4 2 4" xfId="10295"/>
    <cellStyle name="Output 2 3 2 4 2 5" xfId="12599"/>
    <cellStyle name="Output 2 3 2 4 2 6" xfId="15064"/>
    <cellStyle name="Output 2 3 2 4 2 7" xfId="17308"/>
    <cellStyle name="Output 2 3 2 4 3" xfId="2271"/>
    <cellStyle name="Output 2 3 2 4 3 2" xfId="5498"/>
    <cellStyle name="Output 2 3 2 4 3 3" xfId="8025"/>
    <cellStyle name="Output 2 3 2 4 3 4" xfId="10539"/>
    <cellStyle name="Output 2 3 2 4 3 5" xfId="12843"/>
    <cellStyle name="Output 2 3 2 4 3 6" xfId="15307"/>
    <cellStyle name="Output 2 3 2 4 3 7" xfId="17551"/>
    <cellStyle name="Output 2 3 2 4 4" xfId="2521"/>
    <cellStyle name="Output 2 3 2 4 4 2" xfId="5748"/>
    <cellStyle name="Output 2 3 2 4 4 3" xfId="8275"/>
    <cellStyle name="Output 2 3 2 4 4 4" xfId="10789"/>
    <cellStyle name="Output 2 3 2 4 4 5" xfId="13093"/>
    <cellStyle name="Output 2 3 2 4 4 6" xfId="15557"/>
    <cellStyle name="Output 2 3 2 4 4 7" xfId="17801"/>
    <cellStyle name="Output 2 3 2 4 5" xfId="2749"/>
    <cellStyle name="Output 2 3 2 4 5 2" xfId="5975"/>
    <cellStyle name="Output 2 3 2 4 5 3" xfId="8503"/>
    <cellStyle name="Output 2 3 2 4 5 4" xfId="11017"/>
    <cellStyle name="Output 2 3 2 4 5 5" xfId="13320"/>
    <cellStyle name="Output 2 3 2 4 5 6" xfId="15785"/>
    <cellStyle name="Output 2 3 2 4 5 7" xfId="18026"/>
    <cellStyle name="Output 2 3 2 4 6" xfId="2979"/>
    <cellStyle name="Output 2 3 2 4 6 2" xfId="6205"/>
    <cellStyle name="Output 2 3 2 4 6 3" xfId="8733"/>
    <cellStyle name="Output 2 3 2 4 6 4" xfId="11246"/>
    <cellStyle name="Output 2 3 2 4 6 5" xfId="13550"/>
    <cellStyle name="Output 2 3 2 4 6 6" xfId="16013"/>
    <cellStyle name="Output 2 3 2 4 6 7" xfId="18256"/>
    <cellStyle name="Output 2 3 2 4 7" xfId="3163"/>
    <cellStyle name="Output 2 3 2 4 7 2" xfId="6388"/>
    <cellStyle name="Output 2 3 2 4 7 3" xfId="8917"/>
    <cellStyle name="Output 2 3 2 4 7 4" xfId="11428"/>
    <cellStyle name="Output 2 3 2 4 7 5" xfId="13733"/>
    <cellStyle name="Output 2 3 2 4 7 6" xfId="16197"/>
    <cellStyle name="Output 2 3 2 4 7 7" xfId="18437"/>
    <cellStyle name="Output 2 3 2 4 8" xfId="3362"/>
    <cellStyle name="Output 2 3 2 4 8 2" xfId="6587"/>
    <cellStyle name="Output 2 3 2 4 8 3" xfId="9116"/>
    <cellStyle name="Output 2 3 2 4 8 4" xfId="11627"/>
    <cellStyle name="Output 2 3 2 4 8 5" xfId="13931"/>
    <cellStyle name="Output 2 3 2 4 8 6" xfId="16396"/>
    <cellStyle name="Output 2 3 2 4 8 7" xfId="18635"/>
    <cellStyle name="Output 2 3 2 4 9" xfId="3026"/>
    <cellStyle name="Output 2 3 2 4 9 2" xfId="6252"/>
    <cellStyle name="Output 2 3 2 4 9 3" xfId="8780"/>
    <cellStyle name="Output 2 3 2 4 9 4" xfId="11293"/>
    <cellStyle name="Output 2 3 2 4 9 5" xfId="13597"/>
    <cellStyle name="Output 2 3 2 4 9 6" xfId="16060"/>
    <cellStyle name="Output 2 3 2 4 9 7" xfId="18303"/>
    <cellStyle name="Output 2 3 2 5" xfId="746"/>
    <cellStyle name="Output 2 3 2 5 10" xfId="1315"/>
    <cellStyle name="Output 2 3 2 5 10 2" xfId="4544"/>
    <cellStyle name="Output 2 3 2 5 10 3" xfId="7070"/>
    <cellStyle name="Output 2 3 2 5 10 4" xfId="9598"/>
    <cellStyle name="Output 2 3 2 5 10 5" xfId="11893"/>
    <cellStyle name="Output 2 3 2 5 10 6" xfId="14360"/>
    <cellStyle name="Output 2 3 2 5 10 7" xfId="16610"/>
    <cellStyle name="Output 2 3 2 5 11" xfId="4045"/>
    <cellStyle name="Output 2 3 2 5 12" xfId="3620"/>
    <cellStyle name="Output 2 3 2 5 13" xfId="4360"/>
    <cellStyle name="Output 2 3 2 5 14" xfId="4394"/>
    <cellStyle name="Output 2 3 2 5 15" xfId="20572"/>
    <cellStyle name="Output 2 3 2 5 16" xfId="20858"/>
    <cellStyle name="Output 2 3 2 5 2" xfId="2024"/>
    <cellStyle name="Output 2 3 2 5 2 2" xfId="5253"/>
    <cellStyle name="Output 2 3 2 5 2 3" xfId="7778"/>
    <cellStyle name="Output 2 3 2 5 2 4" xfId="10294"/>
    <cellStyle name="Output 2 3 2 5 2 5" xfId="12598"/>
    <cellStyle name="Output 2 3 2 5 2 6" xfId="15063"/>
    <cellStyle name="Output 2 3 2 5 2 7" xfId="17307"/>
    <cellStyle name="Output 2 3 2 5 3" xfId="2270"/>
    <cellStyle name="Output 2 3 2 5 3 2" xfId="5497"/>
    <cellStyle name="Output 2 3 2 5 3 3" xfId="8024"/>
    <cellStyle name="Output 2 3 2 5 3 4" xfId="10538"/>
    <cellStyle name="Output 2 3 2 5 3 5" xfId="12842"/>
    <cellStyle name="Output 2 3 2 5 3 6" xfId="15306"/>
    <cellStyle name="Output 2 3 2 5 3 7" xfId="17550"/>
    <cellStyle name="Output 2 3 2 5 4" xfId="2520"/>
    <cellStyle name="Output 2 3 2 5 4 2" xfId="5747"/>
    <cellStyle name="Output 2 3 2 5 4 3" xfId="8274"/>
    <cellStyle name="Output 2 3 2 5 4 4" xfId="10788"/>
    <cellStyle name="Output 2 3 2 5 4 5" xfId="13092"/>
    <cellStyle name="Output 2 3 2 5 4 6" xfId="15556"/>
    <cellStyle name="Output 2 3 2 5 4 7" xfId="17800"/>
    <cellStyle name="Output 2 3 2 5 5" xfId="2748"/>
    <cellStyle name="Output 2 3 2 5 5 2" xfId="5974"/>
    <cellStyle name="Output 2 3 2 5 5 3" xfId="8502"/>
    <cellStyle name="Output 2 3 2 5 5 4" xfId="11016"/>
    <cellStyle name="Output 2 3 2 5 5 5" xfId="13319"/>
    <cellStyle name="Output 2 3 2 5 5 6" xfId="15784"/>
    <cellStyle name="Output 2 3 2 5 5 7" xfId="18025"/>
    <cellStyle name="Output 2 3 2 5 6" xfId="2978"/>
    <cellStyle name="Output 2 3 2 5 6 2" xfId="6204"/>
    <cellStyle name="Output 2 3 2 5 6 3" xfId="8732"/>
    <cellStyle name="Output 2 3 2 5 6 4" xfId="11245"/>
    <cellStyle name="Output 2 3 2 5 6 5" xfId="13549"/>
    <cellStyle name="Output 2 3 2 5 6 6" xfId="16012"/>
    <cellStyle name="Output 2 3 2 5 6 7" xfId="18255"/>
    <cellStyle name="Output 2 3 2 5 7" xfId="3162"/>
    <cellStyle name="Output 2 3 2 5 7 2" xfId="6387"/>
    <cellStyle name="Output 2 3 2 5 7 3" xfId="8916"/>
    <cellStyle name="Output 2 3 2 5 7 4" xfId="11427"/>
    <cellStyle name="Output 2 3 2 5 7 5" xfId="13732"/>
    <cellStyle name="Output 2 3 2 5 7 6" xfId="16196"/>
    <cellStyle name="Output 2 3 2 5 7 7" xfId="18436"/>
    <cellStyle name="Output 2 3 2 5 8" xfId="3361"/>
    <cellStyle name="Output 2 3 2 5 8 2" xfId="6586"/>
    <cellStyle name="Output 2 3 2 5 8 3" xfId="9115"/>
    <cellStyle name="Output 2 3 2 5 8 4" xfId="11626"/>
    <cellStyle name="Output 2 3 2 5 8 5" xfId="13930"/>
    <cellStyle name="Output 2 3 2 5 8 6" xfId="16395"/>
    <cellStyle name="Output 2 3 2 5 8 7" xfId="18634"/>
    <cellStyle name="Output 2 3 2 5 9" xfId="2100"/>
    <cellStyle name="Output 2 3 2 5 9 2" xfId="5328"/>
    <cellStyle name="Output 2 3 2 5 9 3" xfId="7854"/>
    <cellStyle name="Output 2 3 2 5 9 4" xfId="10370"/>
    <cellStyle name="Output 2 3 2 5 9 5" xfId="12673"/>
    <cellStyle name="Output 2 3 2 5 9 6" xfId="15139"/>
    <cellStyle name="Output 2 3 2 5 9 7" xfId="17382"/>
    <cellStyle name="Output 2 3 2 6" xfId="1674"/>
    <cellStyle name="Output 2 3 2 6 10" xfId="20889"/>
    <cellStyle name="Output 2 3 2 6 2" xfId="4903"/>
    <cellStyle name="Output 2 3 2 6 3" xfId="7428"/>
    <cellStyle name="Output 2 3 2 6 4" xfId="9950"/>
    <cellStyle name="Output 2 3 2 6 5" xfId="12249"/>
    <cellStyle name="Output 2 3 2 6 6" xfId="14716"/>
    <cellStyle name="Output 2 3 2 6 7" xfId="16961"/>
    <cellStyle name="Output 2 3 2 6 8" xfId="20250"/>
    <cellStyle name="Output 2 3 2 6 9" xfId="20603"/>
    <cellStyle name="Output 2 3 2 7" xfId="1464"/>
    <cellStyle name="Output 2 3 2 7 10" xfId="20921"/>
    <cellStyle name="Output 2 3 2 7 2" xfId="4693"/>
    <cellStyle name="Output 2 3 2 7 3" xfId="7218"/>
    <cellStyle name="Output 2 3 2 7 4" xfId="9745"/>
    <cellStyle name="Output 2 3 2 7 5" xfId="12039"/>
    <cellStyle name="Output 2 3 2 7 6" xfId="14509"/>
    <cellStyle name="Output 2 3 2 7 7" xfId="16755"/>
    <cellStyle name="Output 2 3 2 7 8" xfId="20284"/>
    <cellStyle name="Output 2 3 2 7 9" xfId="20636"/>
    <cellStyle name="Output 2 3 2 8" xfId="2356"/>
    <cellStyle name="Output 2 3 2 8 10" xfId="20943"/>
    <cellStyle name="Output 2 3 2 8 2" xfId="5583"/>
    <cellStyle name="Output 2 3 2 8 3" xfId="8110"/>
    <cellStyle name="Output 2 3 2 8 4" xfId="10624"/>
    <cellStyle name="Output 2 3 2 8 5" xfId="12928"/>
    <cellStyle name="Output 2 3 2 8 6" xfId="15392"/>
    <cellStyle name="Output 2 3 2 8 7" xfId="17636"/>
    <cellStyle name="Output 2 3 2 8 8" xfId="20306"/>
    <cellStyle name="Output 2 3 2 8 9" xfId="20658"/>
    <cellStyle name="Output 2 3 2 9" xfId="1472"/>
    <cellStyle name="Output 2 3 2 9 10" xfId="20951"/>
    <cellStyle name="Output 2 3 2 9 2" xfId="4701"/>
    <cellStyle name="Output 2 3 2 9 3" xfId="7226"/>
    <cellStyle name="Output 2 3 2 9 4" xfId="9753"/>
    <cellStyle name="Output 2 3 2 9 5" xfId="12047"/>
    <cellStyle name="Output 2 3 2 9 6" xfId="14517"/>
    <cellStyle name="Output 2 3 2 9 7" xfId="16763"/>
    <cellStyle name="Output 2 3 2 9 8" xfId="20314"/>
    <cellStyle name="Output 2 3 2 9 9" xfId="20666"/>
    <cellStyle name="Output 2 3 20" xfId="18803"/>
    <cellStyle name="Output 2 3 21" xfId="19025"/>
    <cellStyle name="Output 2 3 22" xfId="19082"/>
    <cellStyle name="Output 2 3 23" xfId="19060"/>
    <cellStyle name="Output 2 3 24" xfId="19394"/>
    <cellStyle name="Output 2 3 25" xfId="19329"/>
    <cellStyle name="Output 2 3 26" xfId="19277"/>
    <cellStyle name="Output 2 3 27" xfId="19563"/>
    <cellStyle name="Output 2 3 28" xfId="19684"/>
    <cellStyle name="Output 2 3 3" xfId="496"/>
    <cellStyle name="Output 2 3 3 10" xfId="1068"/>
    <cellStyle name="Output 2 3 3 10 2" xfId="4317"/>
    <cellStyle name="Output 2 3 3 10 3" xfId="6859"/>
    <cellStyle name="Output 2 3 3 10 4" xfId="9390"/>
    <cellStyle name="Output 2 3 3 10 5" xfId="11715"/>
    <cellStyle name="Output 2 3 3 10 6" xfId="14176"/>
    <cellStyle name="Output 2 3 3 10 7" xfId="3813"/>
    <cellStyle name="Output 2 3 3 11" xfId="3826"/>
    <cellStyle name="Output 2 3 3 12" xfId="3561"/>
    <cellStyle name="Output 2 3 3 13" xfId="4374"/>
    <cellStyle name="Output 2 3 3 14" xfId="14574"/>
    <cellStyle name="Output 2 3 3 15" xfId="20077"/>
    <cellStyle name="Output 2 3 3 16" xfId="20721"/>
    <cellStyle name="Output 2 3 3 2" xfId="1788"/>
    <cellStyle name="Output 2 3 3 2 2" xfId="5017"/>
    <cellStyle name="Output 2 3 3 2 3" xfId="7542"/>
    <cellStyle name="Output 2 3 3 2 4" xfId="10061"/>
    <cellStyle name="Output 2 3 3 2 5" xfId="12363"/>
    <cellStyle name="Output 2 3 3 2 6" xfId="14829"/>
    <cellStyle name="Output 2 3 3 2 7" xfId="17073"/>
    <cellStyle name="Output 2 3 3 3" xfId="2049"/>
    <cellStyle name="Output 2 3 3 3 2" xfId="5277"/>
    <cellStyle name="Output 2 3 3 3 3" xfId="7803"/>
    <cellStyle name="Output 2 3 3 3 4" xfId="10319"/>
    <cellStyle name="Output 2 3 3 3 5" xfId="12622"/>
    <cellStyle name="Output 2 3 3 3 6" xfId="15088"/>
    <cellStyle name="Output 2 3 3 3 7" xfId="17331"/>
    <cellStyle name="Output 2 3 3 4" xfId="2294"/>
    <cellStyle name="Output 2 3 3 4 2" xfId="5521"/>
    <cellStyle name="Output 2 3 3 4 3" xfId="8048"/>
    <cellStyle name="Output 2 3 3 4 4" xfId="10562"/>
    <cellStyle name="Output 2 3 3 4 5" xfId="12866"/>
    <cellStyle name="Output 2 3 3 4 6" xfId="15330"/>
    <cellStyle name="Output 2 3 3 4 7" xfId="17574"/>
    <cellStyle name="Output 2 3 3 5" xfId="2365"/>
    <cellStyle name="Output 2 3 3 5 2" xfId="5592"/>
    <cellStyle name="Output 2 3 3 5 3" xfId="8119"/>
    <cellStyle name="Output 2 3 3 5 4" xfId="10633"/>
    <cellStyle name="Output 2 3 3 5 5" xfId="12937"/>
    <cellStyle name="Output 2 3 3 5 6" xfId="15401"/>
    <cellStyle name="Output 2 3 3 5 7" xfId="17645"/>
    <cellStyle name="Output 2 3 3 6" xfId="2770"/>
    <cellStyle name="Output 2 3 3 6 2" xfId="5996"/>
    <cellStyle name="Output 2 3 3 6 3" xfId="8524"/>
    <cellStyle name="Output 2 3 3 6 4" xfId="11038"/>
    <cellStyle name="Output 2 3 3 6 5" xfId="13341"/>
    <cellStyle name="Output 2 3 3 6 6" xfId="15806"/>
    <cellStyle name="Output 2 3 3 6 7" xfId="18047"/>
    <cellStyle name="Output 2 3 3 7" xfId="2559"/>
    <cellStyle name="Output 2 3 3 7 2" xfId="5786"/>
    <cellStyle name="Output 2 3 3 7 3" xfId="8313"/>
    <cellStyle name="Output 2 3 3 7 4" xfId="10827"/>
    <cellStyle name="Output 2 3 3 7 5" xfId="13131"/>
    <cellStyle name="Output 2 3 3 7 6" xfId="15595"/>
    <cellStyle name="Output 2 3 3 7 7" xfId="17839"/>
    <cellStyle name="Output 2 3 3 8" xfId="3186"/>
    <cellStyle name="Output 2 3 3 8 2" xfId="6411"/>
    <cellStyle name="Output 2 3 3 8 3" xfId="8940"/>
    <cellStyle name="Output 2 3 3 8 4" xfId="11451"/>
    <cellStyle name="Output 2 3 3 8 5" xfId="13756"/>
    <cellStyle name="Output 2 3 3 8 6" xfId="16220"/>
    <cellStyle name="Output 2 3 3 8 7" xfId="18460"/>
    <cellStyle name="Output 2 3 3 9" xfId="1352"/>
    <cellStyle name="Output 2 3 3 9 2" xfId="4581"/>
    <cellStyle name="Output 2 3 3 9 3" xfId="7107"/>
    <cellStyle name="Output 2 3 3 9 4" xfId="9635"/>
    <cellStyle name="Output 2 3 3 9 5" xfId="11929"/>
    <cellStyle name="Output 2 3 3 9 6" xfId="14397"/>
    <cellStyle name="Output 2 3 3 9 7" xfId="16646"/>
    <cellStyle name="Output 2 3 4" xfId="424"/>
    <cellStyle name="Output 2 3 4 10" xfId="996"/>
    <cellStyle name="Output 2 3 4 10 2" xfId="4259"/>
    <cellStyle name="Output 2 3 4 10 3" xfId="6800"/>
    <cellStyle name="Output 2 3 4 10 4" xfId="9330"/>
    <cellStyle name="Output 2 3 4 10 5" xfId="4434"/>
    <cellStyle name="Output 2 3 4 10 6" xfId="14129"/>
    <cellStyle name="Output 2 3 4 10 7" xfId="3573"/>
    <cellStyle name="Output 2 3 4 11" xfId="3771"/>
    <cellStyle name="Output 2 3 4 12" xfId="3689"/>
    <cellStyle name="Output 2 3 4 13" xfId="9457"/>
    <cellStyle name="Output 2 3 4 14" xfId="3533"/>
    <cellStyle name="Output 2 3 4 15" xfId="20018"/>
    <cellStyle name="Output 2 3 4 16" xfId="20431"/>
    <cellStyle name="Output 2 3 4 2" xfId="1727"/>
    <cellStyle name="Output 2 3 4 2 2" xfId="4956"/>
    <cellStyle name="Output 2 3 4 2 3" xfId="7481"/>
    <cellStyle name="Output 2 3 4 2 4" xfId="10002"/>
    <cellStyle name="Output 2 3 4 2 5" xfId="12302"/>
    <cellStyle name="Output 2 3 4 2 6" xfId="14769"/>
    <cellStyle name="Output 2 3 4 2 7" xfId="17013"/>
    <cellStyle name="Output 2 3 4 3" xfId="1558"/>
    <cellStyle name="Output 2 3 4 3 2" xfId="4787"/>
    <cellStyle name="Output 2 3 4 3 3" xfId="7312"/>
    <cellStyle name="Output 2 3 4 3 4" xfId="9838"/>
    <cellStyle name="Output 2 3 4 3 5" xfId="12133"/>
    <cellStyle name="Output 2 3 4 3 6" xfId="14603"/>
    <cellStyle name="Output 2 3 4 3 7" xfId="16848"/>
    <cellStyle name="Output 2 3 4 4" xfId="1915"/>
    <cellStyle name="Output 2 3 4 4 2" xfId="5144"/>
    <cellStyle name="Output 2 3 4 4 3" xfId="7669"/>
    <cellStyle name="Output 2 3 4 4 4" xfId="10186"/>
    <cellStyle name="Output 2 3 4 4 5" xfId="12490"/>
    <cellStyle name="Output 2 3 4 4 6" xfId="14954"/>
    <cellStyle name="Output 2 3 4 4 7" xfId="17199"/>
    <cellStyle name="Output 2 3 4 5" xfId="2360"/>
    <cellStyle name="Output 2 3 4 5 2" xfId="5587"/>
    <cellStyle name="Output 2 3 4 5 3" xfId="8114"/>
    <cellStyle name="Output 2 3 4 5 4" xfId="10628"/>
    <cellStyle name="Output 2 3 4 5 5" xfId="12932"/>
    <cellStyle name="Output 2 3 4 5 6" xfId="15396"/>
    <cellStyle name="Output 2 3 4 5 7" xfId="17640"/>
    <cellStyle name="Output 2 3 4 6" xfId="2578"/>
    <cellStyle name="Output 2 3 4 6 2" xfId="5805"/>
    <cellStyle name="Output 2 3 4 6 3" xfId="8332"/>
    <cellStyle name="Output 2 3 4 6 4" xfId="10846"/>
    <cellStyle name="Output 2 3 4 6 5" xfId="13150"/>
    <cellStyle name="Output 2 3 4 6 6" xfId="15614"/>
    <cellStyle name="Output 2 3 4 6 7" xfId="17858"/>
    <cellStyle name="Output 2 3 4 7" xfId="2115"/>
    <cellStyle name="Output 2 3 4 7 2" xfId="5343"/>
    <cellStyle name="Output 2 3 4 7 3" xfId="7869"/>
    <cellStyle name="Output 2 3 4 7 4" xfId="10385"/>
    <cellStyle name="Output 2 3 4 7 5" xfId="12688"/>
    <cellStyle name="Output 2 3 4 7 6" xfId="15153"/>
    <cellStyle name="Output 2 3 4 7 7" xfId="17397"/>
    <cellStyle name="Output 2 3 4 8" xfId="2836"/>
    <cellStyle name="Output 2 3 4 8 2" xfId="6062"/>
    <cellStyle name="Output 2 3 4 8 3" xfId="8590"/>
    <cellStyle name="Output 2 3 4 8 4" xfId="11103"/>
    <cellStyle name="Output 2 3 4 8 5" xfId="13407"/>
    <cellStyle name="Output 2 3 4 8 6" xfId="15870"/>
    <cellStyle name="Output 2 3 4 8 7" xfId="18113"/>
    <cellStyle name="Output 2 3 4 9" xfId="2628"/>
    <cellStyle name="Output 2 3 4 9 2" xfId="5855"/>
    <cellStyle name="Output 2 3 4 9 3" xfId="8382"/>
    <cellStyle name="Output 2 3 4 9 4" xfId="10896"/>
    <cellStyle name="Output 2 3 4 9 5" xfId="13200"/>
    <cellStyle name="Output 2 3 4 9 6" xfId="15664"/>
    <cellStyle name="Output 2 3 4 9 7" xfId="17907"/>
    <cellStyle name="Output 2 3 5" xfId="500"/>
    <cellStyle name="Output 2 3 5 10" xfId="1072"/>
    <cellStyle name="Output 2 3 5 10 2" xfId="4321"/>
    <cellStyle name="Output 2 3 5 10 3" xfId="6863"/>
    <cellStyle name="Output 2 3 5 10 4" xfId="9394"/>
    <cellStyle name="Output 2 3 5 10 5" xfId="11719"/>
    <cellStyle name="Output 2 3 5 10 6" xfId="14180"/>
    <cellStyle name="Output 2 3 5 10 7" xfId="9266"/>
    <cellStyle name="Output 2 3 5 11" xfId="3830"/>
    <cellStyle name="Output 2 3 5 12" xfId="4161"/>
    <cellStyle name="Output 2 3 5 13" xfId="9253"/>
    <cellStyle name="Output 2 3 5 14" xfId="14374"/>
    <cellStyle name="Output 2 3 5 15" xfId="19991"/>
    <cellStyle name="Output 2 3 5 16" xfId="20428"/>
    <cellStyle name="Output 2 3 5 17" xfId="20405"/>
    <cellStyle name="Output 2 3 5 2" xfId="1792"/>
    <cellStyle name="Output 2 3 5 2 2" xfId="5021"/>
    <cellStyle name="Output 2 3 5 2 3" xfId="7546"/>
    <cellStyle name="Output 2 3 5 2 4" xfId="10065"/>
    <cellStyle name="Output 2 3 5 2 5" xfId="12367"/>
    <cellStyle name="Output 2 3 5 2 6" xfId="14833"/>
    <cellStyle name="Output 2 3 5 2 7" xfId="17077"/>
    <cellStyle name="Output 2 3 5 3" xfId="2053"/>
    <cellStyle name="Output 2 3 5 3 2" xfId="5281"/>
    <cellStyle name="Output 2 3 5 3 3" xfId="7807"/>
    <cellStyle name="Output 2 3 5 3 4" xfId="10323"/>
    <cellStyle name="Output 2 3 5 3 5" xfId="12626"/>
    <cellStyle name="Output 2 3 5 3 6" xfId="15092"/>
    <cellStyle name="Output 2 3 5 3 7" xfId="17335"/>
    <cellStyle name="Output 2 3 5 4" xfId="2298"/>
    <cellStyle name="Output 2 3 5 4 2" xfId="5525"/>
    <cellStyle name="Output 2 3 5 4 3" xfId="8052"/>
    <cellStyle name="Output 2 3 5 4 4" xfId="10566"/>
    <cellStyle name="Output 2 3 5 4 5" xfId="12870"/>
    <cellStyle name="Output 2 3 5 4 6" xfId="15334"/>
    <cellStyle name="Output 2 3 5 4 7" xfId="17578"/>
    <cellStyle name="Output 2 3 5 5" xfId="2552"/>
    <cellStyle name="Output 2 3 5 5 2" xfId="5779"/>
    <cellStyle name="Output 2 3 5 5 3" xfId="8306"/>
    <cellStyle name="Output 2 3 5 5 4" xfId="10820"/>
    <cellStyle name="Output 2 3 5 5 5" xfId="13124"/>
    <cellStyle name="Output 2 3 5 5 6" xfId="15588"/>
    <cellStyle name="Output 2 3 5 5 7" xfId="17832"/>
    <cellStyle name="Output 2 3 5 6" xfId="2774"/>
    <cellStyle name="Output 2 3 5 6 2" xfId="6000"/>
    <cellStyle name="Output 2 3 5 6 3" xfId="8528"/>
    <cellStyle name="Output 2 3 5 6 4" xfId="11042"/>
    <cellStyle name="Output 2 3 5 6 5" xfId="13345"/>
    <cellStyle name="Output 2 3 5 6 6" xfId="15810"/>
    <cellStyle name="Output 2 3 5 6 7" xfId="18051"/>
    <cellStyle name="Output 2 3 5 7" xfId="1343"/>
    <cellStyle name="Output 2 3 5 7 2" xfId="4572"/>
    <cellStyle name="Output 2 3 5 7 3" xfId="7098"/>
    <cellStyle name="Output 2 3 5 7 4" xfId="9626"/>
    <cellStyle name="Output 2 3 5 7 5" xfId="11920"/>
    <cellStyle name="Output 2 3 5 7 6" xfId="14388"/>
    <cellStyle name="Output 2 3 5 7 7" xfId="16637"/>
    <cellStyle name="Output 2 3 5 8" xfId="3190"/>
    <cellStyle name="Output 2 3 5 8 2" xfId="6415"/>
    <cellStyle name="Output 2 3 5 8 3" xfId="8944"/>
    <cellStyle name="Output 2 3 5 8 4" xfId="11455"/>
    <cellStyle name="Output 2 3 5 8 5" xfId="13760"/>
    <cellStyle name="Output 2 3 5 8 6" xfId="16224"/>
    <cellStyle name="Output 2 3 5 8 7" xfId="18464"/>
    <cellStyle name="Output 2 3 5 9" xfId="3382"/>
    <cellStyle name="Output 2 3 5 9 2" xfId="6607"/>
    <cellStyle name="Output 2 3 5 9 3" xfId="9136"/>
    <cellStyle name="Output 2 3 5 9 4" xfId="11647"/>
    <cellStyle name="Output 2 3 5 9 5" xfId="13951"/>
    <cellStyle name="Output 2 3 5 9 6" xfId="16416"/>
    <cellStyle name="Output 2 3 5 9 7" xfId="18655"/>
    <cellStyle name="Output 2 3 6" xfId="744"/>
    <cellStyle name="Output 2 3 6 10" xfId="1313"/>
    <cellStyle name="Output 2 3 6 10 2" xfId="4542"/>
    <cellStyle name="Output 2 3 6 10 3" xfId="7068"/>
    <cellStyle name="Output 2 3 6 10 4" xfId="9596"/>
    <cellStyle name="Output 2 3 6 10 5" xfId="11891"/>
    <cellStyle name="Output 2 3 6 10 6" xfId="14358"/>
    <cellStyle name="Output 2 3 6 10 7" xfId="16608"/>
    <cellStyle name="Output 2 3 6 11" xfId="4043"/>
    <cellStyle name="Output 2 3 6 12" xfId="3605"/>
    <cellStyle name="Output 2 3 6 13" xfId="4109"/>
    <cellStyle name="Output 2 3 6 14" xfId="14048"/>
    <cellStyle name="Output 2 3 6 15" xfId="20396"/>
    <cellStyle name="Output 2 3 6 16" xfId="20214"/>
    <cellStyle name="Output 2 3 6 2" xfId="2022"/>
    <cellStyle name="Output 2 3 6 2 2" xfId="5251"/>
    <cellStyle name="Output 2 3 6 2 3" xfId="7776"/>
    <cellStyle name="Output 2 3 6 2 4" xfId="10292"/>
    <cellStyle name="Output 2 3 6 2 5" xfId="12596"/>
    <cellStyle name="Output 2 3 6 2 6" xfId="15061"/>
    <cellStyle name="Output 2 3 6 2 7" xfId="17305"/>
    <cellStyle name="Output 2 3 6 3" xfId="2268"/>
    <cellStyle name="Output 2 3 6 3 2" xfId="5495"/>
    <cellStyle name="Output 2 3 6 3 3" xfId="8022"/>
    <cellStyle name="Output 2 3 6 3 4" xfId="10536"/>
    <cellStyle name="Output 2 3 6 3 5" xfId="12840"/>
    <cellStyle name="Output 2 3 6 3 6" xfId="15304"/>
    <cellStyle name="Output 2 3 6 3 7" xfId="17548"/>
    <cellStyle name="Output 2 3 6 4" xfId="2518"/>
    <cellStyle name="Output 2 3 6 4 2" xfId="5745"/>
    <cellStyle name="Output 2 3 6 4 3" xfId="8272"/>
    <cellStyle name="Output 2 3 6 4 4" xfId="10786"/>
    <cellStyle name="Output 2 3 6 4 5" xfId="13090"/>
    <cellStyle name="Output 2 3 6 4 6" xfId="15554"/>
    <cellStyle name="Output 2 3 6 4 7" xfId="17798"/>
    <cellStyle name="Output 2 3 6 5" xfId="2746"/>
    <cellStyle name="Output 2 3 6 5 2" xfId="5972"/>
    <cellStyle name="Output 2 3 6 5 3" xfId="8500"/>
    <cellStyle name="Output 2 3 6 5 4" xfId="11014"/>
    <cellStyle name="Output 2 3 6 5 5" xfId="13317"/>
    <cellStyle name="Output 2 3 6 5 6" xfId="15782"/>
    <cellStyle name="Output 2 3 6 5 7" xfId="18023"/>
    <cellStyle name="Output 2 3 6 6" xfId="2976"/>
    <cellStyle name="Output 2 3 6 6 2" xfId="6202"/>
    <cellStyle name="Output 2 3 6 6 3" xfId="8730"/>
    <cellStyle name="Output 2 3 6 6 4" xfId="11243"/>
    <cellStyle name="Output 2 3 6 6 5" xfId="13547"/>
    <cellStyle name="Output 2 3 6 6 6" xfId="16010"/>
    <cellStyle name="Output 2 3 6 6 7" xfId="18253"/>
    <cellStyle name="Output 2 3 6 7" xfId="3160"/>
    <cellStyle name="Output 2 3 6 7 2" xfId="6385"/>
    <cellStyle name="Output 2 3 6 7 3" xfId="8914"/>
    <cellStyle name="Output 2 3 6 7 4" xfId="11425"/>
    <cellStyle name="Output 2 3 6 7 5" xfId="13730"/>
    <cellStyle name="Output 2 3 6 7 6" xfId="16194"/>
    <cellStyle name="Output 2 3 6 7 7" xfId="18434"/>
    <cellStyle name="Output 2 3 6 8" xfId="3359"/>
    <cellStyle name="Output 2 3 6 8 2" xfId="6584"/>
    <cellStyle name="Output 2 3 6 8 3" xfId="9113"/>
    <cellStyle name="Output 2 3 6 8 4" xfId="11624"/>
    <cellStyle name="Output 2 3 6 8 5" xfId="13928"/>
    <cellStyle name="Output 2 3 6 8 6" xfId="16393"/>
    <cellStyle name="Output 2 3 6 8 7" xfId="18632"/>
    <cellStyle name="Output 2 3 6 9" xfId="2834"/>
    <cellStyle name="Output 2 3 6 9 2" xfId="6060"/>
    <cellStyle name="Output 2 3 6 9 3" xfId="8588"/>
    <cellStyle name="Output 2 3 6 9 4" xfId="11101"/>
    <cellStyle name="Output 2 3 6 9 5" xfId="13405"/>
    <cellStyle name="Output 2 3 6 9 6" xfId="15868"/>
    <cellStyle name="Output 2 3 6 9 7" xfId="18111"/>
    <cellStyle name="Output 2 3 7" xfId="1493"/>
    <cellStyle name="Output 2 3 7 10" xfId="20820"/>
    <cellStyle name="Output 2 3 7 2" xfId="4722"/>
    <cellStyle name="Output 2 3 7 3" xfId="7247"/>
    <cellStyle name="Output 2 3 7 4" xfId="9774"/>
    <cellStyle name="Output 2 3 7 5" xfId="12068"/>
    <cellStyle name="Output 2 3 7 6" xfId="14538"/>
    <cellStyle name="Output 2 3 7 7" xfId="16784"/>
    <cellStyle name="Output 2 3 7 8" xfId="20182"/>
    <cellStyle name="Output 2 3 7 9" xfId="20544"/>
    <cellStyle name="Output 2 3 8" xfId="1484"/>
    <cellStyle name="Output 2 3 8 10" xfId="19906"/>
    <cellStyle name="Output 2 3 8 2" xfId="4713"/>
    <cellStyle name="Output 2 3 8 3" xfId="7238"/>
    <cellStyle name="Output 2 3 8 4" xfId="9765"/>
    <cellStyle name="Output 2 3 8 5" xfId="12059"/>
    <cellStyle name="Output 2 3 8 6" xfId="14529"/>
    <cellStyle name="Output 2 3 8 7" xfId="16775"/>
    <cellStyle name="Output 2 3 8 8" xfId="20060"/>
    <cellStyle name="Output 2 3 8 9" xfId="20486"/>
    <cellStyle name="Output 2 3 9" xfId="1852"/>
    <cellStyle name="Output 2 3 9 10" xfId="19950"/>
    <cellStyle name="Output 2 3 9 2" xfId="5081"/>
    <cellStyle name="Output 2 3 9 3" xfId="7606"/>
    <cellStyle name="Output 2 3 9 4" xfId="10123"/>
    <cellStyle name="Output 2 3 9 5" xfId="12427"/>
    <cellStyle name="Output 2 3 9 6" xfId="14891"/>
    <cellStyle name="Output 2 3 9 7" xfId="17136"/>
    <cellStyle name="Output 2 3 9 8" xfId="19972"/>
    <cellStyle name="Output 2 3 9 9" xfId="20414"/>
    <cellStyle name="Output 2 30" xfId="19681"/>
    <cellStyle name="Output 2 4" xfId="371"/>
    <cellStyle name="Output 2 4 10" xfId="1900"/>
    <cellStyle name="Output 2 4 10 10" xfId="20977"/>
    <cellStyle name="Output 2 4 10 2" xfId="5129"/>
    <cellStyle name="Output 2 4 10 3" xfId="7654"/>
    <cellStyle name="Output 2 4 10 4" xfId="10171"/>
    <cellStyle name="Output 2 4 10 5" xfId="12475"/>
    <cellStyle name="Output 2 4 10 6" xfId="14939"/>
    <cellStyle name="Output 2 4 10 7" xfId="17184"/>
    <cellStyle name="Output 2 4 10 8" xfId="20340"/>
    <cellStyle name="Output 2 4 10 9" xfId="20692"/>
    <cellStyle name="Output 2 4 11" xfId="2611"/>
    <cellStyle name="Output 2 4 11 2" xfId="5838"/>
    <cellStyle name="Output 2 4 11 3" xfId="8365"/>
    <cellStyle name="Output 2 4 11 4" xfId="10879"/>
    <cellStyle name="Output 2 4 11 5" xfId="13183"/>
    <cellStyle name="Output 2 4 11 6" xfId="15647"/>
    <cellStyle name="Output 2 4 11 7" xfId="17890"/>
    <cellStyle name="Output 2 4 12" xfId="1469"/>
    <cellStyle name="Output 2 4 12 2" xfId="4698"/>
    <cellStyle name="Output 2 4 12 3" xfId="7223"/>
    <cellStyle name="Output 2 4 12 4" xfId="9750"/>
    <cellStyle name="Output 2 4 12 5" xfId="12044"/>
    <cellStyle name="Output 2 4 12 6" xfId="14514"/>
    <cellStyle name="Output 2 4 12 7" xfId="16760"/>
    <cellStyle name="Output 2 4 13" xfId="953"/>
    <cellStyle name="Output 2 4 13 2" xfId="4216"/>
    <cellStyle name="Output 2 4 13 3" xfId="6758"/>
    <cellStyle name="Output 2 4 13 4" xfId="9288"/>
    <cellStyle name="Output 2 4 13 5" xfId="3520"/>
    <cellStyle name="Output 2 4 13 6" xfId="14087"/>
    <cellStyle name="Output 2 4 13 7" xfId="14039"/>
    <cellStyle name="Output 2 4 14" xfId="3515"/>
    <cellStyle name="Output 2 4 15" xfId="6918"/>
    <cellStyle name="Output 2 4 16" xfId="4196"/>
    <cellStyle name="Output 2 4 17" xfId="3498"/>
    <cellStyle name="Output 2 4 18" xfId="18965"/>
    <cellStyle name="Output 2 4 19" xfId="19103"/>
    <cellStyle name="Output 2 4 2" xfId="601"/>
    <cellStyle name="Output 2 4 2 10" xfId="1172"/>
    <cellStyle name="Output 2 4 2 10 2" xfId="4404"/>
    <cellStyle name="Output 2 4 2 10 3" xfId="6939"/>
    <cellStyle name="Output 2 4 2 10 4" xfId="9469"/>
    <cellStyle name="Output 2 4 2 10 5" xfId="11773"/>
    <cellStyle name="Output 2 4 2 10 6" xfId="14236"/>
    <cellStyle name="Output 2 4 2 10 7" xfId="16503"/>
    <cellStyle name="Output 2 4 2 11" xfId="3912"/>
    <cellStyle name="Output 2 4 2 12" xfId="4145"/>
    <cellStyle name="Output 2 4 2 13" xfId="4395"/>
    <cellStyle name="Output 2 4 2 14" xfId="9249"/>
    <cellStyle name="Output 2 4 2 15" xfId="20106"/>
    <cellStyle name="Output 2 4 2 16" xfId="20749"/>
    <cellStyle name="Output 2 4 2 2" xfId="1884"/>
    <cellStyle name="Output 2 4 2 2 2" xfId="5113"/>
    <cellStyle name="Output 2 4 2 2 3" xfId="7638"/>
    <cellStyle name="Output 2 4 2 2 4" xfId="10155"/>
    <cellStyle name="Output 2 4 2 2 5" xfId="12459"/>
    <cellStyle name="Output 2 4 2 2 6" xfId="14923"/>
    <cellStyle name="Output 2 4 2 2 7" xfId="17168"/>
    <cellStyle name="Output 2 4 2 3" xfId="2133"/>
    <cellStyle name="Output 2 4 2 3 2" xfId="5361"/>
    <cellStyle name="Output 2 4 2 3 3" xfId="7887"/>
    <cellStyle name="Output 2 4 2 3 4" xfId="10403"/>
    <cellStyle name="Output 2 4 2 3 5" xfId="12706"/>
    <cellStyle name="Output 2 4 2 3 6" xfId="15171"/>
    <cellStyle name="Output 2 4 2 3 7" xfId="17415"/>
    <cellStyle name="Output 2 4 2 4" xfId="2385"/>
    <cellStyle name="Output 2 4 2 4 2" xfId="5612"/>
    <cellStyle name="Output 2 4 2 4 3" xfId="8139"/>
    <cellStyle name="Output 2 4 2 4 4" xfId="10653"/>
    <cellStyle name="Output 2 4 2 4 5" xfId="12957"/>
    <cellStyle name="Output 2 4 2 4 6" xfId="15421"/>
    <cellStyle name="Output 2 4 2 4 7" xfId="17665"/>
    <cellStyle name="Output 2 4 2 5" xfId="2369"/>
    <cellStyle name="Output 2 4 2 5 2" xfId="5596"/>
    <cellStyle name="Output 2 4 2 5 3" xfId="8123"/>
    <cellStyle name="Output 2 4 2 5 4" xfId="10637"/>
    <cellStyle name="Output 2 4 2 5 5" xfId="12941"/>
    <cellStyle name="Output 2 4 2 5 6" xfId="15405"/>
    <cellStyle name="Output 2 4 2 5 7" xfId="17649"/>
    <cellStyle name="Output 2 4 2 6" xfId="2847"/>
    <cellStyle name="Output 2 4 2 6 2" xfId="6073"/>
    <cellStyle name="Output 2 4 2 6 3" xfId="8601"/>
    <cellStyle name="Output 2 4 2 6 4" xfId="11114"/>
    <cellStyle name="Output 2 4 2 6 5" xfId="13418"/>
    <cellStyle name="Output 2 4 2 6 6" xfId="15881"/>
    <cellStyle name="Output 2 4 2 6 7" xfId="18124"/>
    <cellStyle name="Output 2 4 2 7" xfId="3035"/>
    <cellStyle name="Output 2 4 2 7 2" xfId="6261"/>
    <cellStyle name="Output 2 4 2 7 3" xfId="8789"/>
    <cellStyle name="Output 2 4 2 7 4" xfId="11301"/>
    <cellStyle name="Output 2 4 2 7 5" xfId="13606"/>
    <cellStyle name="Output 2 4 2 7 6" xfId="16069"/>
    <cellStyle name="Output 2 4 2 7 7" xfId="18311"/>
    <cellStyle name="Output 2 4 2 8" xfId="3238"/>
    <cellStyle name="Output 2 4 2 8 2" xfId="6463"/>
    <cellStyle name="Output 2 4 2 8 3" xfId="8992"/>
    <cellStyle name="Output 2 4 2 8 4" xfId="11503"/>
    <cellStyle name="Output 2 4 2 8 5" xfId="13807"/>
    <cellStyle name="Output 2 4 2 8 6" xfId="16272"/>
    <cellStyle name="Output 2 4 2 8 7" xfId="18511"/>
    <cellStyle name="Output 2 4 2 9" xfId="3423"/>
    <cellStyle name="Output 2 4 2 9 2" xfId="6648"/>
    <cellStyle name="Output 2 4 2 9 3" xfId="9177"/>
    <cellStyle name="Output 2 4 2 9 4" xfId="11688"/>
    <cellStyle name="Output 2 4 2 9 5" xfId="13992"/>
    <cellStyle name="Output 2 4 2 9 6" xfId="16457"/>
    <cellStyle name="Output 2 4 2 9 7" xfId="18696"/>
    <cellStyle name="Output 2 4 20" xfId="19139"/>
    <cellStyle name="Output 2 4 21" xfId="19175"/>
    <cellStyle name="Output 2 4 22" xfId="19203"/>
    <cellStyle name="Output 2 4 23" xfId="19231"/>
    <cellStyle name="Output 2 4 24" xfId="19259"/>
    <cellStyle name="Output 2 4 25" xfId="19558"/>
    <cellStyle name="Output 2 4 26" xfId="19592"/>
    <cellStyle name="Output 2 4 27" xfId="19618"/>
    <cellStyle name="Output 2 4 28" xfId="19643"/>
    <cellStyle name="Output 2 4 29" xfId="20082"/>
    <cellStyle name="Output 2 4 3" xfId="667"/>
    <cellStyle name="Output 2 4 3 10" xfId="1236"/>
    <cellStyle name="Output 2 4 3 10 2" xfId="4465"/>
    <cellStyle name="Output 2 4 3 10 3" xfId="6991"/>
    <cellStyle name="Output 2 4 3 10 4" xfId="9519"/>
    <cellStyle name="Output 2 4 3 10 5" xfId="11814"/>
    <cellStyle name="Output 2 4 3 10 6" xfId="14281"/>
    <cellStyle name="Output 2 4 3 10 7" xfId="16531"/>
    <cellStyle name="Output 2 4 3 11" xfId="3966"/>
    <cellStyle name="Output 2 4 3 12" xfId="3852"/>
    <cellStyle name="Output 2 4 3 13" xfId="6439"/>
    <cellStyle name="Output 2 4 3 14" xfId="11764"/>
    <cellStyle name="Output 2 4 3 15" xfId="20140"/>
    <cellStyle name="Output 2 4 3 16" xfId="20781"/>
    <cellStyle name="Output 2 4 3 2" xfId="1945"/>
    <cellStyle name="Output 2 4 3 2 2" xfId="5174"/>
    <cellStyle name="Output 2 4 3 2 3" xfId="7699"/>
    <cellStyle name="Output 2 4 3 2 4" xfId="10215"/>
    <cellStyle name="Output 2 4 3 2 5" xfId="12519"/>
    <cellStyle name="Output 2 4 3 2 6" xfId="14984"/>
    <cellStyle name="Output 2 4 3 2 7" xfId="17228"/>
    <cellStyle name="Output 2 4 3 3" xfId="2191"/>
    <cellStyle name="Output 2 4 3 3 2" xfId="5418"/>
    <cellStyle name="Output 2 4 3 3 3" xfId="7945"/>
    <cellStyle name="Output 2 4 3 3 4" xfId="10459"/>
    <cellStyle name="Output 2 4 3 3 5" xfId="12763"/>
    <cellStyle name="Output 2 4 3 3 6" xfId="15227"/>
    <cellStyle name="Output 2 4 3 3 7" xfId="17471"/>
    <cellStyle name="Output 2 4 3 4" xfId="2441"/>
    <cellStyle name="Output 2 4 3 4 2" xfId="5668"/>
    <cellStyle name="Output 2 4 3 4 3" xfId="8195"/>
    <cellStyle name="Output 2 4 3 4 4" xfId="10709"/>
    <cellStyle name="Output 2 4 3 4 5" xfId="13013"/>
    <cellStyle name="Output 2 4 3 4 6" xfId="15477"/>
    <cellStyle name="Output 2 4 3 4 7" xfId="17721"/>
    <cellStyle name="Output 2 4 3 5" xfId="2081"/>
    <cellStyle name="Output 2 4 3 5 2" xfId="5309"/>
    <cellStyle name="Output 2 4 3 5 3" xfId="7835"/>
    <cellStyle name="Output 2 4 3 5 4" xfId="10351"/>
    <cellStyle name="Output 2 4 3 5 5" xfId="12654"/>
    <cellStyle name="Output 2 4 3 5 6" xfId="15120"/>
    <cellStyle name="Output 2 4 3 5 7" xfId="17363"/>
    <cellStyle name="Output 2 4 3 6" xfId="2899"/>
    <cellStyle name="Output 2 4 3 6 2" xfId="6125"/>
    <cellStyle name="Output 2 4 3 6 3" xfId="8653"/>
    <cellStyle name="Output 2 4 3 6 4" xfId="11166"/>
    <cellStyle name="Output 2 4 3 6 5" xfId="13470"/>
    <cellStyle name="Output 2 4 3 6 6" xfId="15933"/>
    <cellStyle name="Output 2 4 3 6 7" xfId="18176"/>
    <cellStyle name="Output 2 4 3 7" xfId="3083"/>
    <cellStyle name="Output 2 4 3 7 2" xfId="6308"/>
    <cellStyle name="Output 2 4 3 7 3" xfId="8837"/>
    <cellStyle name="Output 2 4 3 7 4" xfId="11348"/>
    <cellStyle name="Output 2 4 3 7 5" xfId="13653"/>
    <cellStyle name="Output 2 4 3 7 6" xfId="16117"/>
    <cellStyle name="Output 2 4 3 7 7" xfId="18357"/>
    <cellStyle name="Output 2 4 3 8" xfId="3282"/>
    <cellStyle name="Output 2 4 3 8 2" xfId="6507"/>
    <cellStyle name="Output 2 4 3 8 3" xfId="9036"/>
    <cellStyle name="Output 2 4 3 8 4" xfId="11547"/>
    <cellStyle name="Output 2 4 3 8 5" xfId="13851"/>
    <cellStyle name="Output 2 4 3 8 6" xfId="16316"/>
    <cellStyle name="Output 2 4 3 8 7" xfId="18555"/>
    <cellStyle name="Output 2 4 3 9" xfId="2101"/>
    <cellStyle name="Output 2 4 3 9 2" xfId="5329"/>
    <cellStyle name="Output 2 4 3 9 3" xfId="7855"/>
    <cellStyle name="Output 2 4 3 9 4" xfId="10371"/>
    <cellStyle name="Output 2 4 3 9 5" xfId="12674"/>
    <cellStyle name="Output 2 4 3 9 6" xfId="15140"/>
    <cellStyle name="Output 2 4 3 9 7" xfId="17383"/>
    <cellStyle name="Output 2 4 30" xfId="21160"/>
    <cellStyle name="Output 2 4 4" xfId="714"/>
    <cellStyle name="Output 2 4 4 10" xfId="1283"/>
    <cellStyle name="Output 2 4 4 10 2" xfId="4512"/>
    <cellStyle name="Output 2 4 4 10 3" xfId="7038"/>
    <cellStyle name="Output 2 4 4 10 4" xfId="9566"/>
    <cellStyle name="Output 2 4 4 10 5" xfId="11861"/>
    <cellStyle name="Output 2 4 4 10 6" xfId="14328"/>
    <cellStyle name="Output 2 4 4 10 7" xfId="16578"/>
    <cellStyle name="Output 2 4 4 11" xfId="4013"/>
    <cellStyle name="Output 2 4 4 12" xfId="3623"/>
    <cellStyle name="Output 2 4 4 13" xfId="6743"/>
    <cellStyle name="Output 2 4 4 14" xfId="6968"/>
    <cellStyle name="Output 2 4 4 15" xfId="20177"/>
    <cellStyle name="Output 2 4 4 16" xfId="20815"/>
    <cellStyle name="Output 2 4 4 2" xfId="1992"/>
    <cellStyle name="Output 2 4 4 2 2" xfId="5221"/>
    <cellStyle name="Output 2 4 4 2 3" xfId="7746"/>
    <cellStyle name="Output 2 4 4 2 4" xfId="10262"/>
    <cellStyle name="Output 2 4 4 2 5" xfId="12566"/>
    <cellStyle name="Output 2 4 4 2 6" xfId="15031"/>
    <cellStyle name="Output 2 4 4 2 7" xfId="17275"/>
    <cellStyle name="Output 2 4 4 3" xfId="2238"/>
    <cellStyle name="Output 2 4 4 3 2" xfId="5465"/>
    <cellStyle name="Output 2 4 4 3 3" xfId="7992"/>
    <cellStyle name="Output 2 4 4 3 4" xfId="10506"/>
    <cellStyle name="Output 2 4 4 3 5" xfId="12810"/>
    <cellStyle name="Output 2 4 4 3 6" xfId="15274"/>
    <cellStyle name="Output 2 4 4 3 7" xfId="17518"/>
    <cellStyle name="Output 2 4 4 4" xfId="2488"/>
    <cellStyle name="Output 2 4 4 4 2" xfId="5715"/>
    <cellStyle name="Output 2 4 4 4 3" xfId="8242"/>
    <cellStyle name="Output 2 4 4 4 4" xfId="10756"/>
    <cellStyle name="Output 2 4 4 4 5" xfId="13060"/>
    <cellStyle name="Output 2 4 4 4 6" xfId="15524"/>
    <cellStyle name="Output 2 4 4 4 7" xfId="17768"/>
    <cellStyle name="Output 2 4 4 5" xfId="2716"/>
    <cellStyle name="Output 2 4 4 5 2" xfId="5942"/>
    <cellStyle name="Output 2 4 4 5 3" xfId="8470"/>
    <cellStyle name="Output 2 4 4 5 4" xfId="10984"/>
    <cellStyle name="Output 2 4 4 5 5" xfId="13287"/>
    <cellStyle name="Output 2 4 4 5 6" xfId="15752"/>
    <cellStyle name="Output 2 4 4 5 7" xfId="17993"/>
    <cellStyle name="Output 2 4 4 6" xfId="2946"/>
    <cellStyle name="Output 2 4 4 6 2" xfId="6172"/>
    <cellStyle name="Output 2 4 4 6 3" xfId="8700"/>
    <cellStyle name="Output 2 4 4 6 4" xfId="11213"/>
    <cellStyle name="Output 2 4 4 6 5" xfId="13517"/>
    <cellStyle name="Output 2 4 4 6 6" xfId="15980"/>
    <cellStyle name="Output 2 4 4 6 7" xfId="18223"/>
    <cellStyle name="Output 2 4 4 7" xfId="3130"/>
    <cellStyle name="Output 2 4 4 7 2" xfId="6355"/>
    <cellStyle name="Output 2 4 4 7 3" xfId="8884"/>
    <cellStyle name="Output 2 4 4 7 4" xfId="11395"/>
    <cellStyle name="Output 2 4 4 7 5" xfId="13700"/>
    <cellStyle name="Output 2 4 4 7 6" xfId="16164"/>
    <cellStyle name="Output 2 4 4 7 7" xfId="18404"/>
    <cellStyle name="Output 2 4 4 8" xfId="3329"/>
    <cellStyle name="Output 2 4 4 8 2" xfId="6554"/>
    <cellStyle name="Output 2 4 4 8 3" xfId="9083"/>
    <cellStyle name="Output 2 4 4 8 4" xfId="11594"/>
    <cellStyle name="Output 2 4 4 8 5" xfId="13898"/>
    <cellStyle name="Output 2 4 4 8 6" xfId="16363"/>
    <cellStyle name="Output 2 4 4 8 7" xfId="18602"/>
    <cellStyle name="Output 2 4 4 9" xfId="2568"/>
    <cellStyle name="Output 2 4 4 9 2" xfId="5795"/>
    <cellStyle name="Output 2 4 4 9 3" xfId="8322"/>
    <cellStyle name="Output 2 4 4 9 4" xfId="10836"/>
    <cellStyle name="Output 2 4 4 9 5" xfId="13140"/>
    <cellStyle name="Output 2 4 4 9 6" xfId="15604"/>
    <cellStyle name="Output 2 4 4 9 7" xfId="17848"/>
    <cellStyle name="Output 2 4 5" xfId="395"/>
    <cellStyle name="Output 2 4 5 10" xfId="968"/>
    <cellStyle name="Output 2 4 5 10 2" xfId="4231"/>
    <cellStyle name="Output 2 4 5 10 3" xfId="6772"/>
    <cellStyle name="Output 2 4 5 10 4" xfId="9302"/>
    <cellStyle name="Output 2 4 5 10 5" xfId="4155"/>
    <cellStyle name="Output 2 4 5 10 6" xfId="14101"/>
    <cellStyle name="Output 2 4 5 10 7" xfId="4156"/>
    <cellStyle name="Output 2 4 5 11" xfId="3742"/>
    <cellStyle name="Output 2 4 5 12" xfId="3865"/>
    <cellStyle name="Output 2 4 5 13" xfId="11479"/>
    <cellStyle name="Output 2 4 5 14" xfId="4206"/>
    <cellStyle name="Output 2 4 5 15" xfId="20573"/>
    <cellStyle name="Output 2 4 5 16" xfId="20859"/>
    <cellStyle name="Output 2 4 5 2" xfId="1698"/>
    <cellStyle name="Output 2 4 5 2 2" xfId="4927"/>
    <cellStyle name="Output 2 4 5 2 3" xfId="7452"/>
    <cellStyle name="Output 2 4 5 2 4" xfId="9974"/>
    <cellStyle name="Output 2 4 5 2 5" xfId="12273"/>
    <cellStyle name="Output 2 4 5 2 6" xfId="14740"/>
    <cellStyle name="Output 2 4 5 2 7" xfId="16985"/>
    <cellStyle name="Output 2 4 5 3" xfId="1536"/>
    <cellStyle name="Output 2 4 5 3 2" xfId="4765"/>
    <cellStyle name="Output 2 4 5 3 3" xfId="7290"/>
    <cellStyle name="Output 2 4 5 3 4" xfId="9816"/>
    <cellStyle name="Output 2 4 5 3 5" xfId="12111"/>
    <cellStyle name="Output 2 4 5 3 6" xfId="14581"/>
    <cellStyle name="Output 2 4 5 3 7" xfId="16826"/>
    <cellStyle name="Output 2 4 5 4" xfId="1476"/>
    <cellStyle name="Output 2 4 5 4 2" xfId="4705"/>
    <cellStyle name="Output 2 4 5 4 3" xfId="7230"/>
    <cellStyle name="Output 2 4 5 4 4" xfId="9757"/>
    <cellStyle name="Output 2 4 5 4 5" xfId="12051"/>
    <cellStyle name="Output 2 4 5 4 6" xfId="14521"/>
    <cellStyle name="Output 2 4 5 4 7" xfId="16767"/>
    <cellStyle name="Output 2 4 5 5" xfId="1597"/>
    <cellStyle name="Output 2 4 5 5 2" xfId="4826"/>
    <cellStyle name="Output 2 4 5 5 3" xfId="7351"/>
    <cellStyle name="Output 2 4 5 5 4" xfId="9877"/>
    <cellStyle name="Output 2 4 5 5 5" xfId="12172"/>
    <cellStyle name="Output 2 4 5 5 6" xfId="14641"/>
    <cellStyle name="Output 2 4 5 5 7" xfId="16886"/>
    <cellStyle name="Output 2 4 5 6" xfId="2577"/>
    <cellStyle name="Output 2 4 5 6 2" xfId="5804"/>
    <cellStyle name="Output 2 4 5 6 3" xfId="8331"/>
    <cellStyle name="Output 2 4 5 6 4" xfId="10845"/>
    <cellStyle name="Output 2 4 5 6 5" xfId="13149"/>
    <cellStyle name="Output 2 4 5 6 6" xfId="15613"/>
    <cellStyle name="Output 2 4 5 6 7" xfId="17857"/>
    <cellStyle name="Output 2 4 5 7" xfId="2629"/>
    <cellStyle name="Output 2 4 5 7 2" xfId="5856"/>
    <cellStyle name="Output 2 4 5 7 3" xfId="8383"/>
    <cellStyle name="Output 2 4 5 7 4" xfId="10897"/>
    <cellStyle name="Output 2 4 5 7 5" xfId="13201"/>
    <cellStyle name="Output 2 4 5 7 6" xfId="15665"/>
    <cellStyle name="Output 2 4 5 7 7" xfId="17908"/>
    <cellStyle name="Output 2 4 5 8" xfId="2872"/>
    <cellStyle name="Output 2 4 5 8 2" xfId="6098"/>
    <cellStyle name="Output 2 4 5 8 3" xfId="8626"/>
    <cellStyle name="Output 2 4 5 8 4" xfId="11139"/>
    <cellStyle name="Output 2 4 5 8 5" xfId="13443"/>
    <cellStyle name="Output 2 4 5 8 6" xfId="15906"/>
    <cellStyle name="Output 2 4 5 8 7" xfId="18149"/>
    <cellStyle name="Output 2 4 5 9" xfId="3254"/>
    <cellStyle name="Output 2 4 5 9 2" xfId="6479"/>
    <cellStyle name="Output 2 4 5 9 3" xfId="9008"/>
    <cellStyle name="Output 2 4 5 9 4" xfId="11519"/>
    <cellStyle name="Output 2 4 5 9 5" xfId="13823"/>
    <cellStyle name="Output 2 4 5 9 6" xfId="16288"/>
    <cellStyle name="Output 2 4 5 9 7" xfId="18527"/>
    <cellStyle name="Output 2 4 6" xfId="1675"/>
    <cellStyle name="Output 2 4 6 10" xfId="20890"/>
    <cellStyle name="Output 2 4 6 2" xfId="4904"/>
    <cellStyle name="Output 2 4 6 3" xfId="7429"/>
    <cellStyle name="Output 2 4 6 4" xfId="9951"/>
    <cellStyle name="Output 2 4 6 5" xfId="12250"/>
    <cellStyle name="Output 2 4 6 6" xfId="14717"/>
    <cellStyle name="Output 2 4 6 7" xfId="16962"/>
    <cellStyle name="Output 2 4 6 8" xfId="20251"/>
    <cellStyle name="Output 2 4 6 9" xfId="20604"/>
    <cellStyle name="Output 2 4 7" xfId="1739"/>
    <cellStyle name="Output 2 4 7 10" xfId="20922"/>
    <cellStyle name="Output 2 4 7 2" xfId="4968"/>
    <cellStyle name="Output 2 4 7 3" xfId="7493"/>
    <cellStyle name="Output 2 4 7 4" xfId="10013"/>
    <cellStyle name="Output 2 4 7 5" xfId="12314"/>
    <cellStyle name="Output 2 4 7 6" xfId="14780"/>
    <cellStyle name="Output 2 4 7 7" xfId="17025"/>
    <cellStyle name="Output 2 4 7 8" xfId="20285"/>
    <cellStyle name="Output 2 4 7 9" xfId="20637"/>
    <cellStyle name="Output 2 4 8" xfId="1600"/>
    <cellStyle name="Output 2 4 8 10" xfId="20944"/>
    <cellStyle name="Output 2 4 8 2" xfId="4829"/>
    <cellStyle name="Output 2 4 8 3" xfId="7354"/>
    <cellStyle name="Output 2 4 8 4" xfId="9880"/>
    <cellStyle name="Output 2 4 8 5" xfId="12175"/>
    <cellStyle name="Output 2 4 8 6" xfId="14644"/>
    <cellStyle name="Output 2 4 8 7" xfId="16889"/>
    <cellStyle name="Output 2 4 8 8" xfId="20307"/>
    <cellStyle name="Output 2 4 8 9" xfId="20659"/>
    <cellStyle name="Output 2 4 9" xfId="1928"/>
    <cellStyle name="Output 2 4 9 10" xfId="20952"/>
    <cellStyle name="Output 2 4 9 2" xfId="5157"/>
    <cellStyle name="Output 2 4 9 3" xfId="7682"/>
    <cellStyle name="Output 2 4 9 4" xfId="10199"/>
    <cellStyle name="Output 2 4 9 5" xfId="12503"/>
    <cellStyle name="Output 2 4 9 6" xfId="14967"/>
    <cellStyle name="Output 2 4 9 7" xfId="17212"/>
    <cellStyle name="Output 2 4 9 8" xfId="20315"/>
    <cellStyle name="Output 2 4 9 9" xfId="20667"/>
    <cellStyle name="Output 2 5" xfId="493"/>
    <cellStyle name="Output 2 5 10" xfId="1065"/>
    <cellStyle name="Output 2 5 10 2" xfId="4314"/>
    <cellStyle name="Output 2 5 10 3" xfId="6856"/>
    <cellStyle name="Output 2 5 10 4" xfId="9387"/>
    <cellStyle name="Output 2 5 10 5" xfId="11712"/>
    <cellStyle name="Output 2 5 10 6" xfId="14173"/>
    <cellStyle name="Output 2 5 10 7" xfId="6973"/>
    <cellStyle name="Output 2 5 11" xfId="3823"/>
    <cellStyle name="Output 2 5 12" xfId="3933"/>
    <cellStyle name="Output 2 5 13" xfId="7283"/>
    <cellStyle name="Output 2 5 14" xfId="15738"/>
    <cellStyle name="Output 2 5 15" xfId="20000"/>
    <cellStyle name="Output 2 5 16" xfId="20474"/>
    <cellStyle name="Output 2 5 2" xfId="1785"/>
    <cellStyle name="Output 2 5 2 2" xfId="5014"/>
    <cellStyle name="Output 2 5 2 3" xfId="7539"/>
    <cellStyle name="Output 2 5 2 4" xfId="10058"/>
    <cellStyle name="Output 2 5 2 5" xfId="12360"/>
    <cellStyle name="Output 2 5 2 6" xfId="14826"/>
    <cellStyle name="Output 2 5 2 7" xfId="17070"/>
    <cellStyle name="Output 2 5 3" xfId="2046"/>
    <cellStyle name="Output 2 5 3 2" xfId="5274"/>
    <cellStyle name="Output 2 5 3 3" xfId="7800"/>
    <cellStyle name="Output 2 5 3 4" xfId="10316"/>
    <cellStyle name="Output 2 5 3 5" xfId="12619"/>
    <cellStyle name="Output 2 5 3 6" xfId="15085"/>
    <cellStyle name="Output 2 5 3 7" xfId="17328"/>
    <cellStyle name="Output 2 5 4" xfId="2291"/>
    <cellStyle name="Output 2 5 4 2" xfId="5518"/>
    <cellStyle name="Output 2 5 4 3" xfId="8045"/>
    <cellStyle name="Output 2 5 4 4" xfId="10559"/>
    <cellStyle name="Output 2 5 4 5" xfId="12863"/>
    <cellStyle name="Output 2 5 4 6" xfId="15327"/>
    <cellStyle name="Output 2 5 4 7" xfId="17571"/>
    <cellStyle name="Output 2 5 5" xfId="1821"/>
    <cellStyle name="Output 2 5 5 2" xfId="5050"/>
    <cellStyle name="Output 2 5 5 3" xfId="7575"/>
    <cellStyle name="Output 2 5 5 4" xfId="10093"/>
    <cellStyle name="Output 2 5 5 5" xfId="12396"/>
    <cellStyle name="Output 2 5 5 6" xfId="14861"/>
    <cellStyle name="Output 2 5 5 7" xfId="17105"/>
    <cellStyle name="Output 2 5 6" xfId="2767"/>
    <cellStyle name="Output 2 5 6 2" xfId="5993"/>
    <cellStyle name="Output 2 5 6 3" xfId="8521"/>
    <cellStyle name="Output 2 5 6 4" xfId="11035"/>
    <cellStyle name="Output 2 5 6 5" xfId="13338"/>
    <cellStyle name="Output 2 5 6 6" xfId="15803"/>
    <cellStyle name="Output 2 5 6 7" xfId="18044"/>
    <cellStyle name="Output 2 5 7" xfId="2107"/>
    <cellStyle name="Output 2 5 7 2" xfId="5335"/>
    <cellStyle name="Output 2 5 7 3" xfId="7861"/>
    <cellStyle name="Output 2 5 7 4" xfId="10377"/>
    <cellStyle name="Output 2 5 7 5" xfId="12680"/>
    <cellStyle name="Output 2 5 7 6" xfId="15146"/>
    <cellStyle name="Output 2 5 7 7" xfId="17389"/>
    <cellStyle name="Output 2 5 8" xfId="3183"/>
    <cellStyle name="Output 2 5 8 2" xfId="6408"/>
    <cellStyle name="Output 2 5 8 3" xfId="8937"/>
    <cellStyle name="Output 2 5 8 4" xfId="11448"/>
    <cellStyle name="Output 2 5 8 5" xfId="13753"/>
    <cellStyle name="Output 2 5 8 6" xfId="16217"/>
    <cellStyle name="Output 2 5 8 7" xfId="18457"/>
    <cellStyle name="Output 2 5 9" xfId="3410"/>
    <cellStyle name="Output 2 5 9 2" xfId="6635"/>
    <cellStyle name="Output 2 5 9 3" xfId="9164"/>
    <cellStyle name="Output 2 5 9 4" xfId="11675"/>
    <cellStyle name="Output 2 5 9 5" xfId="13979"/>
    <cellStyle name="Output 2 5 9 6" xfId="16444"/>
    <cellStyle name="Output 2 5 9 7" xfId="18683"/>
    <cellStyle name="Output 2 6" xfId="708"/>
    <cellStyle name="Output 2 6 10" xfId="1277"/>
    <cellStyle name="Output 2 6 10 2" xfId="4506"/>
    <cellStyle name="Output 2 6 10 3" xfId="7032"/>
    <cellStyle name="Output 2 6 10 4" xfId="9560"/>
    <cellStyle name="Output 2 6 10 5" xfId="11855"/>
    <cellStyle name="Output 2 6 10 6" xfId="14322"/>
    <cellStyle name="Output 2 6 10 7" xfId="16572"/>
    <cellStyle name="Output 2 6 11" xfId="4007"/>
    <cellStyle name="Output 2 6 12" xfId="3510"/>
    <cellStyle name="Output 2 6 13" xfId="3476"/>
    <cellStyle name="Output 2 6 14" xfId="11742"/>
    <cellStyle name="Output 2 6 15" xfId="19978"/>
    <cellStyle name="Output 2 6 16" xfId="20392"/>
    <cellStyle name="Output 2 6 2" xfId="1986"/>
    <cellStyle name="Output 2 6 2 2" xfId="5215"/>
    <cellStyle name="Output 2 6 2 3" xfId="7740"/>
    <cellStyle name="Output 2 6 2 4" xfId="10256"/>
    <cellStyle name="Output 2 6 2 5" xfId="12560"/>
    <cellStyle name="Output 2 6 2 6" xfId="15025"/>
    <cellStyle name="Output 2 6 2 7" xfId="17269"/>
    <cellStyle name="Output 2 6 3" xfId="2232"/>
    <cellStyle name="Output 2 6 3 2" xfId="5459"/>
    <cellStyle name="Output 2 6 3 3" xfId="7986"/>
    <cellStyle name="Output 2 6 3 4" xfId="10500"/>
    <cellStyle name="Output 2 6 3 5" xfId="12804"/>
    <cellStyle name="Output 2 6 3 6" xfId="15268"/>
    <cellStyle name="Output 2 6 3 7" xfId="17512"/>
    <cellStyle name="Output 2 6 4" xfId="2482"/>
    <cellStyle name="Output 2 6 4 2" xfId="5709"/>
    <cellStyle name="Output 2 6 4 3" xfId="8236"/>
    <cellStyle name="Output 2 6 4 4" xfId="10750"/>
    <cellStyle name="Output 2 6 4 5" xfId="13054"/>
    <cellStyle name="Output 2 6 4 6" xfId="15518"/>
    <cellStyle name="Output 2 6 4 7" xfId="17762"/>
    <cellStyle name="Output 2 6 5" xfId="2710"/>
    <cellStyle name="Output 2 6 5 2" xfId="5936"/>
    <cellStyle name="Output 2 6 5 3" xfId="8464"/>
    <cellStyle name="Output 2 6 5 4" xfId="10978"/>
    <cellStyle name="Output 2 6 5 5" xfId="13281"/>
    <cellStyle name="Output 2 6 5 6" xfId="15746"/>
    <cellStyle name="Output 2 6 5 7" xfId="17987"/>
    <cellStyle name="Output 2 6 6" xfId="2940"/>
    <cellStyle name="Output 2 6 6 2" xfId="6166"/>
    <cellStyle name="Output 2 6 6 3" xfId="8694"/>
    <cellStyle name="Output 2 6 6 4" xfId="11207"/>
    <cellStyle name="Output 2 6 6 5" xfId="13511"/>
    <cellStyle name="Output 2 6 6 6" xfId="15974"/>
    <cellStyle name="Output 2 6 6 7" xfId="18217"/>
    <cellStyle name="Output 2 6 7" xfId="3124"/>
    <cellStyle name="Output 2 6 7 2" xfId="6349"/>
    <cellStyle name="Output 2 6 7 3" xfId="8878"/>
    <cellStyle name="Output 2 6 7 4" xfId="11389"/>
    <cellStyle name="Output 2 6 7 5" xfId="13694"/>
    <cellStyle name="Output 2 6 7 6" xfId="16158"/>
    <cellStyle name="Output 2 6 7 7" xfId="18398"/>
    <cellStyle name="Output 2 6 8" xfId="3323"/>
    <cellStyle name="Output 2 6 8 2" xfId="6548"/>
    <cellStyle name="Output 2 6 8 3" xfId="9077"/>
    <cellStyle name="Output 2 6 8 4" xfId="11588"/>
    <cellStyle name="Output 2 6 8 5" xfId="13892"/>
    <cellStyle name="Output 2 6 8 6" xfId="16357"/>
    <cellStyle name="Output 2 6 8 7" xfId="18596"/>
    <cellStyle name="Output 2 6 9" xfId="3378"/>
    <cellStyle name="Output 2 6 9 2" xfId="6603"/>
    <cellStyle name="Output 2 6 9 3" xfId="9132"/>
    <cellStyle name="Output 2 6 9 4" xfId="11643"/>
    <cellStyle name="Output 2 6 9 5" xfId="13947"/>
    <cellStyle name="Output 2 6 9 6" xfId="16412"/>
    <cellStyle name="Output 2 6 9 7" xfId="18651"/>
    <cellStyle name="Output 2 7" xfId="752"/>
    <cellStyle name="Output 2 7 10" xfId="1321"/>
    <cellStyle name="Output 2 7 10 2" xfId="4550"/>
    <cellStyle name="Output 2 7 10 3" xfId="7076"/>
    <cellStyle name="Output 2 7 10 4" xfId="9604"/>
    <cellStyle name="Output 2 7 10 5" xfId="11899"/>
    <cellStyle name="Output 2 7 10 6" xfId="14366"/>
    <cellStyle name="Output 2 7 10 7" xfId="16616"/>
    <cellStyle name="Output 2 7 11" xfId="4051"/>
    <cellStyle name="Output 2 7 12" xfId="4123"/>
    <cellStyle name="Output 2 7 13" xfId="4558"/>
    <cellStyle name="Output 2 7 14" xfId="6961"/>
    <cellStyle name="Output 2 7 15" xfId="20050"/>
    <cellStyle name="Output 2 7 16" xfId="20478"/>
    <cellStyle name="Output 2 7 17" xfId="20144"/>
    <cellStyle name="Output 2 7 2" xfId="2030"/>
    <cellStyle name="Output 2 7 2 2" xfId="5259"/>
    <cellStyle name="Output 2 7 2 3" xfId="7784"/>
    <cellStyle name="Output 2 7 2 4" xfId="10300"/>
    <cellStyle name="Output 2 7 2 5" xfId="12604"/>
    <cellStyle name="Output 2 7 2 6" xfId="15069"/>
    <cellStyle name="Output 2 7 2 7" xfId="17313"/>
    <cellStyle name="Output 2 7 3" xfId="2276"/>
    <cellStyle name="Output 2 7 3 2" xfId="5503"/>
    <cellStyle name="Output 2 7 3 3" xfId="8030"/>
    <cellStyle name="Output 2 7 3 4" xfId="10544"/>
    <cellStyle name="Output 2 7 3 5" xfId="12848"/>
    <cellStyle name="Output 2 7 3 6" xfId="15312"/>
    <cellStyle name="Output 2 7 3 7" xfId="17556"/>
    <cellStyle name="Output 2 7 4" xfId="2526"/>
    <cellStyle name="Output 2 7 4 2" xfId="5753"/>
    <cellStyle name="Output 2 7 4 3" xfId="8280"/>
    <cellStyle name="Output 2 7 4 4" xfId="10794"/>
    <cellStyle name="Output 2 7 4 5" xfId="13098"/>
    <cellStyle name="Output 2 7 4 6" xfId="15562"/>
    <cellStyle name="Output 2 7 4 7" xfId="17806"/>
    <cellStyle name="Output 2 7 5" xfId="2754"/>
    <cellStyle name="Output 2 7 5 2" xfId="5980"/>
    <cellStyle name="Output 2 7 5 3" xfId="8508"/>
    <cellStyle name="Output 2 7 5 4" xfId="11022"/>
    <cellStyle name="Output 2 7 5 5" xfId="13325"/>
    <cellStyle name="Output 2 7 5 6" xfId="15790"/>
    <cellStyle name="Output 2 7 5 7" xfId="18031"/>
    <cellStyle name="Output 2 7 6" xfId="2984"/>
    <cellStyle name="Output 2 7 6 2" xfId="6210"/>
    <cellStyle name="Output 2 7 6 3" xfId="8738"/>
    <cellStyle name="Output 2 7 6 4" xfId="11251"/>
    <cellStyle name="Output 2 7 6 5" xfId="13555"/>
    <cellStyle name="Output 2 7 6 6" xfId="16018"/>
    <cellStyle name="Output 2 7 6 7" xfId="18261"/>
    <cellStyle name="Output 2 7 7" xfId="3168"/>
    <cellStyle name="Output 2 7 7 2" xfId="6393"/>
    <cellStyle name="Output 2 7 7 3" xfId="8922"/>
    <cellStyle name="Output 2 7 7 4" xfId="11433"/>
    <cellStyle name="Output 2 7 7 5" xfId="13738"/>
    <cellStyle name="Output 2 7 7 6" xfId="16202"/>
    <cellStyle name="Output 2 7 7 7" xfId="18442"/>
    <cellStyle name="Output 2 7 8" xfId="3367"/>
    <cellStyle name="Output 2 7 8 2" xfId="6592"/>
    <cellStyle name="Output 2 7 8 3" xfId="9121"/>
    <cellStyle name="Output 2 7 8 4" xfId="11632"/>
    <cellStyle name="Output 2 7 8 5" xfId="13936"/>
    <cellStyle name="Output 2 7 8 6" xfId="16401"/>
    <cellStyle name="Output 2 7 8 7" xfId="18640"/>
    <cellStyle name="Output 2 7 9" xfId="3003"/>
    <cellStyle name="Output 2 7 9 2" xfId="6229"/>
    <cellStyle name="Output 2 7 9 3" xfId="8757"/>
    <cellStyle name="Output 2 7 9 4" xfId="11270"/>
    <cellStyle name="Output 2 7 9 5" xfId="13574"/>
    <cellStyle name="Output 2 7 9 6" xfId="16037"/>
    <cellStyle name="Output 2 7 9 7" xfId="18280"/>
    <cellStyle name="Output 2 8" xfId="401"/>
    <cellStyle name="Output 2 8 10" xfId="974"/>
    <cellStyle name="Output 2 8 10 2" xfId="4237"/>
    <cellStyle name="Output 2 8 10 3" xfId="6778"/>
    <cellStyle name="Output 2 8 10 4" xfId="9308"/>
    <cellStyle name="Output 2 8 10 5" xfId="3869"/>
    <cellStyle name="Output 2 8 10 6" xfId="14107"/>
    <cellStyle name="Output 2 8 10 7" xfId="6818"/>
    <cellStyle name="Output 2 8 11" xfId="3748"/>
    <cellStyle name="Output 2 8 12" xfId="3565"/>
    <cellStyle name="Output 2 8 13" xfId="9496"/>
    <cellStyle name="Output 2 8 14" xfId="11741"/>
    <cellStyle name="Output 2 8 15" xfId="20410"/>
    <cellStyle name="Output 2 8 16" xfId="19861"/>
    <cellStyle name="Output 2 8 2" xfId="1704"/>
    <cellStyle name="Output 2 8 2 2" xfId="4933"/>
    <cellStyle name="Output 2 8 2 3" xfId="7458"/>
    <cellStyle name="Output 2 8 2 4" xfId="9980"/>
    <cellStyle name="Output 2 8 2 5" xfId="12279"/>
    <cellStyle name="Output 2 8 2 6" xfId="14746"/>
    <cellStyle name="Output 2 8 2 7" xfId="16991"/>
    <cellStyle name="Output 2 8 3" xfId="1380"/>
    <cellStyle name="Output 2 8 3 2" xfId="4609"/>
    <cellStyle name="Output 2 8 3 3" xfId="7134"/>
    <cellStyle name="Output 2 8 3 4" xfId="9663"/>
    <cellStyle name="Output 2 8 3 5" xfId="11956"/>
    <cellStyle name="Output 2 8 3 6" xfId="14425"/>
    <cellStyle name="Output 2 8 3 7" xfId="16673"/>
    <cellStyle name="Output 2 8 4" xfId="1335"/>
    <cellStyle name="Output 2 8 4 2" xfId="4564"/>
    <cellStyle name="Output 2 8 4 3" xfId="7090"/>
    <cellStyle name="Output 2 8 4 4" xfId="9618"/>
    <cellStyle name="Output 2 8 4 5" xfId="11912"/>
    <cellStyle name="Output 2 8 4 6" xfId="14380"/>
    <cellStyle name="Output 2 8 4 7" xfId="16629"/>
    <cellStyle name="Output 2 8 5" xfId="1470"/>
    <cellStyle name="Output 2 8 5 2" xfId="4699"/>
    <cellStyle name="Output 2 8 5 3" xfId="7224"/>
    <cellStyle name="Output 2 8 5 4" xfId="9751"/>
    <cellStyle name="Output 2 8 5 5" xfId="12045"/>
    <cellStyle name="Output 2 8 5 6" xfId="14515"/>
    <cellStyle name="Output 2 8 5 7" xfId="16761"/>
    <cellStyle name="Output 2 8 6" xfId="1369"/>
    <cellStyle name="Output 2 8 6 2" xfId="4598"/>
    <cellStyle name="Output 2 8 6 3" xfId="7124"/>
    <cellStyle name="Output 2 8 6 4" xfId="9652"/>
    <cellStyle name="Output 2 8 6 5" xfId="11946"/>
    <cellStyle name="Output 2 8 6 6" xfId="14414"/>
    <cellStyle name="Output 2 8 6 7" xfId="16663"/>
    <cellStyle name="Output 2 8 7" xfId="2793"/>
    <cellStyle name="Output 2 8 7 2" xfId="6019"/>
    <cellStyle name="Output 2 8 7 3" xfId="8547"/>
    <cellStyle name="Output 2 8 7 4" xfId="11061"/>
    <cellStyle name="Output 2 8 7 5" xfId="13364"/>
    <cellStyle name="Output 2 8 7 6" xfId="15829"/>
    <cellStyle name="Output 2 8 7 7" xfId="18070"/>
    <cellStyle name="Output 2 8 8" xfId="2156"/>
    <cellStyle name="Output 2 8 8 2" xfId="5384"/>
    <cellStyle name="Output 2 8 8 3" xfId="7910"/>
    <cellStyle name="Output 2 8 8 4" xfId="10426"/>
    <cellStyle name="Output 2 8 8 5" xfId="12729"/>
    <cellStyle name="Output 2 8 8 6" xfId="15194"/>
    <cellStyle name="Output 2 8 8 7" xfId="17438"/>
    <cellStyle name="Output 2 8 9" xfId="1659"/>
    <cellStyle name="Output 2 8 9 2" xfId="4888"/>
    <cellStyle name="Output 2 8 9 3" xfId="7413"/>
    <cellStyle name="Output 2 8 9 4" xfId="9936"/>
    <cellStyle name="Output 2 8 9 5" xfId="12234"/>
    <cellStyle name="Output 2 8 9 6" xfId="14701"/>
    <cellStyle name="Output 2 8 9 7" xfId="16947"/>
    <cellStyle name="Output 2 9" xfId="1387"/>
    <cellStyle name="Output 2 9 10" xfId="19875"/>
    <cellStyle name="Output 2 9 2" xfId="4616"/>
    <cellStyle name="Output 2 9 3" xfId="7141"/>
    <cellStyle name="Output 2 9 4" xfId="9670"/>
    <cellStyle name="Output 2 9 5" xfId="11963"/>
    <cellStyle name="Output 2 9 6" xfId="14432"/>
    <cellStyle name="Output 2 9 7" xfId="16680"/>
    <cellStyle name="Output 2 9 8" xfId="20006"/>
    <cellStyle name="Output 2 9 9" xfId="20442"/>
    <cellStyle name="Output 3" xfId="181"/>
    <cellStyle name="Output 3 10" xfId="2401"/>
    <cellStyle name="Output 3 10 10" xfId="20805"/>
    <cellStyle name="Output 3 10 2" xfId="5628"/>
    <cellStyle name="Output 3 10 3" xfId="8155"/>
    <cellStyle name="Output 3 10 4" xfId="10669"/>
    <cellStyle name="Output 3 10 5" xfId="12973"/>
    <cellStyle name="Output 3 10 6" xfId="15437"/>
    <cellStyle name="Output 3 10 7" xfId="17681"/>
    <cellStyle name="Output 3 10 8" xfId="20166"/>
    <cellStyle name="Output 3 10 9" xfId="20539"/>
    <cellStyle name="Output 3 11" xfId="2648"/>
    <cellStyle name="Output 3 11 2" xfId="5875"/>
    <cellStyle name="Output 3 11 3" xfId="8402"/>
    <cellStyle name="Output 3 11 4" xfId="10916"/>
    <cellStyle name="Output 3 11 5" xfId="13220"/>
    <cellStyle name="Output 3 11 6" xfId="15684"/>
    <cellStyle name="Output 3 11 7" xfId="17927"/>
    <cellStyle name="Output 3 12" xfId="2376"/>
    <cellStyle name="Output 3 12 2" xfId="5603"/>
    <cellStyle name="Output 3 12 3" xfId="8130"/>
    <cellStyle name="Output 3 12 4" xfId="10644"/>
    <cellStyle name="Output 3 12 5" xfId="12948"/>
    <cellStyle name="Output 3 12 6" xfId="15412"/>
    <cellStyle name="Output 3 12 7" xfId="17656"/>
    <cellStyle name="Output 3 13" xfId="811"/>
    <cellStyle name="Output 3 13 2" xfId="4098"/>
    <cellStyle name="Output 3 13 3" xfId="3467"/>
    <cellStyle name="Output 3 13 4" xfId="4218"/>
    <cellStyle name="Output 3 13 5" xfId="3871"/>
    <cellStyle name="Output 3 13 6" xfId="14015"/>
    <cellStyle name="Output 3 13 7" xfId="6965"/>
    <cellStyle name="Output 3 14" xfId="3584"/>
    <cellStyle name="Output 3 15" xfId="6889"/>
    <cellStyle name="Output 3 16" xfId="7084"/>
    <cellStyle name="Output 3 17" xfId="18806"/>
    <cellStyle name="Output 3 18" xfId="18999"/>
    <cellStyle name="Output 3 19" xfId="19010"/>
    <cellStyle name="Output 3 2" xfId="372"/>
    <cellStyle name="Output 3 2 10" xfId="1846"/>
    <cellStyle name="Output 3 2 10 10" xfId="20978"/>
    <cellStyle name="Output 3 2 10 2" xfId="5075"/>
    <cellStyle name="Output 3 2 10 3" xfId="7600"/>
    <cellStyle name="Output 3 2 10 4" xfId="10117"/>
    <cellStyle name="Output 3 2 10 5" xfId="12421"/>
    <cellStyle name="Output 3 2 10 6" xfId="14885"/>
    <cellStyle name="Output 3 2 10 7" xfId="17130"/>
    <cellStyle name="Output 3 2 10 8" xfId="20341"/>
    <cellStyle name="Output 3 2 10 9" xfId="20693"/>
    <cellStyle name="Output 3 2 11" xfId="1916"/>
    <cellStyle name="Output 3 2 11 2" xfId="5145"/>
    <cellStyle name="Output 3 2 11 3" xfId="7670"/>
    <cellStyle name="Output 3 2 11 4" xfId="10187"/>
    <cellStyle name="Output 3 2 11 5" xfId="12491"/>
    <cellStyle name="Output 3 2 11 6" xfId="14955"/>
    <cellStyle name="Output 3 2 11 7" xfId="17200"/>
    <cellStyle name="Output 3 2 12" xfId="3017"/>
    <cellStyle name="Output 3 2 12 2" xfId="6243"/>
    <cellStyle name="Output 3 2 12 3" xfId="8771"/>
    <cellStyle name="Output 3 2 12 4" xfId="11284"/>
    <cellStyle name="Output 3 2 12 5" xfId="13588"/>
    <cellStyle name="Output 3 2 12 6" xfId="16051"/>
    <cellStyle name="Output 3 2 12 7" xfId="18294"/>
    <cellStyle name="Output 3 2 13" xfId="954"/>
    <cellStyle name="Output 3 2 13 2" xfId="4217"/>
    <cellStyle name="Output 3 2 13 3" xfId="6759"/>
    <cellStyle name="Output 3 2 13 4" xfId="9289"/>
    <cellStyle name="Output 3 2 13 5" xfId="6969"/>
    <cellStyle name="Output 3 2 13 6" xfId="14088"/>
    <cellStyle name="Output 3 2 13 7" xfId="14267"/>
    <cellStyle name="Output 3 2 14" xfId="4279"/>
    <cellStyle name="Output 3 2 15" xfId="4345"/>
    <cellStyle name="Output 3 2 16" xfId="9268"/>
    <cellStyle name="Output 3 2 17" xfId="14078"/>
    <cellStyle name="Output 3 2 18" xfId="18966"/>
    <cellStyle name="Output 3 2 19" xfId="19104"/>
    <cellStyle name="Output 3 2 2" xfId="605"/>
    <cellStyle name="Output 3 2 2 10" xfId="1176"/>
    <cellStyle name="Output 3 2 2 10 2" xfId="4408"/>
    <cellStyle name="Output 3 2 2 10 3" xfId="6943"/>
    <cellStyle name="Output 3 2 2 10 4" xfId="9473"/>
    <cellStyle name="Output 3 2 2 10 5" xfId="11777"/>
    <cellStyle name="Output 3 2 2 10 6" xfId="14240"/>
    <cellStyle name="Output 3 2 2 10 7" xfId="16507"/>
    <cellStyle name="Output 3 2 2 11" xfId="3916"/>
    <cellStyle name="Output 3 2 2 12" xfId="4423"/>
    <cellStyle name="Output 3 2 2 13" xfId="9247"/>
    <cellStyle name="Output 3 2 2 14" xfId="3534"/>
    <cellStyle name="Output 3 2 2 15" xfId="20107"/>
    <cellStyle name="Output 3 2 2 16" xfId="20750"/>
    <cellStyle name="Output 3 2 2 2" xfId="1888"/>
    <cellStyle name="Output 3 2 2 2 2" xfId="5117"/>
    <cellStyle name="Output 3 2 2 2 3" xfId="7642"/>
    <cellStyle name="Output 3 2 2 2 4" xfId="10159"/>
    <cellStyle name="Output 3 2 2 2 5" xfId="12463"/>
    <cellStyle name="Output 3 2 2 2 6" xfId="14927"/>
    <cellStyle name="Output 3 2 2 2 7" xfId="17172"/>
    <cellStyle name="Output 3 2 2 3" xfId="2137"/>
    <cellStyle name="Output 3 2 2 3 2" xfId="5365"/>
    <cellStyle name="Output 3 2 2 3 3" xfId="7891"/>
    <cellStyle name="Output 3 2 2 3 4" xfId="10407"/>
    <cellStyle name="Output 3 2 2 3 5" xfId="12710"/>
    <cellStyle name="Output 3 2 2 3 6" xfId="15175"/>
    <cellStyle name="Output 3 2 2 3 7" xfId="17419"/>
    <cellStyle name="Output 3 2 2 4" xfId="2389"/>
    <cellStyle name="Output 3 2 2 4 2" xfId="5616"/>
    <cellStyle name="Output 3 2 2 4 3" xfId="8143"/>
    <cellStyle name="Output 3 2 2 4 4" xfId="10657"/>
    <cellStyle name="Output 3 2 2 4 5" xfId="12961"/>
    <cellStyle name="Output 3 2 2 4 6" xfId="15425"/>
    <cellStyle name="Output 3 2 2 4 7" xfId="17669"/>
    <cellStyle name="Output 3 2 2 5" xfId="2153"/>
    <cellStyle name="Output 3 2 2 5 2" xfId="5381"/>
    <cellStyle name="Output 3 2 2 5 3" xfId="7907"/>
    <cellStyle name="Output 3 2 2 5 4" xfId="10423"/>
    <cellStyle name="Output 3 2 2 5 5" xfId="12726"/>
    <cellStyle name="Output 3 2 2 5 6" xfId="15191"/>
    <cellStyle name="Output 3 2 2 5 7" xfId="17435"/>
    <cellStyle name="Output 3 2 2 6" xfId="2851"/>
    <cellStyle name="Output 3 2 2 6 2" xfId="6077"/>
    <cellStyle name="Output 3 2 2 6 3" xfId="8605"/>
    <cellStyle name="Output 3 2 2 6 4" xfId="11118"/>
    <cellStyle name="Output 3 2 2 6 5" xfId="13422"/>
    <cellStyle name="Output 3 2 2 6 6" xfId="15885"/>
    <cellStyle name="Output 3 2 2 6 7" xfId="18128"/>
    <cellStyle name="Output 3 2 2 7" xfId="3039"/>
    <cellStyle name="Output 3 2 2 7 2" xfId="6265"/>
    <cellStyle name="Output 3 2 2 7 3" xfId="8793"/>
    <cellStyle name="Output 3 2 2 7 4" xfId="11305"/>
    <cellStyle name="Output 3 2 2 7 5" xfId="13610"/>
    <cellStyle name="Output 3 2 2 7 6" xfId="16073"/>
    <cellStyle name="Output 3 2 2 7 7" xfId="18315"/>
    <cellStyle name="Output 3 2 2 8" xfId="3242"/>
    <cellStyle name="Output 3 2 2 8 2" xfId="6467"/>
    <cellStyle name="Output 3 2 2 8 3" xfId="8996"/>
    <cellStyle name="Output 3 2 2 8 4" xfId="11507"/>
    <cellStyle name="Output 3 2 2 8 5" xfId="13811"/>
    <cellStyle name="Output 3 2 2 8 6" xfId="16276"/>
    <cellStyle name="Output 3 2 2 8 7" xfId="18515"/>
    <cellStyle name="Output 3 2 2 9" xfId="3428"/>
    <cellStyle name="Output 3 2 2 9 2" xfId="6653"/>
    <cellStyle name="Output 3 2 2 9 3" xfId="9182"/>
    <cellStyle name="Output 3 2 2 9 4" xfId="11693"/>
    <cellStyle name="Output 3 2 2 9 5" xfId="13997"/>
    <cellStyle name="Output 3 2 2 9 6" xfId="16462"/>
    <cellStyle name="Output 3 2 2 9 7" xfId="18701"/>
    <cellStyle name="Output 3 2 20" xfId="19140"/>
    <cellStyle name="Output 3 2 21" xfId="19176"/>
    <cellStyle name="Output 3 2 22" xfId="19204"/>
    <cellStyle name="Output 3 2 23" xfId="19232"/>
    <cellStyle name="Output 3 2 24" xfId="19260"/>
    <cellStyle name="Output 3 2 25" xfId="19559"/>
    <cellStyle name="Output 3 2 26" xfId="19593"/>
    <cellStyle name="Output 3 2 27" xfId="19619"/>
    <cellStyle name="Output 3 2 28" xfId="19644"/>
    <cellStyle name="Output 3 2 29" xfId="19933"/>
    <cellStyle name="Output 3 2 3" xfId="703"/>
    <cellStyle name="Output 3 2 3 10" xfId="1272"/>
    <cellStyle name="Output 3 2 3 10 2" xfId="4501"/>
    <cellStyle name="Output 3 2 3 10 3" xfId="7027"/>
    <cellStyle name="Output 3 2 3 10 4" xfId="9555"/>
    <cellStyle name="Output 3 2 3 10 5" xfId="11850"/>
    <cellStyle name="Output 3 2 3 10 6" xfId="14317"/>
    <cellStyle name="Output 3 2 3 10 7" xfId="16567"/>
    <cellStyle name="Output 3 2 3 11" xfId="4002"/>
    <cellStyle name="Output 3 2 3 12" xfId="3656"/>
    <cellStyle name="Output 3 2 3 13" xfId="9448"/>
    <cellStyle name="Output 3 2 3 14" xfId="14147"/>
    <cellStyle name="Output 3 2 3 15" xfId="20141"/>
    <cellStyle name="Output 3 2 3 16" xfId="20782"/>
    <cellStyle name="Output 3 2 3 2" xfId="1981"/>
    <cellStyle name="Output 3 2 3 2 2" xfId="5210"/>
    <cellStyle name="Output 3 2 3 2 3" xfId="7735"/>
    <cellStyle name="Output 3 2 3 2 4" xfId="10251"/>
    <cellStyle name="Output 3 2 3 2 5" xfId="12555"/>
    <cellStyle name="Output 3 2 3 2 6" xfId="15020"/>
    <cellStyle name="Output 3 2 3 2 7" xfId="17264"/>
    <cellStyle name="Output 3 2 3 3" xfId="2227"/>
    <cellStyle name="Output 3 2 3 3 2" xfId="5454"/>
    <cellStyle name="Output 3 2 3 3 3" xfId="7981"/>
    <cellStyle name="Output 3 2 3 3 4" xfId="10495"/>
    <cellStyle name="Output 3 2 3 3 5" xfId="12799"/>
    <cellStyle name="Output 3 2 3 3 6" xfId="15263"/>
    <cellStyle name="Output 3 2 3 3 7" xfId="17507"/>
    <cellStyle name="Output 3 2 3 4" xfId="2477"/>
    <cellStyle name="Output 3 2 3 4 2" xfId="5704"/>
    <cellStyle name="Output 3 2 3 4 3" xfId="8231"/>
    <cellStyle name="Output 3 2 3 4 4" xfId="10745"/>
    <cellStyle name="Output 3 2 3 4 5" xfId="13049"/>
    <cellStyle name="Output 3 2 3 4 6" xfId="15513"/>
    <cellStyle name="Output 3 2 3 4 7" xfId="17757"/>
    <cellStyle name="Output 3 2 3 5" xfId="2705"/>
    <cellStyle name="Output 3 2 3 5 2" xfId="5931"/>
    <cellStyle name="Output 3 2 3 5 3" xfId="8459"/>
    <cellStyle name="Output 3 2 3 5 4" xfId="10973"/>
    <cellStyle name="Output 3 2 3 5 5" xfId="13276"/>
    <cellStyle name="Output 3 2 3 5 6" xfId="15741"/>
    <cellStyle name="Output 3 2 3 5 7" xfId="17982"/>
    <cellStyle name="Output 3 2 3 6" xfId="2935"/>
    <cellStyle name="Output 3 2 3 6 2" xfId="6161"/>
    <cellStyle name="Output 3 2 3 6 3" xfId="8689"/>
    <cellStyle name="Output 3 2 3 6 4" xfId="11202"/>
    <cellStyle name="Output 3 2 3 6 5" xfId="13506"/>
    <cellStyle name="Output 3 2 3 6 6" xfId="15969"/>
    <cellStyle name="Output 3 2 3 6 7" xfId="18212"/>
    <cellStyle name="Output 3 2 3 7" xfId="3119"/>
    <cellStyle name="Output 3 2 3 7 2" xfId="6344"/>
    <cellStyle name="Output 3 2 3 7 3" xfId="8873"/>
    <cellStyle name="Output 3 2 3 7 4" xfId="11384"/>
    <cellStyle name="Output 3 2 3 7 5" xfId="13689"/>
    <cellStyle name="Output 3 2 3 7 6" xfId="16153"/>
    <cellStyle name="Output 3 2 3 7 7" xfId="18393"/>
    <cellStyle name="Output 3 2 3 8" xfId="3318"/>
    <cellStyle name="Output 3 2 3 8 2" xfId="6543"/>
    <cellStyle name="Output 3 2 3 8 3" xfId="9072"/>
    <cellStyle name="Output 3 2 3 8 4" xfId="11583"/>
    <cellStyle name="Output 3 2 3 8 5" xfId="13887"/>
    <cellStyle name="Output 3 2 3 8 6" xfId="16352"/>
    <cellStyle name="Output 3 2 3 8 7" xfId="18591"/>
    <cellStyle name="Output 3 2 3 9" xfId="3002"/>
    <cellStyle name="Output 3 2 3 9 2" xfId="6228"/>
    <cellStyle name="Output 3 2 3 9 3" xfId="8756"/>
    <cellStyle name="Output 3 2 3 9 4" xfId="11269"/>
    <cellStyle name="Output 3 2 3 9 5" xfId="13573"/>
    <cellStyle name="Output 3 2 3 9 6" xfId="16036"/>
    <cellStyle name="Output 3 2 3 9 7" xfId="18279"/>
    <cellStyle name="Output 3 2 30" xfId="21161"/>
    <cellStyle name="Output 3 2 4" xfId="644"/>
    <cellStyle name="Output 3 2 4 10" xfId="1215"/>
    <cellStyle name="Output 3 2 4 10 2" xfId="4444"/>
    <cellStyle name="Output 3 2 4 10 3" xfId="6974"/>
    <cellStyle name="Output 3 2 4 10 4" xfId="9500"/>
    <cellStyle name="Output 3 2 4 10 5" xfId="11798"/>
    <cellStyle name="Output 3 2 4 10 6" xfId="14263"/>
    <cellStyle name="Output 3 2 4 10 7" xfId="16518"/>
    <cellStyle name="Output 3 2 4 11" xfId="3944"/>
    <cellStyle name="Output 3 2 4 12" xfId="4270"/>
    <cellStyle name="Output 3 2 4 13" xfId="9489"/>
    <cellStyle name="Output 3 2 4 14" xfId="14204"/>
    <cellStyle name="Output 3 2 4 15" xfId="20178"/>
    <cellStyle name="Output 3 2 4 16" xfId="20816"/>
    <cellStyle name="Output 3 2 4 2" xfId="1923"/>
    <cellStyle name="Output 3 2 4 2 2" xfId="5152"/>
    <cellStyle name="Output 3 2 4 2 3" xfId="7677"/>
    <cellStyle name="Output 3 2 4 2 4" xfId="10194"/>
    <cellStyle name="Output 3 2 4 2 5" xfId="12498"/>
    <cellStyle name="Output 3 2 4 2 6" xfId="14962"/>
    <cellStyle name="Output 3 2 4 2 7" xfId="17207"/>
    <cellStyle name="Output 3 2 4 3" xfId="2171"/>
    <cellStyle name="Output 3 2 4 3 2" xfId="5399"/>
    <cellStyle name="Output 3 2 4 3 3" xfId="7925"/>
    <cellStyle name="Output 3 2 4 3 4" xfId="10441"/>
    <cellStyle name="Output 3 2 4 3 5" xfId="12744"/>
    <cellStyle name="Output 3 2 4 3 6" xfId="15209"/>
    <cellStyle name="Output 3 2 4 3 7" xfId="17453"/>
    <cellStyle name="Output 3 2 4 4" xfId="2422"/>
    <cellStyle name="Output 3 2 4 4 2" xfId="5649"/>
    <cellStyle name="Output 3 2 4 4 3" xfId="8176"/>
    <cellStyle name="Output 3 2 4 4 4" xfId="10690"/>
    <cellStyle name="Output 3 2 4 4 5" xfId="12994"/>
    <cellStyle name="Output 3 2 4 4 6" xfId="15458"/>
    <cellStyle name="Output 3 2 4 4 7" xfId="17702"/>
    <cellStyle name="Output 3 2 4 5" xfId="2684"/>
    <cellStyle name="Output 3 2 4 5 2" xfId="5911"/>
    <cellStyle name="Output 3 2 4 5 3" xfId="8438"/>
    <cellStyle name="Output 3 2 4 5 4" xfId="10952"/>
    <cellStyle name="Output 3 2 4 5 5" xfId="13256"/>
    <cellStyle name="Output 3 2 4 5 6" xfId="15720"/>
    <cellStyle name="Output 3 2 4 5 7" xfId="17962"/>
    <cellStyle name="Output 3 2 4 6" xfId="2879"/>
    <cellStyle name="Output 3 2 4 6 2" xfId="6105"/>
    <cellStyle name="Output 3 2 4 6 3" xfId="8633"/>
    <cellStyle name="Output 3 2 4 6 4" xfId="11146"/>
    <cellStyle name="Output 3 2 4 6 5" xfId="13450"/>
    <cellStyle name="Output 3 2 4 6 6" xfId="15913"/>
    <cellStyle name="Output 3 2 4 6 7" xfId="18156"/>
    <cellStyle name="Output 3 2 4 7" xfId="3064"/>
    <cellStyle name="Output 3 2 4 7 2" xfId="6290"/>
    <cellStyle name="Output 3 2 4 7 3" xfId="8818"/>
    <cellStyle name="Output 3 2 4 7 4" xfId="11330"/>
    <cellStyle name="Output 3 2 4 7 5" xfId="13635"/>
    <cellStyle name="Output 3 2 4 7 6" xfId="16098"/>
    <cellStyle name="Output 3 2 4 7 7" xfId="18340"/>
    <cellStyle name="Output 3 2 4 8" xfId="3262"/>
    <cellStyle name="Output 3 2 4 8 2" xfId="6487"/>
    <cellStyle name="Output 3 2 4 8 3" xfId="9016"/>
    <cellStyle name="Output 3 2 4 8 4" xfId="11527"/>
    <cellStyle name="Output 3 2 4 8 5" xfId="13831"/>
    <cellStyle name="Output 3 2 4 8 6" xfId="16296"/>
    <cellStyle name="Output 3 2 4 8 7" xfId="18535"/>
    <cellStyle name="Output 3 2 4 9" xfId="1501"/>
    <cellStyle name="Output 3 2 4 9 2" xfId="4730"/>
    <cellStyle name="Output 3 2 4 9 3" xfId="7255"/>
    <cellStyle name="Output 3 2 4 9 4" xfId="9782"/>
    <cellStyle name="Output 3 2 4 9 5" xfId="12076"/>
    <cellStyle name="Output 3 2 4 9 6" xfId="14546"/>
    <cellStyle name="Output 3 2 4 9 7" xfId="16792"/>
    <cellStyle name="Output 3 2 5" xfId="467"/>
    <cellStyle name="Output 3 2 5 10" xfId="1039"/>
    <cellStyle name="Output 3 2 5 10 2" xfId="4296"/>
    <cellStyle name="Output 3 2 5 10 3" xfId="6836"/>
    <cellStyle name="Output 3 2 5 10 4" xfId="9365"/>
    <cellStyle name="Output 3 2 5 10 5" xfId="4393"/>
    <cellStyle name="Output 3 2 5 10 6" xfId="14160"/>
    <cellStyle name="Output 3 2 5 10 7" xfId="3941"/>
    <cellStyle name="Output 3 2 5 11" xfId="3804"/>
    <cellStyle name="Output 3 2 5 12" xfId="3792"/>
    <cellStyle name="Output 3 2 5 13" xfId="4084"/>
    <cellStyle name="Output 3 2 5 14" xfId="11756"/>
    <cellStyle name="Output 3 2 5 15" xfId="20574"/>
    <cellStyle name="Output 3 2 5 16" xfId="20860"/>
    <cellStyle name="Output 3 2 5 2" xfId="1766"/>
    <cellStyle name="Output 3 2 5 2 2" xfId="4995"/>
    <cellStyle name="Output 3 2 5 2 3" xfId="7520"/>
    <cellStyle name="Output 3 2 5 2 4" xfId="10039"/>
    <cellStyle name="Output 3 2 5 2 5" xfId="12341"/>
    <cellStyle name="Output 3 2 5 2 6" xfId="14807"/>
    <cellStyle name="Output 3 2 5 2 7" xfId="17051"/>
    <cellStyle name="Output 3 2 5 3" xfId="1364"/>
    <cellStyle name="Output 3 2 5 3 2" xfId="4593"/>
    <cellStyle name="Output 3 2 5 3 3" xfId="7119"/>
    <cellStyle name="Output 3 2 5 3 4" xfId="9647"/>
    <cellStyle name="Output 3 2 5 3 5" xfId="11941"/>
    <cellStyle name="Output 3 2 5 3 6" xfId="14409"/>
    <cellStyle name="Output 3 2 5 3 7" xfId="16658"/>
    <cellStyle name="Output 3 2 5 4" xfId="1677"/>
    <cellStyle name="Output 3 2 5 4 2" xfId="4906"/>
    <cellStyle name="Output 3 2 5 4 3" xfId="7431"/>
    <cellStyle name="Output 3 2 5 4 4" xfId="9953"/>
    <cellStyle name="Output 3 2 5 4 5" xfId="12252"/>
    <cellStyle name="Output 3 2 5 4 6" xfId="14719"/>
    <cellStyle name="Output 3 2 5 4 7" xfId="16964"/>
    <cellStyle name="Output 3 2 5 5" xfId="2419"/>
    <cellStyle name="Output 3 2 5 5 2" xfId="5646"/>
    <cellStyle name="Output 3 2 5 5 3" xfId="8173"/>
    <cellStyle name="Output 3 2 5 5 4" xfId="10687"/>
    <cellStyle name="Output 3 2 5 5 5" xfId="12991"/>
    <cellStyle name="Output 3 2 5 5 6" xfId="15455"/>
    <cellStyle name="Output 3 2 5 5 7" xfId="17699"/>
    <cellStyle name="Output 3 2 5 6" xfId="2590"/>
    <cellStyle name="Output 3 2 5 6 2" xfId="5817"/>
    <cellStyle name="Output 3 2 5 6 3" xfId="8344"/>
    <cellStyle name="Output 3 2 5 6 4" xfId="10858"/>
    <cellStyle name="Output 3 2 5 6 5" xfId="13162"/>
    <cellStyle name="Output 3 2 5 6 6" xfId="15626"/>
    <cellStyle name="Output 3 2 5 6 7" xfId="17869"/>
    <cellStyle name="Output 3 2 5 7" xfId="2591"/>
    <cellStyle name="Output 3 2 5 7 2" xfId="5818"/>
    <cellStyle name="Output 3 2 5 7 3" xfId="8345"/>
    <cellStyle name="Output 3 2 5 7 4" xfId="10859"/>
    <cellStyle name="Output 3 2 5 7 5" xfId="13163"/>
    <cellStyle name="Output 3 2 5 7 6" xfId="15627"/>
    <cellStyle name="Output 3 2 5 7 7" xfId="17870"/>
    <cellStyle name="Output 3 2 5 8" xfId="2122"/>
    <cellStyle name="Output 3 2 5 8 2" xfId="5350"/>
    <cellStyle name="Output 3 2 5 8 3" xfId="7876"/>
    <cellStyle name="Output 3 2 5 8 4" xfId="10392"/>
    <cellStyle name="Output 3 2 5 8 5" xfId="12695"/>
    <cellStyle name="Output 3 2 5 8 6" xfId="15160"/>
    <cellStyle name="Output 3 2 5 8 7" xfId="17404"/>
    <cellStyle name="Output 3 2 5 9" xfId="3411"/>
    <cellStyle name="Output 3 2 5 9 2" xfId="6636"/>
    <cellStyle name="Output 3 2 5 9 3" xfId="9165"/>
    <cellStyle name="Output 3 2 5 9 4" xfId="11676"/>
    <cellStyle name="Output 3 2 5 9 5" xfId="13980"/>
    <cellStyle name="Output 3 2 5 9 6" xfId="16445"/>
    <cellStyle name="Output 3 2 5 9 7" xfId="18684"/>
    <cellStyle name="Output 3 2 6" xfId="1676"/>
    <cellStyle name="Output 3 2 6 10" xfId="20891"/>
    <cellStyle name="Output 3 2 6 2" xfId="4905"/>
    <cellStyle name="Output 3 2 6 3" xfId="7430"/>
    <cellStyle name="Output 3 2 6 4" xfId="9952"/>
    <cellStyle name="Output 3 2 6 5" xfId="12251"/>
    <cellStyle name="Output 3 2 6 6" xfId="14718"/>
    <cellStyle name="Output 3 2 6 7" xfId="16963"/>
    <cellStyle name="Output 3 2 6 8" xfId="20252"/>
    <cellStyle name="Output 3 2 6 9" xfId="20605"/>
    <cellStyle name="Output 3 2 7" xfId="1848"/>
    <cellStyle name="Output 3 2 7 10" xfId="20923"/>
    <cellStyle name="Output 3 2 7 2" xfId="5077"/>
    <cellStyle name="Output 3 2 7 3" xfId="7602"/>
    <cellStyle name="Output 3 2 7 4" xfId="10119"/>
    <cellStyle name="Output 3 2 7 5" xfId="12423"/>
    <cellStyle name="Output 3 2 7 6" xfId="14887"/>
    <cellStyle name="Output 3 2 7 7" xfId="17132"/>
    <cellStyle name="Output 3 2 7 8" xfId="20286"/>
    <cellStyle name="Output 3 2 7 9" xfId="20638"/>
    <cellStyle name="Output 3 2 8" xfId="2322"/>
    <cellStyle name="Output 3 2 8 10" xfId="20945"/>
    <cellStyle name="Output 3 2 8 2" xfId="5549"/>
    <cellStyle name="Output 3 2 8 3" xfId="8076"/>
    <cellStyle name="Output 3 2 8 4" xfId="10590"/>
    <cellStyle name="Output 3 2 8 5" xfId="12894"/>
    <cellStyle name="Output 3 2 8 6" xfId="15358"/>
    <cellStyle name="Output 3 2 8 7" xfId="17602"/>
    <cellStyle name="Output 3 2 8 8" xfId="20308"/>
    <cellStyle name="Output 3 2 8 9" xfId="20660"/>
    <cellStyle name="Output 3 2 9" xfId="1445"/>
    <cellStyle name="Output 3 2 9 10" xfId="20953"/>
    <cellStyle name="Output 3 2 9 2" xfId="4674"/>
    <cellStyle name="Output 3 2 9 3" xfId="7199"/>
    <cellStyle name="Output 3 2 9 4" xfId="9726"/>
    <cellStyle name="Output 3 2 9 5" xfId="12020"/>
    <cellStyle name="Output 3 2 9 6" xfId="14490"/>
    <cellStyle name="Output 3 2 9 7" xfId="16736"/>
    <cellStyle name="Output 3 2 9 8" xfId="20316"/>
    <cellStyle name="Output 3 2 9 9" xfId="20668"/>
    <cellStyle name="Output 3 20" xfId="19014"/>
    <cellStyle name="Output 3 21" xfId="18987"/>
    <cellStyle name="Output 3 22" xfId="19026"/>
    <cellStyle name="Output 3 23" xfId="18996"/>
    <cellStyle name="Output 3 24" xfId="19391"/>
    <cellStyle name="Output 3 25" xfId="19340"/>
    <cellStyle name="Output 3 26" xfId="19355"/>
    <cellStyle name="Output 3 27" xfId="19503"/>
    <cellStyle name="Output 3 28" xfId="19685"/>
    <cellStyle name="Output 3 3" xfId="497"/>
    <cellStyle name="Output 3 3 10" xfId="1069"/>
    <cellStyle name="Output 3 3 10 2" xfId="4318"/>
    <cellStyle name="Output 3 3 10 3" xfId="6860"/>
    <cellStyle name="Output 3 3 10 4" xfId="9391"/>
    <cellStyle name="Output 3 3 10 5" xfId="11716"/>
    <cellStyle name="Output 3 3 10 6" xfId="14177"/>
    <cellStyle name="Output 3 3 10 7" xfId="4192"/>
    <cellStyle name="Output 3 3 11" xfId="3827"/>
    <cellStyle name="Output 3 3 12" xfId="4083"/>
    <cellStyle name="Output 3 3 13" xfId="6981"/>
    <cellStyle name="Output 3 3 14" xfId="14694"/>
    <cellStyle name="Output 3 3 15" xfId="20017"/>
    <cellStyle name="Output 3 3 16" xfId="19881"/>
    <cellStyle name="Output 3 3 2" xfId="1789"/>
    <cellStyle name="Output 3 3 2 2" xfId="5018"/>
    <cellStyle name="Output 3 3 2 3" xfId="7543"/>
    <cellStyle name="Output 3 3 2 4" xfId="10062"/>
    <cellStyle name="Output 3 3 2 5" xfId="12364"/>
    <cellStyle name="Output 3 3 2 6" xfId="14830"/>
    <cellStyle name="Output 3 3 2 7" xfId="17074"/>
    <cellStyle name="Output 3 3 3" xfId="2050"/>
    <cellStyle name="Output 3 3 3 2" xfId="5278"/>
    <cellStyle name="Output 3 3 3 3" xfId="7804"/>
    <cellStyle name="Output 3 3 3 4" xfId="10320"/>
    <cellStyle name="Output 3 3 3 5" xfId="12623"/>
    <cellStyle name="Output 3 3 3 6" xfId="15089"/>
    <cellStyle name="Output 3 3 3 7" xfId="17332"/>
    <cellStyle name="Output 3 3 4" xfId="2295"/>
    <cellStyle name="Output 3 3 4 2" xfId="5522"/>
    <cellStyle name="Output 3 3 4 3" xfId="8049"/>
    <cellStyle name="Output 3 3 4 4" xfId="10563"/>
    <cellStyle name="Output 3 3 4 5" xfId="12867"/>
    <cellStyle name="Output 3 3 4 6" xfId="15331"/>
    <cellStyle name="Output 3 3 4 7" xfId="17575"/>
    <cellStyle name="Output 3 3 5" xfId="1430"/>
    <cellStyle name="Output 3 3 5 2" xfId="4659"/>
    <cellStyle name="Output 3 3 5 3" xfId="7184"/>
    <cellStyle name="Output 3 3 5 4" xfId="9711"/>
    <cellStyle name="Output 3 3 5 5" xfId="12005"/>
    <cellStyle name="Output 3 3 5 6" xfId="14475"/>
    <cellStyle name="Output 3 3 5 7" xfId="16721"/>
    <cellStyle name="Output 3 3 6" xfId="2771"/>
    <cellStyle name="Output 3 3 6 2" xfId="5997"/>
    <cellStyle name="Output 3 3 6 3" xfId="8525"/>
    <cellStyle name="Output 3 3 6 4" xfId="11039"/>
    <cellStyle name="Output 3 3 6 5" xfId="13342"/>
    <cellStyle name="Output 3 3 6 6" xfId="15807"/>
    <cellStyle name="Output 3 3 6 7" xfId="18048"/>
    <cellStyle name="Output 3 3 7" xfId="1845"/>
    <cellStyle name="Output 3 3 7 2" xfId="5074"/>
    <cellStyle name="Output 3 3 7 3" xfId="7599"/>
    <cellStyle name="Output 3 3 7 4" xfId="10116"/>
    <cellStyle name="Output 3 3 7 5" xfId="12420"/>
    <cellStyle name="Output 3 3 7 6" xfId="14884"/>
    <cellStyle name="Output 3 3 7 7" xfId="17129"/>
    <cellStyle name="Output 3 3 8" xfId="3187"/>
    <cellStyle name="Output 3 3 8 2" xfId="6412"/>
    <cellStyle name="Output 3 3 8 3" xfId="8941"/>
    <cellStyle name="Output 3 3 8 4" xfId="11452"/>
    <cellStyle name="Output 3 3 8 5" xfId="13757"/>
    <cellStyle name="Output 3 3 8 6" xfId="16221"/>
    <cellStyle name="Output 3 3 8 7" xfId="18461"/>
    <cellStyle name="Output 3 3 9" xfId="1817"/>
    <cellStyle name="Output 3 3 9 2" xfId="5046"/>
    <cellStyle name="Output 3 3 9 3" xfId="7571"/>
    <cellStyle name="Output 3 3 9 4" xfId="10089"/>
    <cellStyle name="Output 3 3 9 5" xfId="12392"/>
    <cellStyle name="Output 3 3 9 6" xfId="14857"/>
    <cellStyle name="Output 3 3 9 7" xfId="17101"/>
    <cellStyle name="Output 3 4" xfId="709"/>
    <cellStyle name="Output 3 4 10" xfId="1278"/>
    <cellStyle name="Output 3 4 10 2" xfId="4507"/>
    <cellStyle name="Output 3 4 10 3" xfId="7033"/>
    <cellStyle name="Output 3 4 10 4" xfId="9561"/>
    <cellStyle name="Output 3 4 10 5" xfId="11856"/>
    <cellStyle name="Output 3 4 10 6" xfId="14323"/>
    <cellStyle name="Output 3 4 10 7" xfId="16573"/>
    <cellStyle name="Output 3 4 11" xfId="4008"/>
    <cellStyle name="Output 3 4 12" xfId="3509"/>
    <cellStyle name="Output 3 4 13" xfId="9235"/>
    <cellStyle name="Output 3 4 14" xfId="14053"/>
    <cellStyle name="Output 3 4 15" xfId="19945"/>
    <cellStyle name="Output 3 4 16" xfId="20232"/>
    <cellStyle name="Output 3 4 2" xfId="1987"/>
    <cellStyle name="Output 3 4 2 2" xfId="5216"/>
    <cellStyle name="Output 3 4 2 3" xfId="7741"/>
    <cellStyle name="Output 3 4 2 4" xfId="10257"/>
    <cellStyle name="Output 3 4 2 5" xfId="12561"/>
    <cellStyle name="Output 3 4 2 6" xfId="15026"/>
    <cellStyle name="Output 3 4 2 7" xfId="17270"/>
    <cellStyle name="Output 3 4 3" xfId="2233"/>
    <cellStyle name="Output 3 4 3 2" xfId="5460"/>
    <cellStyle name="Output 3 4 3 3" xfId="7987"/>
    <cellStyle name="Output 3 4 3 4" xfId="10501"/>
    <cellStyle name="Output 3 4 3 5" xfId="12805"/>
    <cellStyle name="Output 3 4 3 6" xfId="15269"/>
    <cellStyle name="Output 3 4 3 7" xfId="17513"/>
    <cellStyle name="Output 3 4 4" xfId="2483"/>
    <cellStyle name="Output 3 4 4 2" xfId="5710"/>
    <cellStyle name="Output 3 4 4 3" xfId="8237"/>
    <cellStyle name="Output 3 4 4 4" xfId="10751"/>
    <cellStyle name="Output 3 4 4 5" xfId="13055"/>
    <cellStyle name="Output 3 4 4 6" xfId="15519"/>
    <cellStyle name="Output 3 4 4 7" xfId="17763"/>
    <cellStyle name="Output 3 4 5" xfId="2711"/>
    <cellStyle name="Output 3 4 5 2" xfId="5937"/>
    <cellStyle name="Output 3 4 5 3" xfId="8465"/>
    <cellStyle name="Output 3 4 5 4" xfId="10979"/>
    <cellStyle name="Output 3 4 5 5" xfId="13282"/>
    <cellStyle name="Output 3 4 5 6" xfId="15747"/>
    <cellStyle name="Output 3 4 5 7" xfId="17988"/>
    <cellStyle name="Output 3 4 6" xfId="2941"/>
    <cellStyle name="Output 3 4 6 2" xfId="6167"/>
    <cellStyle name="Output 3 4 6 3" xfId="8695"/>
    <cellStyle name="Output 3 4 6 4" xfId="11208"/>
    <cellStyle name="Output 3 4 6 5" xfId="13512"/>
    <cellStyle name="Output 3 4 6 6" xfId="15975"/>
    <cellStyle name="Output 3 4 6 7" xfId="18218"/>
    <cellStyle name="Output 3 4 7" xfId="3125"/>
    <cellStyle name="Output 3 4 7 2" xfId="6350"/>
    <cellStyle name="Output 3 4 7 3" xfId="8879"/>
    <cellStyle name="Output 3 4 7 4" xfId="11390"/>
    <cellStyle name="Output 3 4 7 5" xfId="13695"/>
    <cellStyle name="Output 3 4 7 6" xfId="16159"/>
    <cellStyle name="Output 3 4 7 7" xfId="18399"/>
    <cellStyle name="Output 3 4 8" xfId="3324"/>
    <cellStyle name="Output 3 4 8 2" xfId="6549"/>
    <cellStyle name="Output 3 4 8 3" xfId="9078"/>
    <cellStyle name="Output 3 4 8 4" xfId="11589"/>
    <cellStyle name="Output 3 4 8 5" xfId="13893"/>
    <cellStyle name="Output 3 4 8 6" xfId="16358"/>
    <cellStyle name="Output 3 4 8 7" xfId="18597"/>
    <cellStyle name="Output 3 4 9" xfId="3425"/>
    <cellStyle name="Output 3 4 9 2" xfId="6650"/>
    <cellStyle name="Output 3 4 9 3" xfId="9179"/>
    <cellStyle name="Output 3 4 9 4" xfId="11690"/>
    <cellStyle name="Output 3 4 9 5" xfId="13994"/>
    <cellStyle name="Output 3 4 9 6" xfId="16459"/>
    <cellStyle name="Output 3 4 9 7" xfId="18698"/>
    <cellStyle name="Output 3 5" xfId="740"/>
    <cellStyle name="Output 3 5 10" xfId="1309"/>
    <cellStyle name="Output 3 5 10 2" xfId="4538"/>
    <cellStyle name="Output 3 5 10 3" xfId="7064"/>
    <cellStyle name="Output 3 5 10 4" xfId="9592"/>
    <cellStyle name="Output 3 5 10 5" xfId="11887"/>
    <cellStyle name="Output 3 5 10 6" xfId="14354"/>
    <cellStyle name="Output 3 5 10 7" xfId="16604"/>
    <cellStyle name="Output 3 5 11" xfId="4039"/>
    <cellStyle name="Output 3 5 12" xfId="3506"/>
    <cellStyle name="Output 3 5 13" xfId="4182"/>
    <cellStyle name="Output 3 5 14" xfId="4433"/>
    <cellStyle name="Output 3 5 15" xfId="19981"/>
    <cellStyle name="Output 3 5 16" xfId="20419"/>
    <cellStyle name="Output 3 5 17" xfId="19865"/>
    <cellStyle name="Output 3 5 2" xfId="2018"/>
    <cellStyle name="Output 3 5 2 2" xfId="5247"/>
    <cellStyle name="Output 3 5 2 3" xfId="7772"/>
    <cellStyle name="Output 3 5 2 4" xfId="10288"/>
    <cellStyle name="Output 3 5 2 5" xfId="12592"/>
    <cellStyle name="Output 3 5 2 6" xfId="15057"/>
    <cellStyle name="Output 3 5 2 7" xfId="17301"/>
    <cellStyle name="Output 3 5 3" xfId="2264"/>
    <cellStyle name="Output 3 5 3 2" xfId="5491"/>
    <cellStyle name="Output 3 5 3 3" xfId="8018"/>
    <cellStyle name="Output 3 5 3 4" xfId="10532"/>
    <cellStyle name="Output 3 5 3 5" xfId="12836"/>
    <cellStyle name="Output 3 5 3 6" xfId="15300"/>
    <cellStyle name="Output 3 5 3 7" xfId="17544"/>
    <cellStyle name="Output 3 5 4" xfId="2514"/>
    <cellStyle name="Output 3 5 4 2" xfId="5741"/>
    <cellStyle name="Output 3 5 4 3" xfId="8268"/>
    <cellStyle name="Output 3 5 4 4" xfId="10782"/>
    <cellStyle name="Output 3 5 4 5" xfId="13086"/>
    <cellStyle name="Output 3 5 4 6" xfId="15550"/>
    <cellStyle name="Output 3 5 4 7" xfId="17794"/>
    <cellStyle name="Output 3 5 5" xfId="2742"/>
    <cellStyle name="Output 3 5 5 2" xfId="5968"/>
    <cellStyle name="Output 3 5 5 3" xfId="8496"/>
    <cellStyle name="Output 3 5 5 4" xfId="11010"/>
    <cellStyle name="Output 3 5 5 5" xfId="13313"/>
    <cellStyle name="Output 3 5 5 6" xfId="15778"/>
    <cellStyle name="Output 3 5 5 7" xfId="18019"/>
    <cellStyle name="Output 3 5 6" xfId="2972"/>
    <cellStyle name="Output 3 5 6 2" xfId="6198"/>
    <cellStyle name="Output 3 5 6 3" xfId="8726"/>
    <cellStyle name="Output 3 5 6 4" xfId="11239"/>
    <cellStyle name="Output 3 5 6 5" xfId="13543"/>
    <cellStyle name="Output 3 5 6 6" xfId="16006"/>
    <cellStyle name="Output 3 5 6 7" xfId="18249"/>
    <cellStyle name="Output 3 5 7" xfId="3156"/>
    <cellStyle name="Output 3 5 7 2" xfId="6381"/>
    <cellStyle name="Output 3 5 7 3" xfId="8910"/>
    <cellStyle name="Output 3 5 7 4" xfId="11421"/>
    <cellStyle name="Output 3 5 7 5" xfId="13726"/>
    <cellStyle name="Output 3 5 7 6" xfId="16190"/>
    <cellStyle name="Output 3 5 7 7" xfId="18430"/>
    <cellStyle name="Output 3 5 8" xfId="3355"/>
    <cellStyle name="Output 3 5 8 2" xfId="6580"/>
    <cellStyle name="Output 3 5 8 3" xfId="9109"/>
    <cellStyle name="Output 3 5 8 4" xfId="11620"/>
    <cellStyle name="Output 3 5 8 5" xfId="13924"/>
    <cellStyle name="Output 3 5 8 6" xfId="16389"/>
    <cellStyle name="Output 3 5 8 7" xfId="18628"/>
    <cellStyle name="Output 3 5 9" xfId="2997"/>
    <cellStyle name="Output 3 5 9 2" xfId="6223"/>
    <cellStyle name="Output 3 5 9 3" xfId="8751"/>
    <cellStyle name="Output 3 5 9 4" xfId="11264"/>
    <cellStyle name="Output 3 5 9 5" xfId="13568"/>
    <cellStyle name="Output 3 5 9 6" xfId="16031"/>
    <cellStyle name="Output 3 5 9 7" xfId="18274"/>
    <cellStyle name="Output 3 6" xfId="463"/>
    <cellStyle name="Output 3 6 10" xfId="1035"/>
    <cellStyle name="Output 3 6 10 2" xfId="4292"/>
    <cellStyle name="Output 3 6 10 3" xfId="6832"/>
    <cellStyle name="Output 3 6 10 4" xfId="9361"/>
    <cellStyle name="Output 3 6 10 5" xfId="6745"/>
    <cellStyle name="Output 3 6 10 6" xfId="14156"/>
    <cellStyle name="Output 3 6 10 7" xfId="4204"/>
    <cellStyle name="Output 3 6 11" xfId="3800"/>
    <cellStyle name="Output 3 6 12" xfId="3684"/>
    <cellStyle name="Output 3 6 13" xfId="9494"/>
    <cellStyle name="Output 3 6 14" xfId="14207"/>
    <cellStyle name="Output 3 6 15" xfId="20457"/>
    <cellStyle name="Output 3 6 16" xfId="19664"/>
    <cellStyle name="Output 3 6 2" xfId="1762"/>
    <cellStyle name="Output 3 6 2 2" xfId="4991"/>
    <cellStyle name="Output 3 6 2 3" xfId="7516"/>
    <cellStyle name="Output 3 6 2 4" xfId="10035"/>
    <cellStyle name="Output 3 6 2 5" xfId="12337"/>
    <cellStyle name="Output 3 6 2 6" xfId="14803"/>
    <cellStyle name="Output 3 6 2 7" xfId="17047"/>
    <cellStyle name="Output 3 6 3" xfId="1390"/>
    <cellStyle name="Output 3 6 3 2" xfId="4619"/>
    <cellStyle name="Output 3 6 3 3" xfId="7144"/>
    <cellStyle name="Output 3 6 3 4" xfId="9672"/>
    <cellStyle name="Output 3 6 3 5" xfId="11965"/>
    <cellStyle name="Output 3 6 3 6" xfId="14435"/>
    <cellStyle name="Output 3 6 3 7" xfId="16682"/>
    <cellStyle name="Output 3 6 4" xfId="1936"/>
    <cellStyle name="Output 3 6 4 2" xfId="5165"/>
    <cellStyle name="Output 3 6 4 3" xfId="7690"/>
    <cellStyle name="Output 3 6 4 4" xfId="10206"/>
    <cellStyle name="Output 3 6 4 5" xfId="12510"/>
    <cellStyle name="Output 3 6 4 6" xfId="14975"/>
    <cellStyle name="Output 3 6 4 7" xfId="17219"/>
    <cellStyle name="Output 3 6 5" xfId="1866"/>
    <cellStyle name="Output 3 6 5 2" xfId="5095"/>
    <cellStyle name="Output 3 6 5 3" xfId="7620"/>
    <cellStyle name="Output 3 6 5 4" xfId="10137"/>
    <cellStyle name="Output 3 6 5 5" xfId="12441"/>
    <cellStyle name="Output 3 6 5 6" xfId="14905"/>
    <cellStyle name="Output 3 6 5 7" xfId="17150"/>
    <cellStyle name="Output 3 6 6" xfId="1598"/>
    <cellStyle name="Output 3 6 6 2" xfId="4827"/>
    <cellStyle name="Output 3 6 6 3" xfId="7352"/>
    <cellStyle name="Output 3 6 6 4" xfId="9878"/>
    <cellStyle name="Output 3 6 6 5" xfId="12173"/>
    <cellStyle name="Output 3 6 6 6" xfId="14642"/>
    <cellStyle name="Output 3 6 6 7" xfId="16887"/>
    <cellStyle name="Output 3 6 7" xfId="1775"/>
    <cellStyle name="Output 3 6 7 2" xfId="5004"/>
    <cellStyle name="Output 3 6 7 3" xfId="7529"/>
    <cellStyle name="Output 3 6 7 4" xfId="10048"/>
    <cellStyle name="Output 3 6 7 5" xfId="12350"/>
    <cellStyle name="Output 3 6 7 6" xfId="14816"/>
    <cellStyle name="Output 3 6 7 7" xfId="17060"/>
    <cellStyle name="Output 3 6 8" xfId="2534"/>
    <cellStyle name="Output 3 6 8 2" xfId="5761"/>
    <cellStyle name="Output 3 6 8 3" xfId="8288"/>
    <cellStyle name="Output 3 6 8 4" xfId="10802"/>
    <cellStyle name="Output 3 6 8 5" xfId="13106"/>
    <cellStyle name="Output 3 6 8 6" xfId="15570"/>
    <cellStyle name="Output 3 6 8 7" xfId="17814"/>
    <cellStyle name="Output 3 6 9" xfId="1502"/>
    <cellStyle name="Output 3 6 9 2" xfId="4731"/>
    <cellStyle name="Output 3 6 9 3" xfId="7256"/>
    <cellStyle name="Output 3 6 9 4" xfId="9783"/>
    <cellStyle name="Output 3 6 9 5" xfId="12077"/>
    <cellStyle name="Output 3 6 9 6" xfId="14547"/>
    <cellStyle name="Output 3 6 9 7" xfId="16793"/>
    <cellStyle name="Output 3 7" xfId="1494"/>
    <cellStyle name="Output 3 7 10" xfId="20819"/>
    <cellStyle name="Output 3 7 2" xfId="4723"/>
    <cellStyle name="Output 3 7 3" xfId="7248"/>
    <cellStyle name="Output 3 7 4" xfId="9775"/>
    <cellStyle name="Output 3 7 5" xfId="12069"/>
    <cellStyle name="Output 3 7 6" xfId="14539"/>
    <cellStyle name="Output 3 7 7" xfId="16785"/>
    <cellStyle name="Output 3 7 8" xfId="20181"/>
    <cellStyle name="Output 3 7 9" xfId="20543"/>
    <cellStyle name="Output 3 8" xfId="1425"/>
    <cellStyle name="Output 3 8 10" xfId="20455"/>
    <cellStyle name="Output 3 8 2" xfId="4654"/>
    <cellStyle name="Output 3 8 3" xfId="7179"/>
    <cellStyle name="Output 3 8 4" xfId="9706"/>
    <cellStyle name="Output 3 8 5" xfId="12000"/>
    <cellStyle name="Output 3 8 6" xfId="14470"/>
    <cellStyle name="Output 3 8 7" xfId="16716"/>
    <cellStyle name="Output 3 8 8" xfId="19939"/>
    <cellStyle name="Output 3 8 9" xfId="20387"/>
    <cellStyle name="Output 3 9" xfId="1770"/>
    <cellStyle name="Output 3 9 10" xfId="20839"/>
    <cellStyle name="Output 3 9 2" xfId="4999"/>
    <cellStyle name="Output 3 9 3" xfId="7524"/>
    <cellStyle name="Output 3 9 4" xfId="10043"/>
    <cellStyle name="Output 3 9 5" xfId="12345"/>
    <cellStyle name="Output 3 9 6" xfId="14811"/>
    <cellStyle name="Output 3 9 7" xfId="17055"/>
    <cellStyle name="Output 3 9 8" xfId="20199"/>
    <cellStyle name="Output 3 9 9" xfId="20552"/>
    <cellStyle name="Output Amounts" xfId="373"/>
    <cellStyle name="Output Column Headings" xfId="228"/>
    <cellStyle name="Output Line Items" xfId="374"/>
    <cellStyle name="Output Line Items 2" xfId="375"/>
    <cellStyle name="Output Line Items 2 2" xfId="659"/>
    <cellStyle name="Output Line Items 2 2 2" xfId="2183"/>
    <cellStyle name="Output Line Items 2 2 2 2" xfId="7937"/>
    <cellStyle name="Output Line Items 2 2 3" xfId="4273"/>
    <cellStyle name="Output Line Items 2 3" xfId="19106"/>
    <cellStyle name="Output Line Items 2 4" xfId="19561"/>
    <cellStyle name="Output Line Items 2 5" xfId="19868"/>
    <cellStyle name="Output Line Items 3" xfId="652"/>
    <cellStyle name="Output Line Items 3 2" xfId="2177"/>
    <cellStyle name="Output Line Items 3 2 2" xfId="7931"/>
    <cellStyle name="Output Line Items 3 3" xfId="3786"/>
    <cellStyle name="Output Line Items 4" xfId="19105"/>
    <cellStyle name="Output Line Items 5" xfId="19560"/>
    <cellStyle name="Output Line Items 6" xfId="19867"/>
    <cellStyle name="Output Report Heading" xfId="376"/>
    <cellStyle name="Output Report Title" xfId="377"/>
    <cellStyle name="Percent" xfId="187" builtinId="5"/>
    <cellStyle name="Percent 2" xfId="119"/>
    <cellStyle name="Percent 2 2" xfId="120"/>
    <cellStyle name="Percent 2 3" xfId="121"/>
    <cellStyle name="Percent 2 3 2" xfId="378"/>
    <cellStyle name="Percent 2 4 2" xfId="229"/>
    <cellStyle name="Percent 2 5" xfId="230"/>
    <cellStyle name="Percent 3" xfId="122"/>
    <cellStyle name="Percent 3 2" xfId="123"/>
    <cellStyle name="Percent 3 2 2" xfId="379"/>
    <cellStyle name="Percent 4" xfId="124"/>
    <cellStyle name="Percent 4 2" xfId="380"/>
    <cellStyle name="Percent 4 2 2" xfId="649"/>
    <cellStyle name="Percent 4 2 2 2" xfId="1220"/>
    <cellStyle name="Percent 4 2 3" xfId="955"/>
    <cellStyle name="Percent 4 2 4" xfId="18967"/>
    <cellStyle name="Percent 4 2 5" xfId="19504"/>
    <cellStyle name="Percent 4 2 6" xfId="19879"/>
    <cellStyle name="Percent 4 2 7" xfId="21162"/>
    <cellStyle name="Percent 5" xfId="213"/>
    <cellStyle name="Percent 5 2" xfId="381"/>
    <cellStyle name="Percent 5 3" xfId="501"/>
    <cellStyle name="Percent 6" xfId="817"/>
    <cellStyle name="Percent 7" xfId="3443"/>
    <cellStyle name="Percent 8" xfId="19666"/>
    <cellStyle name="Protect" xfId="231"/>
    <cellStyle name="Protect blue" xfId="232"/>
    <cellStyle name="Protect blue 10" xfId="19502"/>
    <cellStyle name="Protect blue 10 2" xfId="20159"/>
    <cellStyle name="Protect blue 11" xfId="19280"/>
    <cellStyle name="Protect blue 12" xfId="19543"/>
    <cellStyle name="Protect blue 13" xfId="19883"/>
    <cellStyle name="Protect blue 14" xfId="21060"/>
    <cellStyle name="Protect blue 2" xfId="382"/>
    <cellStyle name="Protect blue 2 10" xfId="19501"/>
    <cellStyle name="Protect blue 2 11" xfId="19540"/>
    <cellStyle name="Protect blue 2 12" xfId="19884"/>
    <cellStyle name="Protect blue 2 13" xfId="21063"/>
    <cellStyle name="Protect blue 2 2" xfId="18855"/>
    <cellStyle name="Protect blue 2 2 2" xfId="19967"/>
    <cellStyle name="Protect blue 2 3" xfId="19032"/>
    <cellStyle name="Protect blue 2 3 2" xfId="20081"/>
    <cellStyle name="Protect blue 2 4" xfId="18874"/>
    <cellStyle name="Protect blue 2 4 2" xfId="19927"/>
    <cellStyle name="Protect blue 2 5" xfId="19006"/>
    <cellStyle name="Protect blue 2 5 2" xfId="20051"/>
    <cellStyle name="Protect blue 2 6" xfId="19124"/>
    <cellStyle name="Protect blue 2 6 2" xfId="20211"/>
    <cellStyle name="Protect blue 2 7" xfId="19159"/>
    <cellStyle name="Protect blue 2 7 2" xfId="19987"/>
    <cellStyle name="Protect blue 2 8" xfId="19404"/>
    <cellStyle name="Protect blue 2 8 2" xfId="20111"/>
    <cellStyle name="Protect blue 2 9" xfId="19284"/>
    <cellStyle name="Protect blue 2 9 2" xfId="20008"/>
    <cellStyle name="Protect blue 3" xfId="18852"/>
    <cellStyle name="Protect blue 3 2" xfId="19977"/>
    <cellStyle name="Protect blue 4" xfId="18955"/>
    <cellStyle name="Protect blue 4 2" xfId="19961"/>
    <cellStyle name="Protect blue 5" xfId="19078"/>
    <cellStyle name="Protect blue 5 2" xfId="19914"/>
    <cellStyle name="Protect blue 6" xfId="18729"/>
    <cellStyle name="Protect blue 6 2" xfId="20157"/>
    <cellStyle name="Protect blue 7" xfId="19039"/>
    <cellStyle name="Protect blue 7 2" xfId="19970"/>
    <cellStyle name="Protect blue 8" xfId="19093"/>
    <cellStyle name="Protect blue 8 2" xfId="20204"/>
    <cellStyle name="Protect blue 9" xfId="19401"/>
    <cellStyle name="Protect blue 9 2" xfId="19919"/>
    <cellStyle name="QIS Heading 3" xfId="125"/>
    <cellStyle name="STYL0 - Style1" xfId="14"/>
    <cellStyle name="STYL1 - Style2" xfId="15"/>
    <cellStyle name="STYL2 - Style3" xfId="16"/>
    <cellStyle name="STYL3 - Style4" xfId="17"/>
    <cellStyle name="STYL4 - Style5" xfId="18"/>
    <cellStyle name="STYL5 - Style6" xfId="19"/>
    <cellStyle name="STYL6 - Style7" xfId="20"/>
    <cellStyle name="STYL7 - Style8" xfId="21"/>
    <cellStyle name="subtotals" xfId="126"/>
    <cellStyle name="Title 2" xfId="62"/>
    <cellStyle name="Total 2" xfId="63"/>
    <cellStyle name="Total 2 10" xfId="1434"/>
    <cellStyle name="Total 2 10 10" xfId="20840"/>
    <cellStyle name="Total 2 10 2" xfId="4663"/>
    <cellStyle name="Total 2 10 3" xfId="7188"/>
    <cellStyle name="Total 2 10 4" xfId="9715"/>
    <cellStyle name="Total 2 10 5" xfId="12009"/>
    <cellStyle name="Total 2 10 6" xfId="14479"/>
    <cellStyle name="Total 2 10 7" xfId="16725"/>
    <cellStyle name="Total 2 10 8" xfId="20200"/>
    <cellStyle name="Total 2 10 9" xfId="20553"/>
    <cellStyle name="Total 2 11" xfId="1774"/>
    <cellStyle name="Total 2 11 10" xfId="20955"/>
    <cellStyle name="Total 2 11 2" xfId="5003"/>
    <cellStyle name="Total 2 11 3" xfId="7528"/>
    <cellStyle name="Total 2 11 4" xfId="10047"/>
    <cellStyle name="Total 2 11 5" xfId="12349"/>
    <cellStyle name="Total 2 11 6" xfId="14815"/>
    <cellStyle name="Total 2 11 7" xfId="17059"/>
    <cellStyle name="Total 2 11 8" xfId="20318"/>
    <cellStyle name="Total 2 11 9" xfId="20670"/>
    <cellStyle name="Total 2 12" xfId="2646"/>
    <cellStyle name="Total 2 12 2" xfId="5873"/>
    <cellStyle name="Total 2 12 3" xfId="8400"/>
    <cellStyle name="Total 2 12 4" xfId="10914"/>
    <cellStyle name="Total 2 12 5" xfId="13218"/>
    <cellStyle name="Total 2 12 6" xfId="15682"/>
    <cellStyle name="Total 2 12 7" xfId="17925"/>
    <cellStyle name="Total 2 13" xfId="2622"/>
    <cellStyle name="Total 2 13 2" xfId="5849"/>
    <cellStyle name="Total 2 13 3" xfId="8376"/>
    <cellStyle name="Total 2 13 4" xfId="10890"/>
    <cellStyle name="Total 2 13 5" xfId="13194"/>
    <cellStyle name="Total 2 13 6" xfId="15658"/>
    <cellStyle name="Total 2 13 7" xfId="17901"/>
    <cellStyle name="Total 2 14" xfId="2589"/>
    <cellStyle name="Total 2 14 2" xfId="5816"/>
    <cellStyle name="Total 2 14 3" xfId="8343"/>
    <cellStyle name="Total 2 14 4" xfId="10857"/>
    <cellStyle name="Total 2 14 5" xfId="13161"/>
    <cellStyle name="Total 2 14 6" xfId="15625"/>
    <cellStyle name="Total 2 14 7" xfId="17868"/>
    <cellStyle name="Total 2 15" xfId="766"/>
    <cellStyle name="Total 2 15 2" xfId="4065"/>
    <cellStyle name="Total 2 15 3" xfId="3615"/>
    <cellStyle name="Total 2 15 4" xfId="3449"/>
    <cellStyle name="Total 2 15 5" xfId="9444"/>
    <cellStyle name="Total 2 15 6" xfId="3708"/>
    <cellStyle name="Total 2 15 7" xfId="14143"/>
    <cellStyle name="Total 2 16" xfId="3494"/>
    <cellStyle name="Total 2 17" xfId="6912"/>
    <cellStyle name="Total 2 18" xfId="4424"/>
    <cellStyle name="Total 2 19" xfId="18721"/>
    <cellStyle name="Total 2 2" xfId="134"/>
    <cellStyle name="Total 2 2 10" xfId="1640"/>
    <cellStyle name="Total 2 2 10 10" xfId="20877"/>
    <cellStyle name="Total 2 2 10 2" xfId="4869"/>
    <cellStyle name="Total 2 2 10 3" xfId="7394"/>
    <cellStyle name="Total 2 2 10 4" xfId="9919"/>
    <cellStyle name="Total 2 2 10 5" xfId="12215"/>
    <cellStyle name="Total 2 2 10 6" xfId="14683"/>
    <cellStyle name="Total 2 2 10 7" xfId="16929"/>
    <cellStyle name="Total 2 2 10 8" xfId="20238"/>
    <cellStyle name="Total 2 2 10 9" xfId="20591"/>
    <cellStyle name="Total 2 2 11" xfId="2582"/>
    <cellStyle name="Total 2 2 11 2" xfId="5809"/>
    <cellStyle name="Total 2 2 11 3" xfId="8336"/>
    <cellStyle name="Total 2 2 11 4" xfId="10850"/>
    <cellStyle name="Total 2 2 11 5" xfId="13154"/>
    <cellStyle name="Total 2 2 11 6" xfId="15618"/>
    <cellStyle name="Total 2 2 11 7" xfId="17862"/>
    <cellStyle name="Total 2 2 12" xfId="2659"/>
    <cellStyle name="Total 2 2 12 2" xfId="5886"/>
    <cellStyle name="Total 2 2 12 3" xfId="8413"/>
    <cellStyle name="Total 2 2 12 4" xfId="10927"/>
    <cellStyle name="Total 2 2 12 5" xfId="13231"/>
    <cellStyle name="Total 2 2 12 6" xfId="15695"/>
    <cellStyle name="Total 2 2 12 7" xfId="17938"/>
    <cellStyle name="Total 2 2 13" xfId="2353"/>
    <cellStyle name="Total 2 2 13 2" xfId="5580"/>
    <cellStyle name="Total 2 2 13 3" xfId="8107"/>
    <cellStyle name="Total 2 2 13 4" xfId="10621"/>
    <cellStyle name="Total 2 2 13 5" xfId="12925"/>
    <cellStyle name="Total 2 2 13 6" xfId="15389"/>
    <cellStyle name="Total 2 2 13 7" xfId="17633"/>
    <cellStyle name="Total 2 2 14" xfId="781"/>
    <cellStyle name="Total 2 2 14 2" xfId="4075"/>
    <cellStyle name="Total 2 2 14 3" xfId="3636"/>
    <cellStyle name="Total 2 2 14 4" xfId="5405"/>
    <cellStyle name="Total 2 2 14 5" xfId="6962"/>
    <cellStyle name="Total 2 2 14 6" xfId="4439"/>
    <cellStyle name="Total 2 2 14 7" xfId="9271"/>
    <cellStyle name="Total 2 2 15" xfId="3547"/>
    <cellStyle name="Total 2 2 16" xfId="4166"/>
    <cellStyle name="Total 2 2 17" xfId="3701"/>
    <cellStyle name="Total 2 2 18" xfId="18780"/>
    <cellStyle name="Total 2 2 19" xfId="18980"/>
    <cellStyle name="Total 2 2 2" xfId="201"/>
    <cellStyle name="Total 2 2 2 10" xfId="1772"/>
    <cellStyle name="Total 2 2 2 10 10" xfId="20979"/>
    <cellStyle name="Total 2 2 2 10 2" xfId="5001"/>
    <cellStyle name="Total 2 2 2 10 3" xfId="7526"/>
    <cellStyle name="Total 2 2 2 10 4" xfId="10045"/>
    <cellStyle name="Total 2 2 2 10 5" xfId="12347"/>
    <cellStyle name="Total 2 2 2 10 6" xfId="14813"/>
    <cellStyle name="Total 2 2 2 10 7" xfId="17057"/>
    <cellStyle name="Total 2 2 2 10 8" xfId="20342"/>
    <cellStyle name="Total 2 2 2 10 9" xfId="20694"/>
    <cellStyle name="Total 2 2 2 11" xfId="2551"/>
    <cellStyle name="Total 2 2 2 11 2" xfId="5778"/>
    <cellStyle name="Total 2 2 2 11 3" xfId="8305"/>
    <cellStyle name="Total 2 2 2 11 4" xfId="10819"/>
    <cellStyle name="Total 2 2 2 11 5" xfId="13123"/>
    <cellStyle name="Total 2 2 2 11 6" xfId="15587"/>
    <cellStyle name="Total 2 2 2 11 7" xfId="17831"/>
    <cellStyle name="Total 2 2 2 12" xfId="2700"/>
    <cellStyle name="Total 2 2 2 12 2" xfId="5927"/>
    <cellStyle name="Total 2 2 2 12 3" xfId="8454"/>
    <cellStyle name="Total 2 2 2 12 4" xfId="10968"/>
    <cellStyle name="Total 2 2 2 12 5" xfId="13272"/>
    <cellStyle name="Total 2 2 2 12 6" xfId="15736"/>
    <cellStyle name="Total 2 2 2 12 7" xfId="17978"/>
    <cellStyle name="Total 2 2 2 13" xfId="831"/>
    <cellStyle name="Total 2 2 2 13 2" xfId="4116"/>
    <cellStyle name="Total 2 2 2 13 3" xfId="6677"/>
    <cellStyle name="Total 2 2 2 13 4" xfId="9205"/>
    <cellStyle name="Total 2 2 2 13 5" xfId="9440"/>
    <cellStyle name="Total 2 2 2 13 6" xfId="14030"/>
    <cellStyle name="Total 2 2 2 13 7" xfId="14140"/>
    <cellStyle name="Total 2 2 2 14" xfId="3602"/>
    <cellStyle name="Total 2 2 2 15" xfId="6825"/>
    <cellStyle name="Total 2 2 2 16" xfId="4187"/>
    <cellStyle name="Total 2 2 2 17" xfId="18968"/>
    <cellStyle name="Total 2 2 2 18" xfId="19112"/>
    <cellStyle name="Total 2 2 2 19" xfId="19146"/>
    <cellStyle name="Total 2 2 2 2" xfId="383"/>
    <cellStyle name="Total 2 2 2 2 10" xfId="2334"/>
    <cellStyle name="Total 2 2 2 2 10 2" xfId="5561"/>
    <cellStyle name="Total 2 2 2 2 10 3" xfId="8088"/>
    <cellStyle name="Total 2 2 2 2 10 4" xfId="10602"/>
    <cellStyle name="Total 2 2 2 2 10 5" xfId="12906"/>
    <cellStyle name="Total 2 2 2 2 10 6" xfId="15370"/>
    <cellStyle name="Total 2 2 2 2 10 7" xfId="17614"/>
    <cellStyle name="Total 2 2 2 2 11" xfId="2822"/>
    <cellStyle name="Total 2 2 2 2 11 2" xfId="6048"/>
    <cellStyle name="Total 2 2 2 2 11 3" xfId="8576"/>
    <cellStyle name="Total 2 2 2 2 11 4" xfId="11089"/>
    <cellStyle name="Total 2 2 2 2 11 5" xfId="13393"/>
    <cellStyle name="Total 2 2 2 2 11 6" xfId="15857"/>
    <cellStyle name="Total 2 2 2 2 11 7" xfId="18099"/>
    <cellStyle name="Total 2 2 2 2 12" xfId="3050"/>
    <cellStyle name="Total 2 2 2 2 12 2" xfId="6276"/>
    <cellStyle name="Total 2 2 2 2 12 3" xfId="8804"/>
    <cellStyle name="Total 2 2 2 2 12 4" xfId="11316"/>
    <cellStyle name="Total 2 2 2 2 12 5" xfId="13621"/>
    <cellStyle name="Total 2 2 2 2 12 6" xfId="16084"/>
    <cellStyle name="Total 2 2 2 2 12 7" xfId="18326"/>
    <cellStyle name="Total 2 2 2 2 13" xfId="956"/>
    <cellStyle name="Total 2 2 2 2 13 2" xfId="4219"/>
    <cellStyle name="Total 2 2 2 2 13 3" xfId="6760"/>
    <cellStyle name="Total 2 2 2 2 13 4" xfId="9290"/>
    <cellStyle name="Total 2 2 2 2 13 5" xfId="3519"/>
    <cellStyle name="Total 2 2 2 2 13 6" xfId="14089"/>
    <cellStyle name="Total 2 2 2 2 13 7" xfId="4288"/>
    <cellStyle name="Total 2 2 2 2 14" xfId="3901"/>
    <cellStyle name="Total 2 2 2 2 15" xfId="6827"/>
    <cellStyle name="Total 2 2 2 2 16" xfId="4304"/>
    <cellStyle name="Total 2 2 2 2 17" xfId="3572"/>
    <cellStyle name="Total 2 2 2 2 18" xfId="18969"/>
    <cellStyle name="Total 2 2 2 2 19" xfId="19113"/>
    <cellStyle name="Total 2 2 2 2 2" xfId="608"/>
    <cellStyle name="Total 2 2 2 2 2 10" xfId="1179"/>
    <cellStyle name="Total 2 2 2 2 2 10 2" xfId="4411"/>
    <cellStyle name="Total 2 2 2 2 2 10 3" xfId="6946"/>
    <cellStyle name="Total 2 2 2 2 2 10 4" xfId="9476"/>
    <cellStyle name="Total 2 2 2 2 2 10 5" xfId="11780"/>
    <cellStyle name="Total 2 2 2 2 2 10 6" xfId="14243"/>
    <cellStyle name="Total 2 2 2 2 2 10 7" xfId="16510"/>
    <cellStyle name="Total 2 2 2 2 2 11" xfId="3919"/>
    <cellStyle name="Total 2 2 2 2 2 12" xfId="3667"/>
    <cellStyle name="Total 2 2 2 2 2 13" xfId="4758"/>
    <cellStyle name="Total 2 2 2 2 2 14" xfId="14064"/>
    <cellStyle name="Total 2 2 2 2 2 15" xfId="20117"/>
    <cellStyle name="Total 2 2 2 2 2 16" xfId="20758"/>
    <cellStyle name="Total 2 2 2 2 2 2" xfId="1891"/>
    <cellStyle name="Total 2 2 2 2 2 2 2" xfId="5120"/>
    <cellStyle name="Total 2 2 2 2 2 2 3" xfId="7645"/>
    <cellStyle name="Total 2 2 2 2 2 2 4" xfId="10162"/>
    <cellStyle name="Total 2 2 2 2 2 2 5" xfId="12466"/>
    <cellStyle name="Total 2 2 2 2 2 2 6" xfId="14930"/>
    <cellStyle name="Total 2 2 2 2 2 2 7" xfId="17175"/>
    <cellStyle name="Total 2 2 2 2 2 3" xfId="2140"/>
    <cellStyle name="Total 2 2 2 2 2 3 2" xfId="5368"/>
    <cellStyle name="Total 2 2 2 2 2 3 3" xfId="7894"/>
    <cellStyle name="Total 2 2 2 2 2 3 4" xfId="10410"/>
    <cellStyle name="Total 2 2 2 2 2 3 5" xfId="12713"/>
    <cellStyle name="Total 2 2 2 2 2 3 6" xfId="15178"/>
    <cellStyle name="Total 2 2 2 2 2 3 7" xfId="17422"/>
    <cellStyle name="Total 2 2 2 2 2 4" xfId="2392"/>
    <cellStyle name="Total 2 2 2 2 2 4 2" xfId="5619"/>
    <cellStyle name="Total 2 2 2 2 2 4 3" xfId="8146"/>
    <cellStyle name="Total 2 2 2 2 2 4 4" xfId="10660"/>
    <cellStyle name="Total 2 2 2 2 2 4 5" xfId="12964"/>
    <cellStyle name="Total 2 2 2 2 2 4 6" xfId="15428"/>
    <cellStyle name="Total 2 2 2 2 2 4 7" xfId="17672"/>
    <cellStyle name="Total 2 2 2 2 2 5" xfId="2413"/>
    <cellStyle name="Total 2 2 2 2 2 5 2" xfId="5640"/>
    <cellStyle name="Total 2 2 2 2 2 5 3" xfId="8167"/>
    <cellStyle name="Total 2 2 2 2 2 5 4" xfId="10681"/>
    <cellStyle name="Total 2 2 2 2 2 5 5" xfId="12985"/>
    <cellStyle name="Total 2 2 2 2 2 5 6" xfId="15449"/>
    <cellStyle name="Total 2 2 2 2 2 5 7" xfId="17693"/>
    <cellStyle name="Total 2 2 2 2 2 6" xfId="2854"/>
    <cellStyle name="Total 2 2 2 2 2 6 2" xfId="6080"/>
    <cellStyle name="Total 2 2 2 2 2 6 3" xfId="8608"/>
    <cellStyle name="Total 2 2 2 2 2 6 4" xfId="11121"/>
    <cellStyle name="Total 2 2 2 2 2 6 5" xfId="13425"/>
    <cellStyle name="Total 2 2 2 2 2 6 6" xfId="15888"/>
    <cellStyle name="Total 2 2 2 2 2 6 7" xfId="18131"/>
    <cellStyle name="Total 2 2 2 2 2 7" xfId="3042"/>
    <cellStyle name="Total 2 2 2 2 2 7 2" xfId="6268"/>
    <cellStyle name="Total 2 2 2 2 2 7 3" xfId="8796"/>
    <cellStyle name="Total 2 2 2 2 2 7 4" xfId="11308"/>
    <cellStyle name="Total 2 2 2 2 2 7 5" xfId="13613"/>
    <cellStyle name="Total 2 2 2 2 2 7 6" xfId="16076"/>
    <cellStyle name="Total 2 2 2 2 2 7 7" xfId="18318"/>
    <cellStyle name="Total 2 2 2 2 2 8" xfId="3245"/>
    <cellStyle name="Total 2 2 2 2 2 8 2" xfId="6470"/>
    <cellStyle name="Total 2 2 2 2 2 8 3" xfId="8999"/>
    <cellStyle name="Total 2 2 2 2 2 8 4" xfId="11510"/>
    <cellStyle name="Total 2 2 2 2 2 8 5" xfId="13814"/>
    <cellStyle name="Total 2 2 2 2 2 8 6" xfId="16279"/>
    <cellStyle name="Total 2 2 2 2 2 8 7" xfId="18518"/>
    <cellStyle name="Total 2 2 2 2 2 9" xfId="3438"/>
    <cellStyle name="Total 2 2 2 2 2 9 2" xfId="6663"/>
    <cellStyle name="Total 2 2 2 2 2 9 3" xfId="9192"/>
    <cellStyle name="Total 2 2 2 2 2 9 4" xfId="11703"/>
    <cellStyle name="Total 2 2 2 2 2 9 5" xfId="14007"/>
    <cellStyle name="Total 2 2 2 2 2 9 6" xfId="16472"/>
    <cellStyle name="Total 2 2 2 2 2 9 7" xfId="18711"/>
    <cellStyle name="Total 2 2 2 2 20" xfId="19147"/>
    <cellStyle name="Total 2 2 2 2 21" xfId="19181"/>
    <cellStyle name="Total 2 2 2 2 22" xfId="19211"/>
    <cellStyle name="Total 2 2 2 2 23" xfId="19234"/>
    <cellStyle name="Total 2 2 2 2 24" xfId="19262"/>
    <cellStyle name="Total 2 2 2 2 25" xfId="19565"/>
    <cellStyle name="Total 2 2 2 2 26" xfId="19597"/>
    <cellStyle name="Total 2 2 2 2 27" xfId="19623"/>
    <cellStyle name="Total 2 2 2 2 28" xfId="19646"/>
    <cellStyle name="Total 2 2 2 2 29" xfId="19778"/>
    <cellStyle name="Total 2 2 2 2 3" xfId="400"/>
    <cellStyle name="Total 2 2 2 2 3 10" xfId="973"/>
    <cellStyle name="Total 2 2 2 2 3 10 2" xfId="4236"/>
    <cellStyle name="Total 2 2 2 2 3 10 3" xfId="6777"/>
    <cellStyle name="Total 2 2 2 2 3 10 4" xfId="9307"/>
    <cellStyle name="Total 2 2 2 2 3 10 5" xfId="3737"/>
    <cellStyle name="Total 2 2 2 2 3 10 6" xfId="14106"/>
    <cellStyle name="Total 2 2 2 2 3 10 7" xfId="6714"/>
    <cellStyle name="Total 2 2 2 2 3 11" xfId="3747"/>
    <cellStyle name="Total 2 2 2 2 3 12" xfId="3693"/>
    <cellStyle name="Total 2 2 2 2 3 13" xfId="9264"/>
    <cellStyle name="Total 2 2 2 2 3 14" xfId="9217"/>
    <cellStyle name="Total 2 2 2 2 3 15" xfId="20146"/>
    <cellStyle name="Total 2 2 2 2 3 16" xfId="20788"/>
    <cellStyle name="Total 2 2 2 2 3 2" xfId="1703"/>
    <cellStyle name="Total 2 2 2 2 3 2 2" xfId="4932"/>
    <cellStyle name="Total 2 2 2 2 3 2 3" xfId="7457"/>
    <cellStyle name="Total 2 2 2 2 3 2 4" xfId="9979"/>
    <cellStyle name="Total 2 2 2 2 3 2 5" xfId="12278"/>
    <cellStyle name="Total 2 2 2 2 3 2 6" xfId="14745"/>
    <cellStyle name="Total 2 2 2 2 3 2 7" xfId="16990"/>
    <cellStyle name="Total 2 2 2 2 3 3" xfId="1381"/>
    <cellStyle name="Total 2 2 2 2 3 3 2" xfId="4610"/>
    <cellStyle name="Total 2 2 2 2 3 3 3" xfId="7135"/>
    <cellStyle name="Total 2 2 2 2 3 3 4" xfId="9664"/>
    <cellStyle name="Total 2 2 2 2 3 3 5" xfId="11957"/>
    <cellStyle name="Total 2 2 2 2 3 3 6" xfId="14426"/>
    <cellStyle name="Total 2 2 2 2 3 3 7" xfId="16674"/>
    <cellStyle name="Total 2 2 2 2 3 4" xfId="1334"/>
    <cellStyle name="Total 2 2 2 2 3 4 2" xfId="4563"/>
    <cellStyle name="Total 2 2 2 2 3 4 3" xfId="7089"/>
    <cellStyle name="Total 2 2 2 2 3 4 4" xfId="9617"/>
    <cellStyle name="Total 2 2 2 2 3 4 5" xfId="11911"/>
    <cellStyle name="Total 2 2 2 2 3 4 6" xfId="14379"/>
    <cellStyle name="Total 2 2 2 2 3 4 7" xfId="16628"/>
    <cellStyle name="Total 2 2 2 2 3 5" xfId="2326"/>
    <cellStyle name="Total 2 2 2 2 3 5 2" xfId="5553"/>
    <cellStyle name="Total 2 2 2 2 3 5 3" xfId="8080"/>
    <cellStyle name="Total 2 2 2 2 3 5 4" xfId="10594"/>
    <cellStyle name="Total 2 2 2 2 3 5 5" xfId="12898"/>
    <cellStyle name="Total 2 2 2 2 3 5 6" xfId="15362"/>
    <cellStyle name="Total 2 2 2 2 3 5 7" xfId="17606"/>
    <cellStyle name="Total 2 2 2 2 3 6" xfId="2677"/>
    <cellStyle name="Total 2 2 2 2 3 6 2" xfId="5904"/>
    <cellStyle name="Total 2 2 2 2 3 6 3" xfId="8431"/>
    <cellStyle name="Total 2 2 2 2 3 6 4" xfId="10945"/>
    <cellStyle name="Total 2 2 2 2 3 6 5" xfId="13249"/>
    <cellStyle name="Total 2 2 2 2 3 6 6" xfId="15713"/>
    <cellStyle name="Total 2 2 2 2 3 6 7" xfId="17955"/>
    <cellStyle name="Total 2 2 2 2 3 7" xfId="1596"/>
    <cellStyle name="Total 2 2 2 2 3 7 2" xfId="4825"/>
    <cellStyle name="Total 2 2 2 2 3 7 3" xfId="7350"/>
    <cellStyle name="Total 2 2 2 2 3 7 4" xfId="9876"/>
    <cellStyle name="Total 2 2 2 2 3 7 5" xfId="12171"/>
    <cellStyle name="Total 2 2 2 2 3 7 6" xfId="14640"/>
    <cellStyle name="Total 2 2 2 2 3 7 7" xfId="16885"/>
    <cellStyle name="Total 2 2 2 2 3 8" xfId="1667"/>
    <cellStyle name="Total 2 2 2 2 3 8 2" xfId="4896"/>
    <cellStyle name="Total 2 2 2 2 3 8 3" xfId="7421"/>
    <cellStyle name="Total 2 2 2 2 3 8 4" xfId="9943"/>
    <cellStyle name="Total 2 2 2 2 3 8 5" xfId="12242"/>
    <cellStyle name="Total 2 2 2 2 3 8 6" xfId="14709"/>
    <cellStyle name="Total 2 2 2 2 3 8 7" xfId="16954"/>
    <cellStyle name="Total 2 2 2 2 3 9" xfId="3224"/>
    <cellStyle name="Total 2 2 2 2 3 9 2" xfId="6449"/>
    <cellStyle name="Total 2 2 2 2 3 9 3" xfId="8978"/>
    <cellStyle name="Total 2 2 2 2 3 9 4" xfId="11489"/>
    <cellStyle name="Total 2 2 2 2 3 9 5" xfId="13793"/>
    <cellStyle name="Total 2 2 2 2 3 9 6" xfId="16258"/>
    <cellStyle name="Total 2 2 2 2 3 9 7" xfId="18497"/>
    <cellStyle name="Total 2 2 2 2 30" xfId="21164"/>
    <cellStyle name="Total 2 2 2 2 4" xfId="419"/>
    <cellStyle name="Total 2 2 2 2 4 10" xfId="991"/>
    <cellStyle name="Total 2 2 2 2 4 10 2" xfId="4254"/>
    <cellStyle name="Total 2 2 2 2 4 10 3" xfId="6795"/>
    <cellStyle name="Total 2 2 2 2 4 10 4" xfId="9325"/>
    <cellStyle name="Total 2 2 2 2 4 10 5" xfId="4376"/>
    <cellStyle name="Total 2 2 2 2 4 10 6" xfId="14124"/>
    <cellStyle name="Total 2 2 2 2 4 10 7" xfId="10309"/>
    <cellStyle name="Total 2 2 2 2 4 11" xfId="3766"/>
    <cellStyle name="Total 2 2 2 2 4 12" xfId="4285"/>
    <cellStyle name="Total 2 2 2 2 4 13" xfId="6740"/>
    <cellStyle name="Total 2 2 2 2 4 14" xfId="14072"/>
    <cellStyle name="Total 2 2 2 2 4 15" xfId="20184"/>
    <cellStyle name="Total 2 2 2 2 4 16" xfId="20822"/>
    <cellStyle name="Total 2 2 2 2 4 2" xfId="1722"/>
    <cellStyle name="Total 2 2 2 2 4 2 2" xfId="4951"/>
    <cellStyle name="Total 2 2 2 2 4 2 3" xfId="7476"/>
    <cellStyle name="Total 2 2 2 2 4 2 4" xfId="9997"/>
    <cellStyle name="Total 2 2 2 2 4 2 5" xfId="12297"/>
    <cellStyle name="Total 2 2 2 2 4 2 6" xfId="14764"/>
    <cellStyle name="Total 2 2 2 2 4 2 7" xfId="17008"/>
    <cellStyle name="Total 2 2 2 2 4 3" xfId="1534"/>
    <cellStyle name="Total 2 2 2 2 4 3 2" xfId="4763"/>
    <cellStyle name="Total 2 2 2 2 4 3 3" xfId="7288"/>
    <cellStyle name="Total 2 2 2 2 4 3 4" xfId="9814"/>
    <cellStyle name="Total 2 2 2 2 4 3 5" xfId="12109"/>
    <cellStyle name="Total 2 2 2 2 4 3 6" xfId="14579"/>
    <cellStyle name="Total 2 2 2 2 4 3 7" xfId="16824"/>
    <cellStyle name="Total 2 2 2 2 4 4" xfId="2179"/>
    <cellStyle name="Total 2 2 2 2 4 4 2" xfId="5407"/>
    <cellStyle name="Total 2 2 2 2 4 4 3" xfId="7933"/>
    <cellStyle name="Total 2 2 2 2 4 4 4" xfId="10448"/>
    <cellStyle name="Total 2 2 2 2 4 4 5" xfId="12752"/>
    <cellStyle name="Total 2 2 2 2 4 4 6" xfId="15216"/>
    <cellStyle name="Total 2 2 2 2 4 4 7" xfId="17460"/>
    <cellStyle name="Total 2 2 2 2 4 5" xfId="2563"/>
    <cellStyle name="Total 2 2 2 2 4 5 2" xfId="5790"/>
    <cellStyle name="Total 2 2 2 2 4 5 3" xfId="8317"/>
    <cellStyle name="Total 2 2 2 2 4 5 4" xfId="10831"/>
    <cellStyle name="Total 2 2 2 2 4 5 5" xfId="13135"/>
    <cellStyle name="Total 2 2 2 2 4 5 6" xfId="15599"/>
    <cellStyle name="Total 2 2 2 2 4 5 7" xfId="17843"/>
    <cellStyle name="Total 2 2 2 2 4 6" xfId="1482"/>
    <cellStyle name="Total 2 2 2 2 4 6 2" xfId="4711"/>
    <cellStyle name="Total 2 2 2 2 4 6 3" xfId="7236"/>
    <cellStyle name="Total 2 2 2 2 4 6 4" xfId="9763"/>
    <cellStyle name="Total 2 2 2 2 4 6 5" xfId="12057"/>
    <cellStyle name="Total 2 2 2 2 4 6 6" xfId="14527"/>
    <cellStyle name="Total 2 2 2 2 4 6 7" xfId="16773"/>
    <cellStyle name="Total 2 2 2 2 4 7" xfId="1850"/>
    <cellStyle name="Total 2 2 2 2 4 7 2" xfId="5079"/>
    <cellStyle name="Total 2 2 2 2 4 7 3" xfId="7604"/>
    <cellStyle name="Total 2 2 2 2 4 7 4" xfId="10121"/>
    <cellStyle name="Total 2 2 2 2 4 7 5" xfId="12425"/>
    <cellStyle name="Total 2 2 2 2 4 7 6" xfId="14889"/>
    <cellStyle name="Total 2 2 2 2 4 7 7" xfId="17134"/>
    <cellStyle name="Total 2 2 2 2 4 8" xfId="2543"/>
    <cellStyle name="Total 2 2 2 2 4 8 2" xfId="5770"/>
    <cellStyle name="Total 2 2 2 2 4 8 3" xfId="8297"/>
    <cellStyle name="Total 2 2 2 2 4 8 4" xfId="10811"/>
    <cellStyle name="Total 2 2 2 2 4 8 5" xfId="13115"/>
    <cellStyle name="Total 2 2 2 2 4 8 6" xfId="15579"/>
    <cellStyle name="Total 2 2 2 2 4 8 7" xfId="17823"/>
    <cellStyle name="Total 2 2 2 2 4 9" xfId="3386"/>
    <cellStyle name="Total 2 2 2 2 4 9 2" xfId="6611"/>
    <cellStyle name="Total 2 2 2 2 4 9 3" xfId="9140"/>
    <cellStyle name="Total 2 2 2 2 4 9 4" xfId="11651"/>
    <cellStyle name="Total 2 2 2 2 4 9 5" xfId="13955"/>
    <cellStyle name="Total 2 2 2 2 4 9 6" xfId="16420"/>
    <cellStyle name="Total 2 2 2 2 4 9 7" xfId="18659"/>
    <cellStyle name="Total 2 2 2 2 5" xfId="476"/>
    <cellStyle name="Total 2 2 2 2 5 10" xfId="1048"/>
    <cellStyle name="Total 2 2 2 2 5 10 2" xfId="4303"/>
    <cellStyle name="Total 2 2 2 2 5 10 3" xfId="6844"/>
    <cellStyle name="Total 2 2 2 2 5 10 4" xfId="9374"/>
    <cellStyle name="Total 2 2 2 2 5 10 5" xfId="3796"/>
    <cellStyle name="Total 2 2 2 2 5 10 6" xfId="14165"/>
    <cellStyle name="Total 2 2 2 2 5 10 7" xfId="3471"/>
    <cellStyle name="Total 2 2 2 2 5 11" xfId="3812"/>
    <cellStyle name="Total 2 2 2 2 5 12" xfId="4428"/>
    <cellStyle name="Total 2 2 2 2 5 13" xfId="10856"/>
    <cellStyle name="Total 2 2 2 2 5 14" xfId="11740"/>
    <cellStyle name="Total 2 2 2 2 5 15" xfId="20577"/>
    <cellStyle name="Total 2 2 2 2 5 16" xfId="20863"/>
    <cellStyle name="Total 2 2 2 2 5 2" xfId="1773"/>
    <cellStyle name="Total 2 2 2 2 5 2 2" xfId="5002"/>
    <cellStyle name="Total 2 2 2 2 5 2 3" xfId="7527"/>
    <cellStyle name="Total 2 2 2 2 5 2 4" xfId="10046"/>
    <cellStyle name="Total 2 2 2 2 5 2 5" xfId="12348"/>
    <cellStyle name="Total 2 2 2 2 5 2 6" xfId="14814"/>
    <cellStyle name="Total 2 2 2 2 5 2 7" xfId="17058"/>
    <cellStyle name="Total 2 2 2 2 5 3" xfId="1355"/>
    <cellStyle name="Total 2 2 2 2 5 3 2" xfId="4584"/>
    <cellStyle name="Total 2 2 2 2 5 3 3" xfId="7110"/>
    <cellStyle name="Total 2 2 2 2 5 3 4" xfId="9638"/>
    <cellStyle name="Total 2 2 2 2 5 3 5" xfId="11932"/>
    <cellStyle name="Total 2 2 2 2 5 3 6" xfId="14400"/>
    <cellStyle name="Total 2 2 2 2 5 3 7" xfId="16649"/>
    <cellStyle name="Total 2 2 2 2 5 4" xfId="1439"/>
    <cellStyle name="Total 2 2 2 2 5 4 2" xfId="4668"/>
    <cellStyle name="Total 2 2 2 2 5 4 3" xfId="7193"/>
    <cellStyle name="Total 2 2 2 2 5 4 4" xfId="9720"/>
    <cellStyle name="Total 2 2 2 2 5 4 5" xfId="12014"/>
    <cellStyle name="Total 2 2 2 2 5 4 6" xfId="14484"/>
    <cellStyle name="Total 2 2 2 2 5 4 7" xfId="16730"/>
    <cellStyle name="Total 2 2 2 2 5 5" xfId="1658"/>
    <cellStyle name="Total 2 2 2 2 5 5 2" xfId="4887"/>
    <cellStyle name="Total 2 2 2 2 5 5 3" xfId="7412"/>
    <cellStyle name="Total 2 2 2 2 5 5 4" xfId="9935"/>
    <cellStyle name="Total 2 2 2 2 5 5 5" xfId="12233"/>
    <cellStyle name="Total 2 2 2 2 5 5 6" xfId="14700"/>
    <cellStyle name="Total 2 2 2 2 5 5 7" xfId="16946"/>
    <cellStyle name="Total 2 2 2 2 5 6" xfId="1580"/>
    <cellStyle name="Total 2 2 2 2 5 6 2" xfId="4809"/>
    <cellStyle name="Total 2 2 2 2 5 6 3" xfId="7334"/>
    <cellStyle name="Total 2 2 2 2 5 6 4" xfId="9860"/>
    <cellStyle name="Total 2 2 2 2 5 6 5" xfId="12155"/>
    <cellStyle name="Total 2 2 2 2 5 6 6" xfId="14624"/>
    <cellStyle name="Total 2 2 2 2 5 6 7" xfId="16869"/>
    <cellStyle name="Total 2 2 2 2 5 7" xfId="2152"/>
    <cellStyle name="Total 2 2 2 2 5 7 2" xfId="5380"/>
    <cellStyle name="Total 2 2 2 2 5 7 3" xfId="7906"/>
    <cellStyle name="Total 2 2 2 2 5 7 4" xfId="10422"/>
    <cellStyle name="Total 2 2 2 2 5 7 5" xfId="12725"/>
    <cellStyle name="Total 2 2 2 2 5 7 6" xfId="15190"/>
    <cellStyle name="Total 2 2 2 2 5 7 7" xfId="17434"/>
    <cellStyle name="Total 2 2 2 2 5 8" xfId="2682"/>
    <cellStyle name="Total 2 2 2 2 5 8 2" xfId="5909"/>
    <cellStyle name="Total 2 2 2 2 5 8 3" xfId="8436"/>
    <cellStyle name="Total 2 2 2 2 5 8 4" xfId="10950"/>
    <cellStyle name="Total 2 2 2 2 5 8 5" xfId="13254"/>
    <cellStyle name="Total 2 2 2 2 5 8 6" xfId="15718"/>
    <cellStyle name="Total 2 2 2 2 5 8 7" xfId="17960"/>
    <cellStyle name="Total 2 2 2 2 5 9" xfId="1443"/>
    <cellStyle name="Total 2 2 2 2 5 9 2" xfId="4672"/>
    <cellStyle name="Total 2 2 2 2 5 9 3" xfId="7197"/>
    <cellStyle name="Total 2 2 2 2 5 9 4" xfId="9724"/>
    <cellStyle name="Total 2 2 2 2 5 9 5" xfId="12018"/>
    <cellStyle name="Total 2 2 2 2 5 9 6" xfId="14488"/>
    <cellStyle name="Total 2 2 2 2 5 9 7" xfId="16734"/>
    <cellStyle name="Total 2 2 2 2 6" xfId="1686"/>
    <cellStyle name="Total 2 2 2 2 6 10" xfId="20895"/>
    <cellStyle name="Total 2 2 2 2 6 2" xfId="4915"/>
    <cellStyle name="Total 2 2 2 2 6 3" xfId="7440"/>
    <cellStyle name="Total 2 2 2 2 6 4" xfId="9962"/>
    <cellStyle name="Total 2 2 2 2 6 5" xfId="12261"/>
    <cellStyle name="Total 2 2 2 2 6 6" xfId="14728"/>
    <cellStyle name="Total 2 2 2 2 6 7" xfId="16973"/>
    <cellStyle name="Total 2 2 2 2 6 8" xfId="20256"/>
    <cellStyle name="Total 2 2 2 2 6 9" xfId="20609"/>
    <cellStyle name="Total 2 2 2 2 7" xfId="1899"/>
    <cellStyle name="Total 2 2 2 2 7 10" xfId="20928"/>
    <cellStyle name="Total 2 2 2 2 7 2" xfId="5128"/>
    <cellStyle name="Total 2 2 2 2 7 3" xfId="7653"/>
    <cellStyle name="Total 2 2 2 2 7 4" xfId="10170"/>
    <cellStyle name="Total 2 2 2 2 7 5" xfId="12474"/>
    <cellStyle name="Total 2 2 2 2 7 6" xfId="14938"/>
    <cellStyle name="Total 2 2 2 2 7 7" xfId="17183"/>
    <cellStyle name="Total 2 2 2 2 7 8" xfId="20291"/>
    <cellStyle name="Total 2 2 2 2 7 9" xfId="20643"/>
    <cellStyle name="Total 2 2 2 2 8" xfId="2111"/>
    <cellStyle name="Total 2 2 2 2 8 10" xfId="20957"/>
    <cellStyle name="Total 2 2 2 2 8 2" xfId="5339"/>
    <cellStyle name="Total 2 2 2 2 8 3" xfId="7865"/>
    <cellStyle name="Total 2 2 2 2 8 4" xfId="10381"/>
    <cellStyle name="Total 2 2 2 2 8 5" xfId="12684"/>
    <cellStyle name="Total 2 2 2 2 8 6" xfId="15149"/>
    <cellStyle name="Total 2 2 2 2 8 7" xfId="17393"/>
    <cellStyle name="Total 2 2 2 2 8 8" xfId="20320"/>
    <cellStyle name="Total 2 2 2 2 8 9" xfId="20672"/>
    <cellStyle name="Total 2 2 2 2 9" xfId="2606"/>
    <cellStyle name="Total 2 2 2 2 9 10" xfId="20980"/>
    <cellStyle name="Total 2 2 2 2 9 2" xfId="5833"/>
    <cellStyle name="Total 2 2 2 2 9 3" xfId="8360"/>
    <cellStyle name="Total 2 2 2 2 9 4" xfId="10874"/>
    <cellStyle name="Total 2 2 2 2 9 5" xfId="13178"/>
    <cellStyle name="Total 2 2 2 2 9 6" xfId="15642"/>
    <cellStyle name="Total 2 2 2 2 9 7" xfId="17885"/>
    <cellStyle name="Total 2 2 2 2 9 8" xfId="20343"/>
    <cellStyle name="Total 2 2 2 2 9 9" xfId="20695"/>
    <cellStyle name="Total 2 2 2 20" xfId="19180"/>
    <cellStyle name="Total 2 2 2 21" xfId="19210"/>
    <cellStyle name="Total 2 2 2 22" xfId="19233"/>
    <cellStyle name="Total 2 2 2 23" xfId="19261"/>
    <cellStyle name="Total 2 2 2 24" xfId="19564"/>
    <cellStyle name="Total 2 2 2 25" xfId="19596"/>
    <cellStyle name="Total 2 2 2 26" xfId="19622"/>
    <cellStyle name="Total 2 2 2 27" xfId="19645"/>
    <cellStyle name="Total 2 2 2 28" xfId="19777"/>
    <cellStyle name="Total 2 2 2 29" xfId="21163"/>
    <cellStyle name="Total 2 2 2 3" xfId="508"/>
    <cellStyle name="Total 2 2 2 3 10" xfId="1079"/>
    <cellStyle name="Total 2 2 2 3 10 2" xfId="4328"/>
    <cellStyle name="Total 2 2 2 3 10 3" xfId="6870"/>
    <cellStyle name="Total 2 2 2 3 10 4" xfId="9401"/>
    <cellStyle name="Total 2 2 2 3 10 5" xfId="11726"/>
    <cellStyle name="Total 2 2 2 3 10 6" xfId="14187"/>
    <cellStyle name="Total 2 2 2 3 10 7" xfId="16479"/>
    <cellStyle name="Total 2 2 2 3 11" xfId="3838"/>
    <cellStyle name="Total 2 2 2 3 12" xfId="4426"/>
    <cellStyle name="Total 2 2 2 3 13" xfId="9251"/>
    <cellStyle name="Total 2 2 2 3 14" xfId="4429"/>
    <cellStyle name="Total 2 2 2 3 15" xfId="20116"/>
    <cellStyle name="Total 2 2 2 3 16" xfId="20757"/>
    <cellStyle name="Total 2 2 2 3 2" xfId="1800"/>
    <cellStyle name="Total 2 2 2 3 2 2" xfId="5029"/>
    <cellStyle name="Total 2 2 2 3 2 3" xfId="7554"/>
    <cellStyle name="Total 2 2 2 3 2 4" xfId="10073"/>
    <cellStyle name="Total 2 2 2 3 2 5" xfId="12375"/>
    <cellStyle name="Total 2 2 2 3 2 6" xfId="14841"/>
    <cellStyle name="Total 2 2 2 3 2 7" xfId="17085"/>
    <cellStyle name="Total 2 2 2 3 3" xfId="2061"/>
    <cellStyle name="Total 2 2 2 3 3 2" xfId="5289"/>
    <cellStyle name="Total 2 2 2 3 3 3" xfId="7815"/>
    <cellStyle name="Total 2 2 2 3 3 4" xfId="10331"/>
    <cellStyle name="Total 2 2 2 3 3 5" xfId="12634"/>
    <cellStyle name="Total 2 2 2 3 3 6" xfId="15100"/>
    <cellStyle name="Total 2 2 2 3 3 7" xfId="17343"/>
    <cellStyle name="Total 2 2 2 3 4" xfId="2306"/>
    <cellStyle name="Total 2 2 2 3 4 2" xfId="5533"/>
    <cellStyle name="Total 2 2 2 3 4 3" xfId="8060"/>
    <cellStyle name="Total 2 2 2 3 4 4" xfId="10574"/>
    <cellStyle name="Total 2 2 2 3 4 5" xfId="12878"/>
    <cellStyle name="Total 2 2 2 3 4 6" xfId="15342"/>
    <cellStyle name="Total 2 2 2 3 4 7" xfId="17586"/>
    <cellStyle name="Total 2 2 2 3 5" xfId="1456"/>
    <cellStyle name="Total 2 2 2 3 5 2" xfId="4685"/>
    <cellStyle name="Total 2 2 2 3 5 3" xfId="7210"/>
    <cellStyle name="Total 2 2 2 3 5 4" xfId="9737"/>
    <cellStyle name="Total 2 2 2 3 5 5" xfId="12031"/>
    <cellStyle name="Total 2 2 2 3 5 6" xfId="14501"/>
    <cellStyle name="Total 2 2 2 3 5 7" xfId="16747"/>
    <cellStyle name="Total 2 2 2 3 6" xfId="2781"/>
    <cellStyle name="Total 2 2 2 3 6 2" xfId="6007"/>
    <cellStyle name="Total 2 2 2 3 6 3" xfId="8535"/>
    <cellStyle name="Total 2 2 2 3 6 4" xfId="11049"/>
    <cellStyle name="Total 2 2 2 3 6 5" xfId="13352"/>
    <cellStyle name="Total 2 2 2 3 6 6" xfId="15817"/>
    <cellStyle name="Total 2 2 2 3 6 7" xfId="18058"/>
    <cellStyle name="Total 2 2 2 3 7" xfId="1500"/>
    <cellStyle name="Total 2 2 2 3 7 2" xfId="4729"/>
    <cellStyle name="Total 2 2 2 3 7 3" xfId="7254"/>
    <cellStyle name="Total 2 2 2 3 7 4" xfId="9781"/>
    <cellStyle name="Total 2 2 2 3 7 5" xfId="12075"/>
    <cellStyle name="Total 2 2 2 3 7 6" xfId="14545"/>
    <cellStyle name="Total 2 2 2 3 7 7" xfId="16791"/>
    <cellStyle name="Total 2 2 2 3 8" xfId="3197"/>
    <cellStyle name="Total 2 2 2 3 8 2" xfId="6422"/>
    <cellStyle name="Total 2 2 2 3 8 3" xfId="8951"/>
    <cellStyle name="Total 2 2 2 3 8 4" xfId="11462"/>
    <cellStyle name="Total 2 2 2 3 8 5" xfId="13767"/>
    <cellStyle name="Total 2 2 2 3 8 6" xfId="16231"/>
    <cellStyle name="Total 2 2 2 3 8 7" xfId="18471"/>
    <cellStyle name="Total 2 2 2 3 9" xfId="3381"/>
    <cellStyle name="Total 2 2 2 3 9 2" xfId="6606"/>
    <cellStyle name="Total 2 2 2 3 9 3" xfId="9135"/>
    <cellStyle name="Total 2 2 2 3 9 4" xfId="11646"/>
    <cellStyle name="Total 2 2 2 3 9 5" xfId="13950"/>
    <cellStyle name="Total 2 2 2 3 9 6" xfId="16415"/>
    <cellStyle name="Total 2 2 2 3 9 7" xfId="18654"/>
    <cellStyle name="Total 2 2 2 4" xfId="421"/>
    <cellStyle name="Total 2 2 2 4 10" xfId="993"/>
    <cellStyle name="Total 2 2 2 4 10 2" xfId="4256"/>
    <cellStyle name="Total 2 2 2 4 10 3" xfId="6797"/>
    <cellStyle name="Total 2 2 2 4 10 4" xfId="9327"/>
    <cellStyle name="Total 2 2 2 4 10 5" xfId="3857"/>
    <cellStyle name="Total 2 2 2 4 10 6" xfId="14126"/>
    <cellStyle name="Total 2 2 2 4 10 7" xfId="11797"/>
    <cellStyle name="Total 2 2 2 4 11" xfId="3768"/>
    <cellStyle name="Total 2 2 2 4 12" xfId="4171"/>
    <cellStyle name="Total 2 2 2 4 13" xfId="9372"/>
    <cellStyle name="Total 2 2 2 4 14" xfId="6888"/>
    <cellStyle name="Total 2 2 2 4 15" xfId="20145"/>
    <cellStyle name="Total 2 2 2 4 16" xfId="20787"/>
    <cellStyle name="Total 2 2 2 4 2" xfId="1724"/>
    <cellStyle name="Total 2 2 2 4 2 2" xfId="4953"/>
    <cellStyle name="Total 2 2 2 4 2 3" xfId="7478"/>
    <cellStyle name="Total 2 2 2 4 2 4" xfId="9999"/>
    <cellStyle name="Total 2 2 2 4 2 5" xfId="12299"/>
    <cellStyle name="Total 2 2 2 4 2 6" xfId="14766"/>
    <cellStyle name="Total 2 2 2 4 2 7" xfId="17010"/>
    <cellStyle name="Total 2 2 2 4 3" xfId="1559"/>
    <cellStyle name="Total 2 2 2 4 3 2" xfId="4788"/>
    <cellStyle name="Total 2 2 2 4 3 3" xfId="7313"/>
    <cellStyle name="Total 2 2 2 4 3 4" xfId="9839"/>
    <cellStyle name="Total 2 2 2 4 3 5" xfId="12134"/>
    <cellStyle name="Total 2 2 2 4 3 6" xfId="14604"/>
    <cellStyle name="Total 2 2 2 4 3 7" xfId="16849"/>
    <cellStyle name="Total 2 2 2 4 4" xfId="1859"/>
    <cellStyle name="Total 2 2 2 4 4 2" xfId="5088"/>
    <cellStyle name="Total 2 2 2 4 4 3" xfId="7613"/>
    <cellStyle name="Total 2 2 2 4 4 4" xfId="10130"/>
    <cellStyle name="Total 2 2 2 4 4 5" xfId="12434"/>
    <cellStyle name="Total 2 2 2 4 4 6" xfId="14898"/>
    <cellStyle name="Total 2 2 2 4 4 7" xfId="17143"/>
    <cellStyle name="Total 2 2 2 4 5" xfId="1573"/>
    <cellStyle name="Total 2 2 2 4 5 2" xfId="4802"/>
    <cellStyle name="Total 2 2 2 4 5 3" xfId="7327"/>
    <cellStyle name="Total 2 2 2 4 5 4" xfId="9853"/>
    <cellStyle name="Total 2 2 2 4 5 5" xfId="12148"/>
    <cellStyle name="Total 2 2 2 4 5 6" xfId="14618"/>
    <cellStyle name="Total 2 2 2 4 5 7" xfId="16862"/>
    <cellStyle name="Total 2 2 2 4 6" xfId="2155"/>
    <cellStyle name="Total 2 2 2 4 6 2" xfId="5383"/>
    <cellStyle name="Total 2 2 2 4 6 3" xfId="7909"/>
    <cellStyle name="Total 2 2 2 4 6 4" xfId="10425"/>
    <cellStyle name="Total 2 2 2 4 6 5" xfId="12728"/>
    <cellStyle name="Total 2 2 2 4 6 6" xfId="15193"/>
    <cellStyle name="Total 2 2 2 4 6 7" xfId="17437"/>
    <cellStyle name="Total 2 2 2 4 7" xfId="2686"/>
    <cellStyle name="Total 2 2 2 4 7 2" xfId="5913"/>
    <cellStyle name="Total 2 2 2 4 7 3" xfId="8440"/>
    <cellStyle name="Total 2 2 2 4 7 4" xfId="10954"/>
    <cellStyle name="Total 2 2 2 4 7 5" xfId="13258"/>
    <cellStyle name="Total 2 2 2 4 7 6" xfId="15722"/>
    <cellStyle name="Total 2 2 2 4 7 7" xfId="17964"/>
    <cellStyle name="Total 2 2 2 4 8" xfId="2359"/>
    <cellStyle name="Total 2 2 2 4 8 2" xfId="5586"/>
    <cellStyle name="Total 2 2 2 4 8 3" xfId="8113"/>
    <cellStyle name="Total 2 2 2 4 8 4" xfId="10627"/>
    <cellStyle name="Total 2 2 2 4 8 5" xfId="12931"/>
    <cellStyle name="Total 2 2 2 4 8 6" xfId="15395"/>
    <cellStyle name="Total 2 2 2 4 8 7" xfId="17639"/>
    <cellStyle name="Total 2 2 2 4 9" xfId="3000"/>
    <cellStyle name="Total 2 2 2 4 9 2" xfId="6226"/>
    <cellStyle name="Total 2 2 2 4 9 3" xfId="8754"/>
    <cellStyle name="Total 2 2 2 4 9 4" xfId="11267"/>
    <cellStyle name="Total 2 2 2 4 9 5" xfId="13571"/>
    <cellStyle name="Total 2 2 2 4 9 6" xfId="16034"/>
    <cellStyle name="Total 2 2 2 4 9 7" xfId="18277"/>
    <cellStyle name="Total 2 2 2 5" xfId="712"/>
    <cellStyle name="Total 2 2 2 5 10" xfId="1281"/>
    <cellStyle name="Total 2 2 2 5 10 2" xfId="4510"/>
    <cellStyle name="Total 2 2 2 5 10 3" xfId="7036"/>
    <cellStyle name="Total 2 2 2 5 10 4" xfId="9564"/>
    <cellStyle name="Total 2 2 2 5 10 5" xfId="11859"/>
    <cellStyle name="Total 2 2 2 5 10 6" xfId="14326"/>
    <cellStyle name="Total 2 2 2 5 10 7" xfId="16576"/>
    <cellStyle name="Total 2 2 2 5 11" xfId="4011"/>
    <cellStyle name="Total 2 2 2 5 12" xfId="3488"/>
    <cellStyle name="Total 2 2 2 5 13" xfId="3884"/>
    <cellStyle name="Total 2 2 2 5 14" xfId="14054"/>
    <cellStyle name="Total 2 2 2 5 15" xfId="20183"/>
    <cellStyle name="Total 2 2 2 5 16" xfId="20821"/>
    <cellStyle name="Total 2 2 2 5 2" xfId="1990"/>
    <cellStyle name="Total 2 2 2 5 2 2" xfId="5219"/>
    <cellStyle name="Total 2 2 2 5 2 3" xfId="7744"/>
    <cellStyle name="Total 2 2 2 5 2 4" xfId="10260"/>
    <cellStyle name="Total 2 2 2 5 2 5" xfId="12564"/>
    <cellStyle name="Total 2 2 2 5 2 6" xfId="15029"/>
    <cellStyle name="Total 2 2 2 5 2 7" xfId="17273"/>
    <cellStyle name="Total 2 2 2 5 3" xfId="2236"/>
    <cellStyle name="Total 2 2 2 5 3 2" xfId="5463"/>
    <cellStyle name="Total 2 2 2 5 3 3" xfId="7990"/>
    <cellStyle name="Total 2 2 2 5 3 4" xfId="10504"/>
    <cellStyle name="Total 2 2 2 5 3 5" xfId="12808"/>
    <cellStyle name="Total 2 2 2 5 3 6" xfId="15272"/>
    <cellStyle name="Total 2 2 2 5 3 7" xfId="17516"/>
    <cellStyle name="Total 2 2 2 5 4" xfId="2486"/>
    <cellStyle name="Total 2 2 2 5 4 2" xfId="5713"/>
    <cellStyle name="Total 2 2 2 5 4 3" xfId="8240"/>
    <cellStyle name="Total 2 2 2 5 4 4" xfId="10754"/>
    <cellStyle name="Total 2 2 2 5 4 5" xfId="13058"/>
    <cellStyle name="Total 2 2 2 5 4 6" xfId="15522"/>
    <cellStyle name="Total 2 2 2 5 4 7" xfId="17766"/>
    <cellStyle name="Total 2 2 2 5 5" xfId="2714"/>
    <cellStyle name="Total 2 2 2 5 5 2" xfId="5940"/>
    <cellStyle name="Total 2 2 2 5 5 3" xfId="8468"/>
    <cellStyle name="Total 2 2 2 5 5 4" xfId="10982"/>
    <cellStyle name="Total 2 2 2 5 5 5" xfId="13285"/>
    <cellStyle name="Total 2 2 2 5 5 6" xfId="15750"/>
    <cellStyle name="Total 2 2 2 5 5 7" xfId="17991"/>
    <cellStyle name="Total 2 2 2 5 6" xfId="2944"/>
    <cellStyle name="Total 2 2 2 5 6 2" xfId="6170"/>
    <cellStyle name="Total 2 2 2 5 6 3" xfId="8698"/>
    <cellStyle name="Total 2 2 2 5 6 4" xfId="11211"/>
    <cellStyle name="Total 2 2 2 5 6 5" xfId="13515"/>
    <cellStyle name="Total 2 2 2 5 6 6" xfId="15978"/>
    <cellStyle name="Total 2 2 2 5 6 7" xfId="18221"/>
    <cellStyle name="Total 2 2 2 5 7" xfId="3128"/>
    <cellStyle name="Total 2 2 2 5 7 2" xfId="6353"/>
    <cellStyle name="Total 2 2 2 5 7 3" xfId="8882"/>
    <cellStyle name="Total 2 2 2 5 7 4" xfId="11393"/>
    <cellStyle name="Total 2 2 2 5 7 5" xfId="13698"/>
    <cellStyle name="Total 2 2 2 5 7 6" xfId="16162"/>
    <cellStyle name="Total 2 2 2 5 7 7" xfId="18402"/>
    <cellStyle name="Total 2 2 2 5 8" xfId="3327"/>
    <cellStyle name="Total 2 2 2 5 8 2" xfId="6552"/>
    <cellStyle name="Total 2 2 2 5 8 3" xfId="9081"/>
    <cellStyle name="Total 2 2 2 5 8 4" xfId="11592"/>
    <cellStyle name="Total 2 2 2 5 8 5" xfId="13896"/>
    <cellStyle name="Total 2 2 2 5 8 6" xfId="16361"/>
    <cellStyle name="Total 2 2 2 5 8 7" xfId="18600"/>
    <cellStyle name="Total 2 2 2 5 9" xfId="2833"/>
    <cellStyle name="Total 2 2 2 5 9 2" xfId="6059"/>
    <cellStyle name="Total 2 2 2 5 9 3" xfId="8587"/>
    <cellStyle name="Total 2 2 2 5 9 4" xfId="11100"/>
    <cellStyle name="Total 2 2 2 5 9 5" xfId="13404"/>
    <cellStyle name="Total 2 2 2 5 9 6" xfId="15867"/>
    <cellStyle name="Total 2 2 2 5 9 7" xfId="18110"/>
    <cellStyle name="Total 2 2 2 6" xfId="754"/>
    <cellStyle name="Total 2 2 2 6 10" xfId="1323"/>
    <cellStyle name="Total 2 2 2 6 10 2" xfId="4552"/>
    <cellStyle name="Total 2 2 2 6 10 3" xfId="7078"/>
    <cellStyle name="Total 2 2 2 6 10 4" xfId="9606"/>
    <cellStyle name="Total 2 2 2 6 10 5" xfId="11901"/>
    <cellStyle name="Total 2 2 2 6 10 6" xfId="14368"/>
    <cellStyle name="Total 2 2 2 6 10 7" xfId="16618"/>
    <cellStyle name="Total 2 2 2 6 11" xfId="4053"/>
    <cellStyle name="Total 2 2 2 6 12" xfId="3947"/>
    <cellStyle name="Total 2 2 2 6 13" xfId="9415"/>
    <cellStyle name="Total 2 2 2 6 14" xfId="14221"/>
    <cellStyle name="Total 2 2 2 6 15" xfId="20576"/>
    <cellStyle name="Total 2 2 2 6 16" xfId="20862"/>
    <cellStyle name="Total 2 2 2 6 2" xfId="2032"/>
    <cellStyle name="Total 2 2 2 6 2 2" xfId="5261"/>
    <cellStyle name="Total 2 2 2 6 2 3" xfId="7786"/>
    <cellStyle name="Total 2 2 2 6 2 4" xfId="10302"/>
    <cellStyle name="Total 2 2 2 6 2 5" xfId="12606"/>
    <cellStyle name="Total 2 2 2 6 2 6" xfId="15071"/>
    <cellStyle name="Total 2 2 2 6 2 7" xfId="17315"/>
    <cellStyle name="Total 2 2 2 6 3" xfId="2278"/>
    <cellStyle name="Total 2 2 2 6 3 2" xfId="5505"/>
    <cellStyle name="Total 2 2 2 6 3 3" xfId="8032"/>
    <cellStyle name="Total 2 2 2 6 3 4" xfId="10546"/>
    <cellStyle name="Total 2 2 2 6 3 5" xfId="12850"/>
    <cellStyle name="Total 2 2 2 6 3 6" xfId="15314"/>
    <cellStyle name="Total 2 2 2 6 3 7" xfId="17558"/>
    <cellStyle name="Total 2 2 2 6 4" xfId="2528"/>
    <cellStyle name="Total 2 2 2 6 4 2" xfId="5755"/>
    <cellStyle name="Total 2 2 2 6 4 3" xfId="8282"/>
    <cellStyle name="Total 2 2 2 6 4 4" xfId="10796"/>
    <cellStyle name="Total 2 2 2 6 4 5" xfId="13100"/>
    <cellStyle name="Total 2 2 2 6 4 6" xfId="15564"/>
    <cellStyle name="Total 2 2 2 6 4 7" xfId="17808"/>
    <cellStyle name="Total 2 2 2 6 5" xfId="2756"/>
    <cellStyle name="Total 2 2 2 6 5 2" xfId="5982"/>
    <cellStyle name="Total 2 2 2 6 5 3" xfId="8510"/>
    <cellStyle name="Total 2 2 2 6 5 4" xfId="11024"/>
    <cellStyle name="Total 2 2 2 6 5 5" xfId="13327"/>
    <cellStyle name="Total 2 2 2 6 5 6" xfId="15792"/>
    <cellStyle name="Total 2 2 2 6 5 7" xfId="18033"/>
    <cellStyle name="Total 2 2 2 6 6" xfId="2986"/>
    <cellStyle name="Total 2 2 2 6 6 2" xfId="6212"/>
    <cellStyle name="Total 2 2 2 6 6 3" xfId="8740"/>
    <cellStyle name="Total 2 2 2 6 6 4" xfId="11253"/>
    <cellStyle name="Total 2 2 2 6 6 5" xfId="13557"/>
    <cellStyle name="Total 2 2 2 6 6 6" xfId="16020"/>
    <cellStyle name="Total 2 2 2 6 6 7" xfId="18263"/>
    <cellStyle name="Total 2 2 2 6 7" xfId="3170"/>
    <cellStyle name="Total 2 2 2 6 7 2" xfId="6395"/>
    <cellStyle name="Total 2 2 2 6 7 3" xfId="8924"/>
    <cellStyle name="Total 2 2 2 6 7 4" xfId="11435"/>
    <cellStyle name="Total 2 2 2 6 7 5" xfId="13740"/>
    <cellStyle name="Total 2 2 2 6 7 6" xfId="16204"/>
    <cellStyle name="Total 2 2 2 6 7 7" xfId="18444"/>
    <cellStyle name="Total 2 2 2 6 8" xfId="3369"/>
    <cellStyle name="Total 2 2 2 6 8 2" xfId="6594"/>
    <cellStyle name="Total 2 2 2 6 8 3" xfId="9123"/>
    <cellStyle name="Total 2 2 2 6 8 4" xfId="11634"/>
    <cellStyle name="Total 2 2 2 6 8 5" xfId="13938"/>
    <cellStyle name="Total 2 2 2 6 8 6" xfId="16403"/>
    <cellStyle name="Total 2 2 2 6 8 7" xfId="18642"/>
    <cellStyle name="Total 2 2 2 6 9" xfId="3212"/>
    <cellStyle name="Total 2 2 2 6 9 2" xfId="6437"/>
    <cellStyle name="Total 2 2 2 6 9 3" xfId="8966"/>
    <cellStyle name="Total 2 2 2 6 9 4" xfId="11477"/>
    <cellStyle name="Total 2 2 2 6 9 5" xfId="13782"/>
    <cellStyle name="Total 2 2 2 6 9 6" xfId="16246"/>
    <cellStyle name="Total 2 2 2 6 9 7" xfId="18486"/>
    <cellStyle name="Total 2 2 2 7" xfId="1513"/>
    <cellStyle name="Total 2 2 2 7 10" xfId="20894"/>
    <cellStyle name="Total 2 2 2 7 2" xfId="4742"/>
    <cellStyle name="Total 2 2 2 7 3" xfId="7267"/>
    <cellStyle name="Total 2 2 2 7 4" xfId="9794"/>
    <cellStyle name="Total 2 2 2 7 5" xfId="12088"/>
    <cellStyle name="Total 2 2 2 7 6" xfId="14558"/>
    <cellStyle name="Total 2 2 2 7 7" xfId="16804"/>
    <cellStyle name="Total 2 2 2 7 8" xfId="20255"/>
    <cellStyle name="Total 2 2 2 7 9" xfId="20608"/>
    <cellStyle name="Total 2 2 2 8" xfId="1413"/>
    <cellStyle name="Total 2 2 2 8 10" xfId="20927"/>
    <cellStyle name="Total 2 2 2 8 2" xfId="4642"/>
    <cellStyle name="Total 2 2 2 8 3" xfId="7167"/>
    <cellStyle name="Total 2 2 2 8 4" xfId="9694"/>
    <cellStyle name="Total 2 2 2 8 5" xfId="11988"/>
    <cellStyle name="Total 2 2 2 8 6" xfId="14458"/>
    <cellStyle name="Total 2 2 2 8 7" xfId="16704"/>
    <cellStyle name="Total 2 2 2 8 8" xfId="20290"/>
    <cellStyle name="Total 2 2 2 8 9" xfId="20642"/>
    <cellStyle name="Total 2 2 2 9" xfId="1514"/>
    <cellStyle name="Total 2 2 2 9 10" xfId="20956"/>
    <cellStyle name="Total 2 2 2 9 2" xfId="4743"/>
    <cellStyle name="Total 2 2 2 9 3" xfId="7268"/>
    <cellStyle name="Total 2 2 2 9 4" xfId="9795"/>
    <cellStyle name="Total 2 2 2 9 5" xfId="12089"/>
    <cellStyle name="Total 2 2 2 9 6" xfId="14559"/>
    <cellStyle name="Total 2 2 2 9 7" xfId="16805"/>
    <cellStyle name="Total 2 2 2 9 8" xfId="20319"/>
    <cellStyle name="Total 2 2 2 9 9" xfId="20671"/>
    <cellStyle name="Total 2 2 20" xfId="18731"/>
    <cellStyle name="Total 2 2 21" xfId="18717"/>
    <cellStyle name="Total 2 2 22" xfId="18730"/>
    <cellStyle name="Total 2 2 23" xfId="19047"/>
    <cellStyle name="Total 2 2 24" xfId="19144"/>
    <cellStyle name="Total 2 2 25" xfId="19273"/>
    <cellStyle name="Total 2 2 26" xfId="19420"/>
    <cellStyle name="Total 2 2 27" xfId="19396"/>
    <cellStyle name="Total 2 2 28" xfId="19528"/>
    <cellStyle name="Total 2 2 29" xfId="19776"/>
    <cellStyle name="Total 2 2 3" xfId="384"/>
    <cellStyle name="Total 2 2 3 10" xfId="1408"/>
    <cellStyle name="Total 2 2 3 10 2" xfId="4637"/>
    <cellStyle name="Total 2 2 3 10 3" xfId="7162"/>
    <cellStyle name="Total 2 2 3 10 4" xfId="9689"/>
    <cellStyle name="Total 2 2 3 10 5" xfId="11983"/>
    <cellStyle name="Total 2 2 3 10 6" xfId="14453"/>
    <cellStyle name="Total 2 2 3 10 7" xfId="16699"/>
    <cellStyle name="Total 2 2 3 11" xfId="2170"/>
    <cellStyle name="Total 2 2 3 11 2" xfId="5398"/>
    <cellStyle name="Total 2 2 3 11 3" xfId="7924"/>
    <cellStyle name="Total 2 2 3 11 4" xfId="10440"/>
    <cellStyle name="Total 2 2 3 11 5" xfId="12743"/>
    <cellStyle name="Total 2 2 3 11 6" xfId="15208"/>
    <cellStyle name="Total 2 2 3 11 7" xfId="17452"/>
    <cellStyle name="Total 2 2 3 12" xfId="2695"/>
    <cellStyle name="Total 2 2 3 12 2" xfId="5922"/>
    <cellStyle name="Total 2 2 3 12 3" xfId="8449"/>
    <cellStyle name="Total 2 2 3 12 4" xfId="10963"/>
    <cellStyle name="Total 2 2 3 12 5" xfId="13267"/>
    <cellStyle name="Total 2 2 3 12 6" xfId="15731"/>
    <cellStyle name="Total 2 2 3 12 7" xfId="17973"/>
    <cellStyle name="Total 2 2 3 13" xfId="957"/>
    <cellStyle name="Total 2 2 3 13 2" xfId="4220"/>
    <cellStyle name="Total 2 2 3 13 3" xfId="6761"/>
    <cellStyle name="Total 2 2 3 13 4" xfId="9291"/>
    <cellStyle name="Total 2 2 3 13 5" xfId="6735"/>
    <cellStyle name="Total 2 2 3 13 6" xfId="14090"/>
    <cellStyle name="Total 2 2 3 13 7" xfId="3626"/>
    <cellStyle name="Total 2 2 3 14" xfId="3696"/>
    <cellStyle name="Total 2 2 3 15" xfId="4284"/>
    <cellStyle name="Total 2 2 3 16" xfId="4179"/>
    <cellStyle name="Total 2 2 3 17" xfId="14077"/>
    <cellStyle name="Total 2 2 3 18" xfId="18970"/>
    <cellStyle name="Total 2 2 3 19" xfId="19114"/>
    <cellStyle name="Total 2 2 3 2" xfId="607"/>
    <cellStyle name="Total 2 2 3 2 10" xfId="1178"/>
    <cellStyle name="Total 2 2 3 2 10 2" xfId="4410"/>
    <cellStyle name="Total 2 2 3 2 10 3" xfId="6945"/>
    <cellStyle name="Total 2 2 3 2 10 4" xfId="9475"/>
    <cellStyle name="Total 2 2 3 2 10 5" xfId="11779"/>
    <cellStyle name="Total 2 2 3 2 10 6" xfId="14242"/>
    <cellStyle name="Total 2 2 3 2 10 7" xfId="16509"/>
    <cellStyle name="Total 2 2 3 2 11" xfId="3918"/>
    <cellStyle name="Total 2 2 3 2 12" xfId="3668"/>
    <cellStyle name="Total 2 2 3 2 13" xfId="3704"/>
    <cellStyle name="Total 2 2 3 2 14" xfId="9357"/>
    <cellStyle name="Total 2 2 3 2 15" xfId="20118"/>
    <cellStyle name="Total 2 2 3 2 16" xfId="20759"/>
    <cellStyle name="Total 2 2 3 2 2" xfId="1890"/>
    <cellStyle name="Total 2 2 3 2 2 2" xfId="5119"/>
    <cellStyle name="Total 2 2 3 2 2 3" xfId="7644"/>
    <cellStyle name="Total 2 2 3 2 2 4" xfId="10161"/>
    <cellStyle name="Total 2 2 3 2 2 5" xfId="12465"/>
    <cellStyle name="Total 2 2 3 2 2 6" xfId="14929"/>
    <cellStyle name="Total 2 2 3 2 2 7" xfId="17174"/>
    <cellStyle name="Total 2 2 3 2 3" xfId="2139"/>
    <cellStyle name="Total 2 2 3 2 3 2" xfId="5367"/>
    <cellStyle name="Total 2 2 3 2 3 3" xfId="7893"/>
    <cellStyle name="Total 2 2 3 2 3 4" xfId="10409"/>
    <cellStyle name="Total 2 2 3 2 3 5" xfId="12712"/>
    <cellStyle name="Total 2 2 3 2 3 6" xfId="15177"/>
    <cellStyle name="Total 2 2 3 2 3 7" xfId="17421"/>
    <cellStyle name="Total 2 2 3 2 4" xfId="2391"/>
    <cellStyle name="Total 2 2 3 2 4 2" xfId="5618"/>
    <cellStyle name="Total 2 2 3 2 4 3" xfId="8145"/>
    <cellStyle name="Total 2 2 3 2 4 4" xfId="10659"/>
    <cellStyle name="Total 2 2 3 2 4 5" xfId="12963"/>
    <cellStyle name="Total 2 2 3 2 4 6" xfId="15427"/>
    <cellStyle name="Total 2 2 3 2 4 7" xfId="17671"/>
    <cellStyle name="Total 2 2 3 2 5" xfId="2620"/>
    <cellStyle name="Total 2 2 3 2 5 2" xfId="5847"/>
    <cellStyle name="Total 2 2 3 2 5 3" xfId="8374"/>
    <cellStyle name="Total 2 2 3 2 5 4" xfId="10888"/>
    <cellStyle name="Total 2 2 3 2 5 5" xfId="13192"/>
    <cellStyle name="Total 2 2 3 2 5 6" xfId="15656"/>
    <cellStyle name="Total 2 2 3 2 5 7" xfId="17899"/>
    <cellStyle name="Total 2 2 3 2 6" xfId="2853"/>
    <cellStyle name="Total 2 2 3 2 6 2" xfId="6079"/>
    <cellStyle name="Total 2 2 3 2 6 3" xfId="8607"/>
    <cellStyle name="Total 2 2 3 2 6 4" xfId="11120"/>
    <cellStyle name="Total 2 2 3 2 6 5" xfId="13424"/>
    <cellStyle name="Total 2 2 3 2 6 6" xfId="15887"/>
    <cellStyle name="Total 2 2 3 2 6 7" xfId="18130"/>
    <cellStyle name="Total 2 2 3 2 7" xfId="3041"/>
    <cellStyle name="Total 2 2 3 2 7 2" xfId="6267"/>
    <cellStyle name="Total 2 2 3 2 7 3" xfId="8795"/>
    <cellStyle name="Total 2 2 3 2 7 4" xfId="11307"/>
    <cellStyle name="Total 2 2 3 2 7 5" xfId="13612"/>
    <cellStyle name="Total 2 2 3 2 7 6" xfId="16075"/>
    <cellStyle name="Total 2 2 3 2 7 7" xfId="18317"/>
    <cellStyle name="Total 2 2 3 2 8" xfId="3244"/>
    <cellStyle name="Total 2 2 3 2 8 2" xfId="6469"/>
    <cellStyle name="Total 2 2 3 2 8 3" xfId="8998"/>
    <cellStyle name="Total 2 2 3 2 8 4" xfId="11509"/>
    <cellStyle name="Total 2 2 3 2 8 5" xfId="13813"/>
    <cellStyle name="Total 2 2 3 2 8 6" xfId="16278"/>
    <cellStyle name="Total 2 2 3 2 8 7" xfId="18517"/>
    <cellStyle name="Total 2 2 3 2 9" xfId="1830"/>
    <cellStyle name="Total 2 2 3 2 9 2" xfId="5059"/>
    <cellStyle name="Total 2 2 3 2 9 3" xfId="7584"/>
    <cellStyle name="Total 2 2 3 2 9 4" xfId="10101"/>
    <cellStyle name="Total 2 2 3 2 9 5" xfId="12405"/>
    <cellStyle name="Total 2 2 3 2 9 6" xfId="14869"/>
    <cellStyle name="Total 2 2 3 2 9 7" xfId="17114"/>
    <cellStyle name="Total 2 2 3 20" xfId="19148"/>
    <cellStyle name="Total 2 2 3 21" xfId="19182"/>
    <cellStyle name="Total 2 2 3 22" xfId="19212"/>
    <cellStyle name="Total 2 2 3 23" xfId="19235"/>
    <cellStyle name="Total 2 2 3 24" xfId="19263"/>
    <cellStyle name="Total 2 2 3 25" xfId="19566"/>
    <cellStyle name="Total 2 2 3 26" xfId="19598"/>
    <cellStyle name="Total 2 2 3 27" xfId="19624"/>
    <cellStyle name="Total 2 2 3 28" xfId="19647"/>
    <cellStyle name="Total 2 2 3 29" xfId="19779"/>
    <cellStyle name="Total 2 2 3 3" xfId="705"/>
    <cellStyle name="Total 2 2 3 3 10" xfId="1274"/>
    <cellStyle name="Total 2 2 3 3 10 2" xfId="4503"/>
    <cellStyle name="Total 2 2 3 3 10 3" xfId="7029"/>
    <cellStyle name="Total 2 2 3 3 10 4" xfId="9557"/>
    <cellStyle name="Total 2 2 3 3 10 5" xfId="11852"/>
    <cellStyle name="Total 2 2 3 3 10 6" xfId="14319"/>
    <cellStyle name="Total 2 2 3 3 10 7" xfId="16569"/>
    <cellStyle name="Total 2 2 3 3 11" xfId="4004"/>
    <cellStyle name="Total 2 2 3 3 12" xfId="3553"/>
    <cellStyle name="Total 2 2 3 3 13" xfId="4618"/>
    <cellStyle name="Total 2 2 3 3 14" xfId="14055"/>
    <cellStyle name="Total 2 2 3 3 15" xfId="20147"/>
    <cellStyle name="Total 2 2 3 3 16" xfId="20789"/>
    <cellStyle name="Total 2 2 3 3 2" xfId="1983"/>
    <cellStyle name="Total 2 2 3 3 2 2" xfId="5212"/>
    <cellStyle name="Total 2 2 3 3 2 3" xfId="7737"/>
    <cellStyle name="Total 2 2 3 3 2 4" xfId="10253"/>
    <cellStyle name="Total 2 2 3 3 2 5" xfId="12557"/>
    <cellStyle name="Total 2 2 3 3 2 6" xfId="15022"/>
    <cellStyle name="Total 2 2 3 3 2 7" xfId="17266"/>
    <cellStyle name="Total 2 2 3 3 3" xfId="2229"/>
    <cellStyle name="Total 2 2 3 3 3 2" xfId="5456"/>
    <cellStyle name="Total 2 2 3 3 3 3" xfId="7983"/>
    <cellStyle name="Total 2 2 3 3 3 4" xfId="10497"/>
    <cellStyle name="Total 2 2 3 3 3 5" xfId="12801"/>
    <cellStyle name="Total 2 2 3 3 3 6" xfId="15265"/>
    <cellStyle name="Total 2 2 3 3 3 7" xfId="17509"/>
    <cellStyle name="Total 2 2 3 3 4" xfId="2479"/>
    <cellStyle name="Total 2 2 3 3 4 2" xfId="5706"/>
    <cellStyle name="Total 2 2 3 3 4 3" xfId="8233"/>
    <cellStyle name="Total 2 2 3 3 4 4" xfId="10747"/>
    <cellStyle name="Total 2 2 3 3 4 5" xfId="13051"/>
    <cellStyle name="Total 2 2 3 3 4 6" xfId="15515"/>
    <cellStyle name="Total 2 2 3 3 4 7" xfId="17759"/>
    <cellStyle name="Total 2 2 3 3 5" xfId="2707"/>
    <cellStyle name="Total 2 2 3 3 5 2" xfId="5933"/>
    <cellStyle name="Total 2 2 3 3 5 3" xfId="8461"/>
    <cellStyle name="Total 2 2 3 3 5 4" xfId="10975"/>
    <cellStyle name="Total 2 2 3 3 5 5" xfId="13278"/>
    <cellStyle name="Total 2 2 3 3 5 6" xfId="15743"/>
    <cellStyle name="Total 2 2 3 3 5 7" xfId="17984"/>
    <cellStyle name="Total 2 2 3 3 6" xfId="2937"/>
    <cellStyle name="Total 2 2 3 3 6 2" xfId="6163"/>
    <cellStyle name="Total 2 2 3 3 6 3" xfId="8691"/>
    <cellStyle name="Total 2 2 3 3 6 4" xfId="11204"/>
    <cellStyle name="Total 2 2 3 3 6 5" xfId="13508"/>
    <cellStyle name="Total 2 2 3 3 6 6" xfId="15971"/>
    <cellStyle name="Total 2 2 3 3 6 7" xfId="18214"/>
    <cellStyle name="Total 2 2 3 3 7" xfId="3121"/>
    <cellStyle name="Total 2 2 3 3 7 2" xfId="6346"/>
    <cellStyle name="Total 2 2 3 3 7 3" xfId="8875"/>
    <cellStyle name="Total 2 2 3 3 7 4" xfId="11386"/>
    <cellStyle name="Total 2 2 3 3 7 5" xfId="13691"/>
    <cellStyle name="Total 2 2 3 3 7 6" xfId="16155"/>
    <cellStyle name="Total 2 2 3 3 7 7" xfId="18395"/>
    <cellStyle name="Total 2 2 3 3 8" xfId="3320"/>
    <cellStyle name="Total 2 2 3 3 8 2" xfId="6545"/>
    <cellStyle name="Total 2 2 3 3 8 3" xfId="9074"/>
    <cellStyle name="Total 2 2 3 3 8 4" xfId="11585"/>
    <cellStyle name="Total 2 2 3 3 8 5" xfId="13889"/>
    <cellStyle name="Total 2 2 3 3 8 6" xfId="16354"/>
    <cellStyle name="Total 2 2 3 3 8 7" xfId="18593"/>
    <cellStyle name="Total 2 2 3 3 9" xfId="3376"/>
    <cellStyle name="Total 2 2 3 3 9 2" xfId="6601"/>
    <cellStyle name="Total 2 2 3 3 9 3" xfId="9130"/>
    <cellStyle name="Total 2 2 3 3 9 4" xfId="11641"/>
    <cellStyle name="Total 2 2 3 3 9 5" xfId="13945"/>
    <cellStyle name="Total 2 2 3 3 9 6" xfId="16410"/>
    <cellStyle name="Total 2 2 3 3 9 7" xfId="18649"/>
    <cellStyle name="Total 2 2 3 30" xfId="21165"/>
    <cellStyle name="Total 2 2 3 4" xfId="680"/>
    <cellStyle name="Total 2 2 3 4 10" xfId="1249"/>
    <cellStyle name="Total 2 2 3 4 10 2" xfId="4478"/>
    <cellStyle name="Total 2 2 3 4 10 3" xfId="7004"/>
    <cellStyle name="Total 2 2 3 4 10 4" xfId="9532"/>
    <cellStyle name="Total 2 2 3 4 10 5" xfId="11827"/>
    <cellStyle name="Total 2 2 3 4 10 6" xfId="14294"/>
    <cellStyle name="Total 2 2 3 4 10 7" xfId="16544"/>
    <cellStyle name="Total 2 2 3 4 11" xfId="3979"/>
    <cellStyle name="Total 2 2 3 4 12" xfId="3660"/>
    <cellStyle name="Total 2 2 3 4 13" xfId="6957"/>
    <cellStyle name="Total 2 2 3 4 14" xfId="6738"/>
    <cellStyle name="Total 2 2 3 4 15" xfId="20185"/>
    <cellStyle name="Total 2 2 3 4 16" xfId="20823"/>
    <cellStyle name="Total 2 2 3 4 2" xfId="1958"/>
    <cellStyle name="Total 2 2 3 4 2 2" xfId="5187"/>
    <cellStyle name="Total 2 2 3 4 2 3" xfId="7712"/>
    <cellStyle name="Total 2 2 3 4 2 4" xfId="10228"/>
    <cellStyle name="Total 2 2 3 4 2 5" xfId="12532"/>
    <cellStyle name="Total 2 2 3 4 2 6" xfId="14997"/>
    <cellStyle name="Total 2 2 3 4 2 7" xfId="17241"/>
    <cellStyle name="Total 2 2 3 4 3" xfId="2204"/>
    <cellStyle name="Total 2 2 3 4 3 2" xfId="5431"/>
    <cellStyle name="Total 2 2 3 4 3 3" xfId="7958"/>
    <cellStyle name="Total 2 2 3 4 3 4" xfId="10472"/>
    <cellStyle name="Total 2 2 3 4 3 5" xfId="12776"/>
    <cellStyle name="Total 2 2 3 4 3 6" xfId="15240"/>
    <cellStyle name="Total 2 2 3 4 3 7" xfId="17484"/>
    <cellStyle name="Total 2 2 3 4 4" xfId="2454"/>
    <cellStyle name="Total 2 2 3 4 4 2" xfId="5681"/>
    <cellStyle name="Total 2 2 3 4 4 3" xfId="8208"/>
    <cellStyle name="Total 2 2 3 4 4 4" xfId="10722"/>
    <cellStyle name="Total 2 2 3 4 4 5" xfId="13026"/>
    <cellStyle name="Total 2 2 3 4 4 6" xfId="15490"/>
    <cellStyle name="Total 2 2 3 4 4 7" xfId="17734"/>
    <cellStyle name="Total 2 2 3 4 5" xfId="1918"/>
    <cellStyle name="Total 2 2 3 4 5 2" xfId="5147"/>
    <cellStyle name="Total 2 2 3 4 5 3" xfId="7672"/>
    <cellStyle name="Total 2 2 3 4 5 4" xfId="10189"/>
    <cellStyle name="Total 2 2 3 4 5 5" xfId="12493"/>
    <cellStyle name="Total 2 2 3 4 5 6" xfId="14957"/>
    <cellStyle name="Total 2 2 3 4 5 7" xfId="17202"/>
    <cellStyle name="Total 2 2 3 4 6" xfId="2912"/>
    <cellStyle name="Total 2 2 3 4 6 2" xfId="6138"/>
    <cellStyle name="Total 2 2 3 4 6 3" xfId="8666"/>
    <cellStyle name="Total 2 2 3 4 6 4" xfId="11179"/>
    <cellStyle name="Total 2 2 3 4 6 5" xfId="13483"/>
    <cellStyle name="Total 2 2 3 4 6 6" xfId="15946"/>
    <cellStyle name="Total 2 2 3 4 6 7" xfId="18189"/>
    <cellStyle name="Total 2 2 3 4 7" xfId="3096"/>
    <cellStyle name="Total 2 2 3 4 7 2" xfId="6321"/>
    <cellStyle name="Total 2 2 3 4 7 3" xfId="8850"/>
    <cellStyle name="Total 2 2 3 4 7 4" xfId="11361"/>
    <cellStyle name="Total 2 2 3 4 7 5" xfId="13666"/>
    <cellStyle name="Total 2 2 3 4 7 6" xfId="16130"/>
    <cellStyle name="Total 2 2 3 4 7 7" xfId="18370"/>
    <cellStyle name="Total 2 2 3 4 8" xfId="3295"/>
    <cellStyle name="Total 2 2 3 4 8 2" xfId="6520"/>
    <cellStyle name="Total 2 2 3 4 8 3" xfId="9049"/>
    <cellStyle name="Total 2 2 3 4 8 4" xfId="11560"/>
    <cellStyle name="Total 2 2 3 4 8 5" xfId="13864"/>
    <cellStyle name="Total 2 2 3 4 8 6" xfId="16329"/>
    <cellStyle name="Total 2 2 3 4 8 7" xfId="18568"/>
    <cellStyle name="Total 2 2 3 4 9" xfId="1442"/>
    <cellStyle name="Total 2 2 3 4 9 2" xfId="4671"/>
    <cellStyle name="Total 2 2 3 4 9 3" xfId="7196"/>
    <cellStyle name="Total 2 2 3 4 9 4" xfId="9723"/>
    <cellStyle name="Total 2 2 3 4 9 5" xfId="12017"/>
    <cellStyle name="Total 2 2 3 4 9 6" xfId="14487"/>
    <cellStyle name="Total 2 2 3 4 9 7" xfId="16733"/>
    <cellStyle name="Total 2 2 3 5" xfId="751"/>
    <cellStyle name="Total 2 2 3 5 10" xfId="1320"/>
    <cellStyle name="Total 2 2 3 5 10 2" xfId="4549"/>
    <cellStyle name="Total 2 2 3 5 10 3" xfId="7075"/>
    <cellStyle name="Total 2 2 3 5 10 4" xfId="9603"/>
    <cellStyle name="Total 2 2 3 5 10 5" xfId="11898"/>
    <cellStyle name="Total 2 2 3 5 10 6" xfId="14365"/>
    <cellStyle name="Total 2 2 3 5 10 7" xfId="16615"/>
    <cellStyle name="Total 2 2 3 5 11" xfId="4050"/>
    <cellStyle name="Total 2 2 3 5 12" xfId="3619"/>
    <cellStyle name="Total 2 2 3 5 13" xfId="3575"/>
    <cellStyle name="Total 2 2 3 5 14" xfId="14141"/>
    <cellStyle name="Total 2 2 3 5 15" xfId="20578"/>
    <cellStyle name="Total 2 2 3 5 16" xfId="20864"/>
    <cellStyle name="Total 2 2 3 5 2" xfId="2029"/>
    <cellStyle name="Total 2 2 3 5 2 2" xfId="5258"/>
    <cellStyle name="Total 2 2 3 5 2 3" xfId="7783"/>
    <cellStyle name="Total 2 2 3 5 2 4" xfId="10299"/>
    <cellStyle name="Total 2 2 3 5 2 5" xfId="12603"/>
    <cellStyle name="Total 2 2 3 5 2 6" xfId="15068"/>
    <cellStyle name="Total 2 2 3 5 2 7" xfId="17312"/>
    <cellStyle name="Total 2 2 3 5 3" xfId="2275"/>
    <cellStyle name="Total 2 2 3 5 3 2" xfId="5502"/>
    <cellStyle name="Total 2 2 3 5 3 3" xfId="8029"/>
    <cellStyle name="Total 2 2 3 5 3 4" xfId="10543"/>
    <cellStyle name="Total 2 2 3 5 3 5" xfId="12847"/>
    <cellStyle name="Total 2 2 3 5 3 6" xfId="15311"/>
    <cellStyle name="Total 2 2 3 5 3 7" xfId="17555"/>
    <cellStyle name="Total 2 2 3 5 4" xfId="2525"/>
    <cellStyle name="Total 2 2 3 5 4 2" xfId="5752"/>
    <cellStyle name="Total 2 2 3 5 4 3" xfId="8279"/>
    <cellStyle name="Total 2 2 3 5 4 4" xfId="10793"/>
    <cellStyle name="Total 2 2 3 5 4 5" xfId="13097"/>
    <cellStyle name="Total 2 2 3 5 4 6" xfId="15561"/>
    <cellStyle name="Total 2 2 3 5 4 7" xfId="17805"/>
    <cellStyle name="Total 2 2 3 5 5" xfId="2753"/>
    <cellStyle name="Total 2 2 3 5 5 2" xfId="5979"/>
    <cellStyle name="Total 2 2 3 5 5 3" xfId="8507"/>
    <cellStyle name="Total 2 2 3 5 5 4" xfId="11021"/>
    <cellStyle name="Total 2 2 3 5 5 5" xfId="13324"/>
    <cellStyle name="Total 2 2 3 5 5 6" xfId="15789"/>
    <cellStyle name="Total 2 2 3 5 5 7" xfId="18030"/>
    <cellStyle name="Total 2 2 3 5 6" xfId="2983"/>
    <cellStyle name="Total 2 2 3 5 6 2" xfId="6209"/>
    <cellStyle name="Total 2 2 3 5 6 3" xfId="8737"/>
    <cellStyle name="Total 2 2 3 5 6 4" xfId="11250"/>
    <cellStyle name="Total 2 2 3 5 6 5" xfId="13554"/>
    <cellStyle name="Total 2 2 3 5 6 6" xfId="16017"/>
    <cellStyle name="Total 2 2 3 5 6 7" xfId="18260"/>
    <cellStyle name="Total 2 2 3 5 7" xfId="3167"/>
    <cellStyle name="Total 2 2 3 5 7 2" xfId="6392"/>
    <cellStyle name="Total 2 2 3 5 7 3" xfId="8921"/>
    <cellStyle name="Total 2 2 3 5 7 4" xfId="11432"/>
    <cellStyle name="Total 2 2 3 5 7 5" xfId="13737"/>
    <cellStyle name="Total 2 2 3 5 7 6" xfId="16201"/>
    <cellStyle name="Total 2 2 3 5 7 7" xfId="18441"/>
    <cellStyle name="Total 2 2 3 5 8" xfId="3366"/>
    <cellStyle name="Total 2 2 3 5 8 2" xfId="6591"/>
    <cellStyle name="Total 2 2 3 5 8 3" xfId="9120"/>
    <cellStyle name="Total 2 2 3 5 8 4" xfId="11631"/>
    <cellStyle name="Total 2 2 3 5 8 5" xfId="13935"/>
    <cellStyle name="Total 2 2 3 5 8 6" xfId="16400"/>
    <cellStyle name="Total 2 2 3 5 8 7" xfId="18639"/>
    <cellStyle name="Total 2 2 3 5 9" xfId="1865"/>
    <cellStyle name="Total 2 2 3 5 9 2" xfId="5094"/>
    <cellStyle name="Total 2 2 3 5 9 3" xfId="7619"/>
    <cellStyle name="Total 2 2 3 5 9 4" xfId="10136"/>
    <cellStyle name="Total 2 2 3 5 9 5" xfId="12440"/>
    <cellStyle name="Total 2 2 3 5 9 6" xfId="14904"/>
    <cellStyle name="Total 2 2 3 5 9 7" xfId="17149"/>
    <cellStyle name="Total 2 2 3 6" xfId="1687"/>
    <cellStyle name="Total 2 2 3 6 10" xfId="20896"/>
    <cellStyle name="Total 2 2 3 6 2" xfId="4916"/>
    <cellStyle name="Total 2 2 3 6 3" xfId="7441"/>
    <cellStyle name="Total 2 2 3 6 4" xfId="9963"/>
    <cellStyle name="Total 2 2 3 6 5" xfId="12262"/>
    <cellStyle name="Total 2 2 3 6 6" xfId="14729"/>
    <cellStyle name="Total 2 2 3 6 7" xfId="16974"/>
    <cellStyle name="Total 2 2 3 6 8" xfId="20257"/>
    <cellStyle name="Total 2 2 3 6 9" xfId="20610"/>
    <cellStyle name="Total 2 2 3 7" xfId="1571"/>
    <cellStyle name="Total 2 2 3 7 10" xfId="20929"/>
    <cellStyle name="Total 2 2 3 7 2" xfId="4800"/>
    <cellStyle name="Total 2 2 3 7 3" xfId="7325"/>
    <cellStyle name="Total 2 2 3 7 4" xfId="9851"/>
    <cellStyle name="Total 2 2 3 7 5" xfId="12146"/>
    <cellStyle name="Total 2 2 3 7 6" xfId="14616"/>
    <cellStyle name="Total 2 2 3 7 7" xfId="16860"/>
    <cellStyle name="Total 2 2 3 7 8" xfId="20292"/>
    <cellStyle name="Total 2 2 3 7 9" xfId="20644"/>
    <cellStyle name="Total 2 2 3 8" xfId="2116"/>
    <cellStyle name="Total 2 2 3 8 10" xfId="20958"/>
    <cellStyle name="Total 2 2 3 8 2" xfId="5344"/>
    <cellStyle name="Total 2 2 3 8 3" xfId="7870"/>
    <cellStyle name="Total 2 2 3 8 4" xfId="10386"/>
    <cellStyle name="Total 2 2 3 8 5" xfId="12689"/>
    <cellStyle name="Total 2 2 3 8 6" xfId="15154"/>
    <cellStyle name="Total 2 2 3 8 7" xfId="17398"/>
    <cellStyle name="Total 2 2 3 8 8" xfId="20321"/>
    <cellStyle name="Total 2 2 3 8 9" xfId="20673"/>
    <cellStyle name="Total 2 2 3 9" xfId="2361"/>
    <cellStyle name="Total 2 2 3 9 10" xfId="20981"/>
    <cellStyle name="Total 2 2 3 9 2" xfId="5588"/>
    <cellStyle name="Total 2 2 3 9 3" xfId="8115"/>
    <cellStyle name="Total 2 2 3 9 4" xfId="10629"/>
    <cellStyle name="Total 2 2 3 9 5" xfId="12933"/>
    <cellStyle name="Total 2 2 3 9 6" xfId="15397"/>
    <cellStyle name="Total 2 2 3 9 7" xfId="17641"/>
    <cellStyle name="Total 2 2 3 9 8" xfId="20344"/>
    <cellStyle name="Total 2 2 3 9 9" xfId="20696"/>
    <cellStyle name="Total 2 2 4" xfId="507"/>
    <cellStyle name="Total 2 2 4 10" xfId="1078"/>
    <cellStyle name="Total 2 2 4 10 2" xfId="4327"/>
    <cellStyle name="Total 2 2 4 10 3" xfId="6869"/>
    <cellStyle name="Total 2 2 4 10 4" xfId="9400"/>
    <cellStyle name="Total 2 2 4 10 5" xfId="11725"/>
    <cellStyle name="Total 2 2 4 10 6" xfId="14186"/>
    <cellStyle name="Total 2 2 4 10 7" xfId="16478"/>
    <cellStyle name="Total 2 2 4 11" xfId="3837"/>
    <cellStyle name="Total 2 2 4 12" xfId="4160"/>
    <cellStyle name="Total 2 2 4 13" xfId="7793"/>
    <cellStyle name="Total 2 2 4 14" xfId="3529"/>
    <cellStyle name="Total 2 2 4 15" xfId="20083"/>
    <cellStyle name="Total 2 2 4 16" xfId="20726"/>
    <cellStyle name="Total 2 2 4 2" xfId="1799"/>
    <cellStyle name="Total 2 2 4 2 2" xfId="5028"/>
    <cellStyle name="Total 2 2 4 2 3" xfId="7553"/>
    <cellStyle name="Total 2 2 4 2 4" xfId="10072"/>
    <cellStyle name="Total 2 2 4 2 5" xfId="12374"/>
    <cellStyle name="Total 2 2 4 2 6" xfId="14840"/>
    <cellStyle name="Total 2 2 4 2 7" xfId="17084"/>
    <cellStyle name="Total 2 2 4 3" xfId="2060"/>
    <cellStyle name="Total 2 2 4 3 2" xfId="5288"/>
    <cellStyle name="Total 2 2 4 3 3" xfId="7814"/>
    <cellStyle name="Total 2 2 4 3 4" xfId="10330"/>
    <cellStyle name="Total 2 2 4 3 5" xfId="12633"/>
    <cellStyle name="Total 2 2 4 3 6" xfId="15099"/>
    <cellStyle name="Total 2 2 4 3 7" xfId="17342"/>
    <cellStyle name="Total 2 2 4 4" xfId="2305"/>
    <cellStyle name="Total 2 2 4 4 2" xfId="5532"/>
    <cellStyle name="Total 2 2 4 4 3" xfId="8059"/>
    <cellStyle name="Total 2 2 4 4 4" xfId="10573"/>
    <cellStyle name="Total 2 2 4 4 5" xfId="12877"/>
    <cellStyle name="Total 2 2 4 4 6" xfId="15341"/>
    <cellStyle name="Total 2 2 4 4 7" xfId="17585"/>
    <cellStyle name="Total 2 2 4 5" xfId="1392"/>
    <cellStyle name="Total 2 2 4 5 2" xfId="4621"/>
    <cellStyle name="Total 2 2 4 5 3" xfId="7146"/>
    <cellStyle name="Total 2 2 4 5 4" xfId="9674"/>
    <cellStyle name="Total 2 2 4 5 5" xfId="11967"/>
    <cellStyle name="Total 2 2 4 5 6" xfId="14437"/>
    <cellStyle name="Total 2 2 4 5 7" xfId="16684"/>
    <cellStyle name="Total 2 2 4 6" xfId="2780"/>
    <cellStyle name="Total 2 2 4 6 2" xfId="6006"/>
    <cellStyle name="Total 2 2 4 6 3" xfId="8534"/>
    <cellStyle name="Total 2 2 4 6 4" xfId="11048"/>
    <cellStyle name="Total 2 2 4 6 5" xfId="13351"/>
    <cellStyle name="Total 2 2 4 6 6" xfId="15816"/>
    <cellStyle name="Total 2 2 4 6 7" xfId="18057"/>
    <cellStyle name="Total 2 2 4 7" xfId="2666"/>
    <cellStyle name="Total 2 2 4 7 2" xfId="5893"/>
    <cellStyle name="Total 2 2 4 7 3" xfId="8420"/>
    <cellStyle name="Total 2 2 4 7 4" xfId="10934"/>
    <cellStyle name="Total 2 2 4 7 5" xfId="13238"/>
    <cellStyle name="Total 2 2 4 7 6" xfId="15702"/>
    <cellStyle name="Total 2 2 4 7 7" xfId="17944"/>
    <cellStyle name="Total 2 2 4 8" xfId="3196"/>
    <cellStyle name="Total 2 2 4 8 2" xfId="6421"/>
    <cellStyle name="Total 2 2 4 8 3" xfId="8950"/>
    <cellStyle name="Total 2 2 4 8 4" xfId="11461"/>
    <cellStyle name="Total 2 2 4 8 5" xfId="13766"/>
    <cellStyle name="Total 2 2 4 8 6" xfId="16230"/>
    <cellStyle name="Total 2 2 4 8 7" xfId="18470"/>
    <cellStyle name="Total 2 2 4 9" xfId="3228"/>
    <cellStyle name="Total 2 2 4 9 2" xfId="6453"/>
    <cellStyle name="Total 2 2 4 9 3" xfId="8982"/>
    <cellStyle name="Total 2 2 4 9 4" xfId="11493"/>
    <cellStyle name="Total 2 2 4 9 5" xfId="13797"/>
    <cellStyle name="Total 2 2 4 9 6" xfId="16262"/>
    <cellStyle name="Total 2 2 4 9 7" xfId="18501"/>
    <cellStyle name="Total 2 2 5" xfId="735"/>
    <cellStyle name="Total 2 2 5 10" xfId="1304"/>
    <cellStyle name="Total 2 2 5 10 2" xfId="4533"/>
    <cellStyle name="Total 2 2 5 10 3" xfId="7059"/>
    <cellStyle name="Total 2 2 5 10 4" xfId="9587"/>
    <cellStyle name="Total 2 2 5 10 5" xfId="11882"/>
    <cellStyle name="Total 2 2 5 10 6" xfId="14349"/>
    <cellStyle name="Total 2 2 5 10 7" xfId="16599"/>
    <cellStyle name="Total 2 2 5 11" xfId="4034"/>
    <cellStyle name="Total 2 2 5 12" xfId="4125"/>
    <cellStyle name="Total 2 2 5 13" xfId="9442"/>
    <cellStyle name="Total 2 2 5 14" xfId="14145"/>
    <cellStyle name="Total 2 2 5 15" xfId="19912"/>
    <cellStyle name="Total 2 2 5 16" xfId="20540"/>
    <cellStyle name="Total 2 2 5 2" xfId="2013"/>
    <cellStyle name="Total 2 2 5 2 2" xfId="5242"/>
    <cellStyle name="Total 2 2 5 2 3" xfId="7767"/>
    <cellStyle name="Total 2 2 5 2 4" xfId="10283"/>
    <cellStyle name="Total 2 2 5 2 5" xfId="12587"/>
    <cellStyle name="Total 2 2 5 2 6" xfId="15052"/>
    <cellStyle name="Total 2 2 5 2 7" xfId="17296"/>
    <cellStyle name="Total 2 2 5 3" xfId="2259"/>
    <cellStyle name="Total 2 2 5 3 2" xfId="5486"/>
    <cellStyle name="Total 2 2 5 3 3" xfId="8013"/>
    <cellStyle name="Total 2 2 5 3 4" xfId="10527"/>
    <cellStyle name="Total 2 2 5 3 5" xfId="12831"/>
    <cellStyle name="Total 2 2 5 3 6" xfId="15295"/>
    <cellStyle name="Total 2 2 5 3 7" xfId="17539"/>
    <cellStyle name="Total 2 2 5 4" xfId="2509"/>
    <cellStyle name="Total 2 2 5 4 2" xfId="5736"/>
    <cellStyle name="Total 2 2 5 4 3" xfId="8263"/>
    <cellStyle name="Total 2 2 5 4 4" xfId="10777"/>
    <cellStyle name="Total 2 2 5 4 5" xfId="13081"/>
    <cellStyle name="Total 2 2 5 4 6" xfId="15545"/>
    <cellStyle name="Total 2 2 5 4 7" xfId="17789"/>
    <cellStyle name="Total 2 2 5 5" xfId="2737"/>
    <cellStyle name="Total 2 2 5 5 2" xfId="5963"/>
    <cellStyle name="Total 2 2 5 5 3" xfId="8491"/>
    <cellStyle name="Total 2 2 5 5 4" xfId="11005"/>
    <cellStyle name="Total 2 2 5 5 5" xfId="13308"/>
    <cellStyle name="Total 2 2 5 5 6" xfId="15773"/>
    <cellStyle name="Total 2 2 5 5 7" xfId="18014"/>
    <cellStyle name="Total 2 2 5 6" xfId="2967"/>
    <cellStyle name="Total 2 2 5 6 2" xfId="6193"/>
    <cellStyle name="Total 2 2 5 6 3" xfId="8721"/>
    <cellStyle name="Total 2 2 5 6 4" xfId="11234"/>
    <cellStyle name="Total 2 2 5 6 5" xfId="13538"/>
    <cellStyle name="Total 2 2 5 6 6" xfId="16001"/>
    <cellStyle name="Total 2 2 5 6 7" xfId="18244"/>
    <cellStyle name="Total 2 2 5 7" xfId="3151"/>
    <cellStyle name="Total 2 2 5 7 2" xfId="6376"/>
    <cellStyle name="Total 2 2 5 7 3" xfId="8905"/>
    <cellStyle name="Total 2 2 5 7 4" xfId="11416"/>
    <cellStyle name="Total 2 2 5 7 5" xfId="13721"/>
    <cellStyle name="Total 2 2 5 7 6" xfId="16185"/>
    <cellStyle name="Total 2 2 5 7 7" xfId="18425"/>
    <cellStyle name="Total 2 2 5 8" xfId="3350"/>
    <cellStyle name="Total 2 2 5 8 2" xfId="6575"/>
    <cellStyle name="Total 2 2 5 8 3" xfId="9104"/>
    <cellStyle name="Total 2 2 5 8 4" xfId="11615"/>
    <cellStyle name="Total 2 2 5 8 5" xfId="13919"/>
    <cellStyle name="Total 2 2 5 8 6" xfId="16384"/>
    <cellStyle name="Total 2 2 5 8 7" xfId="18623"/>
    <cellStyle name="Total 2 2 5 9" xfId="1793"/>
    <cellStyle name="Total 2 2 5 9 2" xfId="5022"/>
    <cellStyle name="Total 2 2 5 9 3" xfId="7547"/>
    <cellStyle name="Total 2 2 5 9 4" xfId="10066"/>
    <cellStyle name="Total 2 2 5 9 5" xfId="12368"/>
    <cellStyle name="Total 2 2 5 9 6" xfId="14834"/>
    <cellStyle name="Total 2 2 5 9 7" xfId="17078"/>
    <cellStyle name="Total 2 2 6" xfId="423"/>
    <cellStyle name="Total 2 2 6 10" xfId="995"/>
    <cellStyle name="Total 2 2 6 10 2" xfId="4258"/>
    <cellStyle name="Total 2 2 6 10 3" xfId="6799"/>
    <cellStyle name="Total 2 2 6 10 4" xfId="9329"/>
    <cellStyle name="Total 2 2 6 10 5" xfId="6823"/>
    <cellStyle name="Total 2 2 6 10 6" xfId="14128"/>
    <cellStyle name="Total 2 2 6 10 7" xfId="3676"/>
    <cellStyle name="Total 2 2 6 11" xfId="3770"/>
    <cellStyle name="Total 2 2 6 12" xfId="3898"/>
    <cellStyle name="Total 2 2 6 13" xfId="9260"/>
    <cellStyle name="Total 2 2 6 14" xfId="3538"/>
    <cellStyle name="Total 2 2 6 15" xfId="20112"/>
    <cellStyle name="Total 2 2 6 16" xfId="20519"/>
    <cellStyle name="Total 2 2 6 17" xfId="20754"/>
    <cellStyle name="Total 2 2 6 2" xfId="1726"/>
    <cellStyle name="Total 2 2 6 2 2" xfId="4955"/>
    <cellStyle name="Total 2 2 6 2 3" xfId="7480"/>
    <cellStyle name="Total 2 2 6 2 4" xfId="10001"/>
    <cellStyle name="Total 2 2 6 2 5" xfId="12301"/>
    <cellStyle name="Total 2 2 6 2 6" xfId="14768"/>
    <cellStyle name="Total 2 2 6 2 7" xfId="17012"/>
    <cellStyle name="Total 2 2 6 3" xfId="1926"/>
    <cellStyle name="Total 2 2 6 3 2" xfId="5155"/>
    <cellStyle name="Total 2 2 6 3 3" xfId="7680"/>
    <cellStyle name="Total 2 2 6 3 4" xfId="10197"/>
    <cellStyle name="Total 2 2 6 3 5" xfId="12501"/>
    <cellStyle name="Total 2 2 6 3 6" xfId="14965"/>
    <cellStyle name="Total 2 2 6 3 7" xfId="17210"/>
    <cellStyle name="Total 2 2 6 4" xfId="1911"/>
    <cellStyle name="Total 2 2 6 4 2" xfId="5140"/>
    <cellStyle name="Total 2 2 6 4 3" xfId="7665"/>
    <cellStyle name="Total 2 2 6 4 4" xfId="10182"/>
    <cellStyle name="Total 2 2 6 4 5" xfId="12486"/>
    <cellStyle name="Total 2 2 6 4 6" xfId="14950"/>
    <cellStyle name="Total 2 2 6 4 7" xfId="17195"/>
    <cellStyle name="Total 2 2 6 5" xfId="2154"/>
    <cellStyle name="Total 2 2 6 5 2" xfId="5382"/>
    <cellStyle name="Total 2 2 6 5 3" xfId="7908"/>
    <cellStyle name="Total 2 2 6 5 4" xfId="10424"/>
    <cellStyle name="Total 2 2 6 5 5" xfId="12727"/>
    <cellStyle name="Total 2 2 6 5 6" xfId="15192"/>
    <cellStyle name="Total 2 2 6 5 7" xfId="17436"/>
    <cellStyle name="Total 2 2 6 6" xfId="1746"/>
    <cellStyle name="Total 2 2 6 6 2" xfId="4975"/>
    <cellStyle name="Total 2 2 6 6 3" xfId="7500"/>
    <cellStyle name="Total 2 2 6 6 4" xfId="10020"/>
    <cellStyle name="Total 2 2 6 6 5" xfId="12321"/>
    <cellStyle name="Total 2 2 6 6 6" xfId="14787"/>
    <cellStyle name="Total 2 2 6 6 7" xfId="17032"/>
    <cellStyle name="Total 2 2 6 7" xfId="2637"/>
    <cellStyle name="Total 2 2 6 7 2" xfId="5864"/>
    <cellStyle name="Total 2 2 6 7 3" xfId="8391"/>
    <cellStyle name="Total 2 2 6 7 4" xfId="10905"/>
    <cellStyle name="Total 2 2 6 7 5" xfId="13209"/>
    <cellStyle name="Total 2 2 6 7 6" xfId="15673"/>
    <cellStyle name="Total 2 2 6 7 7" xfId="17916"/>
    <cellStyle name="Total 2 2 6 8" xfId="3067"/>
    <cellStyle name="Total 2 2 6 8 2" xfId="6293"/>
    <cellStyle name="Total 2 2 6 8 3" xfId="8821"/>
    <cellStyle name="Total 2 2 6 8 4" xfId="11332"/>
    <cellStyle name="Total 2 2 6 8 5" xfId="13638"/>
    <cellStyle name="Total 2 2 6 8 6" xfId="16101"/>
    <cellStyle name="Total 2 2 6 8 7" xfId="18342"/>
    <cellStyle name="Total 2 2 6 9" xfId="3213"/>
    <cellStyle name="Total 2 2 6 9 2" xfId="6438"/>
    <cellStyle name="Total 2 2 6 9 3" xfId="8967"/>
    <cellStyle name="Total 2 2 6 9 4" xfId="11478"/>
    <cellStyle name="Total 2 2 6 9 5" xfId="13783"/>
    <cellStyle name="Total 2 2 6 9 6" xfId="16247"/>
    <cellStyle name="Total 2 2 6 9 7" xfId="18487"/>
    <cellStyle name="Total 2 2 7" xfId="397"/>
    <cellStyle name="Total 2 2 7 10" xfId="970"/>
    <cellStyle name="Total 2 2 7 10 2" xfId="4233"/>
    <cellStyle name="Total 2 2 7 10 3" xfId="6774"/>
    <cellStyle name="Total 2 2 7 10 4" xfId="9304"/>
    <cellStyle name="Total 2 2 7 10 5" xfId="3665"/>
    <cellStyle name="Total 2 2 7 10 6" xfId="14103"/>
    <cellStyle name="Total 2 2 7 10 7" xfId="14037"/>
    <cellStyle name="Total 2 2 7 11" xfId="3744"/>
    <cellStyle name="Total 2 2 7 12" xfId="4432"/>
    <cellStyle name="Total 2 2 7 13" xfId="9263"/>
    <cellStyle name="Total 2 2 7 14" xfId="6739"/>
    <cellStyle name="Total 2 2 7 15" xfId="20549"/>
    <cellStyle name="Total 2 2 7 16" xfId="20836"/>
    <cellStyle name="Total 2 2 7 2" xfId="1700"/>
    <cellStyle name="Total 2 2 7 2 2" xfId="4929"/>
    <cellStyle name="Total 2 2 7 2 3" xfId="7454"/>
    <cellStyle name="Total 2 2 7 2 4" xfId="9976"/>
    <cellStyle name="Total 2 2 7 2 5" xfId="12275"/>
    <cellStyle name="Total 2 2 7 2 6" xfId="14742"/>
    <cellStyle name="Total 2 2 7 2 7" xfId="16987"/>
    <cellStyle name="Total 2 2 7 3" xfId="1460"/>
    <cellStyle name="Total 2 2 7 3 2" xfId="4689"/>
    <cellStyle name="Total 2 2 7 3 3" xfId="7214"/>
    <cellStyle name="Total 2 2 7 3 4" xfId="9741"/>
    <cellStyle name="Total 2 2 7 3 5" xfId="12035"/>
    <cellStyle name="Total 2 2 7 3 6" xfId="14505"/>
    <cellStyle name="Total 2 2 7 3 7" xfId="16751"/>
    <cellStyle name="Total 2 2 7 4" xfId="1332"/>
    <cellStyle name="Total 2 2 7 4 2" xfId="4561"/>
    <cellStyle name="Total 2 2 7 4 3" xfId="7087"/>
    <cellStyle name="Total 2 2 7 4 4" xfId="9615"/>
    <cellStyle name="Total 2 2 7 4 5" xfId="11909"/>
    <cellStyle name="Total 2 2 7 4 6" xfId="14377"/>
    <cellStyle name="Total 2 2 7 4 7" xfId="16626"/>
    <cellStyle name="Total 2 2 7 5" xfId="2408"/>
    <cellStyle name="Total 2 2 7 5 2" xfId="5635"/>
    <cellStyle name="Total 2 2 7 5 3" xfId="8162"/>
    <cellStyle name="Total 2 2 7 5 4" xfId="10676"/>
    <cellStyle name="Total 2 2 7 5 5" xfId="12980"/>
    <cellStyle name="Total 2 2 7 5 6" xfId="15444"/>
    <cellStyle name="Total 2 2 7 5 7" xfId="17688"/>
    <cellStyle name="Total 2 2 7 6" xfId="2660"/>
    <cellStyle name="Total 2 2 7 6 2" xfId="5887"/>
    <cellStyle name="Total 2 2 7 6 3" xfId="8414"/>
    <cellStyle name="Total 2 2 7 6 4" xfId="10928"/>
    <cellStyle name="Total 2 2 7 6 5" xfId="13232"/>
    <cellStyle name="Total 2 2 7 6 6" xfId="15696"/>
    <cellStyle name="Total 2 2 7 6 7" xfId="17939"/>
    <cellStyle name="Total 2 2 7 7" xfId="1487"/>
    <cellStyle name="Total 2 2 7 7 2" xfId="4716"/>
    <cellStyle name="Total 2 2 7 7 3" xfId="7241"/>
    <cellStyle name="Total 2 2 7 7 4" xfId="9768"/>
    <cellStyle name="Total 2 2 7 7 5" xfId="12062"/>
    <cellStyle name="Total 2 2 7 7 6" xfId="14532"/>
    <cellStyle name="Total 2 2 7 7 7" xfId="16778"/>
    <cellStyle name="Total 2 2 7 8" xfId="2548"/>
    <cellStyle name="Total 2 2 7 8 2" xfId="5775"/>
    <cellStyle name="Total 2 2 7 8 3" xfId="8302"/>
    <cellStyle name="Total 2 2 7 8 4" xfId="10816"/>
    <cellStyle name="Total 2 2 7 8 5" xfId="13120"/>
    <cellStyle name="Total 2 2 7 8 6" xfId="15584"/>
    <cellStyle name="Total 2 2 7 8 7" xfId="17828"/>
    <cellStyle name="Total 2 2 7 9" xfId="3387"/>
    <cellStyle name="Total 2 2 7 9 2" xfId="6612"/>
    <cellStyle name="Total 2 2 7 9 3" xfId="9141"/>
    <cellStyle name="Total 2 2 7 9 4" xfId="11652"/>
    <cellStyle name="Total 2 2 7 9 5" xfId="13956"/>
    <cellStyle name="Total 2 2 7 9 6" xfId="16421"/>
    <cellStyle name="Total 2 2 7 9 7" xfId="18660"/>
    <cellStyle name="Total 2 2 8" xfId="1452"/>
    <cellStyle name="Total 2 2 8 10" xfId="20892"/>
    <cellStyle name="Total 2 2 8 2" xfId="4681"/>
    <cellStyle name="Total 2 2 8 3" xfId="7206"/>
    <cellStyle name="Total 2 2 8 4" xfId="9733"/>
    <cellStyle name="Total 2 2 8 5" xfId="12027"/>
    <cellStyle name="Total 2 2 8 6" xfId="14497"/>
    <cellStyle name="Total 2 2 8 7" xfId="16743"/>
    <cellStyle name="Total 2 2 8 8" xfId="20253"/>
    <cellStyle name="Total 2 2 8 9" xfId="20606"/>
    <cellStyle name="Total 2 2 9" xfId="1431"/>
    <cellStyle name="Total 2 2 9 10" xfId="20485"/>
    <cellStyle name="Total 2 2 9 2" xfId="4660"/>
    <cellStyle name="Total 2 2 9 3" xfId="7185"/>
    <cellStyle name="Total 2 2 9 4" xfId="9712"/>
    <cellStyle name="Total 2 2 9 5" xfId="12006"/>
    <cellStyle name="Total 2 2 9 6" xfId="14476"/>
    <cellStyle name="Total 2 2 9 7" xfId="16722"/>
    <cellStyle name="Total 2 2 9 8" xfId="19921"/>
    <cellStyle name="Total 2 2 9 9" xfId="20374"/>
    <cellStyle name="Total 2 20" xfId="18747"/>
    <cellStyle name="Total 2 21" xfId="18718"/>
    <cellStyle name="Total 2 22" xfId="19142"/>
    <cellStyle name="Total 2 23" xfId="19178"/>
    <cellStyle name="Total 2 24" xfId="19209"/>
    <cellStyle name="Total 2 25" xfId="19062"/>
    <cellStyle name="Total 2 26" xfId="19309"/>
    <cellStyle name="Total 2 27" xfId="19286"/>
    <cellStyle name="Total 2 28" xfId="19595"/>
    <cellStyle name="Total 2 29" xfId="19621"/>
    <cellStyle name="Total 2 3" xfId="182"/>
    <cellStyle name="Total 2 3 10" xfId="2689"/>
    <cellStyle name="Total 2 3 10 2" xfId="5916"/>
    <cellStyle name="Total 2 3 10 3" xfId="8443"/>
    <cellStyle name="Total 2 3 10 4" xfId="10957"/>
    <cellStyle name="Total 2 3 10 5" xfId="13261"/>
    <cellStyle name="Total 2 3 10 6" xfId="15725"/>
    <cellStyle name="Total 2 3 10 7" xfId="17967"/>
    <cellStyle name="Total 2 3 11" xfId="2573"/>
    <cellStyle name="Total 2 3 11 2" xfId="5800"/>
    <cellStyle name="Total 2 3 11 3" xfId="8327"/>
    <cellStyle name="Total 2 3 11 4" xfId="10841"/>
    <cellStyle name="Total 2 3 11 5" xfId="13145"/>
    <cellStyle name="Total 2 3 11 6" xfId="15609"/>
    <cellStyle name="Total 2 3 11 7" xfId="17853"/>
    <cellStyle name="Total 2 3 12" xfId="2561"/>
    <cellStyle name="Total 2 3 12 2" xfId="5788"/>
    <cellStyle name="Total 2 3 12 3" xfId="8315"/>
    <cellStyle name="Total 2 3 12 4" xfId="10829"/>
    <cellStyle name="Total 2 3 12 5" xfId="13133"/>
    <cellStyle name="Total 2 3 12 6" xfId="15597"/>
    <cellStyle name="Total 2 3 12 7" xfId="17841"/>
    <cellStyle name="Total 2 3 13" xfId="812"/>
    <cellStyle name="Total 2 3 13 2" xfId="4099"/>
    <cellStyle name="Total 2 3 13 3" xfId="3466"/>
    <cellStyle name="Total 2 3 13 4" xfId="3613"/>
    <cellStyle name="Total 2 3 13 5" xfId="9342"/>
    <cellStyle name="Total 2 3 13 6" xfId="14016"/>
    <cellStyle name="Total 2 3 13 7" xfId="6728"/>
    <cellStyle name="Total 2 3 14" xfId="3585"/>
    <cellStyle name="Total 2 3 15" xfId="3447"/>
    <cellStyle name="Total 2 3 16" xfId="9380"/>
    <cellStyle name="Total 2 3 17" xfId="18807"/>
    <cellStyle name="Total 2 3 18" xfId="19000"/>
    <cellStyle name="Total 2 3 19" xfId="18727"/>
    <cellStyle name="Total 2 3 2" xfId="385"/>
    <cellStyle name="Total 2 3 2 10" xfId="2576"/>
    <cellStyle name="Total 2 3 2 10 2" xfId="5803"/>
    <cellStyle name="Total 2 3 2 10 3" xfId="8330"/>
    <cellStyle name="Total 2 3 2 10 4" xfId="10844"/>
    <cellStyle name="Total 2 3 2 10 5" xfId="13148"/>
    <cellStyle name="Total 2 3 2 10 6" xfId="15612"/>
    <cellStyle name="Total 2 3 2 10 7" xfId="17856"/>
    <cellStyle name="Total 2 3 2 11" xfId="2795"/>
    <cellStyle name="Total 2 3 2 11 2" xfId="6021"/>
    <cellStyle name="Total 2 3 2 11 3" xfId="8549"/>
    <cellStyle name="Total 2 3 2 11 4" xfId="11063"/>
    <cellStyle name="Total 2 3 2 11 5" xfId="13366"/>
    <cellStyle name="Total 2 3 2 11 6" xfId="15831"/>
    <cellStyle name="Total 2 3 2 11 7" xfId="18072"/>
    <cellStyle name="Total 2 3 2 12" xfId="2377"/>
    <cellStyle name="Total 2 3 2 12 2" xfId="5604"/>
    <cellStyle name="Total 2 3 2 12 3" xfId="8131"/>
    <cellStyle name="Total 2 3 2 12 4" xfId="10645"/>
    <cellStyle name="Total 2 3 2 12 5" xfId="12949"/>
    <cellStyle name="Total 2 3 2 12 6" xfId="15413"/>
    <cellStyle name="Total 2 3 2 12 7" xfId="17657"/>
    <cellStyle name="Total 2 3 2 13" xfId="958"/>
    <cellStyle name="Total 2 3 2 13 2" xfId="4221"/>
    <cellStyle name="Total 2 3 2 13 3" xfId="6762"/>
    <cellStyle name="Total 2 3 2 13 4" xfId="9292"/>
    <cellStyle name="Total 2 3 2 13 5" xfId="3473"/>
    <cellStyle name="Total 2 3 2 13 6" xfId="14091"/>
    <cellStyle name="Total 2 3 2 13 7" xfId="3714"/>
    <cellStyle name="Total 2 3 2 14" xfId="3593"/>
    <cellStyle name="Total 2 3 2 15" xfId="6723"/>
    <cellStyle name="Total 2 3 2 16" xfId="3789"/>
    <cellStyle name="Total 2 3 2 17" xfId="14230"/>
    <cellStyle name="Total 2 3 2 18" xfId="18971"/>
    <cellStyle name="Total 2 3 2 19" xfId="19115"/>
    <cellStyle name="Total 2 3 2 2" xfId="609"/>
    <cellStyle name="Total 2 3 2 2 10" xfId="1180"/>
    <cellStyle name="Total 2 3 2 2 10 2" xfId="4412"/>
    <cellStyle name="Total 2 3 2 2 10 3" xfId="6947"/>
    <cellStyle name="Total 2 3 2 2 10 4" xfId="9477"/>
    <cellStyle name="Total 2 3 2 2 10 5" xfId="11781"/>
    <cellStyle name="Total 2 3 2 2 10 6" xfId="14244"/>
    <cellStyle name="Total 2 3 2 2 10 7" xfId="16511"/>
    <cellStyle name="Total 2 3 2 2 11" xfId="3920"/>
    <cellStyle name="Total 2 3 2 2 12" xfId="3558"/>
    <cellStyle name="Total 2 3 2 2 13" xfId="9198"/>
    <cellStyle name="Total 2 3 2 2 14" xfId="14227"/>
    <cellStyle name="Total 2 3 2 2 15" xfId="20119"/>
    <cellStyle name="Total 2 3 2 2 16" xfId="20760"/>
    <cellStyle name="Total 2 3 2 2 2" xfId="1892"/>
    <cellStyle name="Total 2 3 2 2 2 2" xfId="5121"/>
    <cellStyle name="Total 2 3 2 2 2 3" xfId="7646"/>
    <cellStyle name="Total 2 3 2 2 2 4" xfId="10163"/>
    <cellStyle name="Total 2 3 2 2 2 5" xfId="12467"/>
    <cellStyle name="Total 2 3 2 2 2 6" xfId="14931"/>
    <cellStyle name="Total 2 3 2 2 2 7" xfId="17176"/>
    <cellStyle name="Total 2 3 2 2 3" xfId="2141"/>
    <cellStyle name="Total 2 3 2 2 3 2" xfId="5369"/>
    <cellStyle name="Total 2 3 2 2 3 3" xfId="7895"/>
    <cellStyle name="Total 2 3 2 2 3 4" xfId="10411"/>
    <cellStyle name="Total 2 3 2 2 3 5" xfId="12714"/>
    <cellStyle name="Total 2 3 2 2 3 6" xfId="15179"/>
    <cellStyle name="Total 2 3 2 2 3 7" xfId="17423"/>
    <cellStyle name="Total 2 3 2 2 4" xfId="2393"/>
    <cellStyle name="Total 2 3 2 2 4 2" xfId="5620"/>
    <cellStyle name="Total 2 3 2 2 4 3" xfId="8147"/>
    <cellStyle name="Total 2 3 2 2 4 4" xfId="10661"/>
    <cellStyle name="Total 2 3 2 2 4 5" xfId="12965"/>
    <cellStyle name="Total 2 3 2 2 4 6" xfId="15429"/>
    <cellStyle name="Total 2 3 2 2 4 7" xfId="17673"/>
    <cellStyle name="Total 2 3 2 2 5" xfId="1420"/>
    <cellStyle name="Total 2 3 2 2 5 2" xfId="4649"/>
    <cellStyle name="Total 2 3 2 2 5 3" xfId="7174"/>
    <cellStyle name="Total 2 3 2 2 5 4" xfId="9701"/>
    <cellStyle name="Total 2 3 2 2 5 5" xfId="11995"/>
    <cellStyle name="Total 2 3 2 2 5 6" xfId="14465"/>
    <cellStyle name="Total 2 3 2 2 5 7" xfId="16711"/>
    <cellStyle name="Total 2 3 2 2 6" xfId="2855"/>
    <cellStyle name="Total 2 3 2 2 6 2" xfId="6081"/>
    <cellStyle name="Total 2 3 2 2 6 3" xfId="8609"/>
    <cellStyle name="Total 2 3 2 2 6 4" xfId="11122"/>
    <cellStyle name="Total 2 3 2 2 6 5" xfId="13426"/>
    <cellStyle name="Total 2 3 2 2 6 6" xfId="15889"/>
    <cellStyle name="Total 2 3 2 2 6 7" xfId="18132"/>
    <cellStyle name="Total 2 3 2 2 7" xfId="3043"/>
    <cellStyle name="Total 2 3 2 2 7 2" xfId="6269"/>
    <cellStyle name="Total 2 3 2 2 7 3" xfId="8797"/>
    <cellStyle name="Total 2 3 2 2 7 4" xfId="11309"/>
    <cellStyle name="Total 2 3 2 2 7 5" xfId="13614"/>
    <cellStyle name="Total 2 3 2 2 7 6" xfId="16077"/>
    <cellStyle name="Total 2 3 2 2 7 7" xfId="18319"/>
    <cellStyle name="Total 2 3 2 2 8" xfId="3246"/>
    <cellStyle name="Total 2 3 2 2 8 2" xfId="6471"/>
    <cellStyle name="Total 2 3 2 2 8 3" xfId="9000"/>
    <cellStyle name="Total 2 3 2 2 8 4" xfId="11511"/>
    <cellStyle name="Total 2 3 2 2 8 5" xfId="13815"/>
    <cellStyle name="Total 2 3 2 2 8 6" xfId="16280"/>
    <cellStyle name="Total 2 3 2 2 8 7" xfId="18519"/>
    <cellStyle name="Total 2 3 2 2 9" xfId="2406"/>
    <cellStyle name="Total 2 3 2 2 9 2" xfId="5633"/>
    <cellStyle name="Total 2 3 2 2 9 3" xfId="8160"/>
    <cellStyle name="Total 2 3 2 2 9 4" xfId="10674"/>
    <cellStyle name="Total 2 3 2 2 9 5" xfId="12978"/>
    <cellStyle name="Total 2 3 2 2 9 6" xfId="15442"/>
    <cellStyle name="Total 2 3 2 2 9 7" xfId="17686"/>
    <cellStyle name="Total 2 3 2 20" xfId="19149"/>
    <cellStyle name="Total 2 3 2 21" xfId="19183"/>
    <cellStyle name="Total 2 3 2 22" xfId="19213"/>
    <cellStyle name="Total 2 3 2 23" xfId="19236"/>
    <cellStyle name="Total 2 3 2 24" xfId="19264"/>
    <cellStyle name="Total 2 3 2 25" xfId="19567"/>
    <cellStyle name="Total 2 3 2 26" xfId="19599"/>
    <cellStyle name="Total 2 3 2 27" xfId="19625"/>
    <cellStyle name="Total 2 3 2 28" xfId="19648"/>
    <cellStyle name="Total 2 3 2 29" xfId="19780"/>
    <cellStyle name="Total 2 3 2 3" xfId="681"/>
    <cellStyle name="Total 2 3 2 3 10" xfId="1250"/>
    <cellStyle name="Total 2 3 2 3 10 2" xfId="4479"/>
    <cellStyle name="Total 2 3 2 3 10 3" xfId="7005"/>
    <cellStyle name="Total 2 3 2 3 10 4" xfId="9533"/>
    <cellStyle name="Total 2 3 2 3 10 5" xfId="11828"/>
    <cellStyle name="Total 2 3 2 3 10 6" xfId="14295"/>
    <cellStyle name="Total 2 3 2 3 10 7" xfId="16545"/>
    <cellStyle name="Total 2 3 2 3 11" xfId="3980"/>
    <cellStyle name="Total 2 3 2 3 12" xfId="4133"/>
    <cellStyle name="Total 2 3 2 3 13" xfId="6730"/>
    <cellStyle name="Total 2 3 2 3 14" xfId="9354"/>
    <cellStyle name="Total 2 3 2 3 15" xfId="20148"/>
    <cellStyle name="Total 2 3 2 3 16" xfId="20790"/>
    <cellStyle name="Total 2 3 2 3 2" xfId="1959"/>
    <cellStyle name="Total 2 3 2 3 2 2" xfId="5188"/>
    <cellStyle name="Total 2 3 2 3 2 3" xfId="7713"/>
    <cellStyle name="Total 2 3 2 3 2 4" xfId="10229"/>
    <cellStyle name="Total 2 3 2 3 2 5" xfId="12533"/>
    <cellStyle name="Total 2 3 2 3 2 6" xfId="14998"/>
    <cellStyle name="Total 2 3 2 3 2 7" xfId="17242"/>
    <cellStyle name="Total 2 3 2 3 3" xfId="2205"/>
    <cellStyle name="Total 2 3 2 3 3 2" xfId="5432"/>
    <cellStyle name="Total 2 3 2 3 3 3" xfId="7959"/>
    <cellStyle name="Total 2 3 2 3 3 4" xfId="10473"/>
    <cellStyle name="Total 2 3 2 3 3 5" xfId="12777"/>
    <cellStyle name="Total 2 3 2 3 3 6" xfId="15241"/>
    <cellStyle name="Total 2 3 2 3 3 7" xfId="17485"/>
    <cellStyle name="Total 2 3 2 3 4" xfId="2455"/>
    <cellStyle name="Total 2 3 2 3 4 2" xfId="5682"/>
    <cellStyle name="Total 2 3 2 3 4 3" xfId="8209"/>
    <cellStyle name="Total 2 3 2 3 4 4" xfId="10723"/>
    <cellStyle name="Total 2 3 2 3 4 5" xfId="13027"/>
    <cellStyle name="Total 2 3 2 3 4 6" xfId="15491"/>
    <cellStyle name="Total 2 3 2 3 4 7" xfId="17735"/>
    <cellStyle name="Total 2 3 2 3 5" xfId="1353"/>
    <cellStyle name="Total 2 3 2 3 5 2" xfId="4582"/>
    <cellStyle name="Total 2 3 2 3 5 3" xfId="7108"/>
    <cellStyle name="Total 2 3 2 3 5 4" xfId="9636"/>
    <cellStyle name="Total 2 3 2 3 5 5" xfId="11930"/>
    <cellStyle name="Total 2 3 2 3 5 6" xfId="14398"/>
    <cellStyle name="Total 2 3 2 3 5 7" xfId="16647"/>
    <cellStyle name="Total 2 3 2 3 6" xfId="2913"/>
    <cellStyle name="Total 2 3 2 3 6 2" xfId="6139"/>
    <cellStyle name="Total 2 3 2 3 6 3" xfId="8667"/>
    <cellStyle name="Total 2 3 2 3 6 4" xfId="11180"/>
    <cellStyle name="Total 2 3 2 3 6 5" xfId="13484"/>
    <cellStyle name="Total 2 3 2 3 6 6" xfId="15947"/>
    <cellStyle name="Total 2 3 2 3 6 7" xfId="18190"/>
    <cellStyle name="Total 2 3 2 3 7" xfId="3097"/>
    <cellStyle name="Total 2 3 2 3 7 2" xfId="6322"/>
    <cellStyle name="Total 2 3 2 3 7 3" xfId="8851"/>
    <cellStyle name="Total 2 3 2 3 7 4" xfId="11362"/>
    <cellStyle name="Total 2 3 2 3 7 5" xfId="13667"/>
    <cellStyle name="Total 2 3 2 3 7 6" xfId="16131"/>
    <cellStyle name="Total 2 3 2 3 7 7" xfId="18371"/>
    <cellStyle name="Total 2 3 2 3 8" xfId="3296"/>
    <cellStyle name="Total 2 3 2 3 8 2" xfId="6521"/>
    <cellStyle name="Total 2 3 2 3 8 3" xfId="9050"/>
    <cellStyle name="Total 2 3 2 3 8 4" xfId="11561"/>
    <cellStyle name="Total 2 3 2 3 8 5" xfId="13865"/>
    <cellStyle name="Total 2 3 2 3 8 6" xfId="16330"/>
    <cellStyle name="Total 2 3 2 3 8 7" xfId="18569"/>
    <cellStyle name="Total 2 3 2 3 9" xfId="3426"/>
    <cellStyle name="Total 2 3 2 3 9 2" xfId="6651"/>
    <cellStyle name="Total 2 3 2 3 9 3" xfId="9180"/>
    <cellStyle name="Total 2 3 2 3 9 4" xfId="11691"/>
    <cellStyle name="Total 2 3 2 3 9 5" xfId="13995"/>
    <cellStyle name="Total 2 3 2 3 9 6" xfId="16460"/>
    <cellStyle name="Total 2 3 2 3 9 7" xfId="18699"/>
    <cellStyle name="Total 2 3 2 30" xfId="21166"/>
    <cellStyle name="Total 2 3 2 4" xfId="730"/>
    <cellStyle name="Total 2 3 2 4 10" xfId="1299"/>
    <cellStyle name="Total 2 3 2 4 10 2" xfId="4528"/>
    <cellStyle name="Total 2 3 2 4 10 3" xfId="7054"/>
    <cellStyle name="Total 2 3 2 4 10 4" xfId="9582"/>
    <cellStyle name="Total 2 3 2 4 10 5" xfId="11877"/>
    <cellStyle name="Total 2 3 2 4 10 6" xfId="14344"/>
    <cellStyle name="Total 2 3 2 4 10 7" xfId="16594"/>
    <cellStyle name="Total 2 3 2 4 11" xfId="4029"/>
    <cellStyle name="Total 2 3 2 4 12" xfId="3507"/>
    <cellStyle name="Total 2 3 2 4 13" xfId="3674"/>
    <cellStyle name="Total 2 3 2 4 14" xfId="4197"/>
    <cellStyle name="Total 2 3 2 4 15" xfId="20186"/>
    <cellStyle name="Total 2 3 2 4 16" xfId="20824"/>
    <cellStyle name="Total 2 3 2 4 2" xfId="2008"/>
    <cellStyle name="Total 2 3 2 4 2 2" xfId="5237"/>
    <cellStyle name="Total 2 3 2 4 2 3" xfId="7762"/>
    <cellStyle name="Total 2 3 2 4 2 4" xfId="10278"/>
    <cellStyle name="Total 2 3 2 4 2 5" xfId="12582"/>
    <cellStyle name="Total 2 3 2 4 2 6" xfId="15047"/>
    <cellStyle name="Total 2 3 2 4 2 7" xfId="17291"/>
    <cellStyle name="Total 2 3 2 4 3" xfId="2254"/>
    <cellStyle name="Total 2 3 2 4 3 2" xfId="5481"/>
    <cellStyle name="Total 2 3 2 4 3 3" xfId="8008"/>
    <cellStyle name="Total 2 3 2 4 3 4" xfId="10522"/>
    <cellStyle name="Total 2 3 2 4 3 5" xfId="12826"/>
    <cellStyle name="Total 2 3 2 4 3 6" xfId="15290"/>
    <cellStyle name="Total 2 3 2 4 3 7" xfId="17534"/>
    <cellStyle name="Total 2 3 2 4 4" xfId="2504"/>
    <cellStyle name="Total 2 3 2 4 4 2" xfId="5731"/>
    <cellStyle name="Total 2 3 2 4 4 3" xfId="8258"/>
    <cellStyle name="Total 2 3 2 4 4 4" xfId="10772"/>
    <cellStyle name="Total 2 3 2 4 4 5" xfId="13076"/>
    <cellStyle name="Total 2 3 2 4 4 6" xfId="15540"/>
    <cellStyle name="Total 2 3 2 4 4 7" xfId="17784"/>
    <cellStyle name="Total 2 3 2 4 5" xfId="2732"/>
    <cellStyle name="Total 2 3 2 4 5 2" xfId="5958"/>
    <cellStyle name="Total 2 3 2 4 5 3" xfId="8486"/>
    <cellStyle name="Total 2 3 2 4 5 4" xfId="11000"/>
    <cellStyle name="Total 2 3 2 4 5 5" xfId="13303"/>
    <cellStyle name="Total 2 3 2 4 5 6" xfId="15768"/>
    <cellStyle name="Total 2 3 2 4 5 7" xfId="18009"/>
    <cellStyle name="Total 2 3 2 4 6" xfId="2962"/>
    <cellStyle name="Total 2 3 2 4 6 2" xfId="6188"/>
    <cellStyle name="Total 2 3 2 4 6 3" xfId="8716"/>
    <cellStyle name="Total 2 3 2 4 6 4" xfId="11229"/>
    <cellStyle name="Total 2 3 2 4 6 5" xfId="13533"/>
    <cellStyle name="Total 2 3 2 4 6 6" xfId="15996"/>
    <cellStyle name="Total 2 3 2 4 6 7" xfId="18239"/>
    <cellStyle name="Total 2 3 2 4 7" xfId="3146"/>
    <cellStyle name="Total 2 3 2 4 7 2" xfId="6371"/>
    <cellStyle name="Total 2 3 2 4 7 3" xfId="8900"/>
    <cellStyle name="Total 2 3 2 4 7 4" xfId="11411"/>
    <cellStyle name="Total 2 3 2 4 7 5" xfId="13716"/>
    <cellStyle name="Total 2 3 2 4 7 6" xfId="16180"/>
    <cellStyle name="Total 2 3 2 4 7 7" xfId="18420"/>
    <cellStyle name="Total 2 3 2 4 8" xfId="3345"/>
    <cellStyle name="Total 2 3 2 4 8 2" xfId="6570"/>
    <cellStyle name="Total 2 3 2 4 8 3" xfId="9099"/>
    <cellStyle name="Total 2 3 2 4 8 4" xfId="11610"/>
    <cellStyle name="Total 2 3 2 4 8 5" xfId="13914"/>
    <cellStyle name="Total 2 3 2 4 8 6" xfId="16379"/>
    <cellStyle name="Total 2 3 2 4 8 7" xfId="18618"/>
    <cellStyle name="Total 2 3 2 4 9" xfId="1587"/>
    <cellStyle name="Total 2 3 2 4 9 2" xfId="4816"/>
    <cellStyle name="Total 2 3 2 4 9 3" xfId="7341"/>
    <cellStyle name="Total 2 3 2 4 9 4" xfId="9867"/>
    <cellStyle name="Total 2 3 2 4 9 5" xfId="12162"/>
    <cellStyle name="Total 2 3 2 4 9 6" xfId="14631"/>
    <cellStyle name="Total 2 3 2 4 9 7" xfId="16876"/>
    <cellStyle name="Total 2 3 2 5" xfId="487"/>
    <cellStyle name="Total 2 3 2 5 10" xfId="1059"/>
    <cellStyle name="Total 2 3 2 5 10 2" xfId="4308"/>
    <cellStyle name="Total 2 3 2 5 10 3" xfId="6850"/>
    <cellStyle name="Total 2 3 2 5 10 4" xfId="9381"/>
    <cellStyle name="Total 2 3 2 5 10 5" xfId="4387"/>
    <cellStyle name="Total 2 3 2 5 10 6" xfId="14167"/>
    <cellStyle name="Total 2 3 2 5 10 7" xfId="9243"/>
    <cellStyle name="Total 2 3 2 5 11" xfId="3817"/>
    <cellStyle name="Total 2 3 2 5 12" xfId="3682"/>
    <cellStyle name="Total 2 3 2 5 13" xfId="4282"/>
    <cellStyle name="Total 2 3 2 5 14" xfId="6886"/>
    <cellStyle name="Total 2 3 2 5 15" xfId="20579"/>
    <cellStyle name="Total 2 3 2 5 16" xfId="20865"/>
    <cellStyle name="Total 2 3 2 5 2" xfId="1779"/>
    <cellStyle name="Total 2 3 2 5 2 2" xfId="5008"/>
    <cellStyle name="Total 2 3 2 5 2 3" xfId="7533"/>
    <cellStyle name="Total 2 3 2 5 2 4" xfId="10052"/>
    <cellStyle name="Total 2 3 2 5 2 5" xfId="12354"/>
    <cellStyle name="Total 2 3 2 5 2 6" xfId="14820"/>
    <cellStyle name="Total 2 3 2 5 2 7" xfId="17064"/>
    <cellStyle name="Total 2 3 2 5 3" xfId="2040"/>
    <cellStyle name="Total 2 3 2 5 3 2" xfId="5268"/>
    <cellStyle name="Total 2 3 2 5 3 3" xfId="7794"/>
    <cellStyle name="Total 2 3 2 5 3 4" xfId="10310"/>
    <cellStyle name="Total 2 3 2 5 3 5" xfId="12613"/>
    <cellStyle name="Total 2 3 2 5 3 6" xfId="15079"/>
    <cellStyle name="Total 2 3 2 5 3 7" xfId="17322"/>
    <cellStyle name="Total 2 3 2 5 4" xfId="2285"/>
    <cellStyle name="Total 2 3 2 5 4 2" xfId="5512"/>
    <cellStyle name="Total 2 3 2 5 4 3" xfId="8039"/>
    <cellStyle name="Total 2 3 2 5 4 4" xfId="10553"/>
    <cellStyle name="Total 2 3 2 5 4 5" xfId="12857"/>
    <cellStyle name="Total 2 3 2 5 4 6" xfId="15321"/>
    <cellStyle name="Total 2 3 2 5 4 7" xfId="17565"/>
    <cellStyle name="Total 2 3 2 5 5" xfId="2596"/>
    <cellStyle name="Total 2 3 2 5 5 2" xfId="5823"/>
    <cellStyle name="Total 2 3 2 5 5 3" xfId="8350"/>
    <cellStyle name="Total 2 3 2 5 5 4" xfId="10864"/>
    <cellStyle name="Total 2 3 2 5 5 5" xfId="13168"/>
    <cellStyle name="Total 2 3 2 5 5 6" xfId="15632"/>
    <cellStyle name="Total 2 3 2 5 5 7" xfId="17875"/>
    <cellStyle name="Total 2 3 2 5 6" xfId="1351"/>
    <cellStyle name="Total 2 3 2 5 6 2" xfId="4580"/>
    <cellStyle name="Total 2 3 2 5 6 3" xfId="7106"/>
    <cellStyle name="Total 2 3 2 5 6 4" xfId="9634"/>
    <cellStyle name="Total 2 3 2 5 6 5" xfId="11928"/>
    <cellStyle name="Total 2 3 2 5 6 6" xfId="14396"/>
    <cellStyle name="Total 2 3 2 5 6 7" xfId="16645"/>
    <cellStyle name="Total 2 3 2 5 7" xfId="1737"/>
    <cellStyle name="Total 2 3 2 5 7 2" xfId="4966"/>
    <cellStyle name="Total 2 3 2 5 7 3" xfId="7491"/>
    <cellStyle name="Total 2 3 2 5 7 4" xfId="10011"/>
    <cellStyle name="Total 2 3 2 5 7 5" xfId="12312"/>
    <cellStyle name="Total 2 3 2 5 7 6" xfId="14778"/>
    <cellStyle name="Total 2 3 2 5 7 7" xfId="17023"/>
    <cellStyle name="Total 2 3 2 5 8" xfId="3177"/>
    <cellStyle name="Total 2 3 2 5 8 2" xfId="6402"/>
    <cellStyle name="Total 2 3 2 5 8 3" xfId="8931"/>
    <cellStyle name="Total 2 3 2 5 8 4" xfId="11442"/>
    <cellStyle name="Total 2 3 2 5 8 5" xfId="13747"/>
    <cellStyle name="Total 2 3 2 5 8 6" xfId="16211"/>
    <cellStyle name="Total 2 3 2 5 8 7" xfId="18451"/>
    <cellStyle name="Total 2 3 2 5 9" xfId="3029"/>
    <cellStyle name="Total 2 3 2 5 9 2" xfId="6255"/>
    <cellStyle name="Total 2 3 2 5 9 3" xfId="8783"/>
    <cellStyle name="Total 2 3 2 5 9 4" xfId="11295"/>
    <cellStyle name="Total 2 3 2 5 9 5" xfId="13600"/>
    <cellStyle name="Total 2 3 2 5 9 6" xfId="16063"/>
    <cellStyle name="Total 2 3 2 5 9 7" xfId="18305"/>
    <cellStyle name="Total 2 3 2 6" xfId="1688"/>
    <cellStyle name="Total 2 3 2 6 10" xfId="20897"/>
    <cellStyle name="Total 2 3 2 6 2" xfId="4917"/>
    <cellStyle name="Total 2 3 2 6 3" xfId="7442"/>
    <cellStyle name="Total 2 3 2 6 4" xfId="9964"/>
    <cellStyle name="Total 2 3 2 6 5" xfId="12263"/>
    <cellStyle name="Total 2 3 2 6 6" xfId="14730"/>
    <cellStyle name="Total 2 3 2 6 7" xfId="16975"/>
    <cellStyle name="Total 2 3 2 6 8" xfId="20258"/>
    <cellStyle name="Total 2 3 2 6 9" xfId="20611"/>
    <cellStyle name="Total 2 3 2 7" xfId="1570"/>
    <cellStyle name="Total 2 3 2 7 10" xfId="20930"/>
    <cellStyle name="Total 2 3 2 7 2" xfId="4799"/>
    <cellStyle name="Total 2 3 2 7 3" xfId="7324"/>
    <cellStyle name="Total 2 3 2 7 4" xfId="9850"/>
    <cellStyle name="Total 2 3 2 7 5" xfId="12145"/>
    <cellStyle name="Total 2 3 2 7 6" xfId="14615"/>
    <cellStyle name="Total 2 3 2 7 7" xfId="16859"/>
    <cellStyle name="Total 2 3 2 7 8" xfId="20293"/>
    <cellStyle name="Total 2 3 2 7 9" xfId="20645"/>
    <cellStyle name="Total 2 3 2 8" xfId="1756"/>
    <cellStyle name="Total 2 3 2 8 10" xfId="20959"/>
    <cellStyle name="Total 2 3 2 8 2" xfId="4985"/>
    <cellStyle name="Total 2 3 2 8 3" xfId="7510"/>
    <cellStyle name="Total 2 3 2 8 4" xfId="10029"/>
    <cellStyle name="Total 2 3 2 8 5" xfId="12331"/>
    <cellStyle name="Total 2 3 2 8 6" xfId="14797"/>
    <cellStyle name="Total 2 3 2 8 7" xfId="17041"/>
    <cellStyle name="Total 2 3 2 8 8" xfId="20322"/>
    <cellStyle name="Total 2 3 2 8 9" xfId="20674"/>
    <cellStyle name="Total 2 3 2 9" xfId="1491"/>
    <cellStyle name="Total 2 3 2 9 10" xfId="20982"/>
    <cellStyle name="Total 2 3 2 9 2" xfId="4720"/>
    <cellStyle name="Total 2 3 2 9 3" xfId="7245"/>
    <cellStyle name="Total 2 3 2 9 4" xfId="9772"/>
    <cellStyle name="Total 2 3 2 9 5" xfId="12066"/>
    <cellStyle name="Total 2 3 2 9 6" xfId="14536"/>
    <cellStyle name="Total 2 3 2 9 7" xfId="16782"/>
    <cellStyle name="Total 2 3 2 9 8" xfId="20345"/>
    <cellStyle name="Total 2 3 2 9 9" xfId="20697"/>
    <cellStyle name="Total 2 3 20" xfId="19017"/>
    <cellStyle name="Total 2 3 21" xfId="19088"/>
    <cellStyle name="Total 2 3 22" xfId="19108"/>
    <cellStyle name="Total 2 3 23" xfId="18984"/>
    <cellStyle name="Total 2 3 24" xfId="19415"/>
    <cellStyle name="Total 2 3 25" xfId="19303"/>
    <cellStyle name="Total 2 3 26" xfId="19356"/>
    <cellStyle name="Total 2 3 27" xfId="19577"/>
    <cellStyle name="Total 2 3 28" xfId="19667"/>
    <cellStyle name="Total 2 3 3" xfId="509"/>
    <cellStyle name="Total 2 3 3 10" xfId="1080"/>
    <cellStyle name="Total 2 3 3 10 2" xfId="4329"/>
    <cellStyle name="Total 2 3 3 10 3" xfId="6871"/>
    <cellStyle name="Total 2 3 3 10 4" xfId="9402"/>
    <cellStyle name="Total 2 3 3 10 5" xfId="11727"/>
    <cellStyle name="Total 2 3 3 10 6" xfId="14188"/>
    <cellStyle name="Total 2 3 3 10 7" xfId="16480"/>
    <cellStyle name="Total 2 3 3 11" xfId="3839"/>
    <cellStyle name="Total 2 3 3 12" xfId="3932"/>
    <cellStyle name="Total 2 3 3 13" xfId="9423"/>
    <cellStyle name="Total 2 3 3 14" xfId="6733"/>
    <cellStyle name="Total 2 3 3 15" xfId="19980"/>
    <cellStyle name="Total 2 3 3 16" xfId="20026"/>
    <cellStyle name="Total 2 3 3 2" xfId="1801"/>
    <cellStyle name="Total 2 3 3 2 2" xfId="5030"/>
    <cellStyle name="Total 2 3 3 2 3" xfId="7555"/>
    <cellStyle name="Total 2 3 3 2 4" xfId="10074"/>
    <cellStyle name="Total 2 3 3 2 5" xfId="12376"/>
    <cellStyle name="Total 2 3 3 2 6" xfId="14842"/>
    <cellStyle name="Total 2 3 3 2 7" xfId="17086"/>
    <cellStyle name="Total 2 3 3 3" xfId="2062"/>
    <cellStyle name="Total 2 3 3 3 2" xfId="5290"/>
    <cellStyle name="Total 2 3 3 3 3" xfId="7816"/>
    <cellStyle name="Total 2 3 3 3 4" xfId="10332"/>
    <cellStyle name="Total 2 3 3 3 5" xfId="12635"/>
    <cellStyle name="Total 2 3 3 3 6" xfId="15101"/>
    <cellStyle name="Total 2 3 3 3 7" xfId="17344"/>
    <cellStyle name="Total 2 3 3 4" xfId="2307"/>
    <cellStyle name="Total 2 3 3 4 2" xfId="5534"/>
    <cellStyle name="Total 2 3 3 4 3" xfId="8061"/>
    <cellStyle name="Total 2 3 3 4 4" xfId="10575"/>
    <cellStyle name="Total 2 3 3 4 5" xfId="12879"/>
    <cellStyle name="Total 2 3 3 4 6" xfId="15343"/>
    <cellStyle name="Total 2 3 3 4 7" xfId="17587"/>
    <cellStyle name="Total 2 3 3 5" xfId="2546"/>
    <cellStyle name="Total 2 3 3 5 2" xfId="5773"/>
    <cellStyle name="Total 2 3 3 5 3" xfId="8300"/>
    <cellStyle name="Total 2 3 3 5 4" xfId="10814"/>
    <cellStyle name="Total 2 3 3 5 5" xfId="13118"/>
    <cellStyle name="Total 2 3 3 5 6" xfId="15582"/>
    <cellStyle name="Total 2 3 3 5 7" xfId="17826"/>
    <cellStyle name="Total 2 3 3 6" xfId="2782"/>
    <cellStyle name="Total 2 3 3 6 2" xfId="6008"/>
    <cellStyle name="Total 2 3 3 6 3" xfId="8536"/>
    <cellStyle name="Total 2 3 3 6 4" xfId="11050"/>
    <cellStyle name="Total 2 3 3 6 5" xfId="13353"/>
    <cellStyle name="Total 2 3 3 6 6" xfId="15818"/>
    <cellStyle name="Total 2 3 3 6 7" xfId="18059"/>
    <cellStyle name="Total 2 3 3 7" xfId="1681"/>
    <cellStyle name="Total 2 3 3 7 2" xfId="4910"/>
    <cellStyle name="Total 2 3 3 7 3" xfId="7435"/>
    <cellStyle name="Total 2 3 3 7 4" xfId="9957"/>
    <cellStyle name="Total 2 3 3 7 5" xfId="12256"/>
    <cellStyle name="Total 2 3 3 7 6" xfId="14723"/>
    <cellStyle name="Total 2 3 3 7 7" xfId="16968"/>
    <cellStyle name="Total 2 3 3 8" xfId="3198"/>
    <cellStyle name="Total 2 3 3 8 2" xfId="6423"/>
    <cellStyle name="Total 2 3 3 8 3" xfId="8952"/>
    <cellStyle name="Total 2 3 3 8 4" xfId="11463"/>
    <cellStyle name="Total 2 3 3 8 5" xfId="13768"/>
    <cellStyle name="Total 2 3 3 8 6" xfId="16232"/>
    <cellStyle name="Total 2 3 3 8 7" xfId="18472"/>
    <cellStyle name="Total 2 3 3 9" xfId="3409"/>
    <cellStyle name="Total 2 3 3 9 2" xfId="6634"/>
    <cellStyle name="Total 2 3 3 9 3" xfId="9163"/>
    <cellStyle name="Total 2 3 3 9 4" xfId="11674"/>
    <cellStyle name="Total 2 3 3 9 5" xfId="13978"/>
    <cellStyle name="Total 2 3 3 9 6" xfId="16443"/>
    <cellStyle name="Total 2 3 3 9 7" xfId="18682"/>
    <cellStyle name="Total 2 3 4" xfId="671"/>
    <cellStyle name="Total 2 3 4 10" xfId="1240"/>
    <cellStyle name="Total 2 3 4 10 2" xfId="4469"/>
    <cellStyle name="Total 2 3 4 10 3" xfId="6995"/>
    <cellStyle name="Total 2 3 4 10 4" xfId="9523"/>
    <cellStyle name="Total 2 3 4 10 5" xfId="11818"/>
    <cellStyle name="Total 2 3 4 10 6" xfId="14285"/>
    <cellStyle name="Total 2 3 4 10 7" xfId="16535"/>
    <cellStyle name="Total 2 3 4 11" xfId="3970"/>
    <cellStyle name="Total 2 3 4 12" xfId="3662"/>
    <cellStyle name="Total 2 3 4 13" xfId="9241"/>
    <cellStyle name="Total 2 3 4 14" xfId="14060"/>
    <cellStyle name="Total 2 3 4 15" xfId="19922"/>
    <cellStyle name="Total 2 3 4 16" xfId="19849"/>
    <cellStyle name="Total 2 3 4 2" xfId="1949"/>
    <cellStyle name="Total 2 3 4 2 2" xfId="5178"/>
    <cellStyle name="Total 2 3 4 2 3" xfId="7703"/>
    <cellStyle name="Total 2 3 4 2 4" xfId="10219"/>
    <cellStyle name="Total 2 3 4 2 5" xfId="12523"/>
    <cellStyle name="Total 2 3 4 2 6" xfId="14988"/>
    <cellStyle name="Total 2 3 4 2 7" xfId="17232"/>
    <cellStyle name="Total 2 3 4 3" xfId="2195"/>
    <cellStyle name="Total 2 3 4 3 2" xfId="5422"/>
    <cellStyle name="Total 2 3 4 3 3" xfId="7949"/>
    <cellStyle name="Total 2 3 4 3 4" xfId="10463"/>
    <cellStyle name="Total 2 3 4 3 5" xfId="12767"/>
    <cellStyle name="Total 2 3 4 3 6" xfId="15231"/>
    <cellStyle name="Total 2 3 4 3 7" xfId="17475"/>
    <cellStyle name="Total 2 3 4 4" xfId="2445"/>
    <cellStyle name="Total 2 3 4 4 2" xfId="5672"/>
    <cellStyle name="Total 2 3 4 4 3" xfId="8199"/>
    <cellStyle name="Total 2 3 4 4 4" xfId="10713"/>
    <cellStyle name="Total 2 3 4 4 5" xfId="13017"/>
    <cellStyle name="Total 2 3 4 4 6" xfId="15481"/>
    <cellStyle name="Total 2 3 4 4 7" xfId="17725"/>
    <cellStyle name="Total 2 3 4 5" xfId="1833"/>
    <cellStyle name="Total 2 3 4 5 2" xfId="5062"/>
    <cellStyle name="Total 2 3 4 5 3" xfId="7587"/>
    <cellStyle name="Total 2 3 4 5 4" xfId="10104"/>
    <cellStyle name="Total 2 3 4 5 5" xfId="12408"/>
    <cellStyle name="Total 2 3 4 5 6" xfId="14872"/>
    <cellStyle name="Total 2 3 4 5 7" xfId="17117"/>
    <cellStyle name="Total 2 3 4 6" xfId="2903"/>
    <cellStyle name="Total 2 3 4 6 2" xfId="6129"/>
    <cellStyle name="Total 2 3 4 6 3" xfId="8657"/>
    <cellStyle name="Total 2 3 4 6 4" xfId="11170"/>
    <cellStyle name="Total 2 3 4 6 5" xfId="13474"/>
    <cellStyle name="Total 2 3 4 6 6" xfId="15937"/>
    <cellStyle name="Total 2 3 4 6 7" xfId="18180"/>
    <cellStyle name="Total 2 3 4 7" xfId="3087"/>
    <cellStyle name="Total 2 3 4 7 2" xfId="6312"/>
    <cellStyle name="Total 2 3 4 7 3" xfId="8841"/>
    <cellStyle name="Total 2 3 4 7 4" xfId="11352"/>
    <cellStyle name="Total 2 3 4 7 5" xfId="13657"/>
    <cellStyle name="Total 2 3 4 7 6" xfId="16121"/>
    <cellStyle name="Total 2 3 4 7 7" xfId="18361"/>
    <cellStyle name="Total 2 3 4 8" xfId="3286"/>
    <cellStyle name="Total 2 3 4 8 2" xfId="6511"/>
    <cellStyle name="Total 2 3 4 8 3" xfId="9040"/>
    <cellStyle name="Total 2 3 4 8 4" xfId="11551"/>
    <cellStyle name="Total 2 3 4 8 5" xfId="13855"/>
    <cellStyle name="Total 2 3 4 8 6" xfId="16320"/>
    <cellStyle name="Total 2 3 4 8 7" xfId="18559"/>
    <cellStyle name="Total 2 3 4 9" xfId="1480"/>
    <cellStyle name="Total 2 3 4 9 2" xfId="4709"/>
    <cellStyle name="Total 2 3 4 9 3" xfId="7234"/>
    <cellStyle name="Total 2 3 4 9 4" xfId="9761"/>
    <cellStyle name="Total 2 3 4 9 5" xfId="12055"/>
    <cellStyle name="Total 2 3 4 9 6" xfId="14525"/>
    <cellStyle name="Total 2 3 4 9 7" xfId="16771"/>
    <cellStyle name="Total 2 3 5" xfId="742"/>
    <cellStyle name="Total 2 3 5 10" xfId="1311"/>
    <cellStyle name="Total 2 3 5 10 2" xfId="4540"/>
    <cellStyle name="Total 2 3 5 10 3" xfId="7066"/>
    <cellStyle name="Total 2 3 5 10 4" xfId="9594"/>
    <cellStyle name="Total 2 3 5 10 5" xfId="11889"/>
    <cellStyle name="Total 2 3 5 10 6" xfId="14356"/>
    <cellStyle name="Total 2 3 5 10 7" xfId="16606"/>
    <cellStyle name="Total 2 3 5 11" xfId="4041"/>
    <cellStyle name="Total 2 3 5 12" xfId="3610"/>
    <cellStyle name="Total 2 3 5 13" xfId="9446"/>
    <cellStyle name="Total 2 3 5 14" xfId="14199"/>
    <cellStyle name="Total 2 3 5 15" xfId="19969"/>
    <cellStyle name="Total 2 3 5 16" xfId="20412"/>
    <cellStyle name="Total 2 3 5 17" xfId="19862"/>
    <cellStyle name="Total 2 3 5 2" xfId="2020"/>
    <cellStyle name="Total 2 3 5 2 2" xfId="5249"/>
    <cellStyle name="Total 2 3 5 2 3" xfId="7774"/>
    <cellStyle name="Total 2 3 5 2 4" xfId="10290"/>
    <cellStyle name="Total 2 3 5 2 5" xfId="12594"/>
    <cellStyle name="Total 2 3 5 2 6" xfId="15059"/>
    <cellStyle name="Total 2 3 5 2 7" xfId="17303"/>
    <cellStyle name="Total 2 3 5 3" xfId="2266"/>
    <cellStyle name="Total 2 3 5 3 2" xfId="5493"/>
    <cellStyle name="Total 2 3 5 3 3" xfId="8020"/>
    <cellStyle name="Total 2 3 5 3 4" xfId="10534"/>
    <cellStyle name="Total 2 3 5 3 5" xfId="12838"/>
    <cellStyle name="Total 2 3 5 3 6" xfId="15302"/>
    <cellStyle name="Total 2 3 5 3 7" xfId="17546"/>
    <cellStyle name="Total 2 3 5 4" xfId="2516"/>
    <cellStyle name="Total 2 3 5 4 2" xfId="5743"/>
    <cellStyle name="Total 2 3 5 4 3" xfId="8270"/>
    <cellStyle name="Total 2 3 5 4 4" xfId="10784"/>
    <cellStyle name="Total 2 3 5 4 5" xfId="13088"/>
    <cellStyle name="Total 2 3 5 4 6" xfId="15552"/>
    <cellStyle name="Total 2 3 5 4 7" xfId="17796"/>
    <cellStyle name="Total 2 3 5 5" xfId="2744"/>
    <cellStyle name="Total 2 3 5 5 2" xfId="5970"/>
    <cellStyle name="Total 2 3 5 5 3" xfId="8498"/>
    <cellStyle name="Total 2 3 5 5 4" xfId="11012"/>
    <cellStyle name="Total 2 3 5 5 5" xfId="13315"/>
    <cellStyle name="Total 2 3 5 5 6" xfId="15780"/>
    <cellStyle name="Total 2 3 5 5 7" xfId="18021"/>
    <cellStyle name="Total 2 3 5 6" xfId="2974"/>
    <cellStyle name="Total 2 3 5 6 2" xfId="6200"/>
    <cellStyle name="Total 2 3 5 6 3" xfId="8728"/>
    <cellStyle name="Total 2 3 5 6 4" xfId="11241"/>
    <cellStyle name="Total 2 3 5 6 5" xfId="13545"/>
    <cellStyle name="Total 2 3 5 6 6" xfId="16008"/>
    <cellStyle name="Total 2 3 5 6 7" xfId="18251"/>
    <cellStyle name="Total 2 3 5 7" xfId="3158"/>
    <cellStyle name="Total 2 3 5 7 2" xfId="6383"/>
    <cellStyle name="Total 2 3 5 7 3" xfId="8912"/>
    <cellStyle name="Total 2 3 5 7 4" xfId="11423"/>
    <cellStyle name="Total 2 3 5 7 5" xfId="13728"/>
    <cellStyle name="Total 2 3 5 7 6" xfId="16192"/>
    <cellStyle name="Total 2 3 5 7 7" xfId="18432"/>
    <cellStyle name="Total 2 3 5 8" xfId="3357"/>
    <cellStyle name="Total 2 3 5 8 2" xfId="6582"/>
    <cellStyle name="Total 2 3 5 8 3" xfId="9111"/>
    <cellStyle name="Total 2 3 5 8 4" xfId="11622"/>
    <cellStyle name="Total 2 3 5 8 5" xfId="13926"/>
    <cellStyle name="Total 2 3 5 8 6" xfId="16391"/>
    <cellStyle name="Total 2 3 5 8 7" xfId="18630"/>
    <cellStyle name="Total 2 3 5 9" xfId="3274"/>
    <cellStyle name="Total 2 3 5 9 2" xfId="6499"/>
    <cellStyle name="Total 2 3 5 9 3" xfId="9028"/>
    <cellStyle name="Total 2 3 5 9 4" xfId="11539"/>
    <cellStyle name="Total 2 3 5 9 5" xfId="13843"/>
    <cellStyle name="Total 2 3 5 9 6" xfId="16308"/>
    <cellStyle name="Total 2 3 5 9 7" xfId="18547"/>
    <cellStyle name="Total 2 3 6" xfId="674"/>
    <cellStyle name="Total 2 3 6 10" xfId="1243"/>
    <cellStyle name="Total 2 3 6 10 2" xfId="4472"/>
    <cellStyle name="Total 2 3 6 10 3" xfId="6998"/>
    <cellStyle name="Total 2 3 6 10 4" xfId="9526"/>
    <cellStyle name="Total 2 3 6 10 5" xfId="11821"/>
    <cellStyle name="Total 2 3 6 10 6" xfId="14288"/>
    <cellStyle name="Total 2 3 6 10 7" xfId="16538"/>
    <cellStyle name="Total 2 3 6 11" xfId="3973"/>
    <cellStyle name="Total 2 3 6 12" xfId="4079"/>
    <cellStyle name="Total 2 3 6 13" xfId="6967"/>
    <cellStyle name="Total 2 3 6 14" xfId="6921"/>
    <cellStyle name="Total 2 3 6 15" xfId="20530"/>
    <cellStyle name="Total 2 3 6 16" xfId="20786"/>
    <cellStyle name="Total 2 3 6 2" xfId="1952"/>
    <cellStyle name="Total 2 3 6 2 2" xfId="5181"/>
    <cellStyle name="Total 2 3 6 2 3" xfId="7706"/>
    <cellStyle name="Total 2 3 6 2 4" xfId="10222"/>
    <cellStyle name="Total 2 3 6 2 5" xfId="12526"/>
    <cellStyle name="Total 2 3 6 2 6" xfId="14991"/>
    <cellStyle name="Total 2 3 6 2 7" xfId="17235"/>
    <cellStyle name="Total 2 3 6 3" xfId="2198"/>
    <cellStyle name="Total 2 3 6 3 2" xfId="5425"/>
    <cellStyle name="Total 2 3 6 3 3" xfId="7952"/>
    <cellStyle name="Total 2 3 6 3 4" xfId="10466"/>
    <cellStyle name="Total 2 3 6 3 5" xfId="12770"/>
    <cellStyle name="Total 2 3 6 3 6" xfId="15234"/>
    <cellStyle name="Total 2 3 6 3 7" xfId="17478"/>
    <cellStyle name="Total 2 3 6 4" xfId="2448"/>
    <cellStyle name="Total 2 3 6 4 2" xfId="5675"/>
    <cellStyle name="Total 2 3 6 4 3" xfId="8202"/>
    <cellStyle name="Total 2 3 6 4 4" xfId="10716"/>
    <cellStyle name="Total 2 3 6 4 5" xfId="13020"/>
    <cellStyle name="Total 2 3 6 4 6" xfId="15484"/>
    <cellStyle name="Total 2 3 6 4 7" xfId="17728"/>
    <cellStyle name="Total 2 3 6 5" xfId="2182"/>
    <cellStyle name="Total 2 3 6 5 2" xfId="5410"/>
    <cellStyle name="Total 2 3 6 5 3" xfId="7936"/>
    <cellStyle name="Total 2 3 6 5 4" xfId="10451"/>
    <cellStyle name="Total 2 3 6 5 5" xfId="12755"/>
    <cellStyle name="Total 2 3 6 5 6" xfId="15219"/>
    <cellStyle name="Total 2 3 6 5 7" xfId="17463"/>
    <cellStyle name="Total 2 3 6 6" xfId="2906"/>
    <cellStyle name="Total 2 3 6 6 2" xfId="6132"/>
    <cellStyle name="Total 2 3 6 6 3" xfId="8660"/>
    <cellStyle name="Total 2 3 6 6 4" xfId="11173"/>
    <cellStyle name="Total 2 3 6 6 5" xfId="13477"/>
    <cellStyle name="Total 2 3 6 6 6" xfId="15940"/>
    <cellStyle name="Total 2 3 6 6 7" xfId="18183"/>
    <cellStyle name="Total 2 3 6 7" xfId="3090"/>
    <cellStyle name="Total 2 3 6 7 2" xfId="6315"/>
    <cellStyle name="Total 2 3 6 7 3" xfId="8844"/>
    <cellStyle name="Total 2 3 6 7 4" xfId="11355"/>
    <cellStyle name="Total 2 3 6 7 5" xfId="13660"/>
    <cellStyle name="Total 2 3 6 7 6" xfId="16124"/>
    <cellStyle name="Total 2 3 6 7 7" xfId="18364"/>
    <cellStyle name="Total 2 3 6 8" xfId="3289"/>
    <cellStyle name="Total 2 3 6 8 2" xfId="6514"/>
    <cellStyle name="Total 2 3 6 8 3" xfId="9043"/>
    <cellStyle name="Total 2 3 6 8 4" xfId="11554"/>
    <cellStyle name="Total 2 3 6 8 5" xfId="13858"/>
    <cellStyle name="Total 2 3 6 8 6" xfId="16323"/>
    <cellStyle name="Total 2 3 6 8 7" xfId="18562"/>
    <cellStyle name="Total 2 3 6 9" xfId="3019"/>
    <cellStyle name="Total 2 3 6 9 2" xfId="6245"/>
    <cellStyle name="Total 2 3 6 9 3" xfId="8773"/>
    <cellStyle name="Total 2 3 6 9 4" xfId="11286"/>
    <cellStyle name="Total 2 3 6 9 5" xfId="13590"/>
    <cellStyle name="Total 2 3 6 9 6" xfId="16053"/>
    <cellStyle name="Total 2 3 6 9 7" xfId="18296"/>
    <cellStyle name="Total 2 3 7" xfId="1495"/>
    <cellStyle name="Total 2 3 7 10" xfId="19877"/>
    <cellStyle name="Total 2 3 7 2" xfId="4724"/>
    <cellStyle name="Total 2 3 7 3" xfId="7249"/>
    <cellStyle name="Total 2 3 7 4" xfId="9776"/>
    <cellStyle name="Total 2 3 7 5" xfId="12070"/>
    <cellStyle name="Total 2 3 7 6" xfId="14540"/>
    <cellStyle name="Total 2 3 7 7" xfId="16786"/>
    <cellStyle name="Total 2 3 7 8" xfId="20014"/>
    <cellStyle name="Total 2 3 7 9" xfId="20449"/>
    <cellStyle name="Total 2 3 8" xfId="1424"/>
    <cellStyle name="Total 2 3 8 10" xfId="20755"/>
    <cellStyle name="Total 2 3 8 2" xfId="4653"/>
    <cellStyle name="Total 2 3 8 3" xfId="7178"/>
    <cellStyle name="Total 2 3 8 4" xfId="9705"/>
    <cellStyle name="Total 2 3 8 5" xfId="11999"/>
    <cellStyle name="Total 2 3 8 6" xfId="14469"/>
    <cellStyle name="Total 2 3 8 7" xfId="16715"/>
    <cellStyle name="Total 2 3 8 8" xfId="20113"/>
    <cellStyle name="Total 2 3 8 9" xfId="20520"/>
    <cellStyle name="Total 2 3 9" xfId="2124"/>
    <cellStyle name="Total 2 3 9 10" xfId="19852"/>
    <cellStyle name="Total 2 3 9 2" xfId="5352"/>
    <cellStyle name="Total 2 3 9 3" xfId="7878"/>
    <cellStyle name="Total 2 3 9 4" xfId="10394"/>
    <cellStyle name="Total 2 3 9 5" xfId="12697"/>
    <cellStyle name="Total 2 3 9 6" xfId="15162"/>
    <cellStyle name="Total 2 3 9 7" xfId="17406"/>
    <cellStyle name="Total 2 3 9 8" xfId="19943"/>
    <cellStyle name="Total 2 3 9 9" xfId="20391"/>
    <cellStyle name="Total 2 30" xfId="19775"/>
    <cellStyle name="Total 2 4" xfId="386"/>
    <cellStyle name="Total 2 4 10" xfId="2690"/>
    <cellStyle name="Total 2 4 10 2" xfId="5917"/>
    <cellStyle name="Total 2 4 10 3" xfId="8444"/>
    <cellStyle name="Total 2 4 10 4" xfId="10958"/>
    <cellStyle name="Total 2 4 10 5" xfId="13262"/>
    <cellStyle name="Total 2 4 10 6" xfId="15726"/>
    <cellStyle name="Total 2 4 10 7" xfId="17968"/>
    <cellStyle name="Total 2 4 11" xfId="2864"/>
    <cellStyle name="Total 2 4 11 2" xfId="6090"/>
    <cellStyle name="Total 2 4 11 3" xfId="8618"/>
    <cellStyle name="Total 2 4 11 4" xfId="11131"/>
    <cellStyle name="Total 2 4 11 5" xfId="13435"/>
    <cellStyle name="Total 2 4 11 6" xfId="15898"/>
    <cellStyle name="Total 2 4 11 7" xfId="18141"/>
    <cellStyle name="Total 2 4 12" xfId="2639"/>
    <cellStyle name="Total 2 4 12 2" xfId="5866"/>
    <cellStyle name="Total 2 4 12 3" xfId="8393"/>
    <cellStyle name="Total 2 4 12 4" xfId="10907"/>
    <cellStyle name="Total 2 4 12 5" xfId="13211"/>
    <cellStyle name="Total 2 4 12 6" xfId="15675"/>
    <cellStyle name="Total 2 4 12 7" xfId="17918"/>
    <cellStyle name="Total 2 4 13" xfId="959"/>
    <cellStyle name="Total 2 4 13 2" xfId="4222"/>
    <cellStyle name="Total 2 4 13 3" xfId="6763"/>
    <cellStyle name="Total 2 4 13 4" xfId="9293"/>
    <cellStyle name="Total 2 4 13 5" xfId="3542"/>
    <cellStyle name="Total 2 4 13 6" xfId="14092"/>
    <cellStyle name="Total 2 4 13 7" xfId="9429"/>
    <cellStyle name="Total 2 4 14" xfId="4089"/>
    <cellStyle name="Total 2 4 15" xfId="6925"/>
    <cellStyle name="Total 2 4 16" xfId="9265"/>
    <cellStyle name="Total 2 4 17" xfId="9499"/>
    <cellStyle name="Total 2 4 18" xfId="18972"/>
    <cellStyle name="Total 2 4 19" xfId="19116"/>
    <cellStyle name="Total 2 4 2" xfId="606"/>
    <cellStyle name="Total 2 4 2 10" xfId="1177"/>
    <cellStyle name="Total 2 4 2 10 2" xfId="4409"/>
    <cellStyle name="Total 2 4 2 10 3" xfId="6944"/>
    <cellStyle name="Total 2 4 2 10 4" xfId="9474"/>
    <cellStyle name="Total 2 4 2 10 5" xfId="11778"/>
    <cellStyle name="Total 2 4 2 10 6" xfId="14241"/>
    <cellStyle name="Total 2 4 2 10 7" xfId="16508"/>
    <cellStyle name="Total 2 4 2 11" xfId="3917"/>
    <cellStyle name="Total 2 4 2 12" xfId="3931"/>
    <cellStyle name="Total 2 4 2 13" xfId="9451"/>
    <cellStyle name="Total 2 4 2 14" xfId="14151"/>
    <cellStyle name="Total 2 4 2 15" xfId="20120"/>
    <cellStyle name="Total 2 4 2 16" xfId="20761"/>
    <cellStyle name="Total 2 4 2 2" xfId="1889"/>
    <cellStyle name="Total 2 4 2 2 2" xfId="5118"/>
    <cellStyle name="Total 2 4 2 2 3" xfId="7643"/>
    <cellStyle name="Total 2 4 2 2 4" xfId="10160"/>
    <cellStyle name="Total 2 4 2 2 5" xfId="12464"/>
    <cellStyle name="Total 2 4 2 2 6" xfId="14928"/>
    <cellStyle name="Total 2 4 2 2 7" xfId="17173"/>
    <cellStyle name="Total 2 4 2 3" xfId="2138"/>
    <cellStyle name="Total 2 4 2 3 2" xfId="5366"/>
    <cellStyle name="Total 2 4 2 3 3" xfId="7892"/>
    <cellStyle name="Total 2 4 2 3 4" xfId="10408"/>
    <cellStyle name="Total 2 4 2 3 5" xfId="12711"/>
    <cellStyle name="Total 2 4 2 3 6" xfId="15176"/>
    <cellStyle name="Total 2 4 2 3 7" xfId="17420"/>
    <cellStyle name="Total 2 4 2 4" xfId="2390"/>
    <cellStyle name="Total 2 4 2 4 2" xfId="5617"/>
    <cellStyle name="Total 2 4 2 4 3" xfId="8144"/>
    <cellStyle name="Total 2 4 2 4 4" xfId="10658"/>
    <cellStyle name="Total 2 4 2 4 5" xfId="12962"/>
    <cellStyle name="Total 2 4 2 4 6" xfId="15426"/>
    <cellStyle name="Total 2 4 2 4 7" xfId="17670"/>
    <cellStyle name="Total 2 4 2 5" xfId="1398"/>
    <cellStyle name="Total 2 4 2 5 2" xfId="4627"/>
    <cellStyle name="Total 2 4 2 5 3" xfId="7152"/>
    <cellStyle name="Total 2 4 2 5 4" xfId="9679"/>
    <cellStyle name="Total 2 4 2 5 5" xfId="11973"/>
    <cellStyle name="Total 2 4 2 5 6" xfId="14443"/>
    <cellStyle name="Total 2 4 2 5 7" xfId="16689"/>
    <cellStyle name="Total 2 4 2 6" xfId="2852"/>
    <cellStyle name="Total 2 4 2 6 2" xfId="6078"/>
    <cellStyle name="Total 2 4 2 6 3" xfId="8606"/>
    <cellStyle name="Total 2 4 2 6 4" xfId="11119"/>
    <cellStyle name="Total 2 4 2 6 5" xfId="13423"/>
    <cellStyle name="Total 2 4 2 6 6" xfId="15886"/>
    <cellStyle name="Total 2 4 2 6 7" xfId="18129"/>
    <cellStyle name="Total 2 4 2 7" xfId="3040"/>
    <cellStyle name="Total 2 4 2 7 2" xfId="6266"/>
    <cellStyle name="Total 2 4 2 7 3" xfId="8794"/>
    <cellStyle name="Total 2 4 2 7 4" xfId="11306"/>
    <cellStyle name="Total 2 4 2 7 5" xfId="13611"/>
    <cellStyle name="Total 2 4 2 7 6" xfId="16074"/>
    <cellStyle name="Total 2 4 2 7 7" xfId="18316"/>
    <cellStyle name="Total 2 4 2 8" xfId="3243"/>
    <cellStyle name="Total 2 4 2 8 2" xfId="6468"/>
    <cellStyle name="Total 2 4 2 8 3" xfId="8997"/>
    <cellStyle name="Total 2 4 2 8 4" xfId="11508"/>
    <cellStyle name="Total 2 4 2 8 5" xfId="13812"/>
    <cellStyle name="Total 2 4 2 8 6" xfId="16277"/>
    <cellStyle name="Total 2 4 2 8 7" xfId="18516"/>
    <cellStyle name="Total 2 4 2 9" xfId="3424"/>
    <cellStyle name="Total 2 4 2 9 2" xfId="6649"/>
    <cellStyle name="Total 2 4 2 9 3" xfId="9178"/>
    <cellStyle name="Total 2 4 2 9 4" xfId="11689"/>
    <cellStyle name="Total 2 4 2 9 5" xfId="13993"/>
    <cellStyle name="Total 2 4 2 9 6" xfId="16458"/>
    <cellStyle name="Total 2 4 2 9 7" xfId="18697"/>
    <cellStyle name="Total 2 4 20" xfId="19150"/>
    <cellStyle name="Total 2 4 21" xfId="19184"/>
    <cellStyle name="Total 2 4 22" xfId="19214"/>
    <cellStyle name="Total 2 4 23" xfId="19237"/>
    <cellStyle name="Total 2 4 24" xfId="19265"/>
    <cellStyle name="Total 2 4 25" xfId="19568"/>
    <cellStyle name="Total 2 4 26" xfId="19600"/>
    <cellStyle name="Total 2 4 27" xfId="19626"/>
    <cellStyle name="Total 2 4 28" xfId="19649"/>
    <cellStyle name="Total 2 4 29" xfId="19781"/>
    <cellStyle name="Total 2 4 3" xfId="715"/>
    <cellStyle name="Total 2 4 3 10" xfId="1284"/>
    <cellStyle name="Total 2 4 3 10 2" xfId="4513"/>
    <cellStyle name="Total 2 4 3 10 3" xfId="7039"/>
    <cellStyle name="Total 2 4 3 10 4" xfId="9567"/>
    <cellStyle name="Total 2 4 3 10 5" xfId="11862"/>
    <cellStyle name="Total 2 4 3 10 6" xfId="14329"/>
    <cellStyle name="Total 2 4 3 10 7" xfId="16579"/>
    <cellStyle name="Total 2 4 3 11" xfId="4014"/>
    <cellStyle name="Total 2 4 3 12" xfId="3622"/>
    <cellStyle name="Total 2 4 3 13" xfId="3454"/>
    <cellStyle name="Total 2 4 3 14" xfId="3942"/>
    <cellStyle name="Total 2 4 3 15" xfId="20149"/>
    <cellStyle name="Total 2 4 3 16" xfId="20791"/>
    <cellStyle name="Total 2 4 3 2" xfId="1993"/>
    <cellStyle name="Total 2 4 3 2 2" xfId="5222"/>
    <cellStyle name="Total 2 4 3 2 3" xfId="7747"/>
    <cellStyle name="Total 2 4 3 2 4" xfId="10263"/>
    <cellStyle name="Total 2 4 3 2 5" xfId="12567"/>
    <cellStyle name="Total 2 4 3 2 6" xfId="15032"/>
    <cellStyle name="Total 2 4 3 2 7" xfId="17276"/>
    <cellStyle name="Total 2 4 3 3" xfId="2239"/>
    <cellStyle name="Total 2 4 3 3 2" xfId="5466"/>
    <cellStyle name="Total 2 4 3 3 3" xfId="7993"/>
    <cellStyle name="Total 2 4 3 3 4" xfId="10507"/>
    <cellStyle name="Total 2 4 3 3 5" xfId="12811"/>
    <cellStyle name="Total 2 4 3 3 6" xfId="15275"/>
    <cellStyle name="Total 2 4 3 3 7" xfId="17519"/>
    <cellStyle name="Total 2 4 3 4" xfId="2489"/>
    <cellStyle name="Total 2 4 3 4 2" xfId="5716"/>
    <cellStyle name="Total 2 4 3 4 3" xfId="8243"/>
    <cellStyle name="Total 2 4 3 4 4" xfId="10757"/>
    <cellStyle name="Total 2 4 3 4 5" xfId="13061"/>
    <cellStyle name="Total 2 4 3 4 6" xfId="15525"/>
    <cellStyle name="Total 2 4 3 4 7" xfId="17769"/>
    <cellStyle name="Total 2 4 3 5" xfId="2717"/>
    <cellStyle name="Total 2 4 3 5 2" xfId="5943"/>
    <cellStyle name="Total 2 4 3 5 3" xfId="8471"/>
    <cellStyle name="Total 2 4 3 5 4" xfId="10985"/>
    <cellStyle name="Total 2 4 3 5 5" xfId="13288"/>
    <cellStyle name="Total 2 4 3 5 6" xfId="15753"/>
    <cellStyle name="Total 2 4 3 5 7" xfId="17994"/>
    <cellStyle name="Total 2 4 3 6" xfId="2947"/>
    <cellStyle name="Total 2 4 3 6 2" xfId="6173"/>
    <cellStyle name="Total 2 4 3 6 3" xfId="8701"/>
    <cellStyle name="Total 2 4 3 6 4" xfId="11214"/>
    <cellStyle name="Total 2 4 3 6 5" xfId="13518"/>
    <cellStyle name="Total 2 4 3 6 6" xfId="15981"/>
    <cellStyle name="Total 2 4 3 6 7" xfId="18224"/>
    <cellStyle name="Total 2 4 3 7" xfId="3131"/>
    <cellStyle name="Total 2 4 3 7 2" xfId="6356"/>
    <cellStyle name="Total 2 4 3 7 3" xfId="8885"/>
    <cellStyle name="Total 2 4 3 7 4" xfId="11396"/>
    <cellStyle name="Total 2 4 3 7 5" xfId="13701"/>
    <cellStyle name="Total 2 4 3 7 6" xfId="16165"/>
    <cellStyle name="Total 2 4 3 7 7" xfId="18405"/>
    <cellStyle name="Total 2 4 3 8" xfId="3330"/>
    <cellStyle name="Total 2 4 3 8 2" xfId="6555"/>
    <cellStyle name="Total 2 4 3 8 3" xfId="9084"/>
    <cellStyle name="Total 2 4 3 8 4" xfId="11595"/>
    <cellStyle name="Total 2 4 3 8 5" xfId="13899"/>
    <cellStyle name="Total 2 4 3 8 6" xfId="16364"/>
    <cellStyle name="Total 2 4 3 8 7" xfId="18603"/>
    <cellStyle name="Total 2 4 3 9" xfId="2284"/>
    <cellStyle name="Total 2 4 3 9 2" xfId="5511"/>
    <cellStyle name="Total 2 4 3 9 3" xfId="8038"/>
    <cellStyle name="Total 2 4 3 9 4" xfId="10552"/>
    <cellStyle name="Total 2 4 3 9 5" xfId="12856"/>
    <cellStyle name="Total 2 4 3 9 6" xfId="15320"/>
    <cellStyle name="Total 2 4 3 9 7" xfId="17564"/>
    <cellStyle name="Total 2 4 30" xfId="21167"/>
    <cellStyle name="Total 2 4 4" xfId="720"/>
    <cellStyle name="Total 2 4 4 10" xfId="1289"/>
    <cellStyle name="Total 2 4 4 10 2" xfId="4518"/>
    <cellStyle name="Total 2 4 4 10 3" xfId="7044"/>
    <cellStyle name="Total 2 4 4 10 4" xfId="9572"/>
    <cellStyle name="Total 2 4 4 10 5" xfId="11867"/>
    <cellStyle name="Total 2 4 4 10 6" xfId="14334"/>
    <cellStyle name="Total 2 4 4 10 7" xfId="16584"/>
    <cellStyle name="Total 2 4 4 11" xfId="4019"/>
    <cellStyle name="Total 2 4 4 12" xfId="3632"/>
    <cellStyle name="Total 2 4 4 13" xfId="6884"/>
    <cellStyle name="Total 2 4 4 14" xfId="6750"/>
    <cellStyle name="Total 2 4 4 15" xfId="20187"/>
    <cellStyle name="Total 2 4 4 16" xfId="20825"/>
    <cellStyle name="Total 2 4 4 2" xfId="1998"/>
    <cellStyle name="Total 2 4 4 2 2" xfId="5227"/>
    <cellStyle name="Total 2 4 4 2 3" xfId="7752"/>
    <cellStyle name="Total 2 4 4 2 4" xfId="10268"/>
    <cellStyle name="Total 2 4 4 2 5" xfId="12572"/>
    <cellStyle name="Total 2 4 4 2 6" xfId="15037"/>
    <cellStyle name="Total 2 4 4 2 7" xfId="17281"/>
    <cellStyle name="Total 2 4 4 3" xfId="2244"/>
    <cellStyle name="Total 2 4 4 3 2" xfId="5471"/>
    <cellStyle name="Total 2 4 4 3 3" xfId="7998"/>
    <cellStyle name="Total 2 4 4 3 4" xfId="10512"/>
    <cellStyle name="Total 2 4 4 3 5" xfId="12816"/>
    <cellStyle name="Total 2 4 4 3 6" xfId="15280"/>
    <cellStyle name="Total 2 4 4 3 7" xfId="17524"/>
    <cellStyle name="Total 2 4 4 4" xfId="2494"/>
    <cellStyle name="Total 2 4 4 4 2" xfId="5721"/>
    <cellStyle name="Total 2 4 4 4 3" xfId="8248"/>
    <cellStyle name="Total 2 4 4 4 4" xfId="10762"/>
    <cellStyle name="Total 2 4 4 4 5" xfId="13066"/>
    <cellStyle name="Total 2 4 4 4 6" xfId="15530"/>
    <cellStyle name="Total 2 4 4 4 7" xfId="17774"/>
    <cellStyle name="Total 2 4 4 5" xfId="2722"/>
    <cellStyle name="Total 2 4 4 5 2" xfId="5948"/>
    <cellStyle name="Total 2 4 4 5 3" xfId="8476"/>
    <cellStyle name="Total 2 4 4 5 4" xfId="10990"/>
    <cellStyle name="Total 2 4 4 5 5" xfId="13293"/>
    <cellStyle name="Total 2 4 4 5 6" xfId="15758"/>
    <cellStyle name="Total 2 4 4 5 7" xfId="17999"/>
    <cellStyle name="Total 2 4 4 6" xfId="2952"/>
    <cellStyle name="Total 2 4 4 6 2" xfId="6178"/>
    <cellStyle name="Total 2 4 4 6 3" xfId="8706"/>
    <cellStyle name="Total 2 4 4 6 4" xfId="11219"/>
    <cellStyle name="Total 2 4 4 6 5" xfId="13523"/>
    <cellStyle name="Total 2 4 4 6 6" xfId="15986"/>
    <cellStyle name="Total 2 4 4 6 7" xfId="18229"/>
    <cellStyle name="Total 2 4 4 7" xfId="3136"/>
    <cellStyle name="Total 2 4 4 7 2" xfId="6361"/>
    <cellStyle name="Total 2 4 4 7 3" xfId="8890"/>
    <cellStyle name="Total 2 4 4 7 4" xfId="11401"/>
    <cellStyle name="Total 2 4 4 7 5" xfId="13706"/>
    <cellStyle name="Total 2 4 4 7 6" xfId="16170"/>
    <cellStyle name="Total 2 4 4 7 7" xfId="18410"/>
    <cellStyle name="Total 2 4 4 8" xfId="3335"/>
    <cellStyle name="Total 2 4 4 8 2" xfId="6560"/>
    <cellStyle name="Total 2 4 4 8 3" xfId="9089"/>
    <cellStyle name="Total 2 4 4 8 4" xfId="11600"/>
    <cellStyle name="Total 2 4 4 8 5" xfId="13904"/>
    <cellStyle name="Total 2 4 4 8 6" xfId="16369"/>
    <cellStyle name="Total 2 4 4 8 7" xfId="18608"/>
    <cellStyle name="Total 2 4 4 9" xfId="3058"/>
    <cellStyle name="Total 2 4 4 9 2" xfId="6284"/>
    <cellStyle name="Total 2 4 4 9 3" xfId="8812"/>
    <cellStyle name="Total 2 4 4 9 4" xfId="11324"/>
    <cellStyle name="Total 2 4 4 9 5" xfId="13629"/>
    <cellStyle name="Total 2 4 4 9 6" xfId="16092"/>
    <cellStyle name="Total 2 4 4 9 7" xfId="18334"/>
    <cellStyle name="Total 2 4 5" xfId="433"/>
    <cellStyle name="Total 2 4 5 10" xfId="1005"/>
    <cellStyle name="Total 2 4 5 10 2" xfId="4268"/>
    <cellStyle name="Total 2 4 5 10 3" xfId="6809"/>
    <cellStyle name="Total 2 4 5 10 4" xfId="9338"/>
    <cellStyle name="Total 2 4 5 10 5" xfId="3579"/>
    <cellStyle name="Total 2 4 5 10 6" xfId="14137"/>
    <cellStyle name="Total 2 4 5 10 7" xfId="4203"/>
    <cellStyle name="Total 2 4 5 11" xfId="3780"/>
    <cellStyle name="Total 2 4 5 12" xfId="3563"/>
    <cellStyle name="Total 2 4 5 13" xfId="3580"/>
    <cellStyle name="Total 2 4 5 14" xfId="6893"/>
    <cellStyle name="Total 2 4 5 15" xfId="20580"/>
    <cellStyle name="Total 2 4 5 16" xfId="20866"/>
    <cellStyle name="Total 2 4 5 2" xfId="1736"/>
    <cellStyle name="Total 2 4 5 2 2" xfId="4965"/>
    <cellStyle name="Total 2 4 5 2 3" xfId="7490"/>
    <cellStyle name="Total 2 4 5 2 4" xfId="10010"/>
    <cellStyle name="Total 2 4 5 2 5" xfId="12311"/>
    <cellStyle name="Total 2 4 5 2 6" xfId="14777"/>
    <cellStyle name="Total 2 4 5 2 7" xfId="17022"/>
    <cellStyle name="Total 2 4 5 3" xfId="1400"/>
    <cellStyle name="Total 2 4 5 3 2" xfId="4629"/>
    <cellStyle name="Total 2 4 5 3 3" xfId="7154"/>
    <cellStyle name="Total 2 4 5 3 4" xfId="9681"/>
    <cellStyle name="Total 2 4 5 3 5" xfId="11975"/>
    <cellStyle name="Total 2 4 5 3 6" xfId="14445"/>
    <cellStyle name="Total 2 4 5 3 7" xfId="16691"/>
    <cellStyle name="Total 2 4 5 4" xfId="1477"/>
    <cellStyle name="Total 2 4 5 4 2" xfId="4706"/>
    <cellStyle name="Total 2 4 5 4 3" xfId="7231"/>
    <cellStyle name="Total 2 4 5 4 4" xfId="9758"/>
    <cellStyle name="Total 2 4 5 4 5" xfId="12052"/>
    <cellStyle name="Total 2 4 5 4 6" xfId="14522"/>
    <cellStyle name="Total 2 4 5 4 7" xfId="16768"/>
    <cellStyle name="Total 2 4 5 5" xfId="1851"/>
    <cellStyle name="Total 2 4 5 5 2" xfId="5080"/>
    <cellStyle name="Total 2 4 5 5 3" xfId="7605"/>
    <cellStyle name="Total 2 4 5 5 4" xfId="10122"/>
    <cellStyle name="Total 2 4 5 5 5" xfId="12426"/>
    <cellStyle name="Total 2 4 5 5 6" xfId="14890"/>
    <cellStyle name="Total 2 4 5 5 7" xfId="17135"/>
    <cellStyle name="Total 2 4 5 6" xfId="2161"/>
    <cellStyle name="Total 2 4 5 6 2" xfId="5389"/>
    <cellStyle name="Total 2 4 5 6 3" xfId="7915"/>
    <cellStyle name="Total 2 4 5 6 4" xfId="10431"/>
    <cellStyle name="Total 2 4 5 6 5" xfId="12734"/>
    <cellStyle name="Total 2 4 5 6 6" xfId="15199"/>
    <cellStyle name="Total 2 4 5 6 7" xfId="17443"/>
    <cellStyle name="Total 2 4 5 7" xfId="2883"/>
    <cellStyle name="Total 2 4 5 7 2" xfId="6109"/>
    <cellStyle name="Total 2 4 5 7 3" xfId="8637"/>
    <cellStyle name="Total 2 4 5 7 4" xfId="11150"/>
    <cellStyle name="Total 2 4 5 7 5" xfId="13454"/>
    <cellStyle name="Total 2 4 5 7 6" xfId="15917"/>
    <cellStyle name="Total 2 4 5 7 7" xfId="18160"/>
    <cellStyle name="Total 2 4 5 8" xfId="1579"/>
    <cellStyle name="Total 2 4 5 8 2" xfId="4808"/>
    <cellStyle name="Total 2 4 5 8 3" xfId="7333"/>
    <cellStyle name="Total 2 4 5 8 4" xfId="9859"/>
    <cellStyle name="Total 2 4 5 8 5" xfId="12154"/>
    <cellStyle name="Total 2 4 5 8 6" xfId="14623"/>
    <cellStyle name="Total 2 4 5 8 7" xfId="16868"/>
    <cellStyle name="Total 2 4 5 9" xfId="3404"/>
    <cellStyle name="Total 2 4 5 9 2" xfId="6629"/>
    <cellStyle name="Total 2 4 5 9 3" xfId="9158"/>
    <cellStyle name="Total 2 4 5 9 4" xfId="11669"/>
    <cellStyle name="Total 2 4 5 9 5" xfId="13973"/>
    <cellStyle name="Total 2 4 5 9 6" xfId="16438"/>
    <cellStyle name="Total 2 4 5 9 7" xfId="18677"/>
    <cellStyle name="Total 2 4 6" xfId="1689"/>
    <cellStyle name="Total 2 4 6 10" xfId="20898"/>
    <cellStyle name="Total 2 4 6 2" xfId="4918"/>
    <cellStyle name="Total 2 4 6 3" xfId="7443"/>
    <cellStyle name="Total 2 4 6 4" xfId="9965"/>
    <cellStyle name="Total 2 4 6 5" xfId="12264"/>
    <cellStyle name="Total 2 4 6 6" xfId="14731"/>
    <cellStyle name="Total 2 4 6 7" xfId="16976"/>
    <cellStyle name="Total 2 4 6 8" xfId="20259"/>
    <cellStyle name="Total 2 4 6 9" xfId="20612"/>
    <cellStyle name="Total 2 4 7" xfId="1462"/>
    <cellStyle name="Total 2 4 7 10" xfId="20931"/>
    <cellStyle name="Total 2 4 7 2" xfId="4691"/>
    <cellStyle name="Total 2 4 7 3" xfId="7216"/>
    <cellStyle name="Total 2 4 7 4" xfId="9743"/>
    <cellStyle name="Total 2 4 7 5" xfId="12037"/>
    <cellStyle name="Total 2 4 7 6" xfId="14507"/>
    <cellStyle name="Total 2 4 7 7" xfId="16753"/>
    <cellStyle name="Total 2 4 7 8" xfId="20294"/>
    <cellStyle name="Total 2 4 7 9" xfId="20646"/>
    <cellStyle name="Total 2 4 8" xfId="2355"/>
    <cellStyle name="Total 2 4 8 10" xfId="20960"/>
    <cellStyle name="Total 2 4 8 2" xfId="5582"/>
    <cellStyle name="Total 2 4 8 3" xfId="8109"/>
    <cellStyle name="Total 2 4 8 4" xfId="10623"/>
    <cellStyle name="Total 2 4 8 5" xfId="12927"/>
    <cellStyle name="Total 2 4 8 6" xfId="15391"/>
    <cellStyle name="Total 2 4 8 7" xfId="17635"/>
    <cellStyle name="Total 2 4 8 8" xfId="20323"/>
    <cellStyle name="Total 2 4 8 9" xfId="20675"/>
    <cellStyle name="Total 2 4 9" xfId="2418"/>
    <cellStyle name="Total 2 4 9 10" xfId="20983"/>
    <cellStyle name="Total 2 4 9 2" xfId="5645"/>
    <cellStyle name="Total 2 4 9 3" xfId="8172"/>
    <cellStyle name="Total 2 4 9 4" xfId="10686"/>
    <cellStyle name="Total 2 4 9 5" xfId="12990"/>
    <cellStyle name="Total 2 4 9 6" xfId="15454"/>
    <cellStyle name="Total 2 4 9 7" xfId="17698"/>
    <cellStyle name="Total 2 4 9 8" xfId="20346"/>
    <cellStyle name="Total 2 4 9 9" xfId="20698"/>
    <cellStyle name="Total 2 5" xfId="506"/>
    <cellStyle name="Total 2 5 10" xfId="1077"/>
    <cellStyle name="Total 2 5 10 2" xfId="4326"/>
    <cellStyle name="Total 2 5 10 3" xfId="6868"/>
    <cellStyle name="Total 2 5 10 4" xfId="9399"/>
    <cellStyle name="Total 2 5 10 5" xfId="11724"/>
    <cellStyle name="Total 2 5 10 6" xfId="14185"/>
    <cellStyle name="Total 2 5 10 7" xfId="16477"/>
    <cellStyle name="Total 2 5 11" xfId="3836"/>
    <cellStyle name="Total 2 5 12" xfId="3859"/>
    <cellStyle name="Total 2 5 13" xfId="8342"/>
    <cellStyle name="Total 2 5 14" xfId="6932"/>
    <cellStyle name="Total 2 5 15" xfId="20028"/>
    <cellStyle name="Total 2 5 16" xfId="19886"/>
    <cellStyle name="Total 2 5 2" xfId="1798"/>
    <cellStyle name="Total 2 5 2 2" xfId="5027"/>
    <cellStyle name="Total 2 5 2 3" xfId="7552"/>
    <cellStyle name="Total 2 5 2 4" xfId="10071"/>
    <cellStyle name="Total 2 5 2 5" xfId="12373"/>
    <cellStyle name="Total 2 5 2 6" xfId="14839"/>
    <cellStyle name="Total 2 5 2 7" xfId="17083"/>
    <cellStyle name="Total 2 5 3" xfId="2059"/>
    <cellStyle name="Total 2 5 3 2" xfId="5287"/>
    <cellStyle name="Total 2 5 3 3" xfId="7813"/>
    <cellStyle name="Total 2 5 3 4" xfId="10329"/>
    <cellStyle name="Total 2 5 3 5" xfId="12632"/>
    <cellStyle name="Total 2 5 3 6" xfId="15098"/>
    <cellStyle name="Total 2 5 3 7" xfId="17341"/>
    <cellStyle name="Total 2 5 4" xfId="2304"/>
    <cellStyle name="Total 2 5 4 2" xfId="5531"/>
    <cellStyle name="Total 2 5 4 3" xfId="8058"/>
    <cellStyle name="Total 2 5 4 4" xfId="10572"/>
    <cellStyle name="Total 2 5 4 5" xfId="12876"/>
    <cellStyle name="Total 2 5 4 6" xfId="15340"/>
    <cellStyle name="Total 2 5 4 7" xfId="17584"/>
    <cellStyle name="Total 2 5 5" xfId="1540"/>
    <cellStyle name="Total 2 5 5 2" xfId="4769"/>
    <cellStyle name="Total 2 5 5 3" xfId="7294"/>
    <cellStyle name="Total 2 5 5 4" xfId="9820"/>
    <cellStyle name="Total 2 5 5 5" xfId="12115"/>
    <cellStyle name="Total 2 5 5 6" xfId="14585"/>
    <cellStyle name="Total 2 5 5 7" xfId="16830"/>
    <cellStyle name="Total 2 5 6" xfId="2779"/>
    <cellStyle name="Total 2 5 6 2" xfId="6005"/>
    <cellStyle name="Total 2 5 6 3" xfId="8533"/>
    <cellStyle name="Total 2 5 6 4" xfId="11047"/>
    <cellStyle name="Total 2 5 6 5" xfId="13350"/>
    <cellStyle name="Total 2 5 6 6" xfId="15815"/>
    <cellStyle name="Total 2 5 6 7" xfId="18056"/>
    <cellStyle name="Total 2 5 7" xfId="2692"/>
    <cellStyle name="Total 2 5 7 2" xfId="5919"/>
    <cellStyle name="Total 2 5 7 3" xfId="8446"/>
    <cellStyle name="Total 2 5 7 4" xfId="10960"/>
    <cellStyle name="Total 2 5 7 5" xfId="13264"/>
    <cellStyle name="Total 2 5 7 6" xfId="15728"/>
    <cellStyle name="Total 2 5 7 7" xfId="17970"/>
    <cellStyle name="Total 2 5 8" xfId="3195"/>
    <cellStyle name="Total 2 5 8 2" xfId="6420"/>
    <cellStyle name="Total 2 5 8 3" xfId="8949"/>
    <cellStyle name="Total 2 5 8 4" xfId="11460"/>
    <cellStyle name="Total 2 5 8 5" xfId="13765"/>
    <cellStyle name="Total 2 5 8 6" xfId="16229"/>
    <cellStyle name="Total 2 5 8 7" xfId="18469"/>
    <cellStyle name="Total 2 5 9" xfId="3399"/>
    <cellStyle name="Total 2 5 9 2" xfId="6624"/>
    <cellStyle name="Total 2 5 9 3" xfId="9153"/>
    <cellStyle name="Total 2 5 9 4" xfId="11664"/>
    <cellStyle name="Total 2 5 9 5" xfId="13968"/>
    <cellStyle name="Total 2 5 9 6" xfId="16433"/>
    <cellStyle name="Total 2 5 9 7" xfId="18672"/>
    <cellStyle name="Total 2 6" xfId="710"/>
    <cellStyle name="Total 2 6 10" xfId="1279"/>
    <cellStyle name="Total 2 6 10 2" xfId="4508"/>
    <cellStyle name="Total 2 6 10 3" xfId="7034"/>
    <cellStyle name="Total 2 6 10 4" xfId="9562"/>
    <cellStyle name="Total 2 6 10 5" xfId="11857"/>
    <cellStyle name="Total 2 6 10 6" xfId="14324"/>
    <cellStyle name="Total 2 6 10 7" xfId="16574"/>
    <cellStyle name="Total 2 6 11" xfId="4009"/>
    <cellStyle name="Total 2 6 12" xfId="3489"/>
    <cellStyle name="Total 2 6 13" xfId="9486"/>
    <cellStyle name="Total 2 6 14" xfId="14201"/>
    <cellStyle name="Total 2 6 15" xfId="19959"/>
    <cellStyle name="Total 2 6 16" xfId="19857"/>
    <cellStyle name="Total 2 6 2" xfId="1988"/>
    <cellStyle name="Total 2 6 2 2" xfId="5217"/>
    <cellStyle name="Total 2 6 2 3" xfId="7742"/>
    <cellStyle name="Total 2 6 2 4" xfId="10258"/>
    <cellStyle name="Total 2 6 2 5" xfId="12562"/>
    <cellStyle name="Total 2 6 2 6" xfId="15027"/>
    <cellStyle name="Total 2 6 2 7" xfId="17271"/>
    <cellStyle name="Total 2 6 3" xfId="2234"/>
    <cellStyle name="Total 2 6 3 2" xfId="5461"/>
    <cellStyle name="Total 2 6 3 3" xfId="7988"/>
    <cellStyle name="Total 2 6 3 4" xfId="10502"/>
    <cellStyle name="Total 2 6 3 5" xfId="12806"/>
    <cellStyle name="Total 2 6 3 6" xfId="15270"/>
    <cellStyle name="Total 2 6 3 7" xfId="17514"/>
    <cellStyle name="Total 2 6 4" xfId="2484"/>
    <cellStyle name="Total 2 6 4 2" xfId="5711"/>
    <cellStyle name="Total 2 6 4 3" xfId="8238"/>
    <cellStyle name="Total 2 6 4 4" xfId="10752"/>
    <cellStyle name="Total 2 6 4 5" xfId="13056"/>
    <cellStyle name="Total 2 6 4 6" xfId="15520"/>
    <cellStyle name="Total 2 6 4 7" xfId="17764"/>
    <cellStyle name="Total 2 6 5" xfId="2712"/>
    <cellStyle name="Total 2 6 5 2" xfId="5938"/>
    <cellStyle name="Total 2 6 5 3" xfId="8466"/>
    <cellStyle name="Total 2 6 5 4" xfId="10980"/>
    <cellStyle name="Total 2 6 5 5" xfId="13283"/>
    <cellStyle name="Total 2 6 5 6" xfId="15748"/>
    <cellStyle name="Total 2 6 5 7" xfId="17989"/>
    <cellStyle name="Total 2 6 6" xfId="2942"/>
    <cellStyle name="Total 2 6 6 2" xfId="6168"/>
    <cellStyle name="Total 2 6 6 3" xfId="8696"/>
    <cellStyle name="Total 2 6 6 4" xfId="11209"/>
    <cellStyle name="Total 2 6 6 5" xfId="13513"/>
    <cellStyle name="Total 2 6 6 6" xfId="15976"/>
    <cellStyle name="Total 2 6 6 7" xfId="18219"/>
    <cellStyle name="Total 2 6 7" xfId="3126"/>
    <cellStyle name="Total 2 6 7 2" xfId="6351"/>
    <cellStyle name="Total 2 6 7 3" xfId="8880"/>
    <cellStyle name="Total 2 6 7 4" xfId="11391"/>
    <cellStyle name="Total 2 6 7 5" xfId="13696"/>
    <cellStyle name="Total 2 6 7 6" xfId="16160"/>
    <cellStyle name="Total 2 6 7 7" xfId="18400"/>
    <cellStyle name="Total 2 6 8" xfId="3325"/>
    <cellStyle name="Total 2 6 8 2" xfId="6550"/>
    <cellStyle name="Total 2 6 8 3" xfId="9079"/>
    <cellStyle name="Total 2 6 8 4" xfId="11590"/>
    <cellStyle name="Total 2 6 8 5" xfId="13894"/>
    <cellStyle name="Total 2 6 8 6" xfId="16359"/>
    <cellStyle name="Total 2 6 8 7" xfId="18598"/>
    <cellStyle name="Total 2 6 9" xfId="3391"/>
    <cellStyle name="Total 2 6 9 2" xfId="6616"/>
    <cellStyle name="Total 2 6 9 3" xfId="9145"/>
    <cellStyle name="Total 2 6 9 4" xfId="11656"/>
    <cellStyle name="Total 2 6 9 5" xfId="13960"/>
    <cellStyle name="Total 2 6 9 6" xfId="16425"/>
    <cellStyle name="Total 2 6 9 7" xfId="18664"/>
    <cellStyle name="Total 2 7" xfId="748"/>
    <cellStyle name="Total 2 7 10" xfId="1317"/>
    <cellStyle name="Total 2 7 10 2" xfId="4546"/>
    <cellStyle name="Total 2 7 10 3" xfId="7072"/>
    <cellStyle name="Total 2 7 10 4" xfId="9600"/>
    <cellStyle name="Total 2 7 10 5" xfId="11895"/>
    <cellStyle name="Total 2 7 10 6" xfId="14362"/>
    <cellStyle name="Total 2 7 10 7" xfId="16612"/>
    <cellStyle name="Total 2 7 11" xfId="4047"/>
    <cellStyle name="Total 2 7 12" xfId="4454"/>
    <cellStyle name="Total 2 7 13" xfId="4389"/>
    <cellStyle name="Total 2 7 14" xfId="9439"/>
    <cellStyle name="Total 2 7 15" xfId="19996"/>
    <cellStyle name="Total 2 7 16" xfId="20433"/>
    <cellStyle name="Total 2 7 17" xfId="20508"/>
    <cellStyle name="Total 2 7 2" xfId="2026"/>
    <cellStyle name="Total 2 7 2 2" xfId="5255"/>
    <cellStyle name="Total 2 7 2 3" xfId="7780"/>
    <cellStyle name="Total 2 7 2 4" xfId="10296"/>
    <cellStyle name="Total 2 7 2 5" xfId="12600"/>
    <cellStyle name="Total 2 7 2 6" xfId="15065"/>
    <cellStyle name="Total 2 7 2 7" xfId="17309"/>
    <cellStyle name="Total 2 7 3" xfId="2272"/>
    <cellStyle name="Total 2 7 3 2" xfId="5499"/>
    <cellStyle name="Total 2 7 3 3" xfId="8026"/>
    <cellStyle name="Total 2 7 3 4" xfId="10540"/>
    <cellStyle name="Total 2 7 3 5" xfId="12844"/>
    <cellStyle name="Total 2 7 3 6" xfId="15308"/>
    <cellStyle name="Total 2 7 3 7" xfId="17552"/>
    <cellStyle name="Total 2 7 4" xfId="2522"/>
    <cellStyle name="Total 2 7 4 2" xfId="5749"/>
    <cellStyle name="Total 2 7 4 3" xfId="8276"/>
    <cellStyle name="Total 2 7 4 4" xfId="10790"/>
    <cellStyle name="Total 2 7 4 5" xfId="13094"/>
    <cellStyle name="Total 2 7 4 6" xfId="15558"/>
    <cellStyle name="Total 2 7 4 7" xfId="17802"/>
    <cellStyle name="Total 2 7 5" xfId="2750"/>
    <cellStyle name="Total 2 7 5 2" xfId="5976"/>
    <cellStyle name="Total 2 7 5 3" xfId="8504"/>
    <cellStyle name="Total 2 7 5 4" xfId="11018"/>
    <cellStyle name="Total 2 7 5 5" xfId="13321"/>
    <cellStyle name="Total 2 7 5 6" xfId="15786"/>
    <cellStyle name="Total 2 7 5 7" xfId="18027"/>
    <cellStyle name="Total 2 7 6" xfId="2980"/>
    <cellStyle name="Total 2 7 6 2" xfId="6206"/>
    <cellStyle name="Total 2 7 6 3" xfId="8734"/>
    <cellStyle name="Total 2 7 6 4" xfId="11247"/>
    <cellStyle name="Total 2 7 6 5" xfId="13551"/>
    <cellStyle name="Total 2 7 6 6" xfId="16014"/>
    <cellStyle name="Total 2 7 6 7" xfId="18257"/>
    <cellStyle name="Total 2 7 7" xfId="3164"/>
    <cellStyle name="Total 2 7 7 2" xfId="6389"/>
    <cellStyle name="Total 2 7 7 3" xfId="8918"/>
    <cellStyle name="Total 2 7 7 4" xfId="11429"/>
    <cellStyle name="Total 2 7 7 5" xfId="13734"/>
    <cellStyle name="Total 2 7 7 6" xfId="16198"/>
    <cellStyle name="Total 2 7 7 7" xfId="18438"/>
    <cellStyle name="Total 2 7 8" xfId="3363"/>
    <cellStyle name="Total 2 7 8 2" xfId="6588"/>
    <cellStyle name="Total 2 7 8 3" xfId="9117"/>
    <cellStyle name="Total 2 7 8 4" xfId="11628"/>
    <cellStyle name="Total 2 7 8 5" xfId="13932"/>
    <cellStyle name="Total 2 7 8 6" xfId="16397"/>
    <cellStyle name="Total 2 7 8 7" xfId="18636"/>
    <cellStyle name="Total 2 7 9" xfId="2823"/>
    <cellStyle name="Total 2 7 9 2" xfId="6049"/>
    <cellStyle name="Total 2 7 9 3" xfId="8577"/>
    <cellStyle name="Total 2 7 9 4" xfId="11090"/>
    <cellStyle name="Total 2 7 9 5" xfId="13394"/>
    <cellStyle name="Total 2 7 9 6" xfId="15858"/>
    <cellStyle name="Total 2 7 9 7" xfId="18100"/>
    <cellStyle name="Total 2 8" xfId="663"/>
    <cellStyle name="Total 2 8 10" xfId="1232"/>
    <cellStyle name="Total 2 8 10 2" xfId="4461"/>
    <cellStyle name="Total 2 8 10 3" xfId="6987"/>
    <cellStyle name="Total 2 8 10 4" xfId="9515"/>
    <cellStyle name="Total 2 8 10 5" xfId="11810"/>
    <cellStyle name="Total 2 8 10 6" xfId="14277"/>
    <cellStyle name="Total 2 8 10 7" xfId="16527"/>
    <cellStyle name="Total 2 8 11" xfId="3962"/>
    <cellStyle name="Total 2 8 12" xfId="3883"/>
    <cellStyle name="Total 2 8 13" xfId="3853"/>
    <cellStyle name="Total 2 8 14" xfId="14258"/>
    <cellStyle name="Total 2 8 15" xfId="20521"/>
    <cellStyle name="Total 2 8 16" xfId="20756"/>
    <cellStyle name="Total 2 8 2" xfId="1941"/>
    <cellStyle name="Total 2 8 2 2" xfId="5170"/>
    <cellStyle name="Total 2 8 2 3" xfId="7695"/>
    <cellStyle name="Total 2 8 2 4" xfId="10211"/>
    <cellStyle name="Total 2 8 2 5" xfId="12515"/>
    <cellStyle name="Total 2 8 2 6" xfId="14980"/>
    <cellStyle name="Total 2 8 2 7" xfId="17224"/>
    <cellStyle name="Total 2 8 3" xfId="2187"/>
    <cellStyle name="Total 2 8 3 2" xfId="5414"/>
    <cellStyle name="Total 2 8 3 3" xfId="7941"/>
    <cellStyle name="Total 2 8 3 4" xfId="10455"/>
    <cellStyle name="Total 2 8 3 5" xfId="12759"/>
    <cellStyle name="Total 2 8 3 6" xfId="15223"/>
    <cellStyle name="Total 2 8 3 7" xfId="17467"/>
    <cellStyle name="Total 2 8 4" xfId="2437"/>
    <cellStyle name="Total 2 8 4 2" xfId="5664"/>
    <cellStyle name="Total 2 8 4 3" xfId="8191"/>
    <cellStyle name="Total 2 8 4 4" xfId="10705"/>
    <cellStyle name="Total 2 8 4 5" xfId="13009"/>
    <cellStyle name="Total 2 8 4 6" xfId="15473"/>
    <cellStyle name="Total 2 8 4 7" xfId="17717"/>
    <cellStyle name="Total 2 8 5" xfId="1870"/>
    <cellStyle name="Total 2 8 5 2" xfId="5099"/>
    <cellStyle name="Total 2 8 5 3" xfId="7624"/>
    <cellStyle name="Total 2 8 5 4" xfId="10141"/>
    <cellStyle name="Total 2 8 5 5" xfId="12445"/>
    <cellStyle name="Total 2 8 5 6" xfId="14909"/>
    <cellStyle name="Total 2 8 5 7" xfId="17154"/>
    <cellStyle name="Total 2 8 6" xfId="2895"/>
    <cellStyle name="Total 2 8 6 2" xfId="6121"/>
    <cellStyle name="Total 2 8 6 3" xfId="8649"/>
    <cellStyle name="Total 2 8 6 4" xfId="11162"/>
    <cellStyle name="Total 2 8 6 5" xfId="13466"/>
    <cellStyle name="Total 2 8 6 6" xfId="15929"/>
    <cellStyle name="Total 2 8 6 7" xfId="18172"/>
    <cellStyle name="Total 2 8 7" xfId="3079"/>
    <cellStyle name="Total 2 8 7 2" xfId="6304"/>
    <cellStyle name="Total 2 8 7 3" xfId="8833"/>
    <cellStyle name="Total 2 8 7 4" xfId="11344"/>
    <cellStyle name="Total 2 8 7 5" xfId="13649"/>
    <cellStyle name="Total 2 8 7 6" xfId="16113"/>
    <cellStyle name="Total 2 8 7 7" xfId="18353"/>
    <cellStyle name="Total 2 8 8" xfId="3278"/>
    <cellStyle name="Total 2 8 8 2" xfId="6503"/>
    <cellStyle name="Total 2 8 8 3" xfId="9032"/>
    <cellStyle name="Total 2 8 8 4" xfId="11543"/>
    <cellStyle name="Total 2 8 8 5" xfId="13847"/>
    <cellStyle name="Total 2 8 8 6" xfId="16312"/>
    <cellStyle name="Total 2 8 8 7" xfId="18551"/>
    <cellStyle name="Total 2 8 9" xfId="3059"/>
    <cellStyle name="Total 2 8 9 2" xfId="6285"/>
    <cellStyle name="Total 2 8 9 3" xfId="8813"/>
    <cellStyle name="Total 2 8 9 4" xfId="11325"/>
    <cellStyle name="Total 2 8 9 5" xfId="13630"/>
    <cellStyle name="Total 2 8 9 6" xfId="16093"/>
    <cellStyle name="Total 2 8 9 7" xfId="18335"/>
    <cellStyle name="Total 2 9" xfId="1388"/>
    <cellStyle name="Total 2 9 10" xfId="20926"/>
    <cellStyle name="Total 2 9 2" xfId="4617"/>
    <cellStyle name="Total 2 9 3" xfId="7142"/>
    <cellStyle name="Total 2 9 4" xfId="9671"/>
    <cellStyle name="Total 2 9 5" xfId="11964"/>
    <cellStyle name="Total 2 9 6" xfId="14433"/>
    <cellStyle name="Total 2 9 7" xfId="16681"/>
    <cellStyle name="Total 2 9 8" xfId="20289"/>
    <cellStyle name="Total 2 9 9" xfId="20641"/>
    <cellStyle name="Total 3" xfId="127"/>
    <cellStyle name="Total 3 10" xfId="1446"/>
    <cellStyle name="Total 3 10 10" xfId="20407"/>
    <cellStyle name="Total 3 10 2" xfId="4675"/>
    <cellStyle name="Total 3 10 3" xfId="7200"/>
    <cellStyle name="Total 3 10 4" xfId="9727"/>
    <cellStyle name="Total 3 10 5" xfId="12021"/>
    <cellStyle name="Total 3 10 6" xfId="14491"/>
    <cellStyle name="Total 3 10 7" xfId="16737"/>
    <cellStyle name="Total 3 10 8" xfId="19992"/>
    <cellStyle name="Total 3 10 9" xfId="20429"/>
    <cellStyle name="Total 3 11" xfId="1871"/>
    <cellStyle name="Total 3 11 10" xfId="20878"/>
    <cellStyle name="Total 3 11 2" xfId="5100"/>
    <cellStyle name="Total 3 11 3" xfId="7625"/>
    <cellStyle name="Total 3 11 4" xfId="10142"/>
    <cellStyle name="Total 3 11 5" xfId="12446"/>
    <cellStyle name="Total 3 11 6" xfId="14910"/>
    <cellStyle name="Total 3 11 7" xfId="17155"/>
    <cellStyle name="Total 3 11 8" xfId="20239"/>
    <cellStyle name="Total 3 11 9" xfId="20592"/>
    <cellStyle name="Total 3 12" xfId="2340"/>
    <cellStyle name="Total 3 12 10" xfId="20954"/>
    <cellStyle name="Total 3 12 2" xfId="5567"/>
    <cellStyle name="Total 3 12 3" xfId="8094"/>
    <cellStyle name="Total 3 12 4" xfId="10608"/>
    <cellStyle name="Total 3 12 5" xfId="12912"/>
    <cellStyle name="Total 3 12 6" xfId="15376"/>
    <cellStyle name="Total 3 12 7" xfId="17620"/>
    <cellStyle name="Total 3 12 8" xfId="20317"/>
    <cellStyle name="Total 3 12 9" xfId="20669"/>
    <cellStyle name="Total 3 13" xfId="1879"/>
    <cellStyle name="Total 3 13 2" xfId="5108"/>
    <cellStyle name="Total 3 13 3" xfId="7633"/>
    <cellStyle name="Total 3 13 4" xfId="10150"/>
    <cellStyle name="Total 3 13 5" xfId="12454"/>
    <cellStyle name="Total 3 13 6" xfId="14918"/>
    <cellStyle name="Total 3 13 7" xfId="17163"/>
    <cellStyle name="Total 3 14" xfId="2542"/>
    <cellStyle name="Total 3 14 2" xfId="5769"/>
    <cellStyle name="Total 3 14 3" xfId="8296"/>
    <cellStyle name="Total 3 14 4" xfId="10810"/>
    <cellStyle name="Total 3 14 5" xfId="13114"/>
    <cellStyle name="Total 3 14 6" xfId="15578"/>
    <cellStyle name="Total 3 14 7" xfId="17822"/>
    <cellStyle name="Total 3 15" xfId="3025"/>
    <cellStyle name="Total 3 15 2" xfId="6251"/>
    <cellStyle name="Total 3 15 3" xfId="8779"/>
    <cellStyle name="Total 3 15 4" xfId="11292"/>
    <cellStyle name="Total 3 15 5" xfId="13596"/>
    <cellStyle name="Total 3 15 6" xfId="16059"/>
    <cellStyle name="Total 3 15 7" xfId="18302"/>
    <cellStyle name="Total 3 16" xfId="775"/>
    <cellStyle name="Total 3 16 2" xfId="4070"/>
    <cellStyle name="Total 3 16 3" xfId="3603"/>
    <cellStyle name="Total 3 16 4" xfId="3451"/>
    <cellStyle name="Total 3 16 5" xfId="6732"/>
    <cellStyle name="Total 3 16 6" xfId="6812"/>
    <cellStyle name="Total 3 16 7" xfId="14045"/>
    <cellStyle name="Total 3 17" xfId="3540"/>
    <cellStyle name="Total 3 18" xfId="4092"/>
    <cellStyle name="Total 3 19" xfId="11796"/>
    <cellStyle name="Total 3 2" xfId="183"/>
    <cellStyle name="Total 3 2 10" xfId="2580"/>
    <cellStyle name="Total 3 2 10 2" xfId="5807"/>
    <cellStyle name="Total 3 2 10 3" xfId="8334"/>
    <cellStyle name="Total 3 2 10 4" xfId="10848"/>
    <cellStyle name="Total 3 2 10 5" xfId="13152"/>
    <cellStyle name="Total 3 2 10 6" xfId="15616"/>
    <cellStyle name="Total 3 2 10 7" xfId="17860"/>
    <cellStyle name="Total 3 2 11" xfId="1409"/>
    <cellStyle name="Total 3 2 11 2" xfId="4638"/>
    <cellStyle name="Total 3 2 11 3" xfId="7163"/>
    <cellStyle name="Total 3 2 11 4" xfId="9690"/>
    <cellStyle name="Total 3 2 11 5" xfId="11984"/>
    <cellStyle name="Total 3 2 11 6" xfId="14454"/>
    <cellStyle name="Total 3 2 11 7" xfId="16700"/>
    <cellStyle name="Total 3 2 12" xfId="2799"/>
    <cellStyle name="Total 3 2 12 2" xfId="6025"/>
    <cellStyle name="Total 3 2 12 3" xfId="8553"/>
    <cellStyle name="Total 3 2 12 4" xfId="11066"/>
    <cellStyle name="Total 3 2 12 5" xfId="13370"/>
    <cellStyle name="Total 3 2 12 6" xfId="15834"/>
    <cellStyle name="Total 3 2 12 7" xfId="18076"/>
    <cellStyle name="Total 3 2 13" xfId="813"/>
    <cellStyle name="Total 3 2 13 2" xfId="4100"/>
    <cellStyle name="Total 3 2 13 3" xfId="3465"/>
    <cellStyle name="Total 3 2 13 4" xfId="3732"/>
    <cellStyle name="Total 3 2 13 5" xfId="6890"/>
    <cellStyle name="Total 3 2 13 6" xfId="14017"/>
    <cellStyle name="Total 3 2 13 7" xfId="11763"/>
    <cellStyle name="Total 3 2 14" xfId="3586"/>
    <cellStyle name="Total 3 2 15" xfId="3870"/>
    <cellStyle name="Total 3 2 16" xfId="9371"/>
    <cellStyle name="Total 3 2 17" xfId="18808"/>
    <cellStyle name="Total 3 2 18" xfId="19001"/>
    <cellStyle name="Total 3 2 19" xfId="19072"/>
    <cellStyle name="Total 3 2 2" xfId="387"/>
    <cellStyle name="Total 3 2 2 10" xfId="2180"/>
    <cellStyle name="Total 3 2 2 10 2" xfId="5408"/>
    <cellStyle name="Total 3 2 2 10 3" xfId="7934"/>
    <cellStyle name="Total 3 2 2 10 4" xfId="10449"/>
    <cellStyle name="Total 3 2 2 10 5" xfId="12753"/>
    <cellStyle name="Total 3 2 2 10 6" xfId="15217"/>
    <cellStyle name="Total 3 2 2 10 7" xfId="17461"/>
    <cellStyle name="Total 3 2 2 11" xfId="2558"/>
    <cellStyle name="Total 3 2 2 11 2" xfId="5785"/>
    <cellStyle name="Total 3 2 2 11 3" xfId="8312"/>
    <cellStyle name="Total 3 2 2 11 4" xfId="10826"/>
    <cellStyle name="Total 3 2 2 11 5" xfId="13130"/>
    <cellStyle name="Total 3 2 2 11 6" xfId="15594"/>
    <cellStyle name="Total 3 2 2 11 7" xfId="17838"/>
    <cellStyle name="Total 3 2 2 12" xfId="2890"/>
    <cellStyle name="Total 3 2 2 12 2" xfId="6116"/>
    <cellStyle name="Total 3 2 2 12 3" xfId="8644"/>
    <cellStyle name="Total 3 2 2 12 4" xfId="11157"/>
    <cellStyle name="Total 3 2 2 12 5" xfId="13461"/>
    <cellStyle name="Total 3 2 2 12 6" xfId="15924"/>
    <cellStyle name="Total 3 2 2 12 7" xfId="18167"/>
    <cellStyle name="Total 3 2 2 13" xfId="960"/>
    <cellStyle name="Total 3 2 2 13 2" xfId="4223"/>
    <cellStyle name="Total 3 2 2 13 3" xfId="6764"/>
    <cellStyle name="Total 3 2 2 13 4" xfId="9294"/>
    <cellStyle name="Total 3 2 2 13 5" xfId="3930"/>
    <cellStyle name="Total 3 2 2 13 6" xfId="14093"/>
    <cellStyle name="Total 3 2 2 13 7" xfId="3686"/>
    <cellStyle name="Total 3 2 2 14" xfId="4287"/>
    <cellStyle name="Total 3 2 2 15" xfId="4275"/>
    <cellStyle name="Total 3 2 2 16" xfId="9502"/>
    <cellStyle name="Total 3 2 2 17" xfId="11792"/>
    <cellStyle name="Total 3 2 2 18" xfId="18973"/>
    <cellStyle name="Total 3 2 2 19" xfId="19117"/>
    <cellStyle name="Total 3 2 2 2" xfId="611"/>
    <cellStyle name="Total 3 2 2 2 10" xfId="1182"/>
    <cellStyle name="Total 3 2 2 2 10 2" xfId="4414"/>
    <cellStyle name="Total 3 2 2 2 10 3" xfId="6949"/>
    <cellStyle name="Total 3 2 2 2 10 4" xfId="9479"/>
    <cellStyle name="Total 3 2 2 2 10 5" xfId="11783"/>
    <cellStyle name="Total 3 2 2 2 10 6" xfId="14246"/>
    <cellStyle name="Total 3 2 2 2 10 7" xfId="16513"/>
    <cellStyle name="Total 3 2 2 2 11" xfId="3922"/>
    <cellStyle name="Total 3 2 2 2 12" xfId="4276"/>
    <cellStyle name="Total 3 2 2 2 13" xfId="6824"/>
    <cellStyle name="Total 3 2 2 2 14" xfId="13160"/>
    <cellStyle name="Total 3 2 2 2 15" xfId="20121"/>
    <cellStyle name="Total 3 2 2 2 16" xfId="20762"/>
    <cellStyle name="Total 3 2 2 2 2" xfId="1894"/>
    <cellStyle name="Total 3 2 2 2 2 2" xfId="5123"/>
    <cellStyle name="Total 3 2 2 2 2 3" xfId="7648"/>
    <cellStyle name="Total 3 2 2 2 2 4" xfId="10165"/>
    <cellStyle name="Total 3 2 2 2 2 5" xfId="12469"/>
    <cellStyle name="Total 3 2 2 2 2 6" xfId="14933"/>
    <cellStyle name="Total 3 2 2 2 2 7" xfId="17178"/>
    <cellStyle name="Total 3 2 2 2 3" xfId="2143"/>
    <cellStyle name="Total 3 2 2 2 3 2" xfId="5371"/>
    <cellStyle name="Total 3 2 2 2 3 3" xfId="7897"/>
    <cellStyle name="Total 3 2 2 2 3 4" xfId="10413"/>
    <cellStyle name="Total 3 2 2 2 3 5" xfId="12716"/>
    <cellStyle name="Total 3 2 2 2 3 6" xfId="15181"/>
    <cellStyle name="Total 3 2 2 2 3 7" xfId="17425"/>
    <cellStyle name="Total 3 2 2 2 4" xfId="2395"/>
    <cellStyle name="Total 3 2 2 2 4 2" xfId="5622"/>
    <cellStyle name="Total 3 2 2 2 4 3" xfId="8149"/>
    <cellStyle name="Total 3 2 2 2 4 4" xfId="10663"/>
    <cellStyle name="Total 3 2 2 2 4 5" xfId="12967"/>
    <cellStyle name="Total 3 2 2 2 4 6" xfId="15431"/>
    <cellStyle name="Total 3 2 2 2 4 7" xfId="17675"/>
    <cellStyle name="Total 3 2 2 2 5" xfId="1583"/>
    <cellStyle name="Total 3 2 2 2 5 2" xfId="4812"/>
    <cellStyle name="Total 3 2 2 2 5 3" xfId="7337"/>
    <cellStyle name="Total 3 2 2 2 5 4" xfId="9863"/>
    <cellStyle name="Total 3 2 2 2 5 5" xfId="12158"/>
    <cellStyle name="Total 3 2 2 2 5 6" xfId="14627"/>
    <cellStyle name="Total 3 2 2 2 5 7" xfId="16872"/>
    <cellStyle name="Total 3 2 2 2 6" xfId="2857"/>
    <cellStyle name="Total 3 2 2 2 6 2" xfId="6083"/>
    <cellStyle name="Total 3 2 2 2 6 3" xfId="8611"/>
    <cellStyle name="Total 3 2 2 2 6 4" xfId="11124"/>
    <cellStyle name="Total 3 2 2 2 6 5" xfId="13428"/>
    <cellStyle name="Total 3 2 2 2 6 6" xfId="15891"/>
    <cellStyle name="Total 3 2 2 2 6 7" xfId="18134"/>
    <cellStyle name="Total 3 2 2 2 7" xfId="3045"/>
    <cellStyle name="Total 3 2 2 2 7 2" xfId="6271"/>
    <cellStyle name="Total 3 2 2 2 7 3" xfId="8799"/>
    <cellStyle name="Total 3 2 2 2 7 4" xfId="11311"/>
    <cellStyle name="Total 3 2 2 2 7 5" xfId="13616"/>
    <cellStyle name="Total 3 2 2 2 7 6" xfId="16079"/>
    <cellStyle name="Total 3 2 2 2 7 7" xfId="18321"/>
    <cellStyle name="Total 3 2 2 2 8" xfId="3248"/>
    <cellStyle name="Total 3 2 2 2 8 2" xfId="6473"/>
    <cellStyle name="Total 3 2 2 2 8 3" xfId="9002"/>
    <cellStyle name="Total 3 2 2 2 8 4" xfId="11513"/>
    <cellStyle name="Total 3 2 2 2 8 5" xfId="13817"/>
    <cellStyle name="Total 3 2 2 2 8 6" xfId="16282"/>
    <cellStyle name="Total 3 2 2 2 8 7" xfId="18521"/>
    <cellStyle name="Total 3 2 2 2 9" xfId="3394"/>
    <cellStyle name="Total 3 2 2 2 9 2" xfId="6619"/>
    <cellStyle name="Total 3 2 2 2 9 3" xfId="9148"/>
    <cellStyle name="Total 3 2 2 2 9 4" xfId="11659"/>
    <cellStyle name="Total 3 2 2 2 9 5" xfId="13963"/>
    <cellStyle name="Total 3 2 2 2 9 6" xfId="16428"/>
    <cellStyle name="Total 3 2 2 2 9 7" xfId="18667"/>
    <cellStyle name="Total 3 2 2 20" xfId="19151"/>
    <cellStyle name="Total 3 2 2 21" xfId="19185"/>
    <cellStyle name="Total 3 2 2 22" xfId="19215"/>
    <cellStyle name="Total 3 2 2 23" xfId="19238"/>
    <cellStyle name="Total 3 2 2 24" xfId="19266"/>
    <cellStyle name="Total 3 2 2 25" xfId="19569"/>
    <cellStyle name="Total 3 2 2 26" xfId="19601"/>
    <cellStyle name="Total 3 2 2 27" xfId="19627"/>
    <cellStyle name="Total 3 2 2 28" xfId="19650"/>
    <cellStyle name="Total 3 2 2 29" xfId="19802"/>
    <cellStyle name="Total 3 2 2 3" xfId="465"/>
    <cellStyle name="Total 3 2 2 3 10" xfId="1037"/>
    <cellStyle name="Total 3 2 2 3 10 2" xfId="4294"/>
    <cellStyle name="Total 3 2 2 3 10 3" xfId="6834"/>
    <cellStyle name="Total 3 2 2 3 10 4" xfId="9363"/>
    <cellStyle name="Total 3 2 2 3 10 5" xfId="3721"/>
    <cellStyle name="Total 3 2 2 3 10 6" xfId="14158"/>
    <cellStyle name="Total 3 2 2 3 10 7" xfId="4435"/>
    <cellStyle name="Total 3 2 2 3 11" xfId="3802"/>
    <cellStyle name="Total 3 2 2 3 12" xfId="4085"/>
    <cellStyle name="Total 3 2 2 3 13" xfId="7143"/>
    <cellStyle name="Total 3 2 2 3 14" xfId="14069"/>
    <cellStyle name="Total 3 2 2 3 15" xfId="20150"/>
    <cellStyle name="Total 3 2 2 3 16" xfId="20792"/>
    <cellStyle name="Total 3 2 2 3 2" xfId="1764"/>
    <cellStyle name="Total 3 2 2 3 2 2" xfId="4993"/>
    <cellStyle name="Total 3 2 2 3 2 3" xfId="7518"/>
    <cellStyle name="Total 3 2 2 3 2 4" xfId="10037"/>
    <cellStyle name="Total 3 2 2 3 2 5" xfId="12339"/>
    <cellStyle name="Total 3 2 2 3 2 6" xfId="14805"/>
    <cellStyle name="Total 3 2 2 3 2 7" xfId="17049"/>
    <cellStyle name="Total 3 2 2 3 3" xfId="1366"/>
    <cellStyle name="Total 3 2 2 3 3 2" xfId="4595"/>
    <cellStyle name="Total 3 2 2 3 3 3" xfId="7121"/>
    <cellStyle name="Total 3 2 2 3 3 4" xfId="9649"/>
    <cellStyle name="Total 3 2 2 3 3 5" xfId="11943"/>
    <cellStyle name="Total 3 2 2 3 3 6" xfId="14411"/>
    <cellStyle name="Total 3 2 2 3 3 7" xfId="16660"/>
    <cellStyle name="Total 3 2 2 3 4" xfId="1515"/>
    <cellStyle name="Total 3 2 2 3 4 2" xfId="4744"/>
    <cellStyle name="Total 3 2 2 3 4 3" xfId="7269"/>
    <cellStyle name="Total 3 2 2 3 4 4" xfId="9796"/>
    <cellStyle name="Total 3 2 2 3 4 5" xfId="12090"/>
    <cellStyle name="Total 3 2 2 3 4 6" xfId="14560"/>
    <cellStyle name="Total 3 2 2 3 4 7" xfId="16806"/>
    <cellStyle name="Total 3 2 2 3 5" xfId="2410"/>
    <cellStyle name="Total 3 2 2 3 5 2" xfId="5637"/>
    <cellStyle name="Total 3 2 2 3 5 3" xfId="8164"/>
    <cellStyle name="Total 3 2 2 3 5 4" xfId="10678"/>
    <cellStyle name="Total 3 2 2 3 5 5" xfId="12982"/>
    <cellStyle name="Total 3 2 2 3 5 6" xfId="15446"/>
    <cellStyle name="Total 3 2 2 3 5 7" xfId="17690"/>
    <cellStyle name="Total 3 2 2 3 6" xfId="2696"/>
    <cellStyle name="Total 3 2 2 3 6 2" xfId="5923"/>
    <cellStyle name="Total 3 2 2 3 6 3" xfId="8450"/>
    <cellStyle name="Total 3 2 2 3 6 4" xfId="10964"/>
    <cellStyle name="Total 3 2 2 3 6 5" xfId="13268"/>
    <cellStyle name="Total 3 2 2 3 6 6" xfId="15732"/>
    <cellStyle name="Total 3 2 2 3 6 7" xfId="17974"/>
    <cellStyle name="Total 3 2 2 3 7" xfId="2082"/>
    <cellStyle name="Total 3 2 2 3 7 2" xfId="5310"/>
    <cellStyle name="Total 3 2 2 3 7 3" xfId="7836"/>
    <cellStyle name="Total 3 2 2 3 7 4" xfId="10352"/>
    <cellStyle name="Total 3 2 2 3 7 5" xfId="12655"/>
    <cellStyle name="Total 3 2 2 3 7 6" xfId="15121"/>
    <cellStyle name="Total 3 2 2 3 7 7" xfId="17364"/>
    <cellStyle name="Total 3 2 2 3 8" xfId="2581"/>
    <cellStyle name="Total 3 2 2 3 8 2" xfId="5808"/>
    <cellStyle name="Total 3 2 2 3 8 3" xfId="8335"/>
    <cellStyle name="Total 3 2 2 3 8 4" xfId="10849"/>
    <cellStyle name="Total 3 2 2 3 8 5" xfId="13153"/>
    <cellStyle name="Total 3 2 2 3 8 6" xfId="15617"/>
    <cellStyle name="Total 3 2 2 3 8 7" xfId="17861"/>
    <cellStyle name="Total 3 2 2 3 9" xfId="3226"/>
    <cellStyle name="Total 3 2 2 3 9 2" xfId="6451"/>
    <cellStyle name="Total 3 2 2 3 9 3" xfId="8980"/>
    <cellStyle name="Total 3 2 2 3 9 4" xfId="11491"/>
    <cellStyle name="Total 3 2 2 3 9 5" xfId="13795"/>
    <cellStyle name="Total 3 2 2 3 9 6" xfId="16260"/>
    <cellStyle name="Total 3 2 2 3 9 7" xfId="18499"/>
    <cellStyle name="Total 3 2 2 30" xfId="21168"/>
    <cellStyle name="Total 3 2 2 4" xfId="739"/>
    <cellStyle name="Total 3 2 2 4 10" xfId="1308"/>
    <cellStyle name="Total 3 2 2 4 10 2" xfId="4537"/>
    <cellStyle name="Total 3 2 2 4 10 3" xfId="7063"/>
    <cellStyle name="Total 3 2 2 4 10 4" xfId="9591"/>
    <cellStyle name="Total 3 2 2 4 10 5" xfId="11886"/>
    <cellStyle name="Total 3 2 2 4 10 6" xfId="14353"/>
    <cellStyle name="Total 3 2 2 4 10 7" xfId="16603"/>
    <cellStyle name="Total 3 2 2 4 11" xfId="4038"/>
    <cellStyle name="Total 3 2 2 4 12" xfId="3550"/>
    <cellStyle name="Total 3 2 2 4 13" xfId="9347"/>
    <cellStyle name="Total 3 2 2 4 14" xfId="6710"/>
    <cellStyle name="Total 3 2 2 4 15" xfId="20188"/>
    <cellStyle name="Total 3 2 2 4 16" xfId="20826"/>
    <cellStyle name="Total 3 2 2 4 2" xfId="2017"/>
    <cellStyle name="Total 3 2 2 4 2 2" xfId="5246"/>
    <cellStyle name="Total 3 2 2 4 2 3" xfId="7771"/>
    <cellStyle name="Total 3 2 2 4 2 4" xfId="10287"/>
    <cellStyle name="Total 3 2 2 4 2 5" xfId="12591"/>
    <cellStyle name="Total 3 2 2 4 2 6" xfId="15056"/>
    <cellStyle name="Total 3 2 2 4 2 7" xfId="17300"/>
    <cellStyle name="Total 3 2 2 4 3" xfId="2263"/>
    <cellStyle name="Total 3 2 2 4 3 2" xfId="5490"/>
    <cellStyle name="Total 3 2 2 4 3 3" xfId="8017"/>
    <cellStyle name="Total 3 2 2 4 3 4" xfId="10531"/>
    <cellStyle name="Total 3 2 2 4 3 5" xfId="12835"/>
    <cellStyle name="Total 3 2 2 4 3 6" xfId="15299"/>
    <cellStyle name="Total 3 2 2 4 3 7" xfId="17543"/>
    <cellStyle name="Total 3 2 2 4 4" xfId="2513"/>
    <cellStyle name="Total 3 2 2 4 4 2" xfId="5740"/>
    <cellStyle name="Total 3 2 2 4 4 3" xfId="8267"/>
    <cellStyle name="Total 3 2 2 4 4 4" xfId="10781"/>
    <cellStyle name="Total 3 2 2 4 4 5" xfId="13085"/>
    <cellStyle name="Total 3 2 2 4 4 6" xfId="15549"/>
    <cellStyle name="Total 3 2 2 4 4 7" xfId="17793"/>
    <cellStyle name="Total 3 2 2 4 5" xfId="2741"/>
    <cellStyle name="Total 3 2 2 4 5 2" xfId="5967"/>
    <cellStyle name="Total 3 2 2 4 5 3" xfId="8495"/>
    <cellStyle name="Total 3 2 2 4 5 4" xfId="11009"/>
    <cellStyle name="Total 3 2 2 4 5 5" xfId="13312"/>
    <cellStyle name="Total 3 2 2 4 5 6" xfId="15777"/>
    <cellStyle name="Total 3 2 2 4 5 7" xfId="18018"/>
    <cellStyle name="Total 3 2 2 4 6" xfId="2971"/>
    <cellStyle name="Total 3 2 2 4 6 2" xfId="6197"/>
    <cellStyle name="Total 3 2 2 4 6 3" xfId="8725"/>
    <cellStyle name="Total 3 2 2 4 6 4" xfId="11238"/>
    <cellStyle name="Total 3 2 2 4 6 5" xfId="13542"/>
    <cellStyle name="Total 3 2 2 4 6 6" xfId="16005"/>
    <cellStyle name="Total 3 2 2 4 6 7" xfId="18248"/>
    <cellStyle name="Total 3 2 2 4 7" xfId="3155"/>
    <cellStyle name="Total 3 2 2 4 7 2" xfId="6380"/>
    <cellStyle name="Total 3 2 2 4 7 3" xfId="8909"/>
    <cellStyle name="Total 3 2 2 4 7 4" xfId="11420"/>
    <cellStyle name="Total 3 2 2 4 7 5" xfId="13725"/>
    <cellStyle name="Total 3 2 2 4 7 6" xfId="16189"/>
    <cellStyle name="Total 3 2 2 4 7 7" xfId="18429"/>
    <cellStyle name="Total 3 2 2 4 8" xfId="3354"/>
    <cellStyle name="Total 3 2 2 4 8 2" xfId="6579"/>
    <cellStyle name="Total 3 2 2 4 8 3" xfId="9108"/>
    <cellStyle name="Total 3 2 2 4 8 4" xfId="11619"/>
    <cellStyle name="Total 3 2 2 4 8 5" xfId="13923"/>
    <cellStyle name="Total 3 2 2 4 8 6" xfId="16388"/>
    <cellStyle name="Total 3 2 2 4 8 7" xfId="18627"/>
    <cellStyle name="Total 3 2 2 4 9" xfId="3023"/>
    <cellStyle name="Total 3 2 2 4 9 2" xfId="6249"/>
    <cellStyle name="Total 3 2 2 4 9 3" xfId="8777"/>
    <cellStyle name="Total 3 2 2 4 9 4" xfId="11290"/>
    <cellStyle name="Total 3 2 2 4 9 5" xfId="13594"/>
    <cellStyle name="Total 3 2 2 4 9 6" xfId="16057"/>
    <cellStyle name="Total 3 2 2 4 9 7" xfId="18300"/>
    <cellStyle name="Total 3 2 2 5" xfId="685"/>
    <cellStyle name="Total 3 2 2 5 10" xfId="1254"/>
    <cellStyle name="Total 3 2 2 5 10 2" xfId="4483"/>
    <cellStyle name="Total 3 2 2 5 10 3" xfId="7009"/>
    <cellStyle name="Total 3 2 2 5 10 4" xfId="9537"/>
    <cellStyle name="Total 3 2 2 5 10 5" xfId="11832"/>
    <cellStyle name="Total 3 2 2 5 10 6" xfId="14299"/>
    <cellStyle name="Total 3 2 2 5 10 7" xfId="16549"/>
    <cellStyle name="Total 3 2 2 5 11" xfId="3984"/>
    <cellStyle name="Total 3 2 2 5 12" xfId="4420"/>
    <cellStyle name="Total 3 2 2 5 13" xfId="6821"/>
    <cellStyle name="Total 3 2 2 5 14" xfId="3459"/>
    <cellStyle name="Total 3 2 2 5 15" xfId="20581"/>
    <cellStyle name="Total 3 2 2 5 16" xfId="20867"/>
    <cellStyle name="Total 3 2 2 5 2" xfId="1963"/>
    <cellStyle name="Total 3 2 2 5 2 2" xfId="5192"/>
    <cellStyle name="Total 3 2 2 5 2 3" xfId="7717"/>
    <cellStyle name="Total 3 2 2 5 2 4" xfId="10233"/>
    <cellStyle name="Total 3 2 2 5 2 5" xfId="12537"/>
    <cellStyle name="Total 3 2 2 5 2 6" xfId="15002"/>
    <cellStyle name="Total 3 2 2 5 2 7" xfId="17246"/>
    <cellStyle name="Total 3 2 2 5 3" xfId="2209"/>
    <cellStyle name="Total 3 2 2 5 3 2" xfId="5436"/>
    <cellStyle name="Total 3 2 2 5 3 3" xfId="7963"/>
    <cellStyle name="Total 3 2 2 5 3 4" xfId="10477"/>
    <cellStyle name="Total 3 2 2 5 3 5" xfId="12781"/>
    <cellStyle name="Total 3 2 2 5 3 6" xfId="15245"/>
    <cellStyle name="Total 3 2 2 5 3 7" xfId="17489"/>
    <cellStyle name="Total 3 2 2 5 4" xfId="2459"/>
    <cellStyle name="Total 3 2 2 5 4 2" xfId="5686"/>
    <cellStyle name="Total 3 2 2 5 4 3" xfId="8213"/>
    <cellStyle name="Total 3 2 2 5 4 4" xfId="10727"/>
    <cellStyle name="Total 3 2 2 5 4 5" xfId="13031"/>
    <cellStyle name="Total 3 2 2 5 4 6" xfId="15495"/>
    <cellStyle name="Total 3 2 2 5 4 7" xfId="17739"/>
    <cellStyle name="Total 3 2 2 5 5" xfId="2148"/>
    <cellStyle name="Total 3 2 2 5 5 2" xfId="5376"/>
    <cellStyle name="Total 3 2 2 5 5 3" xfId="7902"/>
    <cellStyle name="Total 3 2 2 5 5 4" xfId="10418"/>
    <cellStyle name="Total 3 2 2 5 5 5" xfId="12721"/>
    <cellStyle name="Total 3 2 2 5 5 6" xfId="15186"/>
    <cellStyle name="Total 3 2 2 5 5 7" xfId="17430"/>
    <cellStyle name="Total 3 2 2 5 6" xfId="2917"/>
    <cellStyle name="Total 3 2 2 5 6 2" xfId="6143"/>
    <cellStyle name="Total 3 2 2 5 6 3" xfId="8671"/>
    <cellStyle name="Total 3 2 2 5 6 4" xfId="11184"/>
    <cellStyle name="Total 3 2 2 5 6 5" xfId="13488"/>
    <cellStyle name="Total 3 2 2 5 6 6" xfId="15951"/>
    <cellStyle name="Total 3 2 2 5 6 7" xfId="18194"/>
    <cellStyle name="Total 3 2 2 5 7" xfId="3101"/>
    <cellStyle name="Total 3 2 2 5 7 2" xfId="6326"/>
    <cellStyle name="Total 3 2 2 5 7 3" xfId="8855"/>
    <cellStyle name="Total 3 2 2 5 7 4" xfId="11366"/>
    <cellStyle name="Total 3 2 2 5 7 5" xfId="13671"/>
    <cellStyle name="Total 3 2 2 5 7 6" xfId="16135"/>
    <cellStyle name="Total 3 2 2 5 7 7" xfId="18375"/>
    <cellStyle name="Total 3 2 2 5 8" xfId="3300"/>
    <cellStyle name="Total 3 2 2 5 8 2" xfId="6525"/>
    <cellStyle name="Total 3 2 2 5 8 3" xfId="9054"/>
    <cellStyle name="Total 3 2 2 5 8 4" xfId="11565"/>
    <cellStyle name="Total 3 2 2 5 8 5" xfId="13869"/>
    <cellStyle name="Total 3 2 2 5 8 6" xfId="16334"/>
    <cellStyle name="Total 3 2 2 5 8 7" xfId="18573"/>
    <cellStyle name="Total 3 2 2 5 9" xfId="3416"/>
    <cellStyle name="Total 3 2 2 5 9 2" xfId="6641"/>
    <cellStyle name="Total 3 2 2 5 9 3" xfId="9170"/>
    <cellStyle name="Total 3 2 2 5 9 4" xfId="11681"/>
    <cellStyle name="Total 3 2 2 5 9 5" xfId="13985"/>
    <cellStyle name="Total 3 2 2 5 9 6" xfId="16450"/>
    <cellStyle name="Total 3 2 2 5 9 7" xfId="18689"/>
    <cellStyle name="Total 3 2 2 6" xfId="1690"/>
    <cellStyle name="Total 3 2 2 6 10" xfId="20899"/>
    <cellStyle name="Total 3 2 2 6 2" xfId="4919"/>
    <cellStyle name="Total 3 2 2 6 3" xfId="7444"/>
    <cellStyle name="Total 3 2 2 6 4" xfId="9966"/>
    <cellStyle name="Total 3 2 2 6 5" xfId="12265"/>
    <cellStyle name="Total 3 2 2 6 6" xfId="14732"/>
    <cellStyle name="Total 3 2 2 6 7" xfId="16977"/>
    <cellStyle name="Total 3 2 2 6 8" xfId="20260"/>
    <cellStyle name="Total 3 2 2 6 9" xfId="20613"/>
    <cellStyle name="Total 3 2 2 7" xfId="1406"/>
    <cellStyle name="Total 3 2 2 7 10" xfId="20932"/>
    <cellStyle name="Total 3 2 2 7 2" xfId="4635"/>
    <cellStyle name="Total 3 2 2 7 3" xfId="7160"/>
    <cellStyle name="Total 3 2 2 7 4" xfId="9687"/>
    <cellStyle name="Total 3 2 2 7 5" xfId="11981"/>
    <cellStyle name="Total 3 2 2 7 6" xfId="14451"/>
    <cellStyle name="Total 3 2 2 7 7" xfId="16697"/>
    <cellStyle name="Total 3 2 2 7 8" xfId="20295"/>
    <cellStyle name="Total 3 2 2 7 9" xfId="20647"/>
    <cellStyle name="Total 3 2 2 8" xfId="1371"/>
    <cellStyle name="Total 3 2 2 8 10" xfId="20961"/>
    <cellStyle name="Total 3 2 2 8 2" xfId="4600"/>
    <cellStyle name="Total 3 2 2 8 3" xfId="7126"/>
    <cellStyle name="Total 3 2 2 8 4" xfId="9654"/>
    <cellStyle name="Total 3 2 2 8 5" xfId="11948"/>
    <cellStyle name="Total 3 2 2 8 6" xfId="14416"/>
    <cellStyle name="Total 3 2 2 8 7" xfId="16665"/>
    <cellStyle name="Total 3 2 2 8 8" xfId="20324"/>
    <cellStyle name="Total 3 2 2 8 9" xfId="20676"/>
    <cellStyle name="Total 3 2 2 9" xfId="2425"/>
    <cellStyle name="Total 3 2 2 9 10" xfId="20984"/>
    <cellStyle name="Total 3 2 2 9 2" xfId="5652"/>
    <cellStyle name="Total 3 2 2 9 3" xfId="8179"/>
    <cellStyle name="Total 3 2 2 9 4" xfId="10693"/>
    <cellStyle name="Total 3 2 2 9 5" xfId="12997"/>
    <cellStyle name="Total 3 2 2 9 6" xfId="15461"/>
    <cellStyle name="Total 3 2 2 9 7" xfId="17705"/>
    <cellStyle name="Total 3 2 2 9 8" xfId="20347"/>
    <cellStyle name="Total 3 2 2 9 9" xfId="20699"/>
    <cellStyle name="Total 3 2 20" xfId="18985"/>
    <cellStyle name="Total 3 2 21" xfId="19021"/>
    <cellStyle name="Total 3 2 22" xfId="19111"/>
    <cellStyle name="Total 3 2 23" xfId="19192"/>
    <cellStyle name="Total 3 2 24" xfId="19414"/>
    <cellStyle name="Total 3 2 25" xfId="19398"/>
    <cellStyle name="Total 3 2 26" xfId="19313"/>
    <cellStyle name="Total 3 2 27" xfId="19535"/>
    <cellStyle name="Total 3 2 28" xfId="19801"/>
    <cellStyle name="Total 3 2 3" xfId="511"/>
    <cellStyle name="Total 3 2 3 10" xfId="1082"/>
    <cellStyle name="Total 3 2 3 10 2" xfId="4331"/>
    <cellStyle name="Total 3 2 3 10 3" xfId="6873"/>
    <cellStyle name="Total 3 2 3 10 4" xfId="9404"/>
    <cellStyle name="Total 3 2 3 10 5" xfId="11729"/>
    <cellStyle name="Total 3 2 3 10 6" xfId="14190"/>
    <cellStyle name="Total 3 2 3 10 7" xfId="16482"/>
    <cellStyle name="Total 3 2 3 11" xfId="3841"/>
    <cellStyle name="Total 3 2 3 12" xfId="3677"/>
    <cellStyle name="Total 3 2 3 13" xfId="9252"/>
    <cellStyle name="Total 3 2 3 14" xfId="3946"/>
    <cellStyle name="Total 3 2 3 15" xfId="20076"/>
    <cellStyle name="Total 3 2 3 16" xfId="20720"/>
    <cellStyle name="Total 3 2 3 2" xfId="1803"/>
    <cellStyle name="Total 3 2 3 2 2" xfId="5032"/>
    <cellStyle name="Total 3 2 3 2 3" xfId="7557"/>
    <cellStyle name="Total 3 2 3 2 4" xfId="10076"/>
    <cellStyle name="Total 3 2 3 2 5" xfId="12378"/>
    <cellStyle name="Total 3 2 3 2 6" xfId="14844"/>
    <cellStyle name="Total 3 2 3 2 7" xfId="17088"/>
    <cellStyle name="Total 3 2 3 3" xfId="2064"/>
    <cellStyle name="Total 3 2 3 3 2" xfId="5292"/>
    <cellStyle name="Total 3 2 3 3 3" xfId="7818"/>
    <cellStyle name="Total 3 2 3 3 4" xfId="10334"/>
    <cellStyle name="Total 3 2 3 3 5" xfId="12637"/>
    <cellStyle name="Total 3 2 3 3 6" xfId="15103"/>
    <cellStyle name="Total 3 2 3 3 7" xfId="17346"/>
    <cellStyle name="Total 3 2 3 4" xfId="2309"/>
    <cellStyle name="Total 3 2 3 4 2" xfId="5536"/>
    <cellStyle name="Total 3 2 3 4 3" xfId="8063"/>
    <cellStyle name="Total 3 2 3 4 4" xfId="10577"/>
    <cellStyle name="Total 3 2 3 4 5" xfId="12881"/>
    <cellStyle name="Total 3 2 3 4 6" xfId="15345"/>
    <cellStyle name="Total 3 2 3 4 7" xfId="17589"/>
    <cellStyle name="Total 3 2 3 5" xfId="1906"/>
    <cellStyle name="Total 3 2 3 5 2" xfId="5135"/>
    <cellStyle name="Total 3 2 3 5 3" xfId="7660"/>
    <cellStyle name="Total 3 2 3 5 4" xfId="10177"/>
    <cellStyle name="Total 3 2 3 5 5" xfId="12481"/>
    <cellStyle name="Total 3 2 3 5 6" xfId="14945"/>
    <cellStyle name="Total 3 2 3 5 7" xfId="17190"/>
    <cellStyle name="Total 3 2 3 6" xfId="2784"/>
    <cellStyle name="Total 3 2 3 6 2" xfId="6010"/>
    <cellStyle name="Total 3 2 3 6 3" xfId="8538"/>
    <cellStyle name="Total 3 2 3 6 4" xfId="11052"/>
    <cellStyle name="Total 3 2 3 6 5" xfId="13355"/>
    <cellStyle name="Total 3 2 3 6 6" xfId="15820"/>
    <cellStyle name="Total 3 2 3 6 7" xfId="18061"/>
    <cellStyle name="Total 3 2 3 7" xfId="1856"/>
    <cellStyle name="Total 3 2 3 7 2" xfId="5085"/>
    <cellStyle name="Total 3 2 3 7 3" xfId="7610"/>
    <cellStyle name="Total 3 2 3 7 4" xfId="10127"/>
    <cellStyle name="Total 3 2 3 7 5" xfId="12431"/>
    <cellStyle name="Total 3 2 3 7 6" xfId="14895"/>
    <cellStyle name="Total 3 2 3 7 7" xfId="17140"/>
    <cellStyle name="Total 3 2 3 8" xfId="3200"/>
    <cellStyle name="Total 3 2 3 8 2" xfId="6425"/>
    <cellStyle name="Total 3 2 3 8 3" xfId="8954"/>
    <cellStyle name="Total 3 2 3 8 4" xfId="11465"/>
    <cellStyle name="Total 3 2 3 8 5" xfId="13770"/>
    <cellStyle name="Total 3 2 3 8 6" xfId="16234"/>
    <cellStyle name="Total 3 2 3 8 7" xfId="18474"/>
    <cellStyle name="Total 3 2 3 9" xfId="2366"/>
    <cellStyle name="Total 3 2 3 9 2" xfId="5593"/>
    <cellStyle name="Total 3 2 3 9 3" xfId="8120"/>
    <cellStyle name="Total 3 2 3 9 4" xfId="10634"/>
    <cellStyle name="Total 3 2 3 9 5" xfId="12938"/>
    <cellStyle name="Total 3 2 3 9 6" xfId="15402"/>
    <cellStyle name="Total 3 2 3 9 7" xfId="17646"/>
    <cellStyle name="Total 3 2 4" xfId="694"/>
    <cellStyle name="Total 3 2 4 10" xfId="1263"/>
    <cellStyle name="Total 3 2 4 10 2" xfId="4492"/>
    <cellStyle name="Total 3 2 4 10 3" xfId="7018"/>
    <cellStyle name="Total 3 2 4 10 4" xfId="9546"/>
    <cellStyle name="Total 3 2 4 10 5" xfId="11841"/>
    <cellStyle name="Total 3 2 4 10 6" xfId="14308"/>
    <cellStyle name="Total 3 2 4 10 7" xfId="16558"/>
    <cellStyle name="Total 3 2 4 11" xfId="3993"/>
    <cellStyle name="Total 3 2 4 12" xfId="4371"/>
    <cellStyle name="Total 3 2 4 13" xfId="9487"/>
    <cellStyle name="Total 3 2 4 14" xfId="14021"/>
    <cellStyle name="Total 3 2 4 15" xfId="20073"/>
    <cellStyle name="Total 3 2 4 16" xfId="20716"/>
    <cellStyle name="Total 3 2 4 2" xfId="1972"/>
    <cellStyle name="Total 3 2 4 2 2" xfId="5201"/>
    <cellStyle name="Total 3 2 4 2 3" xfId="7726"/>
    <cellStyle name="Total 3 2 4 2 4" xfId="10242"/>
    <cellStyle name="Total 3 2 4 2 5" xfId="12546"/>
    <cellStyle name="Total 3 2 4 2 6" xfId="15011"/>
    <cellStyle name="Total 3 2 4 2 7" xfId="17255"/>
    <cellStyle name="Total 3 2 4 3" xfId="2218"/>
    <cellStyle name="Total 3 2 4 3 2" xfId="5445"/>
    <cellStyle name="Total 3 2 4 3 3" xfId="7972"/>
    <cellStyle name="Total 3 2 4 3 4" xfId="10486"/>
    <cellStyle name="Total 3 2 4 3 5" xfId="12790"/>
    <cellStyle name="Total 3 2 4 3 6" xfId="15254"/>
    <cellStyle name="Total 3 2 4 3 7" xfId="17498"/>
    <cellStyle name="Total 3 2 4 4" xfId="2468"/>
    <cellStyle name="Total 3 2 4 4 2" xfId="5695"/>
    <cellStyle name="Total 3 2 4 4 3" xfId="8222"/>
    <cellStyle name="Total 3 2 4 4 4" xfId="10736"/>
    <cellStyle name="Total 3 2 4 4 5" xfId="13040"/>
    <cellStyle name="Total 3 2 4 4 6" xfId="15504"/>
    <cellStyle name="Total 3 2 4 4 7" xfId="17748"/>
    <cellStyle name="Total 3 2 4 5" xfId="1524"/>
    <cellStyle name="Total 3 2 4 5 2" xfId="4753"/>
    <cellStyle name="Total 3 2 4 5 3" xfId="7278"/>
    <cellStyle name="Total 3 2 4 5 4" xfId="9805"/>
    <cellStyle name="Total 3 2 4 5 5" xfId="12099"/>
    <cellStyle name="Total 3 2 4 5 6" xfId="14569"/>
    <cellStyle name="Total 3 2 4 5 7" xfId="16815"/>
    <cellStyle name="Total 3 2 4 6" xfId="2926"/>
    <cellStyle name="Total 3 2 4 6 2" xfId="6152"/>
    <cellStyle name="Total 3 2 4 6 3" xfId="8680"/>
    <cellStyle name="Total 3 2 4 6 4" xfId="11193"/>
    <cellStyle name="Total 3 2 4 6 5" xfId="13497"/>
    <cellStyle name="Total 3 2 4 6 6" xfId="15960"/>
    <cellStyle name="Total 3 2 4 6 7" xfId="18203"/>
    <cellStyle name="Total 3 2 4 7" xfId="3110"/>
    <cellStyle name="Total 3 2 4 7 2" xfId="6335"/>
    <cellStyle name="Total 3 2 4 7 3" xfId="8864"/>
    <cellStyle name="Total 3 2 4 7 4" xfId="11375"/>
    <cellStyle name="Total 3 2 4 7 5" xfId="13680"/>
    <cellStyle name="Total 3 2 4 7 6" xfId="16144"/>
    <cellStyle name="Total 3 2 4 7 7" xfId="18384"/>
    <cellStyle name="Total 3 2 4 8" xfId="3309"/>
    <cellStyle name="Total 3 2 4 8 2" xfId="6534"/>
    <cellStyle name="Total 3 2 4 8 3" xfId="9063"/>
    <cellStyle name="Total 3 2 4 8 4" xfId="11574"/>
    <cellStyle name="Total 3 2 4 8 5" xfId="13878"/>
    <cellStyle name="Total 3 2 4 8 6" xfId="16343"/>
    <cellStyle name="Total 3 2 4 8 7" xfId="18582"/>
    <cellStyle name="Total 3 2 4 9" xfId="3265"/>
    <cellStyle name="Total 3 2 4 9 2" xfId="6490"/>
    <cellStyle name="Total 3 2 4 9 3" xfId="9019"/>
    <cellStyle name="Total 3 2 4 9 4" xfId="11530"/>
    <cellStyle name="Total 3 2 4 9 5" xfId="13834"/>
    <cellStyle name="Total 3 2 4 9 6" xfId="16299"/>
    <cellStyle name="Total 3 2 4 9 7" xfId="18538"/>
    <cellStyle name="Total 3 2 5" xfId="678"/>
    <cellStyle name="Total 3 2 5 10" xfId="1247"/>
    <cellStyle name="Total 3 2 5 10 2" xfId="4476"/>
    <cellStyle name="Total 3 2 5 10 3" xfId="7002"/>
    <cellStyle name="Total 3 2 5 10 4" xfId="9530"/>
    <cellStyle name="Total 3 2 5 10 5" xfId="11825"/>
    <cellStyle name="Total 3 2 5 10 6" xfId="14292"/>
    <cellStyle name="Total 3 2 5 10 7" xfId="16542"/>
    <cellStyle name="Total 3 2 5 11" xfId="3977"/>
    <cellStyle name="Total 3 2 5 12" xfId="4372"/>
    <cellStyle name="Total 3 2 5 13" xfId="9240"/>
    <cellStyle name="Total 3 2 5 14" xfId="14059"/>
    <cellStyle name="Total 3 2 5 15" xfId="19917"/>
    <cellStyle name="Total 3 2 5 16" xfId="20371"/>
    <cellStyle name="Total 3 2 5 17" xfId="19848"/>
    <cellStyle name="Total 3 2 5 2" xfId="1956"/>
    <cellStyle name="Total 3 2 5 2 2" xfId="5185"/>
    <cellStyle name="Total 3 2 5 2 3" xfId="7710"/>
    <cellStyle name="Total 3 2 5 2 4" xfId="10226"/>
    <cellStyle name="Total 3 2 5 2 5" xfId="12530"/>
    <cellStyle name="Total 3 2 5 2 6" xfId="14995"/>
    <cellStyle name="Total 3 2 5 2 7" xfId="17239"/>
    <cellStyle name="Total 3 2 5 3" xfId="2202"/>
    <cellStyle name="Total 3 2 5 3 2" xfId="5429"/>
    <cellStyle name="Total 3 2 5 3 3" xfId="7956"/>
    <cellStyle name="Total 3 2 5 3 4" xfId="10470"/>
    <cellStyle name="Total 3 2 5 3 5" xfId="12774"/>
    <cellStyle name="Total 3 2 5 3 6" xfId="15238"/>
    <cellStyle name="Total 3 2 5 3 7" xfId="17482"/>
    <cellStyle name="Total 3 2 5 4" xfId="2452"/>
    <cellStyle name="Total 3 2 5 4 2" xfId="5679"/>
    <cellStyle name="Total 3 2 5 4 3" xfId="8206"/>
    <cellStyle name="Total 3 2 5 4 4" xfId="10720"/>
    <cellStyle name="Total 3 2 5 4 5" xfId="13024"/>
    <cellStyle name="Total 3 2 5 4 6" xfId="15488"/>
    <cellStyle name="Total 3 2 5 4 7" xfId="17732"/>
    <cellStyle name="Total 3 2 5 5" xfId="1609"/>
    <cellStyle name="Total 3 2 5 5 2" xfId="4838"/>
    <cellStyle name="Total 3 2 5 5 3" xfId="7363"/>
    <cellStyle name="Total 3 2 5 5 4" xfId="9888"/>
    <cellStyle name="Total 3 2 5 5 5" xfId="12184"/>
    <cellStyle name="Total 3 2 5 5 6" xfId="14652"/>
    <cellStyle name="Total 3 2 5 5 7" xfId="16898"/>
    <cellStyle name="Total 3 2 5 6" xfId="2910"/>
    <cellStyle name="Total 3 2 5 6 2" xfId="6136"/>
    <cellStyle name="Total 3 2 5 6 3" xfId="8664"/>
    <cellStyle name="Total 3 2 5 6 4" xfId="11177"/>
    <cellStyle name="Total 3 2 5 6 5" xfId="13481"/>
    <cellStyle name="Total 3 2 5 6 6" xfId="15944"/>
    <cellStyle name="Total 3 2 5 6 7" xfId="18187"/>
    <cellStyle name="Total 3 2 5 7" xfId="3094"/>
    <cellStyle name="Total 3 2 5 7 2" xfId="6319"/>
    <cellStyle name="Total 3 2 5 7 3" xfId="8848"/>
    <cellStyle name="Total 3 2 5 7 4" xfId="11359"/>
    <cellStyle name="Total 3 2 5 7 5" xfId="13664"/>
    <cellStyle name="Total 3 2 5 7 6" xfId="16128"/>
    <cellStyle name="Total 3 2 5 7 7" xfId="18368"/>
    <cellStyle name="Total 3 2 5 8" xfId="3293"/>
    <cellStyle name="Total 3 2 5 8 2" xfId="6518"/>
    <cellStyle name="Total 3 2 5 8 3" xfId="9047"/>
    <cellStyle name="Total 3 2 5 8 4" xfId="11558"/>
    <cellStyle name="Total 3 2 5 8 5" xfId="13862"/>
    <cellStyle name="Total 3 2 5 8 6" xfId="16327"/>
    <cellStyle name="Total 3 2 5 8 7" xfId="18566"/>
    <cellStyle name="Total 3 2 5 9" xfId="1750"/>
    <cellStyle name="Total 3 2 5 9 2" xfId="4979"/>
    <cellStyle name="Total 3 2 5 9 3" xfId="7504"/>
    <cellStyle name="Total 3 2 5 9 4" xfId="10024"/>
    <cellStyle name="Total 3 2 5 9 5" xfId="12325"/>
    <cellStyle name="Total 3 2 5 9 6" xfId="14791"/>
    <cellStyle name="Total 3 2 5 9 7" xfId="17036"/>
    <cellStyle name="Total 3 2 6" xfId="686"/>
    <cellStyle name="Total 3 2 6 10" xfId="1255"/>
    <cellStyle name="Total 3 2 6 10 2" xfId="4484"/>
    <cellStyle name="Total 3 2 6 10 3" xfId="7010"/>
    <cellStyle name="Total 3 2 6 10 4" xfId="9538"/>
    <cellStyle name="Total 3 2 6 10 5" xfId="11833"/>
    <cellStyle name="Total 3 2 6 10 6" xfId="14300"/>
    <cellStyle name="Total 3 2 6 10 7" xfId="16550"/>
    <cellStyle name="Total 3 2 6 11" xfId="3985"/>
    <cellStyle name="Total 3 2 6 12" xfId="3928"/>
    <cellStyle name="Total 3 2 6 13" xfId="9239"/>
    <cellStyle name="Total 3 2 6 14" xfId="3943"/>
    <cellStyle name="Total 3 2 6 15" xfId="20451"/>
    <cellStyle name="Total 3 2 6 16" xfId="20554"/>
    <cellStyle name="Total 3 2 6 2" xfId="1964"/>
    <cellStyle name="Total 3 2 6 2 2" xfId="5193"/>
    <cellStyle name="Total 3 2 6 2 3" xfId="7718"/>
    <cellStyle name="Total 3 2 6 2 4" xfId="10234"/>
    <cellStyle name="Total 3 2 6 2 5" xfId="12538"/>
    <cellStyle name="Total 3 2 6 2 6" xfId="15003"/>
    <cellStyle name="Total 3 2 6 2 7" xfId="17247"/>
    <cellStyle name="Total 3 2 6 3" xfId="2210"/>
    <cellStyle name="Total 3 2 6 3 2" xfId="5437"/>
    <cellStyle name="Total 3 2 6 3 3" xfId="7964"/>
    <cellStyle name="Total 3 2 6 3 4" xfId="10478"/>
    <cellStyle name="Total 3 2 6 3 5" xfId="12782"/>
    <cellStyle name="Total 3 2 6 3 6" xfId="15246"/>
    <cellStyle name="Total 3 2 6 3 7" xfId="17490"/>
    <cellStyle name="Total 3 2 6 4" xfId="2460"/>
    <cellStyle name="Total 3 2 6 4 2" xfId="5687"/>
    <cellStyle name="Total 3 2 6 4 3" xfId="8214"/>
    <cellStyle name="Total 3 2 6 4 4" xfId="10728"/>
    <cellStyle name="Total 3 2 6 4 5" xfId="13032"/>
    <cellStyle name="Total 3 2 6 4 6" xfId="15496"/>
    <cellStyle name="Total 3 2 6 4 7" xfId="17740"/>
    <cellStyle name="Total 3 2 6 5" xfId="2299"/>
    <cellStyle name="Total 3 2 6 5 2" xfId="5526"/>
    <cellStyle name="Total 3 2 6 5 3" xfId="8053"/>
    <cellStyle name="Total 3 2 6 5 4" xfId="10567"/>
    <cellStyle name="Total 3 2 6 5 5" xfId="12871"/>
    <cellStyle name="Total 3 2 6 5 6" xfId="15335"/>
    <cellStyle name="Total 3 2 6 5 7" xfId="17579"/>
    <cellStyle name="Total 3 2 6 6" xfId="2918"/>
    <cellStyle name="Total 3 2 6 6 2" xfId="6144"/>
    <cellStyle name="Total 3 2 6 6 3" xfId="8672"/>
    <cellStyle name="Total 3 2 6 6 4" xfId="11185"/>
    <cellStyle name="Total 3 2 6 6 5" xfId="13489"/>
    <cellStyle name="Total 3 2 6 6 6" xfId="15952"/>
    <cellStyle name="Total 3 2 6 6 7" xfId="18195"/>
    <cellStyle name="Total 3 2 6 7" xfId="3102"/>
    <cellStyle name="Total 3 2 6 7 2" xfId="6327"/>
    <cellStyle name="Total 3 2 6 7 3" xfId="8856"/>
    <cellStyle name="Total 3 2 6 7 4" xfId="11367"/>
    <cellStyle name="Total 3 2 6 7 5" xfId="13672"/>
    <cellStyle name="Total 3 2 6 7 6" xfId="16136"/>
    <cellStyle name="Total 3 2 6 7 7" xfId="18376"/>
    <cellStyle name="Total 3 2 6 8" xfId="3301"/>
    <cellStyle name="Total 3 2 6 8 2" xfId="6526"/>
    <cellStyle name="Total 3 2 6 8 3" xfId="9055"/>
    <cellStyle name="Total 3 2 6 8 4" xfId="11566"/>
    <cellStyle name="Total 3 2 6 8 5" xfId="13870"/>
    <cellStyle name="Total 3 2 6 8 6" xfId="16335"/>
    <cellStyle name="Total 3 2 6 8 7" xfId="18574"/>
    <cellStyle name="Total 3 2 6 9" xfId="3435"/>
    <cellStyle name="Total 3 2 6 9 2" xfId="6660"/>
    <cellStyle name="Total 3 2 6 9 3" xfId="9189"/>
    <cellStyle name="Total 3 2 6 9 4" xfId="11700"/>
    <cellStyle name="Total 3 2 6 9 5" xfId="14004"/>
    <cellStyle name="Total 3 2 6 9 6" xfId="16469"/>
    <cellStyle name="Total 3 2 6 9 7" xfId="18708"/>
    <cellStyle name="Total 3 2 7" xfId="1496"/>
    <cellStyle name="Total 3 2 7 10" xfId="19853"/>
    <cellStyle name="Total 3 2 7 2" xfId="4725"/>
    <cellStyle name="Total 3 2 7 3" xfId="7250"/>
    <cellStyle name="Total 3 2 7 4" xfId="9777"/>
    <cellStyle name="Total 3 2 7 5" xfId="12071"/>
    <cellStyle name="Total 3 2 7 6" xfId="14541"/>
    <cellStyle name="Total 3 2 7 7" xfId="16787"/>
    <cellStyle name="Total 3 2 7 8" xfId="19946"/>
    <cellStyle name="Total 3 2 7 9" xfId="20393"/>
    <cellStyle name="Total 3 2 8" xfId="1627"/>
    <cellStyle name="Total 3 2 8 10" xfId="20728"/>
    <cellStyle name="Total 3 2 8 2" xfId="4856"/>
    <cellStyle name="Total 3 2 8 3" xfId="7381"/>
    <cellStyle name="Total 3 2 8 4" xfId="9906"/>
    <cellStyle name="Total 3 2 8 5" xfId="12202"/>
    <cellStyle name="Total 3 2 8 6" xfId="14670"/>
    <cellStyle name="Total 3 2 8 7" xfId="16916"/>
    <cellStyle name="Total 3 2 8 8" xfId="20085"/>
    <cellStyle name="Total 3 2 8 9" xfId="20505"/>
    <cellStyle name="Total 3 2 9" xfId="1650"/>
    <cellStyle name="Total 3 2 9 10" xfId="20838"/>
    <cellStyle name="Total 3 2 9 2" xfId="4879"/>
    <cellStyle name="Total 3 2 9 3" xfId="7404"/>
    <cellStyle name="Total 3 2 9 4" xfId="9929"/>
    <cellStyle name="Total 3 2 9 5" xfId="12225"/>
    <cellStyle name="Total 3 2 9 6" xfId="14693"/>
    <cellStyle name="Total 3 2 9 7" xfId="16939"/>
    <cellStyle name="Total 3 2 9 8" xfId="20198"/>
    <cellStyle name="Total 3 2 9 9" xfId="20551"/>
    <cellStyle name="Total 3 20" xfId="18722"/>
    <cellStyle name="Total 3 21" xfId="18749"/>
    <cellStyle name="Total 3 22" xfId="19110"/>
    <cellStyle name="Total 3 23" xfId="19141"/>
    <cellStyle name="Total 3 24" xfId="19177"/>
    <cellStyle name="Total 3 25" xfId="19208"/>
    <cellStyle name="Total 3 26" xfId="18756"/>
    <cellStyle name="Total 3 27" xfId="19279"/>
    <cellStyle name="Total 3 28" xfId="19274"/>
    <cellStyle name="Total 3 29" xfId="19594"/>
    <cellStyle name="Total 3 3" xfId="184"/>
    <cellStyle name="Total 3 3 10" xfId="2678"/>
    <cellStyle name="Total 3 3 10 2" xfId="5905"/>
    <cellStyle name="Total 3 3 10 3" xfId="8432"/>
    <cellStyle name="Total 3 3 10 4" xfId="10946"/>
    <cellStyle name="Total 3 3 10 5" xfId="13250"/>
    <cellStyle name="Total 3 3 10 6" xfId="15714"/>
    <cellStyle name="Total 3 3 10 7" xfId="17956"/>
    <cellStyle name="Total 3 3 11" xfId="1444"/>
    <cellStyle name="Total 3 3 11 2" xfId="4673"/>
    <cellStyle name="Total 3 3 11 3" xfId="7198"/>
    <cellStyle name="Total 3 3 11 4" xfId="9725"/>
    <cellStyle name="Total 3 3 11 5" xfId="12019"/>
    <cellStyle name="Total 3 3 11 6" xfId="14489"/>
    <cellStyle name="Total 3 3 11 7" xfId="16735"/>
    <cellStyle name="Total 3 3 12" xfId="2632"/>
    <cellStyle name="Total 3 3 12 2" xfId="5859"/>
    <cellStyle name="Total 3 3 12 3" xfId="8386"/>
    <cellStyle name="Total 3 3 12 4" xfId="10900"/>
    <cellStyle name="Total 3 3 12 5" xfId="13204"/>
    <cellStyle name="Total 3 3 12 6" xfId="15668"/>
    <cellStyle name="Total 3 3 12 7" xfId="17911"/>
    <cellStyle name="Total 3 3 13" xfId="814"/>
    <cellStyle name="Total 3 3 13 2" xfId="4101"/>
    <cellStyle name="Total 3 3 13 3" xfId="3464"/>
    <cellStyle name="Total 3 3 13 4" xfId="3831"/>
    <cellStyle name="Total 3 3 13 5" xfId="9221"/>
    <cellStyle name="Total 3 3 13 6" xfId="14018"/>
    <cellStyle name="Total 3 3 13 7" xfId="11765"/>
    <cellStyle name="Total 3 3 14" xfId="3587"/>
    <cellStyle name="Total 3 3 15" xfId="3715"/>
    <cellStyle name="Total 3 3 16" xfId="11755"/>
    <cellStyle name="Total 3 3 17" xfId="18809"/>
    <cellStyle name="Total 3 3 18" xfId="19002"/>
    <cellStyle name="Total 3 3 19" xfId="19071"/>
    <cellStyle name="Total 3 3 2" xfId="388"/>
    <cellStyle name="Total 3 3 2 10" xfId="2095"/>
    <cellStyle name="Total 3 3 2 10 2" xfId="5323"/>
    <cellStyle name="Total 3 3 2 10 3" xfId="7849"/>
    <cellStyle name="Total 3 3 2 10 4" xfId="10365"/>
    <cellStyle name="Total 3 3 2 10 5" xfId="12668"/>
    <cellStyle name="Total 3 3 2 10 6" xfId="15134"/>
    <cellStyle name="Total 3 3 2 10 7" xfId="17377"/>
    <cellStyle name="Total 3 3 2 11" xfId="1680"/>
    <cellStyle name="Total 3 3 2 11 2" xfId="4909"/>
    <cellStyle name="Total 3 3 2 11 3" xfId="7434"/>
    <cellStyle name="Total 3 3 2 11 4" xfId="9956"/>
    <cellStyle name="Total 3 3 2 11 5" xfId="12255"/>
    <cellStyle name="Total 3 3 2 11 6" xfId="14722"/>
    <cellStyle name="Total 3 3 2 11 7" xfId="16967"/>
    <cellStyle name="Total 3 3 2 12" xfId="2079"/>
    <cellStyle name="Total 3 3 2 12 2" xfId="5307"/>
    <cellStyle name="Total 3 3 2 12 3" xfId="7833"/>
    <cellStyle name="Total 3 3 2 12 4" xfId="10349"/>
    <cellStyle name="Total 3 3 2 12 5" xfId="12652"/>
    <cellStyle name="Total 3 3 2 12 6" xfId="15118"/>
    <cellStyle name="Total 3 3 2 12 7" xfId="17361"/>
    <cellStyle name="Total 3 3 2 13" xfId="961"/>
    <cellStyle name="Total 3 3 2 13 2" xfId="4224"/>
    <cellStyle name="Total 3 3 2 13 3" xfId="6765"/>
    <cellStyle name="Total 3 3 2 13 4" xfId="9295"/>
    <cellStyle name="Total 3 3 2 13 5" xfId="4425"/>
    <cellStyle name="Total 3 3 2 13 6" xfId="14094"/>
    <cellStyle name="Total 3 3 2 13 7" xfId="4142"/>
    <cellStyle name="Total 3 3 2 14" xfId="3795"/>
    <cellStyle name="Total 3 3 2 15" xfId="3700"/>
    <cellStyle name="Total 3 3 2 16" xfId="3635"/>
    <cellStyle name="Total 3 3 2 17" xfId="14075"/>
    <cellStyle name="Total 3 3 2 18" xfId="18974"/>
    <cellStyle name="Total 3 3 2 19" xfId="19118"/>
    <cellStyle name="Total 3 3 2 2" xfId="612"/>
    <cellStyle name="Total 3 3 2 2 10" xfId="1183"/>
    <cellStyle name="Total 3 3 2 2 10 2" xfId="4415"/>
    <cellStyle name="Total 3 3 2 2 10 3" xfId="6950"/>
    <cellStyle name="Total 3 3 2 2 10 4" xfId="9480"/>
    <cellStyle name="Total 3 3 2 2 10 5" xfId="11784"/>
    <cellStyle name="Total 3 3 2 2 10 6" xfId="14247"/>
    <cellStyle name="Total 3 3 2 2 10 7" xfId="16514"/>
    <cellStyle name="Total 3 3 2 2 11" xfId="3923"/>
    <cellStyle name="Total 3 3 2 2 12" xfId="3788"/>
    <cellStyle name="Total 3 3 2 2 13" xfId="9246"/>
    <cellStyle name="Total 3 3 2 2 14" xfId="14062"/>
    <cellStyle name="Total 3 3 2 2 15" xfId="20122"/>
    <cellStyle name="Total 3 3 2 2 16" xfId="20763"/>
    <cellStyle name="Total 3 3 2 2 2" xfId="1895"/>
    <cellStyle name="Total 3 3 2 2 2 2" xfId="5124"/>
    <cellStyle name="Total 3 3 2 2 2 3" xfId="7649"/>
    <cellStyle name="Total 3 3 2 2 2 4" xfId="10166"/>
    <cellStyle name="Total 3 3 2 2 2 5" xfId="12470"/>
    <cellStyle name="Total 3 3 2 2 2 6" xfId="14934"/>
    <cellStyle name="Total 3 3 2 2 2 7" xfId="17179"/>
    <cellStyle name="Total 3 3 2 2 3" xfId="2144"/>
    <cellStyle name="Total 3 3 2 2 3 2" xfId="5372"/>
    <cellStyle name="Total 3 3 2 2 3 3" xfId="7898"/>
    <cellStyle name="Total 3 3 2 2 3 4" xfId="10414"/>
    <cellStyle name="Total 3 3 2 2 3 5" xfId="12717"/>
    <cellStyle name="Total 3 3 2 2 3 6" xfId="15182"/>
    <cellStyle name="Total 3 3 2 2 3 7" xfId="17426"/>
    <cellStyle name="Total 3 3 2 2 4" xfId="2396"/>
    <cellStyle name="Total 3 3 2 2 4 2" xfId="5623"/>
    <cellStyle name="Total 3 3 2 2 4 3" xfId="8150"/>
    <cellStyle name="Total 3 3 2 2 4 4" xfId="10664"/>
    <cellStyle name="Total 3 3 2 2 4 5" xfId="12968"/>
    <cellStyle name="Total 3 3 2 2 4 6" xfId="15432"/>
    <cellStyle name="Total 3 3 2 2 4 7" xfId="17676"/>
    <cellStyle name="Total 3 3 2 2 5" xfId="1751"/>
    <cellStyle name="Total 3 3 2 2 5 2" xfId="4980"/>
    <cellStyle name="Total 3 3 2 2 5 3" xfId="7505"/>
    <cellStyle name="Total 3 3 2 2 5 4" xfId="10025"/>
    <cellStyle name="Total 3 3 2 2 5 5" xfId="12326"/>
    <cellStyle name="Total 3 3 2 2 5 6" xfId="14792"/>
    <cellStyle name="Total 3 3 2 2 5 7" xfId="17037"/>
    <cellStyle name="Total 3 3 2 2 6" xfId="2858"/>
    <cellStyle name="Total 3 3 2 2 6 2" xfId="6084"/>
    <cellStyle name="Total 3 3 2 2 6 3" xfId="8612"/>
    <cellStyle name="Total 3 3 2 2 6 4" xfId="11125"/>
    <cellStyle name="Total 3 3 2 2 6 5" xfId="13429"/>
    <cellStyle name="Total 3 3 2 2 6 6" xfId="15892"/>
    <cellStyle name="Total 3 3 2 2 6 7" xfId="18135"/>
    <cellStyle name="Total 3 3 2 2 7" xfId="3046"/>
    <cellStyle name="Total 3 3 2 2 7 2" xfId="6272"/>
    <cellStyle name="Total 3 3 2 2 7 3" xfId="8800"/>
    <cellStyle name="Total 3 3 2 2 7 4" xfId="11312"/>
    <cellStyle name="Total 3 3 2 2 7 5" xfId="13617"/>
    <cellStyle name="Total 3 3 2 2 7 6" xfId="16080"/>
    <cellStyle name="Total 3 3 2 2 7 7" xfId="18322"/>
    <cellStyle name="Total 3 3 2 2 8" xfId="3249"/>
    <cellStyle name="Total 3 3 2 2 8 2" xfId="6474"/>
    <cellStyle name="Total 3 3 2 2 8 3" xfId="9003"/>
    <cellStyle name="Total 3 3 2 2 8 4" xfId="11514"/>
    <cellStyle name="Total 3 3 2 2 8 5" xfId="13818"/>
    <cellStyle name="Total 3 3 2 2 8 6" xfId="16283"/>
    <cellStyle name="Total 3 3 2 2 8 7" xfId="18522"/>
    <cellStyle name="Total 3 3 2 2 9" xfId="3257"/>
    <cellStyle name="Total 3 3 2 2 9 2" xfId="6482"/>
    <cellStyle name="Total 3 3 2 2 9 3" xfId="9011"/>
    <cellStyle name="Total 3 3 2 2 9 4" xfId="11522"/>
    <cellStyle name="Total 3 3 2 2 9 5" xfId="13826"/>
    <cellStyle name="Total 3 3 2 2 9 6" xfId="16291"/>
    <cellStyle name="Total 3 3 2 2 9 7" xfId="18530"/>
    <cellStyle name="Total 3 3 2 20" xfId="19152"/>
    <cellStyle name="Total 3 3 2 21" xfId="19186"/>
    <cellStyle name="Total 3 3 2 22" xfId="19216"/>
    <cellStyle name="Total 3 3 2 23" xfId="19239"/>
    <cellStyle name="Total 3 3 2 24" xfId="19267"/>
    <cellStyle name="Total 3 3 2 25" xfId="19570"/>
    <cellStyle name="Total 3 3 2 26" xfId="19602"/>
    <cellStyle name="Total 3 3 2 27" xfId="19628"/>
    <cellStyle name="Total 3 3 2 28" xfId="19651"/>
    <cellStyle name="Total 3 3 2 29" xfId="19804"/>
    <cellStyle name="Total 3 3 2 3" xfId="736"/>
    <cellStyle name="Total 3 3 2 3 10" xfId="1305"/>
    <cellStyle name="Total 3 3 2 3 10 2" xfId="4534"/>
    <cellStyle name="Total 3 3 2 3 10 3" xfId="7060"/>
    <cellStyle name="Total 3 3 2 3 10 4" xfId="9588"/>
    <cellStyle name="Total 3 3 2 3 10 5" xfId="11883"/>
    <cellStyle name="Total 3 3 2 3 10 6" xfId="14350"/>
    <cellStyle name="Total 3 3 2 3 10 7" xfId="16600"/>
    <cellStyle name="Total 3 3 2 3 11" xfId="4035"/>
    <cellStyle name="Total 3 3 2 3 12" xfId="4448"/>
    <cellStyle name="Total 3 3 2 3 13" xfId="6706"/>
    <cellStyle name="Total 3 3 2 3 14" xfId="4080"/>
    <cellStyle name="Total 3 3 2 3 15" xfId="20151"/>
    <cellStyle name="Total 3 3 2 3 16" xfId="20793"/>
    <cellStyle name="Total 3 3 2 3 2" xfId="2014"/>
    <cellStyle name="Total 3 3 2 3 2 2" xfId="5243"/>
    <cellStyle name="Total 3 3 2 3 2 3" xfId="7768"/>
    <cellStyle name="Total 3 3 2 3 2 4" xfId="10284"/>
    <cellStyle name="Total 3 3 2 3 2 5" xfId="12588"/>
    <cellStyle name="Total 3 3 2 3 2 6" xfId="15053"/>
    <cellStyle name="Total 3 3 2 3 2 7" xfId="17297"/>
    <cellStyle name="Total 3 3 2 3 3" xfId="2260"/>
    <cellStyle name="Total 3 3 2 3 3 2" xfId="5487"/>
    <cellStyle name="Total 3 3 2 3 3 3" xfId="8014"/>
    <cellStyle name="Total 3 3 2 3 3 4" xfId="10528"/>
    <cellStyle name="Total 3 3 2 3 3 5" xfId="12832"/>
    <cellStyle name="Total 3 3 2 3 3 6" xfId="15296"/>
    <cellStyle name="Total 3 3 2 3 3 7" xfId="17540"/>
    <cellStyle name="Total 3 3 2 3 4" xfId="2510"/>
    <cellStyle name="Total 3 3 2 3 4 2" xfId="5737"/>
    <cellStyle name="Total 3 3 2 3 4 3" xfId="8264"/>
    <cellStyle name="Total 3 3 2 3 4 4" xfId="10778"/>
    <cellStyle name="Total 3 3 2 3 4 5" xfId="13082"/>
    <cellStyle name="Total 3 3 2 3 4 6" xfId="15546"/>
    <cellStyle name="Total 3 3 2 3 4 7" xfId="17790"/>
    <cellStyle name="Total 3 3 2 3 5" xfId="2738"/>
    <cellStyle name="Total 3 3 2 3 5 2" xfId="5964"/>
    <cellStyle name="Total 3 3 2 3 5 3" xfId="8492"/>
    <cellStyle name="Total 3 3 2 3 5 4" xfId="11006"/>
    <cellStyle name="Total 3 3 2 3 5 5" xfId="13309"/>
    <cellStyle name="Total 3 3 2 3 5 6" xfId="15774"/>
    <cellStyle name="Total 3 3 2 3 5 7" xfId="18015"/>
    <cellStyle name="Total 3 3 2 3 6" xfId="2968"/>
    <cellStyle name="Total 3 3 2 3 6 2" xfId="6194"/>
    <cellStyle name="Total 3 3 2 3 6 3" xfId="8722"/>
    <cellStyle name="Total 3 3 2 3 6 4" xfId="11235"/>
    <cellStyle name="Total 3 3 2 3 6 5" xfId="13539"/>
    <cellStyle name="Total 3 3 2 3 6 6" xfId="16002"/>
    <cellStyle name="Total 3 3 2 3 6 7" xfId="18245"/>
    <cellStyle name="Total 3 3 2 3 7" xfId="3152"/>
    <cellStyle name="Total 3 3 2 3 7 2" xfId="6377"/>
    <cellStyle name="Total 3 3 2 3 7 3" xfId="8906"/>
    <cellStyle name="Total 3 3 2 3 7 4" xfId="11417"/>
    <cellStyle name="Total 3 3 2 3 7 5" xfId="13722"/>
    <cellStyle name="Total 3 3 2 3 7 6" xfId="16186"/>
    <cellStyle name="Total 3 3 2 3 7 7" xfId="18426"/>
    <cellStyle name="Total 3 3 2 3 8" xfId="3351"/>
    <cellStyle name="Total 3 3 2 3 8 2" xfId="6576"/>
    <cellStyle name="Total 3 3 2 3 8 3" xfId="9105"/>
    <cellStyle name="Total 3 3 2 3 8 4" xfId="11616"/>
    <cellStyle name="Total 3 3 2 3 8 5" xfId="13920"/>
    <cellStyle name="Total 3 3 2 3 8 6" xfId="16385"/>
    <cellStyle name="Total 3 3 2 3 8 7" xfId="18624"/>
    <cellStyle name="Total 3 3 2 3 9" xfId="2164"/>
    <cellStyle name="Total 3 3 2 3 9 2" xfId="5392"/>
    <cellStyle name="Total 3 3 2 3 9 3" xfId="7918"/>
    <cellStyle name="Total 3 3 2 3 9 4" xfId="10434"/>
    <cellStyle name="Total 3 3 2 3 9 5" xfId="12737"/>
    <cellStyle name="Total 3 3 2 3 9 6" xfId="15202"/>
    <cellStyle name="Total 3 3 2 3 9 7" xfId="17446"/>
    <cellStyle name="Total 3 3 2 30" xfId="21169"/>
    <cellStyle name="Total 3 3 2 4" xfId="662"/>
    <cellStyle name="Total 3 3 2 4 10" xfId="1231"/>
    <cellStyle name="Total 3 3 2 4 10 2" xfId="4460"/>
    <cellStyle name="Total 3 3 2 4 10 3" xfId="6986"/>
    <cellStyle name="Total 3 3 2 4 10 4" xfId="9514"/>
    <cellStyle name="Total 3 3 2 4 10 5" xfId="11809"/>
    <cellStyle name="Total 3 3 2 4 10 6" xfId="14276"/>
    <cellStyle name="Total 3 3 2 4 10 7" xfId="16526"/>
    <cellStyle name="Total 3 3 2 4 11" xfId="3961"/>
    <cellStyle name="Total 3 3 2 4 12" xfId="4373"/>
    <cellStyle name="Total 3 3 2 4 13" xfId="5163"/>
    <cellStyle name="Total 3 3 2 4 14" xfId="14061"/>
    <cellStyle name="Total 3 3 2 4 15" xfId="20189"/>
    <cellStyle name="Total 3 3 2 4 16" xfId="20827"/>
    <cellStyle name="Total 3 3 2 4 2" xfId="1940"/>
    <cellStyle name="Total 3 3 2 4 2 2" xfId="5169"/>
    <cellStyle name="Total 3 3 2 4 2 3" xfId="7694"/>
    <cellStyle name="Total 3 3 2 4 2 4" xfId="10210"/>
    <cellStyle name="Total 3 3 2 4 2 5" xfId="12514"/>
    <cellStyle name="Total 3 3 2 4 2 6" xfId="14979"/>
    <cellStyle name="Total 3 3 2 4 2 7" xfId="17223"/>
    <cellStyle name="Total 3 3 2 4 3" xfId="2186"/>
    <cellStyle name="Total 3 3 2 4 3 2" xfId="5413"/>
    <cellStyle name="Total 3 3 2 4 3 3" xfId="7940"/>
    <cellStyle name="Total 3 3 2 4 3 4" xfId="10454"/>
    <cellStyle name="Total 3 3 2 4 3 5" xfId="12758"/>
    <cellStyle name="Total 3 3 2 4 3 6" xfId="15222"/>
    <cellStyle name="Total 3 3 2 4 3 7" xfId="17466"/>
    <cellStyle name="Total 3 3 2 4 4" xfId="2436"/>
    <cellStyle name="Total 3 3 2 4 4 2" xfId="5663"/>
    <cellStyle name="Total 3 3 2 4 4 3" xfId="8190"/>
    <cellStyle name="Total 3 3 2 4 4 4" xfId="10704"/>
    <cellStyle name="Total 3 3 2 4 4 5" xfId="13008"/>
    <cellStyle name="Total 3 3 2 4 4 6" xfId="15472"/>
    <cellStyle name="Total 3 3 2 4 4 7" xfId="17716"/>
    <cellStyle name="Total 3 3 2 4 5" xfId="2096"/>
    <cellStyle name="Total 3 3 2 4 5 2" xfId="5324"/>
    <cellStyle name="Total 3 3 2 4 5 3" xfId="7850"/>
    <cellStyle name="Total 3 3 2 4 5 4" xfId="10366"/>
    <cellStyle name="Total 3 3 2 4 5 5" xfId="12669"/>
    <cellStyle name="Total 3 3 2 4 5 6" xfId="15135"/>
    <cellStyle name="Total 3 3 2 4 5 7" xfId="17378"/>
    <cellStyle name="Total 3 3 2 4 6" xfId="2894"/>
    <cellStyle name="Total 3 3 2 4 6 2" xfId="6120"/>
    <cellStyle name="Total 3 3 2 4 6 3" xfId="8648"/>
    <cellStyle name="Total 3 3 2 4 6 4" xfId="11161"/>
    <cellStyle name="Total 3 3 2 4 6 5" xfId="13465"/>
    <cellStyle name="Total 3 3 2 4 6 6" xfId="15928"/>
    <cellStyle name="Total 3 3 2 4 6 7" xfId="18171"/>
    <cellStyle name="Total 3 3 2 4 7" xfId="3078"/>
    <cellStyle name="Total 3 3 2 4 7 2" xfId="6303"/>
    <cellStyle name="Total 3 3 2 4 7 3" xfId="8832"/>
    <cellStyle name="Total 3 3 2 4 7 4" xfId="11343"/>
    <cellStyle name="Total 3 3 2 4 7 5" xfId="13648"/>
    <cellStyle name="Total 3 3 2 4 7 6" xfId="16112"/>
    <cellStyle name="Total 3 3 2 4 7 7" xfId="18352"/>
    <cellStyle name="Total 3 3 2 4 8" xfId="3277"/>
    <cellStyle name="Total 3 3 2 4 8 2" xfId="6502"/>
    <cellStyle name="Total 3 3 2 4 8 3" xfId="9031"/>
    <cellStyle name="Total 3 3 2 4 8 4" xfId="11542"/>
    <cellStyle name="Total 3 3 2 4 8 5" xfId="13846"/>
    <cellStyle name="Total 3 3 2 4 8 6" xfId="16311"/>
    <cellStyle name="Total 3 3 2 4 8 7" xfId="18550"/>
    <cellStyle name="Total 3 3 2 4 9" xfId="2842"/>
    <cellStyle name="Total 3 3 2 4 9 2" xfId="6068"/>
    <cellStyle name="Total 3 3 2 4 9 3" xfId="8596"/>
    <cellStyle name="Total 3 3 2 4 9 4" xfId="11109"/>
    <cellStyle name="Total 3 3 2 4 9 5" xfId="13413"/>
    <cellStyle name="Total 3 3 2 4 9 6" xfId="15876"/>
    <cellStyle name="Total 3 3 2 4 9 7" xfId="18119"/>
    <cellStyle name="Total 3 3 2 5" xfId="402"/>
    <cellStyle name="Total 3 3 2 5 10" xfId="975"/>
    <cellStyle name="Total 3 3 2 5 10 2" xfId="4238"/>
    <cellStyle name="Total 3 3 2 5 10 3" xfId="6779"/>
    <cellStyle name="Total 3 3 2 5 10 4" xfId="9309"/>
    <cellStyle name="Total 3 3 2 5 10 5" xfId="4343"/>
    <cellStyle name="Total 3 3 2 5 10 6" xfId="14108"/>
    <cellStyle name="Total 3 3 2 5 10 7" xfId="3455"/>
    <cellStyle name="Total 3 3 2 5 11" xfId="3749"/>
    <cellStyle name="Total 3 3 2 5 12" xfId="4088"/>
    <cellStyle name="Total 3 3 2 5 13" xfId="3815"/>
    <cellStyle name="Total 3 3 2 5 14" xfId="9270"/>
    <cellStyle name="Total 3 3 2 5 15" xfId="20582"/>
    <cellStyle name="Total 3 3 2 5 16" xfId="20868"/>
    <cellStyle name="Total 3 3 2 5 2" xfId="1705"/>
    <cellStyle name="Total 3 3 2 5 2 2" xfId="4934"/>
    <cellStyle name="Total 3 3 2 5 2 3" xfId="7459"/>
    <cellStyle name="Total 3 3 2 5 2 4" xfId="9981"/>
    <cellStyle name="Total 3 3 2 5 2 5" xfId="12280"/>
    <cellStyle name="Total 3 3 2 5 2 6" xfId="14747"/>
    <cellStyle name="Total 3 3 2 5 2 7" xfId="16992"/>
    <cellStyle name="Total 3 3 2 5 3" xfId="1379"/>
    <cellStyle name="Total 3 3 2 5 3 2" xfId="4608"/>
    <cellStyle name="Total 3 3 2 5 3 3" xfId="7133"/>
    <cellStyle name="Total 3 3 2 5 3 4" xfId="9662"/>
    <cellStyle name="Total 3 3 2 5 3 5" xfId="11955"/>
    <cellStyle name="Total 3 3 2 5 3 6" xfId="14424"/>
    <cellStyle name="Total 3 3 2 5 3 7" xfId="16672"/>
    <cellStyle name="Total 3 3 2 5 4" xfId="1336"/>
    <cellStyle name="Total 3 3 2 5 4 2" xfId="4565"/>
    <cellStyle name="Total 3 3 2 5 4 3" xfId="7091"/>
    <cellStyle name="Total 3 3 2 5 4 4" xfId="9619"/>
    <cellStyle name="Total 3 3 2 5 4 5" xfId="11913"/>
    <cellStyle name="Total 3 3 2 5 4 6" xfId="14381"/>
    <cellStyle name="Total 3 3 2 5 4 7" xfId="16630"/>
    <cellStyle name="Total 3 3 2 5 5" xfId="1639"/>
    <cellStyle name="Total 3 3 2 5 5 2" xfId="4868"/>
    <cellStyle name="Total 3 3 2 5 5 3" xfId="7393"/>
    <cellStyle name="Total 3 3 2 5 5 4" xfId="9918"/>
    <cellStyle name="Total 3 3 2 5 5 5" xfId="12214"/>
    <cellStyle name="Total 3 3 2 5 5 6" xfId="14682"/>
    <cellStyle name="Total 3 3 2 5 5 7" xfId="16928"/>
    <cellStyle name="Total 3 3 2 5 6" xfId="2125"/>
    <cellStyle name="Total 3 3 2 5 6 2" xfId="5353"/>
    <cellStyle name="Total 3 3 2 5 6 3" xfId="7879"/>
    <cellStyle name="Total 3 3 2 5 6 4" xfId="10395"/>
    <cellStyle name="Total 3 3 2 5 6 5" xfId="12698"/>
    <cellStyle name="Total 3 3 2 5 6 6" xfId="15163"/>
    <cellStyle name="Total 3 3 2 5 6 7" xfId="17407"/>
    <cellStyle name="Total 3 3 2 5 7" xfId="2862"/>
    <cellStyle name="Total 3 3 2 5 7 2" xfId="6088"/>
    <cellStyle name="Total 3 3 2 5 7 3" xfId="8616"/>
    <cellStyle name="Total 3 3 2 5 7 4" xfId="11129"/>
    <cellStyle name="Total 3 3 2 5 7 5" xfId="13433"/>
    <cellStyle name="Total 3 3 2 5 7 6" xfId="15896"/>
    <cellStyle name="Total 3 3 2 5 7 7" xfId="18139"/>
    <cellStyle name="Total 3 3 2 5 8" xfId="1819"/>
    <cellStyle name="Total 3 3 2 5 8 2" xfId="5048"/>
    <cellStyle name="Total 3 3 2 5 8 3" xfId="7573"/>
    <cellStyle name="Total 3 3 2 5 8 4" xfId="10091"/>
    <cellStyle name="Total 3 3 2 5 8 5" xfId="12394"/>
    <cellStyle name="Total 3 3 2 5 8 6" xfId="14859"/>
    <cellStyle name="Total 3 3 2 5 8 7" xfId="17103"/>
    <cellStyle name="Total 3 3 2 5 9" xfId="1857"/>
    <cellStyle name="Total 3 3 2 5 9 2" xfId="5086"/>
    <cellStyle name="Total 3 3 2 5 9 3" xfId="7611"/>
    <cellStyle name="Total 3 3 2 5 9 4" xfId="10128"/>
    <cellStyle name="Total 3 3 2 5 9 5" xfId="12432"/>
    <cellStyle name="Total 3 3 2 5 9 6" xfId="14896"/>
    <cellStyle name="Total 3 3 2 5 9 7" xfId="17141"/>
    <cellStyle name="Total 3 3 2 6" xfId="1691"/>
    <cellStyle name="Total 3 3 2 6 10" xfId="20900"/>
    <cellStyle name="Total 3 3 2 6 2" xfId="4920"/>
    <cellStyle name="Total 3 3 2 6 3" xfId="7445"/>
    <cellStyle name="Total 3 3 2 6 4" xfId="9967"/>
    <cellStyle name="Total 3 3 2 6 5" xfId="12266"/>
    <cellStyle name="Total 3 3 2 6 6" xfId="14733"/>
    <cellStyle name="Total 3 3 2 6 7" xfId="16978"/>
    <cellStyle name="Total 3 3 2 6 8" xfId="20261"/>
    <cellStyle name="Total 3 3 2 6 9" xfId="20614"/>
    <cellStyle name="Total 3 3 2 7" xfId="1405"/>
    <cellStyle name="Total 3 3 2 7 10" xfId="20933"/>
    <cellStyle name="Total 3 3 2 7 2" xfId="4634"/>
    <cellStyle name="Total 3 3 2 7 3" xfId="7159"/>
    <cellStyle name="Total 3 3 2 7 4" xfId="9686"/>
    <cellStyle name="Total 3 3 2 7 5" xfId="11980"/>
    <cellStyle name="Total 3 3 2 7 6" xfId="14450"/>
    <cellStyle name="Total 3 3 2 7 7" xfId="16696"/>
    <cellStyle name="Total 3 3 2 7 8" xfId="20296"/>
    <cellStyle name="Total 3 3 2 7 9" xfId="20648"/>
    <cellStyle name="Total 3 3 2 8" xfId="2321"/>
    <cellStyle name="Total 3 3 2 8 10" xfId="20962"/>
    <cellStyle name="Total 3 3 2 8 2" xfId="5548"/>
    <cellStyle name="Total 3 3 2 8 3" xfId="8075"/>
    <cellStyle name="Total 3 3 2 8 4" xfId="10589"/>
    <cellStyle name="Total 3 3 2 8 5" xfId="12893"/>
    <cellStyle name="Total 3 3 2 8 6" xfId="15357"/>
    <cellStyle name="Total 3 3 2 8 7" xfId="17601"/>
    <cellStyle name="Total 3 3 2 8 8" xfId="20325"/>
    <cellStyle name="Total 3 3 2 8 9" xfId="20677"/>
    <cellStyle name="Total 3 3 2 9" xfId="2567"/>
    <cellStyle name="Total 3 3 2 9 10" xfId="20985"/>
    <cellStyle name="Total 3 3 2 9 2" xfId="5794"/>
    <cellStyle name="Total 3 3 2 9 3" xfId="8321"/>
    <cellStyle name="Total 3 3 2 9 4" xfId="10835"/>
    <cellStyle name="Total 3 3 2 9 5" xfId="13139"/>
    <cellStyle name="Total 3 3 2 9 6" xfId="15603"/>
    <cellStyle name="Total 3 3 2 9 7" xfId="17847"/>
    <cellStyle name="Total 3 3 2 9 8" xfId="20348"/>
    <cellStyle name="Total 3 3 2 9 9" xfId="20700"/>
    <cellStyle name="Total 3 3 20" xfId="18767"/>
    <cellStyle name="Total 3 3 21" xfId="19030"/>
    <cellStyle name="Total 3 3 22" xfId="19036"/>
    <cellStyle name="Total 3 3 23" xfId="18982"/>
    <cellStyle name="Total 3 3 24" xfId="19413"/>
    <cellStyle name="Total 3 3 25" xfId="19296"/>
    <cellStyle name="Total 3 3 26" xfId="19397"/>
    <cellStyle name="Total 3 3 27" xfId="19282"/>
    <cellStyle name="Total 3 3 28" xfId="19803"/>
    <cellStyle name="Total 3 3 3" xfId="512"/>
    <cellStyle name="Total 3 3 3 10" xfId="1083"/>
    <cellStyle name="Total 3 3 3 10 2" xfId="4332"/>
    <cellStyle name="Total 3 3 3 10 3" xfId="6874"/>
    <cellStyle name="Total 3 3 3 10 4" xfId="9405"/>
    <cellStyle name="Total 3 3 3 10 5" xfId="11730"/>
    <cellStyle name="Total 3 3 3 10 6" xfId="14191"/>
    <cellStyle name="Total 3 3 3 10 7" xfId="16483"/>
    <cellStyle name="Total 3 3 3 11" xfId="3842"/>
    <cellStyle name="Total 3 3 3 12" xfId="3560"/>
    <cellStyle name="Total 3 3 3 13" xfId="9492"/>
    <cellStyle name="Total 3 3 3 14" xfId="4443"/>
    <cellStyle name="Total 3 3 3 15" xfId="20075"/>
    <cellStyle name="Total 3 3 3 16" xfId="20719"/>
    <cellStyle name="Total 3 3 3 2" xfId="1804"/>
    <cellStyle name="Total 3 3 3 2 2" xfId="5033"/>
    <cellStyle name="Total 3 3 3 2 3" xfId="7558"/>
    <cellStyle name="Total 3 3 3 2 4" xfId="10077"/>
    <cellStyle name="Total 3 3 3 2 5" xfId="12379"/>
    <cellStyle name="Total 3 3 3 2 6" xfId="14845"/>
    <cellStyle name="Total 3 3 3 2 7" xfId="17089"/>
    <cellStyle name="Total 3 3 3 3" xfId="2065"/>
    <cellStyle name="Total 3 3 3 3 2" xfId="5293"/>
    <cellStyle name="Total 3 3 3 3 3" xfId="7819"/>
    <cellStyle name="Total 3 3 3 3 4" xfId="10335"/>
    <cellStyle name="Total 3 3 3 3 5" xfId="12638"/>
    <cellStyle name="Total 3 3 3 3 6" xfId="15104"/>
    <cellStyle name="Total 3 3 3 3 7" xfId="17347"/>
    <cellStyle name="Total 3 3 3 4" xfId="2310"/>
    <cellStyle name="Total 3 3 3 4 2" xfId="5537"/>
    <cellStyle name="Total 3 3 3 4 3" xfId="8064"/>
    <cellStyle name="Total 3 3 3 4 4" xfId="10578"/>
    <cellStyle name="Total 3 3 3 4 5" xfId="12882"/>
    <cellStyle name="Total 3 3 3 4 6" xfId="15346"/>
    <cellStyle name="Total 3 3 3 4 7" xfId="17590"/>
    <cellStyle name="Total 3 3 3 5" xfId="2550"/>
    <cellStyle name="Total 3 3 3 5 2" xfId="5777"/>
    <cellStyle name="Total 3 3 3 5 3" xfId="8304"/>
    <cellStyle name="Total 3 3 3 5 4" xfId="10818"/>
    <cellStyle name="Total 3 3 3 5 5" xfId="13122"/>
    <cellStyle name="Total 3 3 3 5 6" xfId="15586"/>
    <cellStyle name="Total 3 3 3 5 7" xfId="17830"/>
    <cellStyle name="Total 3 3 3 6" xfId="2785"/>
    <cellStyle name="Total 3 3 3 6 2" xfId="6011"/>
    <cellStyle name="Total 3 3 3 6 3" xfId="8539"/>
    <cellStyle name="Total 3 3 3 6 4" xfId="11053"/>
    <cellStyle name="Total 3 3 3 6 5" xfId="13356"/>
    <cellStyle name="Total 3 3 3 6 6" xfId="15821"/>
    <cellStyle name="Total 3 3 3 6 7" xfId="18062"/>
    <cellStyle name="Total 3 3 3 7" xfId="1506"/>
    <cellStyle name="Total 3 3 3 7 2" xfId="4735"/>
    <cellStyle name="Total 3 3 3 7 3" xfId="7260"/>
    <cellStyle name="Total 3 3 3 7 4" xfId="9787"/>
    <cellStyle name="Total 3 3 3 7 5" xfId="12081"/>
    <cellStyle name="Total 3 3 3 7 6" xfId="14551"/>
    <cellStyle name="Total 3 3 3 7 7" xfId="16797"/>
    <cellStyle name="Total 3 3 3 8" xfId="3201"/>
    <cellStyle name="Total 3 3 3 8 2" xfId="6426"/>
    <cellStyle name="Total 3 3 3 8 3" xfId="8955"/>
    <cellStyle name="Total 3 3 3 8 4" xfId="11466"/>
    <cellStyle name="Total 3 3 3 8 5" xfId="13771"/>
    <cellStyle name="Total 3 3 3 8 6" xfId="16235"/>
    <cellStyle name="Total 3 3 3 8 7" xfId="18475"/>
    <cellStyle name="Total 3 3 3 9" xfId="3231"/>
    <cellStyle name="Total 3 3 3 9 2" xfId="6456"/>
    <cellStyle name="Total 3 3 3 9 3" xfId="8985"/>
    <cellStyle name="Total 3 3 3 9 4" xfId="11496"/>
    <cellStyle name="Total 3 3 3 9 5" xfId="13800"/>
    <cellStyle name="Total 3 3 3 9 6" xfId="16265"/>
    <cellStyle name="Total 3 3 3 9 7" xfId="18504"/>
    <cellStyle name="Total 3 3 4" xfId="661"/>
    <cellStyle name="Total 3 3 4 10" xfId="1230"/>
    <cellStyle name="Total 3 3 4 10 2" xfId="4459"/>
    <cellStyle name="Total 3 3 4 10 3" xfId="6985"/>
    <cellStyle name="Total 3 3 4 10 4" xfId="9513"/>
    <cellStyle name="Total 3 3 4 10 5" xfId="11808"/>
    <cellStyle name="Total 3 3 4 10 6" xfId="14275"/>
    <cellStyle name="Total 3 3 4 10 7" xfId="16525"/>
    <cellStyle name="Total 3 3 4 11" xfId="3960"/>
    <cellStyle name="Total 3 3 4 12" xfId="4138"/>
    <cellStyle name="Total 3 3 4 13" xfId="6697"/>
    <cellStyle name="Total 3 3 4 14" xfId="9257"/>
    <cellStyle name="Total 3 3 4 15" xfId="19923"/>
    <cellStyle name="Total 3 3 4 16" xfId="19663"/>
    <cellStyle name="Total 3 3 4 2" xfId="1939"/>
    <cellStyle name="Total 3 3 4 2 2" xfId="5168"/>
    <cellStyle name="Total 3 3 4 2 3" xfId="7693"/>
    <cellStyle name="Total 3 3 4 2 4" xfId="10209"/>
    <cellStyle name="Total 3 3 4 2 5" xfId="12513"/>
    <cellStyle name="Total 3 3 4 2 6" xfId="14978"/>
    <cellStyle name="Total 3 3 4 2 7" xfId="17222"/>
    <cellStyle name="Total 3 3 4 3" xfId="2185"/>
    <cellStyle name="Total 3 3 4 3 2" xfId="5412"/>
    <cellStyle name="Total 3 3 4 3 3" xfId="7939"/>
    <cellStyle name="Total 3 3 4 3 4" xfId="10453"/>
    <cellStyle name="Total 3 3 4 3 5" xfId="12757"/>
    <cellStyle name="Total 3 3 4 3 6" xfId="15221"/>
    <cellStyle name="Total 3 3 4 3 7" xfId="17465"/>
    <cellStyle name="Total 3 3 4 4" xfId="2435"/>
    <cellStyle name="Total 3 3 4 4 2" xfId="5662"/>
    <cellStyle name="Total 3 3 4 4 3" xfId="8189"/>
    <cellStyle name="Total 3 3 4 4 4" xfId="10703"/>
    <cellStyle name="Total 3 3 4 4 5" xfId="13007"/>
    <cellStyle name="Total 3 3 4 4 6" xfId="15471"/>
    <cellStyle name="Total 3 3 4 4 7" xfId="17715"/>
    <cellStyle name="Total 3 3 4 5" xfId="2540"/>
    <cellStyle name="Total 3 3 4 5 2" xfId="5767"/>
    <cellStyle name="Total 3 3 4 5 3" xfId="8294"/>
    <cellStyle name="Total 3 3 4 5 4" xfId="10808"/>
    <cellStyle name="Total 3 3 4 5 5" xfId="13112"/>
    <cellStyle name="Total 3 3 4 5 6" xfId="15576"/>
    <cellStyle name="Total 3 3 4 5 7" xfId="17820"/>
    <cellStyle name="Total 3 3 4 6" xfId="2893"/>
    <cellStyle name="Total 3 3 4 6 2" xfId="6119"/>
    <cellStyle name="Total 3 3 4 6 3" xfId="8647"/>
    <cellStyle name="Total 3 3 4 6 4" xfId="11160"/>
    <cellStyle name="Total 3 3 4 6 5" xfId="13464"/>
    <cellStyle name="Total 3 3 4 6 6" xfId="15927"/>
    <cellStyle name="Total 3 3 4 6 7" xfId="18170"/>
    <cellStyle name="Total 3 3 4 7" xfId="3077"/>
    <cellStyle name="Total 3 3 4 7 2" xfId="6302"/>
    <cellStyle name="Total 3 3 4 7 3" xfId="8831"/>
    <cellStyle name="Total 3 3 4 7 4" xfId="11342"/>
    <cellStyle name="Total 3 3 4 7 5" xfId="13647"/>
    <cellStyle name="Total 3 3 4 7 6" xfId="16111"/>
    <cellStyle name="Total 3 3 4 7 7" xfId="18351"/>
    <cellStyle name="Total 3 3 4 8" xfId="3276"/>
    <cellStyle name="Total 3 3 4 8 2" xfId="6501"/>
    <cellStyle name="Total 3 3 4 8 3" xfId="9030"/>
    <cellStyle name="Total 3 3 4 8 4" xfId="11541"/>
    <cellStyle name="Total 3 3 4 8 5" xfId="13845"/>
    <cellStyle name="Total 3 3 4 8 6" xfId="16310"/>
    <cellStyle name="Total 3 3 4 8 7" xfId="18549"/>
    <cellStyle name="Total 3 3 4 9" xfId="3053"/>
    <cellStyle name="Total 3 3 4 9 2" xfId="6279"/>
    <cellStyle name="Total 3 3 4 9 3" xfId="8807"/>
    <cellStyle name="Total 3 3 4 9 4" xfId="11319"/>
    <cellStyle name="Total 3 3 4 9 5" xfId="13624"/>
    <cellStyle name="Total 3 3 4 9 6" xfId="16087"/>
    <cellStyle name="Total 3 3 4 9 7" xfId="18329"/>
    <cellStyle name="Total 3 3 5" xfId="519"/>
    <cellStyle name="Total 3 3 5 10" xfId="1090"/>
    <cellStyle name="Total 3 3 5 10 2" xfId="4339"/>
    <cellStyle name="Total 3 3 5 10 3" xfId="6881"/>
    <cellStyle name="Total 3 3 5 10 4" xfId="9412"/>
    <cellStyle name="Total 3 3 5 10 5" xfId="11737"/>
    <cellStyle name="Total 3 3 5 10 6" xfId="14198"/>
    <cellStyle name="Total 3 3 5 10 7" xfId="16490"/>
    <cellStyle name="Total 3 3 5 11" xfId="3849"/>
    <cellStyle name="Total 3 3 5 12" xfId="4158"/>
    <cellStyle name="Total 3 3 5 13" xfId="6929"/>
    <cellStyle name="Total 3 3 5 14" xfId="14067"/>
    <cellStyle name="Total 3 3 5 15" xfId="19990"/>
    <cellStyle name="Total 3 3 5 16" xfId="20427"/>
    <cellStyle name="Total 3 3 5 17" xfId="20370"/>
    <cellStyle name="Total 3 3 5 2" xfId="1811"/>
    <cellStyle name="Total 3 3 5 2 2" xfId="5040"/>
    <cellStyle name="Total 3 3 5 2 3" xfId="7565"/>
    <cellStyle name="Total 3 3 5 2 4" xfId="10084"/>
    <cellStyle name="Total 3 3 5 2 5" xfId="12386"/>
    <cellStyle name="Total 3 3 5 2 6" xfId="14852"/>
    <cellStyle name="Total 3 3 5 2 7" xfId="17096"/>
    <cellStyle name="Total 3 3 5 3" xfId="2072"/>
    <cellStyle name="Total 3 3 5 3 2" xfId="5300"/>
    <cellStyle name="Total 3 3 5 3 3" xfId="7826"/>
    <cellStyle name="Total 3 3 5 3 4" xfId="10342"/>
    <cellStyle name="Total 3 3 5 3 5" xfId="12645"/>
    <cellStyle name="Total 3 3 5 3 6" xfId="15111"/>
    <cellStyle name="Total 3 3 5 3 7" xfId="17354"/>
    <cellStyle name="Total 3 3 5 4" xfId="2317"/>
    <cellStyle name="Total 3 3 5 4 2" xfId="5544"/>
    <cellStyle name="Total 3 3 5 4 3" xfId="8071"/>
    <cellStyle name="Total 3 3 5 4 4" xfId="10585"/>
    <cellStyle name="Total 3 3 5 4 5" xfId="12889"/>
    <cellStyle name="Total 3 3 5 4 6" xfId="15353"/>
    <cellStyle name="Total 3 3 5 4 7" xfId="17597"/>
    <cellStyle name="Total 3 3 5 5" xfId="2593"/>
    <cellStyle name="Total 3 3 5 5 2" xfId="5820"/>
    <cellStyle name="Total 3 3 5 5 3" xfId="8347"/>
    <cellStyle name="Total 3 3 5 5 4" xfId="10861"/>
    <cellStyle name="Total 3 3 5 5 5" xfId="13165"/>
    <cellStyle name="Total 3 3 5 5 6" xfId="15629"/>
    <cellStyle name="Total 3 3 5 5 7" xfId="17872"/>
    <cellStyle name="Total 3 3 5 6" xfId="2792"/>
    <cellStyle name="Total 3 3 5 6 2" xfId="6018"/>
    <cellStyle name="Total 3 3 5 6 3" xfId="8546"/>
    <cellStyle name="Total 3 3 5 6 4" xfId="11060"/>
    <cellStyle name="Total 3 3 5 6 5" xfId="13363"/>
    <cellStyle name="Total 3 3 5 6 6" xfId="15828"/>
    <cellStyle name="Total 3 3 5 6 7" xfId="18069"/>
    <cellStyle name="Total 3 3 5 7" xfId="2996"/>
    <cellStyle name="Total 3 3 5 7 2" xfId="6222"/>
    <cellStyle name="Total 3 3 5 7 3" xfId="8750"/>
    <cellStyle name="Total 3 3 5 7 4" xfId="11263"/>
    <cellStyle name="Total 3 3 5 7 5" xfId="13567"/>
    <cellStyle name="Total 3 3 5 7 6" xfId="16030"/>
    <cellStyle name="Total 3 3 5 7 7" xfId="18273"/>
    <cellStyle name="Total 3 3 5 8" xfId="3208"/>
    <cellStyle name="Total 3 3 5 8 2" xfId="6433"/>
    <cellStyle name="Total 3 3 5 8 3" xfId="8962"/>
    <cellStyle name="Total 3 3 5 8 4" xfId="11473"/>
    <cellStyle name="Total 3 3 5 8 5" xfId="13778"/>
    <cellStyle name="Total 3 3 5 8 6" xfId="16242"/>
    <cellStyle name="Total 3 3 5 8 7" xfId="18482"/>
    <cellStyle name="Total 3 3 5 9" xfId="3062"/>
    <cellStyle name="Total 3 3 5 9 2" xfId="6288"/>
    <cellStyle name="Total 3 3 5 9 3" xfId="8816"/>
    <cellStyle name="Total 3 3 5 9 4" xfId="11328"/>
    <cellStyle name="Total 3 3 5 9 5" xfId="13633"/>
    <cellStyle name="Total 3 3 5 9 6" xfId="16096"/>
    <cellStyle name="Total 3 3 5 9 7" xfId="18338"/>
    <cellStyle name="Total 3 3 6" xfId="753"/>
    <cellStyle name="Total 3 3 6 10" xfId="1322"/>
    <cellStyle name="Total 3 3 6 10 2" xfId="4551"/>
    <cellStyle name="Total 3 3 6 10 3" xfId="7077"/>
    <cellStyle name="Total 3 3 6 10 4" xfId="9605"/>
    <cellStyle name="Total 3 3 6 10 5" xfId="11900"/>
    <cellStyle name="Total 3 3 6 10 6" xfId="14367"/>
    <cellStyle name="Total 3 3 6 10 7" xfId="16617"/>
    <cellStyle name="Total 3 3 6 11" xfId="4052"/>
    <cellStyle name="Total 3 3 6 12" xfId="4447"/>
    <cellStyle name="Total 3 3 6 13" xfId="9226"/>
    <cellStyle name="Total 3 3 6 14" xfId="14046"/>
    <cellStyle name="Total 3 3 6 15" xfId="20529"/>
    <cellStyle name="Total 3 3 6 16" xfId="20785"/>
    <cellStyle name="Total 3 3 6 2" xfId="2031"/>
    <cellStyle name="Total 3 3 6 2 2" xfId="5260"/>
    <cellStyle name="Total 3 3 6 2 3" xfId="7785"/>
    <cellStyle name="Total 3 3 6 2 4" xfId="10301"/>
    <cellStyle name="Total 3 3 6 2 5" xfId="12605"/>
    <cellStyle name="Total 3 3 6 2 6" xfId="15070"/>
    <cellStyle name="Total 3 3 6 2 7" xfId="17314"/>
    <cellStyle name="Total 3 3 6 3" xfId="2277"/>
    <cellStyle name="Total 3 3 6 3 2" xfId="5504"/>
    <cellStyle name="Total 3 3 6 3 3" xfId="8031"/>
    <cellStyle name="Total 3 3 6 3 4" xfId="10545"/>
    <cellStyle name="Total 3 3 6 3 5" xfId="12849"/>
    <cellStyle name="Total 3 3 6 3 6" xfId="15313"/>
    <cellStyle name="Total 3 3 6 3 7" xfId="17557"/>
    <cellStyle name="Total 3 3 6 4" xfId="2527"/>
    <cellStyle name="Total 3 3 6 4 2" xfId="5754"/>
    <cellStyle name="Total 3 3 6 4 3" xfId="8281"/>
    <cellStyle name="Total 3 3 6 4 4" xfId="10795"/>
    <cellStyle name="Total 3 3 6 4 5" xfId="13099"/>
    <cellStyle name="Total 3 3 6 4 6" xfId="15563"/>
    <cellStyle name="Total 3 3 6 4 7" xfId="17807"/>
    <cellStyle name="Total 3 3 6 5" xfId="2755"/>
    <cellStyle name="Total 3 3 6 5 2" xfId="5981"/>
    <cellStyle name="Total 3 3 6 5 3" xfId="8509"/>
    <cellStyle name="Total 3 3 6 5 4" xfId="11023"/>
    <cellStyle name="Total 3 3 6 5 5" xfId="13326"/>
    <cellStyle name="Total 3 3 6 5 6" xfId="15791"/>
    <cellStyle name="Total 3 3 6 5 7" xfId="18032"/>
    <cellStyle name="Total 3 3 6 6" xfId="2985"/>
    <cellStyle name="Total 3 3 6 6 2" xfId="6211"/>
    <cellStyle name="Total 3 3 6 6 3" xfId="8739"/>
    <cellStyle name="Total 3 3 6 6 4" xfId="11252"/>
    <cellStyle name="Total 3 3 6 6 5" xfId="13556"/>
    <cellStyle name="Total 3 3 6 6 6" xfId="16019"/>
    <cellStyle name="Total 3 3 6 6 7" xfId="18262"/>
    <cellStyle name="Total 3 3 6 7" xfId="3169"/>
    <cellStyle name="Total 3 3 6 7 2" xfId="6394"/>
    <cellStyle name="Total 3 3 6 7 3" xfId="8923"/>
    <cellStyle name="Total 3 3 6 7 4" xfId="11434"/>
    <cellStyle name="Total 3 3 6 7 5" xfId="13739"/>
    <cellStyle name="Total 3 3 6 7 6" xfId="16203"/>
    <cellStyle name="Total 3 3 6 7 7" xfId="18443"/>
    <cellStyle name="Total 3 3 6 8" xfId="3368"/>
    <cellStyle name="Total 3 3 6 8 2" xfId="6593"/>
    <cellStyle name="Total 3 3 6 8 3" xfId="9122"/>
    <cellStyle name="Total 3 3 6 8 4" xfId="11633"/>
    <cellStyle name="Total 3 3 6 8 5" xfId="13937"/>
    <cellStyle name="Total 3 3 6 8 6" xfId="16402"/>
    <cellStyle name="Total 3 3 6 8 7" xfId="18641"/>
    <cellStyle name="Total 3 3 6 9" xfId="3061"/>
    <cellStyle name="Total 3 3 6 9 2" xfId="6287"/>
    <cellStyle name="Total 3 3 6 9 3" xfId="8815"/>
    <cellStyle name="Total 3 3 6 9 4" xfId="11327"/>
    <cellStyle name="Total 3 3 6 9 5" xfId="13632"/>
    <cellStyle name="Total 3 3 6 9 6" xfId="16095"/>
    <cellStyle name="Total 3 3 6 9 7" xfId="18337"/>
    <cellStyle name="Total 3 3 7" xfId="1497"/>
    <cellStyle name="Total 3 3 7 10" xfId="20424"/>
    <cellStyle name="Total 3 3 7 2" xfId="4726"/>
    <cellStyle name="Total 3 3 7 3" xfId="7251"/>
    <cellStyle name="Total 3 3 7 4" xfId="9778"/>
    <cellStyle name="Total 3 3 7 5" xfId="12072"/>
    <cellStyle name="Total 3 3 7 6" xfId="14542"/>
    <cellStyle name="Total 3 3 7 7" xfId="16788"/>
    <cellStyle name="Total 3 3 7 8" xfId="20021"/>
    <cellStyle name="Total 3 3 7 9" xfId="20453"/>
    <cellStyle name="Total 3 3 8" xfId="1423"/>
    <cellStyle name="Total 3 3 8 10" xfId="20460"/>
    <cellStyle name="Total 3 3 8 2" xfId="4652"/>
    <cellStyle name="Total 3 3 8 3" xfId="7177"/>
    <cellStyle name="Total 3 3 8 4" xfId="9704"/>
    <cellStyle name="Total 3 3 8 5" xfId="11998"/>
    <cellStyle name="Total 3 3 8 6" xfId="14468"/>
    <cellStyle name="Total 3 3 8 7" xfId="16714"/>
    <cellStyle name="Total 3 3 8 8" xfId="20005"/>
    <cellStyle name="Total 3 3 8 9" xfId="20440"/>
    <cellStyle name="Total 3 3 9" xfId="2336"/>
    <cellStyle name="Total 3 3 9 10" xfId="20909"/>
    <cellStyle name="Total 3 3 9 2" xfId="5563"/>
    <cellStyle name="Total 3 3 9 3" xfId="8090"/>
    <cellStyle name="Total 3 3 9 4" xfId="10604"/>
    <cellStyle name="Total 3 3 9 5" xfId="12908"/>
    <cellStyle name="Total 3 3 9 6" xfId="15372"/>
    <cellStyle name="Total 3 3 9 7" xfId="17616"/>
    <cellStyle name="Total 3 3 9 8" xfId="20272"/>
    <cellStyle name="Total 3 3 9 9" xfId="20624"/>
    <cellStyle name="Total 3 30" xfId="19620"/>
    <cellStyle name="Total 3 31" xfId="19782"/>
    <cellStyle name="Total 3 4" xfId="196"/>
    <cellStyle name="Total 3 4 10" xfId="1836"/>
    <cellStyle name="Total 3 4 10 10" xfId="20986"/>
    <cellStyle name="Total 3 4 10 2" xfId="5065"/>
    <cellStyle name="Total 3 4 10 3" xfId="7590"/>
    <cellStyle name="Total 3 4 10 4" xfId="10107"/>
    <cellStyle name="Total 3 4 10 5" xfId="12411"/>
    <cellStyle name="Total 3 4 10 6" xfId="14875"/>
    <cellStyle name="Total 3 4 10 7" xfId="17120"/>
    <cellStyle name="Total 3 4 10 8" xfId="20349"/>
    <cellStyle name="Total 3 4 10 9" xfId="20701"/>
    <cellStyle name="Total 3 4 11" xfId="2873"/>
    <cellStyle name="Total 3 4 11 2" xfId="6099"/>
    <cellStyle name="Total 3 4 11 3" xfId="8627"/>
    <cellStyle name="Total 3 4 11 4" xfId="11140"/>
    <cellStyle name="Total 3 4 11 5" xfId="13444"/>
    <cellStyle name="Total 3 4 11 6" xfId="15907"/>
    <cellStyle name="Total 3 4 11 7" xfId="18150"/>
    <cellStyle name="Total 3 4 12" xfId="2657"/>
    <cellStyle name="Total 3 4 12 2" xfId="5884"/>
    <cellStyle name="Total 3 4 12 3" xfId="8411"/>
    <cellStyle name="Total 3 4 12 4" xfId="10925"/>
    <cellStyle name="Total 3 4 12 5" xfId="13229"/>
    <cellStyle name="Total 3 4 12 6" xfId="15693"/>
    <cellStyle name="Total 3 4 12 7" xfId="17936"/>
    <cellStyle name="Total 3 4 13" xfId="826"/>
    <cellStyle name="Total 3 4 13 2" xfId="4111"/>
    <cellStyle name="Total 3 4 13 3" xfId="6672"/>
    <cellStyle name="Total 3 4 13 4" xfId="9200"/>
    <cellStyle name="Total 3 4 13 5" xfId="3592"/>
    <cellStyle name="Total 3 4 13 6" xfId="14025"/>
    <cellStyle name="Total 3 4 13 7" xfId="14220"/>
    <cellStyle name="Total 3 4 14" xfId="3597"/>
    <cellStyle name="Total 3 4 15" xfId="6700"/>
    <cellStyle name="Total 3 4 16" xfId="6891"/>
    <cellStyle name="Total 3 4 17" xfId="18975"/>
    <cellStyle name="Total 3 4 18" xfId="19119"/>
    <cellStyle name="Total 3 4 19" xfId="19153"/>
    <cellStyle name="Total 3 4 2" xfId="389"/>
    <cellStyle name="Total 3 4 2 10" xfId="2097"/>
    <cellStyle name="Total 3 4 2 10 2" xfId="5325"/>
    <cellStyle name="Total 3 4 2 10 3" xfId="7851"/>
    <cellStyle name="Total 3 4 2 10 4" xfId="10367"/>
    <cellStyle name="Total 3 4 2 10 5" xfId="12670"/>
    <cellStyle name="Total 3 4 2 10 6" xfId="15136"/>
    <cellStyle name="Total 3 4 2 10 7" xfId="17379"/>
    <cellStyle name="Total 3 4 2 11" xfId="2541"/>
    <cellStyle name="Total 3 4 2 11 2" xfId="5768"/>
    <cellStyle name="Total 3 4 2 11 3" xfId="8295"/>
    <cellStyle name="Total 3 4 2 11 4" xfId="10809"/>
    <cellStyle name="Total 3 4 2 11 5" xfId="13113"/>
    <cellStyle name="Total 3 4 2 11 6" xfId="15577"/>
    <cellStyle name="Total 3 4 2 11 7" xfId="17821"/>
    <cellStyle name="Total 3 4 2 12" xfId="2663"/>
    <cellStyle name="Total 3 4 2 12 2" xfId="5890"/>
    <cellStyle name="Total 3 4 2 12 3" xfId="8417"/>
    <cellStyle name="Total 3 4 2 12 4" xfId="10931"/>
    <cellStyle name="Total 3 4 2 12 5" xfId="13235"/>
    <cellStyle name="Total 3 4 2 12 6" xfId="15699"/>
    <cellStyle name="Total 3 4 2 12 7" xfId="17942"/>
    <cellStyle name="Total 3 4 2 13" xfId="962"/>
    <cellStyle name="Total 3 4 2 13 2" xfId="4225"/>
    <cellStyle name="Total 3 4 2 13 3" xfId="6766"/>
    <cellStyle name="Total 3 4 2 13 4" xfId="9296"/>
    <cellStyle name="Total 3 4 2 13 5" xfId="6737"/>
    <cellStyle name="Total 3 4 2 13 6" xfId="14095"/>
    <cellStyle name="Total 3 4 2 13 7" xfId="9273"/>
    <cellStyle name="Total 3 4 2 14" xfId="4177"/>
    <cellStyle name="Total 3 4 2 15" xfId="6721"/>
    <cellStyle name="Total 3 4 2 16" xfId="3625"/>
    <cellStyle name="Total 3 4 2 17" xfId="14209"/>
    <cellStyle name="Total 3 4 2 18" xfId="18976"/>
    <cellStyle name="Total 3 4 2 19" xfId="19120"/>
    <cellStyle name="Total 3 4 2 2" xfId="613"/>
    <cellStyle name="Total 3 4 2 2 10" xfId="1184"/>
    <cellStyle name="Total 3 4 2 2 10 2" xfId="4416"/>
    <cellStyle name="Total 3 4 2 2 10 3" xfId="6951"/>
    <cellStyle name="Total 3 4 2 2 10 4" xfId="9481"/>
    <cellStyle name="Total 3 4 2 2 10 5" xfId="11785"/>
    <cellStyle name="Total 3 4 2 2 10 6" xfId="14248"/>
    <cellStyle name="Total 3 4 2 2 10 7" xfId="16515"/>
    <cellStyle name="Total 3 4 2 2 11" xfId="3924"/>
    <cellStyle name="Total 3 4 2 2 12" xfId="4144"/>
    <cellStyle name="Total 3 4 2 2 13" xfId="9453"/>
    <cellStyle name="Total 3 4 2 2 14" xfId="14205"/>
    <cellStyle name="Total 3 4 2 2 15" xfId="20124"/>
    <cellStyle name="Total 3 4 2 2 16" xfId="20765"/>
    <cellStyle name="Total 3 4 2 2 2" xfId="1896"/>
    <cellStyle name="Total 3 4 2 2 2 2" xfId="5125"/>
    <cellStyle name="Total 3 4 2 2 2 3" xfId="7650"/>
    <cellStyle name="Total 3 4 2 2 2 4" xfId="10167"/>
    <cellStyle name="Total 3 4 2 2 2 5" xfId="12471"/>
    <cellStyle name="Total 3 4 2 2 2 6" xfId="14935"/>
    <cellStyle name="Total 3 4 2 2 2 7" xfId="17180"/>
    <cellStyle name="Total 3 4 2 2 3" xfId="2145"/>
    <cellStyle name="Total 3 4 2 2 3 2" xfId="5373"/>
    <cellStyle name="Total 3 4 2 2 3 3" xfId="7899"/>
    <cellStyle name="Total 3 4 2 2 3 4" xfId="10415"/>
    <cellStyle name="Total 3 4 2 2 3 5" xfId="12718"/>
    <cellStyle name="Total 3 4 2 2 3 6" xfId="15183"/>
    <cellStyle name="Total 3 4 2 2 3 7" xfId="17427"/>
    <cellStyle name="Total 3 4 2 2 4" xfId="2397"/>
    <cellStyle name="Total 3 4 2 2 4 2" xfId="5624"/>
    <cellStyle name="Total 3 4 2 2 4 3" xfId="8151"/>
    <cellStyle name="Total 3 4 2 2 4 4" xfId="10665"/>
    <cellStyle name="Total 3 4 2 2 4 5" xfId="12969"/>
    <cellStyle name="Total 3 4 2 2 4 6" xfId="15433"/>
    <cellStyle name="Total 3 4 2 2 4 7" xfId="17677"/>
    <cellStyle name="Total 3 4 2 2 5" xfId="2415"/>
    <cellStyle name="Total 3 4 2 2 5 2" xfId="5642"/>
    <cellStyle name="Total 3 4 2 2 5 3" xfId="8169"/>
    <cellStyle name="Total 3 4 2 2 5 4" xfId="10683"/>
    <cellStyle name="Total 3 4 2 2 5 5" xfId="12987"/>
    <cellStyle name="Total 3 4 2 2 5 6" xfId="15451"/>
    <cellStyle name="Total 3 4 2 2 5 7" xfId="17695"/>
    <cellStyle name="Total 3 4 2 2 6" xfId="2859"/>
    <cellStyle name="Total 3 4 2 2 6 2" xfId="6085"/>
    <cellStyle name="Total 3 4 2 2 6 3" xfId="8613"/>
    <cellStyle name="Total 3 4 2 2 6 4" xfId="11126"/>
    <cellStyle name="Total 3 4 2 2 6 5" xfId="13430"/>
    <cellStyle name="Total 3 4 2 2 6 6" xfId="15893"/>
    <cellStyle name="Total 3 4 2 2 6 7" xfId="18136"/>
    <cellStyle name="Total 3 4 2 2 7" xfId="3047"/>
    <cellStyle name="Total 3 4 2 2 7 2" xfId="6273"/>
    <cellStyle name="Total 3 4 2 2 7 3" xfId="8801"/>
    <cellStyle name="Total 3 4 2 2 7 4" xfId="11313"/>
    <cellStyle name="Total 3 4 2 2 7 5" xfId="13618"/>
    <cellStyle name="Total 3 4 2 2 7 6" xfId="16081"/>
    <cellStyle name="Total 3 4 2 2 7 7" xfId="18323"/>
    <cellStyle name="Total 3 4 2 2 8" xfId="3250"/>
    <cellStyle name="Total 3 4 2 2 8 2" xfId="6475"/>
    <cellStyle name="Total 3 4 2 2 8 3" xfId="9004"/>
    <cellStyle name="Total 3 4 2 2 8 4" xfId="11515"/>
    <cellStyle name="Total 3 4 2 2 8 5" xfId="13819"/>
    <cellStyle name="Total 3 4 2 2 8 6" xfId="16284"/>
    <cellStyle name="Total 3 4 2 2 8 7" xfId="18523"/>
    <cellStyle name="Total 3 4 2 2 9" xfId="3429"/>
    <cellStyle name="Total 3 4 2 2 9 2" xfId="6654"/>
    <cellStyle name="Total 3 4 2 2 9 3" xfId="9183"/>
    <cellStyle name="Total 3 4 2 2 9 4" xfId="11694"/>
    <cellStyle name="Total 3 4 2 2 9 5" xfId="13998"/>
    <cellStyle name="Total 3 4 2 2 9 6" xfId="16463"/>
    <cellStyle name="Total 3 4 2 2 9 7" xfId="18702"/>
    <cellStyle name="Total 3 4 2 20" xfId="19154"/>
    <cellStyle name="Total 3 4 2 21" xfId="19188"/>
    <cellStyle name="Total 3 4 2 22" xfId="19218"/>
    <cellStyle name="Total 3 4 2 23" xfId="19241"/>
    <cellStyle name="Total 3 4 2 24" xfId="19269"/>
    <cellStyle name="Total 3 4 2 25" xfId="19572"/>
    <cellStyle name="Total 3 4 2 26" xfId="19604"/>
    <cellStyle name="Total 3 4 2 27" xfId="19630"/>
    <cellStyle name="Total 3 4 2 28" xfId="19653"/>
    <cellStyle name="Total 3 4 2 29" xfId="19807"/>
    <cellStyle name="Total 3 4 2 3" xfId="460"/>
    <cellStyle name="Total 3 4 2 3 10" xfId="1032"/>
    <cellStyle name="Total 3 4 2 3 10 2" xfId="4289"/>
    <cellStyle name="Total 3 4 2 3 10 3" xfId="6829"/>
    <cellStyle name="Total 3 4 2 3 10 4" xfId="9358"/>
    <cellStyle name="Total 3 4 2 3 10 5" xfId="6972"/>
    <cellStyle name="Total 3 4 2 3 10 6" xfId="14153"/>
    <cellStyle name="Total 3 4 2 3 10 7" xfId="9379"/>
    <cellStyle name="Total 3 4 2 3 11" xfId="3797"/>
    <cellStyle name="Total 3 4 2 3 12" xfId="4165"/>
    <cellStyle name="Total 3 4 2 3 13" xfId="9424"/>
    <cellStyle name="Total 3 4 2 3 14" xfId="6716"/>
    <cellStyle name="Total 3 4 2 3 15" xfId="20153"/>
    <cellStyle name="Total 3 4 2 3 16" xfId="20795"/>
    <cellStyle name="Total 3 4 2 3 2" xfId="1759"/>
    <cellStyle name="Total 3 4 2 3 2 2" xfId="4988"/>
    <cellStyle name="Total 3 4 2 3 2 3" xfId="7513"/>
    <cellStyle name="Total 3 4 2 3 2 4" xfId="10032"/>
    <cellStyle name="Total 3 4 2 3 2 5" xfId="12334"/>
    <cellStyle name="Total 3 4 2 3 2 6" xfId="14800"/>
    <cellStyle name="Total 3 4 2 3 2 7" xfId="17044"/>
    <cellStyle name="Total 3 4 2 3 3" xfId="1391"/>
    <cellStyle name="Total 3 4 2 3 3 2" xfId="4620"/>
    <cellStyle name="Total 3 4 2 3 3 3" xfId="7145"/>
    <cellStyle name="Total 3 4 2 3 3 4" xfId="9673"/>
    <cellStyle name="Total 3 4 2 3 3 5" xfId="11966"/>
    <cellStyle name="Total 3 4 2 3 3 6" xfId="14436"/>
    <cellStyle name="Total 3 4 2 3 3 7" xfId="16683"/>
    <cellStyle name="Total 3 4 2 3 4" xfId="1643"/>
    <cellStyle name="Total 3 4 2 3 4 2" xfId="4872"/>
    <cellStyle name="Total 3 4 2 3 4 3" xfId="7397"/>
    <cellStyle name="Total 3 4 2 3 4 4" xfId="9922"/>
    <cellStyle name="Total 3 4 2 3 4 5" xfId="12218"/>
    <cellStyle name="Total 3 4 2 3 4 6" xfId="14686"/>
    <cellStyle name="Total 3 4 2 3 4 7" xfId="16932"/>
    <cellStyle name="Total 3 4 2 3 5" xfId="1855"/>
    <cellStyle name="Total 3 4 2 3 5 2" xfId="5084"/>
    <cellStyle name="Total 3 4 2 3 5 3" xfId="7609"/>
    <cellStyle name="Total 3 4 2 3 5 4" xfId="10126"/>
    <cellStyle name="Total 3 4 2 3 5 5" xfId="12430"/>
    <cellStyle name="Total 3 4 2 3 5 6" xfId="14894"/>
    <cellStyle name="Total 3 4 2 3 5 7" xfId="17139"/>
    <cellStyle name="Total 3 4 2 3 6" xfId="2687"/>
    <cellStyle name="Total 3 4 2 3 6 2" xfId="5914"/>
    <cellStyle name="Total 3 4 2 3 6 3" xfId="8441"/>
    <cellStyle name="Total 3 4 2 3 6 4" xfId="10955"/>
    <cellStyle name="Total 3 4 2 3 6 5" xfId="13259"/>
    <cellStyle name="Total 3 4 2 3 6 6" xfId="15723"/>
    <cellStyle name="Total 3 4 2 3 6 7" xfId="17965"/>
    <cellStyle name="Total 3 4 2 3 7" xfId="1432"/>
    <cellStyle name="Total 3 4 2 3 7 2" xfId="4661"/>
    <cellStyle name="Total 3 4 2 3 7 3" xfId="7186"/>
    <cellStyle name="Total 3 4 2 3 7 4" xfId="9713"/>
    <cellStyle name="Total 3 4 2 3 7 5" xfId="12007"/>
    <cellStyle name="Total 3 4 2 3 7 6" xfId="14477"/>
    <cellStyle name="Total 3 4 2 3 7 7" xfId="16723"/>
    <cellStyle name="Total 3 4 2 3 8" xfId="2597"/>
    <cellStyle name="Total 3 4 2 3 8 2" xfId="5824"/>
    <cellStyle name="Total 3 4 2 3 8 3" xfId="8351"/>
    <cellStyle name="Total 3 4 2 3 8 4" xfId="10865"/>
    <cellStyle name="Total 3 4 2 3 8 5" xfId="13169"/>
    <cellStyle name="Total 3 4 2 3 8 6" xfId="15633"/>
    <cellStyle name="Total 3 4 2 3 8 7" xfId="17876"/>
    <cellStyle name="Total 3 4 2 3 9" xfId="2811"/>
    <cellStyle name="Total 3 4 2 3 9 2" xfId="6037"/>
    <cellStyle name="Total 3 4 2 3 9 3" xfId="8565"/>
    <cellStyle name="Total 3 4 2 3 9 4" xfId="11078"/>
    <cellStyle name="Total 3 4 2 3 9 5" xfId="13382"/>
    <cellStyle name="Total 3 4 2 3 9 6" xfId="15846"/>
    <cellStyle name="Total 3 4 2 3 9 7" xfId="18088"/>
    <cellStyle name="Total 3 4 2 30" xfId="21171"/>
    <cellStyle name="Total 3 4 2 4" xfId="464"/>
    <cellStyle name="Total 3 4 2 4 10" xfId="1036"/>
    <cellStyle name="Total 3 4 2 4 10 2" xfId="4293"/>
    <cellStyle name="Total 3 4 2 4 10 3" xfId="6833"/>
    <cellStyle name="Total 3 4 2 4 10 4" xfId="9362"/>
    <cellStyle name="Total 3 4 2 4 10 5" xfId="3528"/>
    <cellStyle name="Total 3 4 2 4 10 6" xfId="14157"/>
    <cellStyle name="Total 3 4 2 4 10 7" xfId="3727"/>
    <cellStyle name="Total 3 4 2 4 11" xfId="3801"/>
    <cellStyle name="Total 3 4 2 4 12" xfId="3594"/>
    <cellStyle name="Total 3 4 2 4 13" xfId="3854"/>
    <cellStyle name="Total 3 4 2 4 14" xfId="11791"/>
    <cellStyle name="Total 3 4 2 4 15" xfId="20191"/>
    <cellStyle name="Total 3 4 2 4 16" xfId="20829"/>
    <cellStyle name="Total 3 4 2 4 2" xfId="1763"/>
    <cellStyle name="Total 3 4 2 4 2 2" xfId="4992"/>
    <cellStyle name="Total 3 4 2 4 2 3" xfId="7517"/>
    <cellStyle name="Total 3 4 2 4 2 4" xfId="10036"/>
    <cellStyle name="Total 3 4 2 4 2 5" xfId="12338"/>
    <cellStyle name="Total 3 4 2 4 2 6" xfId="14804"/>
    <cellStyle name="Total 3 4 2 4 2 7" xfId="17048"/>
    <cellStyle name="Total 3 4 2 4 3" xfId="1367"/>
    <cellStyle name="Total 3 4 2 4 3 2" xfId="4596"/>
    <cellStyle name="Total 3 4 2 4 3 3" xfId="7122"/>
    <cellStyle name="Total 3 4 2 4 3 4" xfId="9650"/>
    <cellStyle name="Total 3 4 2 4 3 5" xfId="11944"/>
    <cellStyle name="Total 3 4 2 4 3 6" xfId="14412"/>
    <cellStyle name="Total 3 4 2 4 3 7" xfId="16661"/>
    <cellStyle name="Total 3 4 2 4 4" xfId="1666"/>
    <cellStyle name="Total 3 4 2 4 4 2" xfId="4895"/>
    <cellStyle name="Total 3 4 2 4 4 3" xfId="7420"/>
    <cellStyle name="Total 3 4 2 4 4 4" xfId="9942"/>
    <cellStyle name="Total 3 4 2 4 4 5" xfId="12241"/>
    <cellStyle name="Total 3 4 2 4 4 6" xfId="14708"/>
    <cellStyle name="Total 3 4 2 4 4 7" xfId="16953"/>
    <cellStyle name="Total 3 4 2 4 5" xfId="2598"/>
    <cellStyle name="Total 3 4 2 4 5 2" xfId="5825"/>
    <cellStyle name="Total 3 4 2 4 5 3" xfId="8352"/>
    <cellStyle name="Total 3 4 2 4 5 4" xfId="10866"/>
    <cellStyle name="Total 3 4 2 4 5 5" xfId="13170"/>
    <cellStyle name="Total 3 4 2 4 5 6" xfId="15634"/>
    <cellStyle name="Total 3 4 2 4 5 7" xfId="17877"/>
    <cellStyle name="Total 3 4 2 4 6" xfId="2650"/>
    <cellStyle name="Total 3 4 2 4 6 2" xfId="5877"/>
    <cellStyle name="Total 3 4 2 4 6 3" xfId="8404"/>
    <cellStyle name="Total 3 4 2 4 6 4" xfId="10918"/>
    <cellStyle name="Total 3 4 2 4 6 5" xfId="13222"/>
    <cellStyle name="Total 3 4 2 4 6 6" xfId="15686"/>
    <cellStyle name="Total 3 4 2 4 6 7" xfId="17929"/>
    <cellStyle name="Total 3 4 2 4 7" xfId="2599"/>
    <cellStyle name="Total 3 4 2 4 7 2" xfId="5826"/>
    <cellStyle name="Total 3 4 2 4 7 3" xfId="8353"/>
    <cellStyle name="Total 3 4 2 4 7 4" xfId="10867"/>
    <cellStyle name="Total 3 4 2 4 7 5" xfId="13171"/>
    <cellStyle name="Total 3 4 2 4 7 6" xfId="15635"/>
    <cellStyle name="Total 3 4 2 4 7 7" xfId="17878"/>
    <cellStyle name="Total 3 4 2 4 8" xfId="1595"/>
    <cellStyle name="Total 3 4 2 4 8 2" xfId="4824"/>
    <cellStyle name="Total 3 4 2 4 8 3" xfId="7349"/>
    <cellStyle name="Total 3 4 2 4 8 4" xfId="9875"/>
    <cellStyle name="Total 3 4 2 4 8 5" xfId="12170"/>
    <cellStyle name="Total 3 4 2 4 8 6" xfId="14639"/>
    <cellStyle name="Total 3 4 2 4 8 7" xfId="16884"/>
    <cellStyle name="Total 3 4 2 4 9" xfId="3403"/>
    <cellStyle name="Total 3 4 2 4 9 2" xfId="6628"/>
    <cellStyle name="Total 3 4 2 4 9 3" xfId="9157"/>
    <cellStyle name="Total 3 4 2 4 9 4" xfId="11668"/>
    <cellStyle name="Total 3 4 2 4 9 5" xfId="13972"/>
    <cellStyle name="Total 3 4 2 4 9 6" xfId="16437"/>
    <cellStyle name="Total 3 4 2 4 9 7" xfId="18676"/>
    <cellStyle name="Total 3 4 2 5" xfId="672"/>
    <cellStyle name="Total 3 4 2 5 10" xfId="1241"/>
    <cellStyle name="Total 3 4 2 5 10 2" xfId="4470"/>
    <cellStyle name="Total 3 4 2 5 10 3" xfId="6996"/>
    <cellStyle name="Total 3 4 2 5 10 4" xfId="9524"/>
    <cellStyle name="Total 3 4 2 5 10 5" xfId="11819"/>
    <cellStyle name="Total 3 4 2 5 10 6" xfId="14286"/>
    <cellStyle name="Total 3 4 2 5 10 7" xfId="16536"/>
    <cellStyle name="Total 3 4 2 5 11" xfId="3971"/>
    <cellStyle name="Total 3 4 2 5 12" xfId="3661"/>
    <cellStyle name="Total 3 4 2 5 13" xfId="9438"/>
    <cellStyle name="Total 3 4 2 5 14" xfId="14226"/>
    <cellStyle name="Total 3 4 2 5 15" xfId="20584"/>
    <cellStyle name="Total 3 4 2 5 16" xfId="20870"/>
    <cellStyle name="Total 3 4 2 5 2" xfId="1950"/>
    <cellStyle name="Total 3 4 2 5 2 2" xfId="5179"/>
    <cellStyle name="Total 3 4 2 5 2 3" xfId="7704"/>
    <cellStyle name="Total 3 4 2 5 2 4" xfId="10220"/>
    <cellStyle name="Total 3 4 2 5 2 5" xfId="12524"/>
    <cellStyle name="Total 3 4 2 5 2 6" xfId="14989"/>
    <cellStyle name="Total 3 4 2 5 2 7" xfId="17233"/>
    <cellStyle name="Total 3 4 2 5 3" xfId="2196"/>
    <cellStyle name="Total 3 4 2 5 3 2" xfId="5423"/>
    <cellStyle name="Total 3 4 2 5 3 3" xfId="7950"/>
    <cellStyle name="Total 3 4 2 5 3 4" xfId="10464"/>
    <cellStyle name="Total 3 4 2 5 3 5" xfId="12768"/>
    <cellStyle name="Total 3 4 2 5 3 6" xfId="15232"/>
    <cellStyle name="Total 3 4 2 5 3 7" xfId="17476"/>
    <cellStyle name="Total 3 4 2 5 4" xfId="2446"/>
    <cellStyle name="Total 3 4 2 5 4 2" xfId="5673"/>
    <cellStyle name="Total 3 4 2 5 4 3" xfId="8200"/>
    <cellStyle name="Total 3 4 2 5 4 4" xfId="10714"/>
    <cellStyle name="Total 3 4 2 5 4 5" xfId="13018"/>
    <cellStyle name="Total 3 4 2 5 4 6" xfId="15482"/>
    <cellStyle name="Total 3 4 2 5 4 7" xfId="17726"/>
    <cellStyle name="Total 3 4 2 5 5" xfId="1816"/>
    <cellStyle name="Total 3 4 2 5 5 2" xfId="5045"/>
    <cellStyle name="Total 3 4 2 5 5 3" xfId="7570"/>
    <cellStyle name="Total 3 4 2 5 5 4" xfId="10088"/>
    <cellStyle name="Total 3 4 2 5 5 5" xfId="12391"/>
    <cellStyle name="Total 3 4 2 5 5 6" xfId="14856"/>
    <cellStyle name="Total 3 4 2 5 5 7" xfId="17100"/>
    <cellStyle name="Total 3 4 2 5 6" xfId="2904"/>
    <cellStyle name="Total 3 4 2 5 6 2" xfId="6130"/>
    <cellStyle name="Total 3 4 2 5 6 3" xfId="8658"/>
    <cellStyle name="Total 3 4 2 5 6 4" xfId="11171"/>
    <cellStyle name="Total 3 4 2 5 6 5" xfId="13475"/>
    <cellStyle name="Total 3 4 2 5 6 6" xfId="15938"/>
    <cellStyle name="Total 3 4 2 5 6 7" xfId="18181"/>
    <cellStyle name="Total 3 4 2 5 7" xfId="3088"/>
    <cellStyle name="Total 3 4 2 5 7 2" xfId="6313"/>
    <cellStyle name="Total 3 4 2 5 7 3" xfId="8842"/>
    <cellStyle name="Total 3 4 2 5 7 4" xfId="11353"/>
    <cellStyle name="Total 3 4 2 5 7 5" xfId="13658"/>
    <cellStyle name="Total 3 4 2 5 7 6" xfId="16122"/>
    <cellStyle name="Total 3 4 2 5 7 7" xfId="18362"/>
    <cellStyle name="Total 3 4 2 5 8" xfId="3287"/>
    <cellStyle name="Total 3 4 2 5 8 2" xfId="6512"/>
    <cellStyle name="Total 3 4 2 5 8 3" xfId="9041"/>
    <cellStyle name="Total 3 4 2 5 8 4" xfId="11552"/>
    <cellStyle name="Total 3 4 2 5 8 5" xfId="13856"/>
    <cellStyle name="Total 3 4 2 5 8 6" xfId="16321"/>
    <cellStyle name="Total 3 4 2 5 8 7" xfId="18560"/>
    <cellStyle name="Total 3 4 2 5 9" xfId="1417"/>
    <cellStyle name="Total 3 4 2 5 9 2" xfId="4646"/>
    <cellStyle name="Total 3 4 2 5 9 3" xfId="7171"/>
    <cellStyle name="Total 3 4 2 5 9 4" xfId="9698"/>
    <cellStyle name="Total 3 4 2 5 9 5" xfId="11992"/>
    <cellStyle name="Total 3 4 2 5 9 6" xfId="14462"/>
    <cellStyle name="Total 3 4 2 5 9 7" xfId="16708"/>
    <cellStyle name="Total 3 4 2 6" xfId="1692"/>
    <cellStyle name="Total 3 4 2 6 10" xfId="20902"/>
    <cellStyle name="Total 3 4 2 6 2" xfId="4921"/>
    <cellStyle name="Total 3 4 2 6 3" xfId="7446"/>
    <cellStyle name="Total 3 4 2 6 4" xfId="9968"/>
    <cellStyle name="Total 3 4 2 6 5" xfId="12267"/>
    <cellStyle name="Total 3 4 2 6 6" xfId="14734"/>
    <cellStyle name="Total 3 4 2 6 7" xfId="16979"/>
    <cellStyle name="Total 3 4 2 6 8" xfId="20263"/>
    <cellStyle name="Total 3 4 2 6 9" xfId="20616"/>
    <cellStyle name="Total 3 4 2 7" xfId="1404"/>
    <cellStyle name="Total 3 4 2 7 10" xfId="20935"/>
    <cellStyle name="Total 3 4 2 7 2" xfId="4633"/>
    <cellStyle name="Total 3 4 2 7 3" xfId="7158"/>
    <cellStyle name="Total 3 4 2 7 4" xfId="9685"/>
    <cellStyle name="Total 3 4 2 7 5" xfId="11979"/>
    <cellStyle name="Total 3 4 2 7 6" xfId="14449"/>
    <cellStyle name="Total 3 4 2 7 7" xfId="16695"/>
    <cellStyle name="Total 3 4 2 7 8" xfId="20298"/>
    <cellStyle name="Total 3 4 2 7 9" xfId="20650"/>
    <cellStyle name="Total 3 4 2 8" xfId="2402"/>
    <cellStyle name="Total 3 4 2 8 10" xfId="20964"/>
    <cellStyle name="Total 3 4 2 8 2" xfId="5629"/>
    <cellStyle name="Total 3 4 2 8 3" xfId="8156"/>
    <cellStyle name="Total 3 4 2 8 4" xfId="10670"/>
    <cellStyle name="Total 3 4 2 8 5" xfId="12974"/>
    <cellStyle name="Total 3 4 2 8 6" xfId="15438"/>
    <cellStyle name="Total 3 4 2 8 7" xfId="17682"/>
    <cellStyle name="Total 3 4 2 8 8" xfId="20327"/>
    <cellStyle name="Total 3 4 2 8 9" xfId="20679"/>
    <cellStyle name="Total 3 4 2 9" xfId="2118"/>
    <cellStyle name="Total 3 4 2 9 10" xfId="20987"/>
    <cellStyle name="Total 3 4 2 9 2" xfId="5346"/>
    <cellStyle name="Total 3 4 2 9 3" xfId="7872"/>
    <cellStyle name="Total 3 4 2 9 4" xfId="10388"/>
    <cellStyle name="Total 3 4 2 9 5" xfId="12691"/>
    <cellStyle name="Total 3 4 2 9 6" xfId="15156"/>
    <cellStyle name="Total 3 4 2 9 7" xfId="17400"/>
    <cellStyle name="Total 3 4 2 9 8" xfId="20350"/>
    <cellStyle name="Total 3 4 2 9 9" xfId="20702"/>
    <cellStyle name="Total 3 4 20" xfId="19187"/>
    <cellStyle name="Total 3 4 21" xfId="19217"/>
    <cellStyle name="Total 3 4 22" xfId="19240"/>
    <cellStyle name="Total 3 4 23" xfId="19268"/>
    <cellStyle name="Total 3 4 24" xfId="19571"/>
    <cellStyle name="Total 3 4 25" xfId="19603"/>
    <cellStyle name="Total 3 4 26" xfId="19629"/>
    <cellStyle name="Total 3 4 27" xfId="19652"/>
    <cellStyle name="Total 3 4 28" xfId="19806"/>
    <cellStyle name="Total 3 4 29" xfId="21170"/>
    <cellStyle name="Total 3 4 3" xfId="513"/>
    <cellStyle name="Total 3 4 3 10" xfId="1084"/>
    <cellStyle name="Total 3 4 3 10 2" xfId="4333"/>
    <cellStyle name="Total 3 4 3 10 3" xfId="6875"/>
    <cellStyle name="Total 3 4 3 10 4" xfId="9406"/>
    <cellStyle name="Total 3 4 3 10 5" xfId="11731"/>
    <cellStyle name="Total 3 4 3 10 6" xfId="14192"/>
    <cellStyle name="Total 3 4 3 10 7" xfId="16484"/>
    <cellStyle name="Total 3 4 3 11" xfId="3843"/>
    <cellStyle name="Total 3 4 3 12" xfId="3514"/>
    <cellStyle name="Total 3 4 3 13" xfId="6696"/>
    <cellStyle name="Total 3 4 3 14" xfId="9376"/>
    <cellStyle name="Total 3 4 3 15" xfId="20123"/>
    <cellStyle name="Total 3 4 3 16" xfId="20764"/>
    <cellStyle name="Total 3 4 3 2" xfId="1805"/>
    <cellStyle name="Total 3 4 3 2 2" xfId="5034"/>
    <cellStyle name="Total 3 4 3 2 3" xfId="7559"/>
    <cellStyle name="Total 3 4 3 2 4" xfId="10078"/>
    <cellStyle name="Total 3 4 3 2 5" xfId="12380"/>
    <cellStyle name="Total 3 4 3 2 6" xfId="14846"/>
    <cellStyle name="Total 3 4 3 2 7" xfId="17090"/>
    <cellStyle name="Total 3 4 3 3" xfId="2066"/>
    <cellStyle name="Total 3 4 3 3 2" xfId="5294"/>
    <cellStyle name="Total 3 4 3 3 3" xfId="7820"/>
    <cellStyle name="Total 3 4 3 3 4" xfId="10336"/>
    <cellStyle name="Total 3 4 3 3 5" xfId="12639"/>
    <cellStyle name="Total 3 4 3 3 6" xfId="15105"/>
    <cellStyle name="Total 3 4 3 3 7" xfId="17348"/>
    <cellStyle name="Total 3 4 3 4" xfId="2311"/>
    <cellStyle name="Total 3 4 3 4 2" xfId="5538"/>
    <cellStyle name="Total 3 4 3 4 3" xfId="8065"/>
    <cellStyle name="Total 3 4 3 4 4" xfId="10579"/>
    <cellStyle name="Total 3 4 3 4 5" xfId="12883"/>
    <cellStyle name="Total 3 4 3 4 6" xfId="15347"/>
    <cellStyle name="Total 3 4 3 4 7" xfId="17591"/>
    <cellStyle name="Total 3 4 3 5" xfId="2330"/>
    <cellStyle name="Total 3 4 3 5 2" xfId="5557"/>
    <cellStyle name="Total 3 4 3 5 3" xfId="8084"/>
    <cellStyle name="Total 3 4 3 5 4" xfId="10598"/>
    <cellStyle name="Total 3 4 3 5 5" xfId="12902"/>
    <cellStyle name="Total 3 4 3 5 6" xfId="15366"/>
    <cellStyle name="Total 3 4 3 5 7" xfId="17610"/>
    <cellStyle name="Total 3 4 3 6" xfId="2786"/>
    <cellStyle name="Total 3 4 3 6 2" xfId="6012"/>
    <cellStyle name="Total 3 4 3 6 3" xfId="8540"/>
    <cellStyle name="Total 3 4 3 6 4" xfId="11054"/>
    <cellStyle name="Total 3 4 3 6 5" xfId="13357"/>
    <cellStyle name="Total 3 4 3 6 6" xfId="15822"/>
    <cellStyle name="Total 3 4 3 6 7" xfId="18063"/>
    <cellStyle name="Total 3 4 3 7" xfId="2431"/>
    <cellStyle name="Total 3 4 3 7 2" xfId="5658"/>
    <cellStyle name="Total 3 4 3 7 3" xfId="8185"/>
    <cellStyle name="Total 3 4 3 7 4" xfId="10699"/>
    <cellStyle name="Total 3 4 3 7 5" xfId="13003"/>
    <cellStyle name="Total 3 4 3 7 6" xfId="15467"/>
    <cellStyle name="Total 3 4 3 7 7" xfId="17711"/>
    <cellStyle name="Total 3 4 3 8" xfId="3202"/>
    <cellStyle name="Total 3 4 3 8 2" xfId="6427"/>
    <cellStyle name="Total 3 4 3 8 3" xfId="8956"/>
    <cellStyle name="Total 3 4 3 8 4" xfId="11467"/>
    <cellStyle name="Total 3 4 3 8 5" xfId="13772"/>
    <cellStyle name="Total 3 4 3 8 6" xfId="16236"/>
    <cellStyle name="Total 3 4 3 8 7" xfId="18476"/>
    <cellStyle name="Total 3 4 3 9" xfId="2341"/>
    <cellStyle name="Total 3 4 3 9 2" xfId="5568"/>
    <cellStyle name="Total 3 4 3 9 3" xfId="8095"/>
    <cellStyle name="Total 3 4 3 9 4" xfId="10609"/>
    <cellStyle name="Total 3 4 3 9 5" xfId="12913"/>
    <cellStyle name="Total 3 4 3 9 6" xfId="15377"/>
    <cellStyle name="Total 3 4 3 9 7" xfId="17621"/>
    <cellStyle name="Total 3 4 4" xfId="425"/>
    <cellStyle name="Total 3 4 4 10" xfId="997"/>
    <cellStyle name="Total 3 4 4 10 2" xfId="4260"/>
    <cellStyle name="Total 3 4 4 10 3" xfId="6801"/>
    <cellStyle name="Total 3 4 4 10 4" xfId="9331"/>
    <cellStyle name="Total 3 4 4 10 5" xfId="3557"/>
    <cellStyle name="Total 3 4 4 10 6" xfId="14130"/>
    <cellStyle name="Total 3 4 4 10 7" xfId="6899"/>
    <cellStyle name="Total 3 4 4 11" xfId="3772"/>
    <cellStyle name="Total 3 4 4 12" xfId="4169"/>
    <cellStyle name="Total 3 4 4 13" xfId="6702"/>
    <cellStyle name="Total 3 4 4 14" xfId="14164"/>
    <cellStyle name="Total 3 4 4 15" xfId="20152"/>
    <cellStyle name="Total 3 4 4 16" xfId="20794"/>
    <cellStyle name="Total 3 4 4 2" xfId="1728"/>
    <cellStyle name="Total 3 4 4 2 2" xfId="4957"/>
    <cellStyle name="Total 3 4 4 2 3" xfId="7482"/>
    <cellStyle name="Total 3 4 4 2 4" xfId="10003"/>
    <cellStyle name="Total 3 4 4 2 5" xfId="12303"/>
    <cellStyle name="Total 3 4 4 2 6" xfId="14770"/>
    <cellStyle name="Total 3 4 4 2 7" xfId="17014"/>
    <cellStyle name="Total 3 4 4 3" xfId="1517"/>
    <cellStyle name="Total 3 4 4 3 2" xfId="4746"/>
    <cellStyle name="Total 3 4 4 3 3" xfId="7271"/>
    <cellStyle name="Total 3 4 4 3 4" xfId="9798"/>
    <cellStyle name="Total 3 4 4 3 5" xfId="12092"/>
    <cellStyle name="Total 3 4 4 3 6" xfId="14562"/>
    <cellStyle name="Total 3 4 4 3 7" xfId="16808"/>
    <cellStyle name="Total 3 4 4 4" xfId="1824"/>
    <cellStyle name="Total 3 4 4 4 2" xfId="5053"/>
    <cellStyle name="Total 3 4 4 4 3" xfId="7578"/>
    <cellStyle name="Total 3 4 4 4 4" xfId="10096"/>
    <cellStyle name="Total 3 4 4 4 5" xfId="12399"/>
    <cellStyle name="Total 3 4 4 4 6" xfId="14864"/>
    <cellStyle name="Total 3 4 4 4 7" xfId="17108"/>
    <cellStyle name="Total 3 4 4 5" xfId="1682"/>
    <cellStyle name="Total 3 4 4 5 2" xfId="4911"/>
    <cellStyle name="Total 3 4 4 5 3" xfId="7436"/>
    <cellStyle name="Total 3 4 4 5 4" xfId="9958"/>
    <cellStyle name="Total 3 4 4 5 5" xfId="12257"/>
    <cellStyle name="Total 3 4 4 5 6" xfId="14724"/>
    <cellStyle name="Total 3 4 4 5 7" xfId="16969"/>
    <cellStyle name="Total 3 4 4 6" xfId="1330"/>
    <cellStyle name="Total 3 4 4 6 2" xfId="4559"/>
    <cellStyle name="Total 3 4 4 6 3" xfId="7085"/>
    <cellStyle name="Total 3 4 4 6 4" xfId="9613"/>
    <cellStyle name="Total 3 4 4 6 5" xfId="11907"/>
    <cellStyle name="Total 3 4 4 6 6" xfId="14375"/>
    <cellStyle name="Total 3 4 4 6 7" xfId="16624"/>
    <cellStyle name="Total 3 4 4 7" xfId="1629"/>
    <cellStyle name="Total 3 4 4 7 2" xfId="4858"/>
    <cellStyle name="Total 3 4 4 7 3" xfId="7383"/>
    <cellStyle name="Total 3 4 4 7 4" xfId="9908"/>
    <cellStyle name="Total 3 4 4 7 5" xfId="12204"/>
    <cellStyle name="Total 3 4 4 7 6" xfId="14672"/>
    <cellStyle name="Total 3 4 4 7 7" xfId="16918"/>
    <cellStyle name="Total 3 4 4 8" xfId="1395"/>
    <cellStyle name="Total 3 4 4 8 2" xfId="4624"/>
    <cellStyle name="Total 3 4 4 8 3" xfId="7149"/>
    <cellStyle name="Total 3 4 4 8 4" xfId="9677"/>
    <cellStyle name="Total 3 4 4 8 5" xfId="11970"/>
    <cellStyle name="Total 3 4 4 8 6" xfId="14440"/>
    <cellStyle name="Total 3 4 4 8 7" xfId="16687"/>
    <cellStyle name="Total 3 4 4 9" xfId="3405"/>
    <cellStyle name="Total 3 4 4 9 2" xfId="6630"/>
    <cellStyle name="Total 3 4 4 9 3" xfId="9159"/>
    <cellStyle name="Total 3 4 4 9 4" xfId="11670"/>
    <cellStyle name="Total 3 4 4 9 5" xfId="13974"/>
    <cellStyle name="Total 3 4 4 9 6" xfId="16439"/>
    <cellStyle name="Total 3 4 4 9 7" xfId="18678"/>
    <cellStyle name="Total 3 4 5" xfId="749"/>
    <cellStyle name="Total 3 4 5 10" xfId="1318"/>
    <cellStyle name="Total 3 4 5 10 2" xfId="4547"/>
    <cellStyle name="Total 3 4 5 10 3" xfId="7073"/>
    <cellStyle name="Total 3 4 5 10 4" xfId="9601"/>
    <cellStyle name="Total 3 4 5 10 5" xfId="11896"/>
    <cellStyle name="Total 3 4 5 10 6" xfId="14363"/>
    <cellStyle name="Total 3 4 5 10 7" xfId="16613"/>
    <cellStyle name="Total 3 4 5 11" xfId="4048"/>
    <cellStyle name="Total 3 4 5 12" xfId="3955"/>
    <cellStyle name="Total 3 4 5 13" xfId="9228"/>
    <cellStyle name="Total 3 4 5 14" xfId="3861"/>
    <cellStyle name="Total 3 4 5 15" xfId="20190"/>
    <cellStyle name="Total 3 4 5 16" xfId="20828"/>
    <cellStyle name="Total 3 4 5 2" xfId="2027"/>
    <cellStyle name="Total 3 4 5 2 2" xfId="5256"/>
    <cellStyle name="Total 3 4 5 2 3" xfId="7781"/>
    <cellStyle name="Total 3 4 5 2 4" xfId="10297"/>
    <cellStyle name="Total 3 4 5 2 5" xfId="12601"/>
    <cellStyle name="Total 3 4 5 2 6" xfId="15066"/>
    <cellStyle name="Total 3 4 5 2 7" xfId="17310"/>
    <cellStyle name="Total 3 4 5 3" xfId="2273"/>
    <cellStyle name="Total 3 4 5 3 2" xfId="5500"/>
    <cellStyle name="Total 3 4 5 3 3" xfId="8027"/>
    <cellStyle name="Total 3 4 5 3 4" xfId="10541"/>
    <cellStyle name="Total 3 4 5 3 5" xfId="12845"/>
    <cellStyle name="Total 3 4 5 3 6" xfId="15309"/>
    <cellStyle name="Total 3 4 5 3 7" xfId="17553"/>
    <cellStyle name="Total 3 4 5 4" xfId="2523"/>
    <cellStyle name="Total 3 4 5 4 2" xfId="5750"/>
    <cellStyle name="Total 3 4 5 4 3" xfId="8277"/>
    <cellStyle name="Total 3 4 5 4 4" xfId="10791"/>
    <cellStyle name="Total 3 4 5 4 5" xfId="13095"/>
    <cellStyle name="Total 3 4 5 4 6" xfId="15559"/>
    <cellStyle name="Total 3 4 5 4 7" xfId="17803"/>
    <cellStyle name="Total 3 4 5 5" xfId="2751"/>
    <cellStyle name="Total 3 4 5 5 2" xfId="5977"/>
    <cellStyle name="Total 3 4 5 5 3" xfId="8505"/>
    <cellStyle name="Total 3 4 5 5 4" xfId="11019"/>
    <cellStyle name="Total 3 4 5 5 5" xfId="13322"/>
    <cellStyle name="Total 3 4 5 5 6" xfId="15787"/>
    <cellStyle name="Total 3 4 5 5 7" xfId="18028"/>
    <cellStyle name="Total 3 4 5 6" xfId="2981"/>
    <cellStyle name="Total 3 4 5 6 2" xfId="6207"/>
    <cellStyle name="Total 3 4 5 6 3" xfId="8735"/>
    <cellStyle name="Total 3 4 5 6 4" xfId="11248"/>
    <cellStyle name="Total 3 4 5 6 5" xfId="13552"/>
    <cellStyle name="Total 3 4 5 6 6" xfId="16015"/>
    <cellStyle name="Total 3 4 5 6 7" xfId="18258"/>
    <cellStyle name="Total 3 4 5 7" xfId="3165"/>
    <cellStyle name="Total 3 4 5 7 2" xfId="6390"/>
    <cellStyle name="Total 3 4 5 7 3" xfId="8919"/>
    <cellStyle name="Total 3 4 5 7 4" xfId="11430"/>
    <cellStyle name="Total 3 4 5 7 5" xfId="13735"/>
    <cellStyle name="Total 3 4 5 7 6" xfId="16199"/>
    <cellStyle name="Total 3 4 5 7 7" xfId="18439"/>
    <cellStyle name="Total 3 4 5 8" xfId="3364"/>
    <cellStyle name="Total 3 4 5 8 2" xfId="6589"/>
    <cellStyle name="Total 3 4 5 8 3" xfId="9118"/>
    <cellStyle name="Total 3 4 5 8 4" xfId="11629"/>
    <cellStyle name="Total 3 4 5 8 5" xfId="13933"/>
    <cellStyle name="Total 3 4 5 8 6" xfId="16398"/>
    <cellStyle name="Total 3 4 5 8 7" xfId="18637"/>
    <cellStyle name="Total 3 4 5 9" xfId="3005"/>
    <cellStyle name="Total 3 4 5 9 2" xfId="6231"/>
    <cellStyle name="Total 3 4 5 9 3" xfId="8759"/>
    <cellStyle name="Total 3 4 5 9 4" xfId="11272"/>
    <cellStyle name="Total 3 4 5 9 5" xfId="13576"/>
    <cellStyle name="Total 3 4 5 9 6" xfId="16039"/>
    <cellStyle name="Total 3 4 5 9 7" xfId="18282"/>
    <cellStyle name="Total 3 4 6" xfId="750"/>
    <cellStyle name="Total 3 4 6 10" xfId="1319"/>
    <cellStyle name="Total 3 4 6 10 2" xfId="4548"/>
    <cellStyle name="Total 3 4 6 10 3" xfId="7074"/>
    <cellStyle name="Total 3 4 6 10 4" xfId="9602"/>
    <cellStyle name="Total 3 4 6 10 5" xfId="11897"/>
    <cellStyle name="Total 3 4 6 10 6" xfId="14364"/>
    <cellStyle name="Total 3 4 6 10 7" xfId="16614"/>
    <cellStyle name="Total 3 4 6 11" xfId="4049"/>
    <cellStyle name="Total 3 4 6 12" xfId="3644"/>
    <cellStyle name="Total 3 4 6 13" xfId="9445"/>
    <cellStyle name="Total 3 4 6 14" xfId="6713"/>
    <cellStyle name="Total 3 4 6 15" xfId="20583"/>
    <cellStyle name="Total 3 4 6 16" xfId="20869"/>
    <cellStyle name="Total 3 4 6 2" xfId="2028"/>
    <cellStyle name="Total 3 4 6 2 2" xfId="5257"/>
    <cellStyle name="Total 3 4 6 2 3" xfId="7782"/>
    <cellStyle name="Total 3 4 6 2 4" xfId="10298"/>
    <cellStyle name="Total 3 4 6 2 5" xfId="12602"/>
    <cellStyle name="Total 3 4 6 2 6" xfId="15067"/>
    <cellStyle name="Total 3 4 6 2 7" xfId="17311"/>
    <cellStyle name="Total 3 4 6 3" xfId="2274"/>
    <cellStyle name="Total 3 4 6 3 2" xfId="5501"/>
    <cellStyle name="Total 3 4 6 3 3" xfId="8028"/>
    <cellStyle name="Total 3 4 6 3 4" xfId="10542"/>
    <cellStyle name="Total 3 4 6 3 5" xfId="12846"/>
    <cellStyle name="Total 3 4 6 3 6" xfId="15310"/>
    <cellStyle name="Total 3 4 6 3 7" xfId="17554"/>
    <cellStyle name="Total 3 4 6 4" xfId="2524"/>
    <cellStyle name="Total 3 4 6 4 2" xfId="5751"/>
    <cellStyle name="Total 3 4 6 4 3" xfId="8278"/>
    <cellStyle name="Total 3 4 6 4 4" xfId="10792"/>
    <cellStyle name="Total 3 4 6 4 5" xfId="13096"/>
    <cellStyle name="Total 3 4 6 4 6" xfId="15560"/>
    <cellStyle name="Total 3 4 6 4 7" xfId="17804"/>
    <cellStyle name="Total 3 4 6 5" xfId="2752"/>
    <cellStyle name="Total 3 4 6 5 2" xfId="5978"/>
    <cellStyle name="Total 3 4 6 5 3" xfId="8506"/>
    <cellStyle name="Total 3 4 6 5 4" xfId="11020"/>
    <cellStyle name="Total 3 4 6 5 5" xfId="13323"/>
    <cellStyle name="Total 3 4 6 5 6" xfId="15788"/>
    <cellStyle name="Total 3 4 6 5 7" xfId="18029"/>
    <cellStyle name="Total 3 4 6 6" xfId="2982"/>
    <cellStyle name="Total 3 4 6 6 2" xfId="6208"/>
    <cellStyle name="Total 3 4 6 6 3" xfId="8736"/>
    <cellStyle name="Total 3 4 6 6 4" xfId="11249"/>
    <cellStyle name="Total 3 4 6 6 5" xfId="13553"/>
    <cellStyle name="Total 3 4 6 6 6" xfId="16016"/>
    <cellStyle name="Total 3 4 6 6 7" xfId="18259"/>
    <cellStyle name="Total 3 4 6 7" xfId="3166"/>
    <cellStyle name="Total 3 4 6 7 2" xfId="6391"/>
    <cellStyle name="Total 3 4 6 7 3" xfId="8920"/>
    <cellStyle name="Total 3 4 6 7 4" xfId="11431"/>
    <cellStyle name="Total 3 4 6 7 5" xfId="13736"/>
    <cellStyle name="Total 3 4 6 7 6" xfId="16200"/>
    <cellStyle name="Total 3 4 6 7 7" xfId="18440"/>
    <cellStyle name="Total 3 4 6 8" xfId="3365"/>
    <cellStyle name="Total 3 4 6 8 2" xfId="6590"/>
    <cellStyle name="Total 3 4 6 8 3" xfId="9119"/>
    <cellStyle name="Total 3 4 6 8 4" xfId="11630"/>
    <cellStyle name="Total 3 4 6 8 5" xfId="13934"/>
    <cellStyle name="Total 3 4 6 8 6" xfId="16399"/>
    <cellStyle name="Total 3 4 6 8 7" xfId="18638"/>
    <cellStyle name="Total 3 4 6 9" xfId="2838"/>
    <cellStyle name="Total 3 4 6 9 2" xfId="6064"/>
    <cellStyle name="Total 3 4 6 9 3" xfId="8592"/>
    <cellStyle name="Total 3 4 6 9 4" xfId="11105"/>
    <cellStyle name="Total 3 4 6 9 5" xfId="13409"/>
    <cellStyle name="Total 3 4 6 9 6" xfId="15872"/>
    <cellStyle name="Total 3 4 6 9 7" xfId="18115"/>
    <cellStyle name="Total 3 4 7" xfId="1508"/>
    <cellStyle name="Total 3 4 7 10" xfId="20901"/>
    <cellStyle name="Total 3 4 7 2" xfId="4737"/>
    <cellStyle name="Total 3 4 7 3" xfId="7262"/>
    <cellStyle name="Total 3 4 7 4" xfId="9789"/>
    <cellStyle name="Total 3 4 7 5" xfId="12083"/>
    <cellStyle name="Total 3 4 7 6" xfId="14553"/>
    <cellStyle name="Total 3 4 7 7" xfId="16799"/>
    <cellStyle name="Total 3 4 7 8" xfId="20262"/>
    <cellStyle name="Total 3 4 7 9" xfId="20615"/>
    <cellStyle name="Total 3 4 8" xfId="1416"/>
    <cellStyle name="Total 3 4 8 10" xfId="20934"/>
    <cellStyle name="Total 3 4 8 2" xfId="4645"/>
    <cellStyle name="Total 3 4 8 3" xfId="7170"/>
    <cellStyle name="Total 3 4 8 4" xfId="9697"/>
    <cellStyle name="Total 3 4 8 5" xfId="11991"/>
    <cellStyle name="Total 3 4 8 6" xfId="14461"/>
    <cellStyle name="Total 3 4 8 7" xfId="16707"/>
    <cellStyle name="Total 3 4 8 8" xfId="20297"/>
    <cellStyle name="Total 3 4 8 9" xfId="20649"/>
    <cellStyle name="Total 3 4 9" xfId="2370"/>
    <cellStyle name="Total 3 4 9 10" xfId="20963"/>
    <cellStyle name="Total 3 4 9 2" xfId="5597"/>
    <cellStyle name="Total 3 4 9 3" xfId="8124"/>
    <cellStyle name="Total 3 4 9 4" xfId="10638"/>
    <cellStyle name="Total 3 4 9 5" xfId="12942"/>
    <cellStyle name="Total 3 4 9 6" xfId="15406"/>
    <cellStyle name="Total 3 4 9 7" xfId="17650"/>
    <cellStyle name="Total 3 4 9 8" xfId="20326"/>
    <cellStyle name="Total 3 4 9 9" xfId="20678"/>
    <cellStyle name="Total 3 5" xfId="390"/>
    <cellStyle name="Total 3 5 10" xfId="2694"/>
    <cellStyle name="Total 3 5 10 2" xfId="5921"/>
    <cellStyle name="Total 3 5 10 3" xfId="8448"/>
    <cellStyle name="Total 3 5 10 4" xfId="10962"/>
    <cellStyle name="Total 3 5 10 5" xfId="13266"/>
    <cellStyle name="Total 3 5 10 6" xfId="15730"/>
    <cellStyle name="Total 3 5 10 7" xfId="17972"/>
    <cellStyle name="Total 3 5 11" xfId="1755"/>
    <cellStyle name="Total 3 5 11 2" xfId="4984"/>
    <cellStyle name="Total 3 5 11 3" xfId="7509"/>
    <cellStyle name="Total 3 5 11 4" xfId="10028"/>
    <cellStyle name="Total 3 5 11 5" xfId="12330"/>
    <cellStyle name="Total 3 5 11 6" xfId="14796"/>
    <cellStyle name="Total 3 5 11 7" xfId="17040"/>
    <cellStyle name="Total 3 5 12" xfId="1748"/>
    <cellStyle name="Total 3 5 12 2" xfId="4977"/>
    <cellStyle name="Total 3 5 12 3" xfId="7502"/>
    <cellStyle name="Total 3 5 12 4" xfId="10022"/>
    <cellStyle name="Total 3 5 12 5" xfId="12323"/>
    <cellStyle name="Total 3 5 12 6" xfId="14789"/>
    <cellStyle name="Total 3 5 12 7" xfId="17034"/>
    <cellStyle name="Total 3 5 13" xfId="963"/>
    <cellStyle name="Total 3 5 13 2" xfId="4226"/>
    <cellStyle name="Total 3 5 13 3" xfId="6767"/>
    <cellStyle name="Total 3 5 13 4" xfId="9297"/>
    <cellStyle name="Total 3 5 13 5" xfId="6970"/>
    <cellStyle name="Total 3 5 13 6" xfId="14096"/>
    <cellStyle name="Total 3 5 13 7" xfId="3670"/>
    <cellStyle name="Total 3 5 14" xfId="4386"/>
    <cellStyle name="Total 3 5 15" xfId="6892"/>
    <cellStyle name="Total 3 5 16" xfId="6934"/>
    <cellStyle name="Total 3 5 17" xfId="6712"/>
    <cellStyle name="Total 3 5 18" xfId="18977"/>
    <cellStyle name="Total 3 5 19" xfId="19121"/>
    <cellStyle name="Total 3 5 2" xfId="610"/>
    <cellStyle name="Total 3 5 2 10" xfId="1181"/>
    <cellStyle name="Total 3 5 2 10 2" xfId="4413"/>
    <cellStyle name="Total 3 5 2 10 3" xfId="6948"/>
    <cellStyle name="Total 3 5 2 10 4" xfId="9478"/>
    <cellStyle name="Total 3 5 2 10 5" xfId="11782"/>
    <cellStyle name="Total 3 5 2 10 6" xfId="14245"/>
    <cellStyle name="Total 3 5 2 10 7" xfId="16512"/>
    <cellStyle name="Total 3 5 2 11" xfId="3921"/>
    <cellStyle name="Total 3 5 2 12" xfId="4081"/>
    <cellStyle name="Total 3 5 2 13" xfId="9355"/>
    <cellStyle name="Total 3 5 2 14" xfId="9256"/>
    <cellStyle name="Total 3 5 2 15" xfId="20125"/>
    <cellStyle name="Total 3 5 2 16" xfId="20766"/>
    <cellStyle name="Total 3 5 2 2" xfId="1893"/>
    <cellStyle name="Total 3 5 2 2 2" xfId="5122"/>
    <cellStyle name="Total 3 5 2 2 3" xfId="7647"/>
    <cellStyle name="Total 3 5 2 2 4" xfId="10164"/>
    <cellStyle name="Total 3 5 2 2 5" xfId="12468"/>
    <cellStyle name="Total 3 5 2 2 6" xfId="14932"/>
    <cellStyle name="Total 3 5 2 2 7" xfId="17177"/>
    <cellStyle name="Total 3 5 2 3" xfId="2142"/>
    <cellStyle name="Total 3 5 2 3 2" xfId="5370"/>
    <cellStyle name="Total 3 5 2 3 3" xfId="7896"/>
    <cellStyle name="Total 3 5 2 3 4" xfId="10412"/>
    <cellStyle name="Total 3 5 2 3 5" xfId="12715"/>
    <cellStyle name="Total 3 5 2 3 6" xfId="15180"/>
    <cellStyle name="Total 3 5 2 3 7" xfId="17424"/>
    <cellStyle name="Total 3 5 2 4" xfId="2394"/>
    <cellStyle name="Total 3 5 2 4 2" xfId="5621"/>
    <cellStyle name="Total 3 5 2 4 3" xfId="8148"/>
    <cellStyle name="Total 3 5 2 4 4" xfId="10662"/>
    <cellStyle name="Total 3 5 2 4 5" xfId="12966"/>
    <cellStyle name="Total 3 5 2 4 6" xfId="15430"/>
    <cellStyle name="Total 3 5 2 4 7" xfId="17674"/>
    <cellStyle name="Total 3 5 2 5" xfId="2331"/>
    <cellStyle name="Total 3 5 2 5 2" xfId="5558"/>
    <cellStyle name="Total 3 5 2 5 3" xfId="8085"/>
    <cellStyle name="Total 3 5 2 5 4" xfId="10599"/>
    <cellStyle name="Total 3 5 2 5 5" xfId="12903"/>
    <cellStyle name="Total 3 5 2 5 6" xfId="15367"/>
    <cellStyle name="Total 3 5 2 5 7" xfId="17611"/>
    <cellStyle name="Total 3 5 2 6" xfId="2856"/>
    <cellStyle name="Total 3 5 2 6 2" xfId="6082"/>
    <cellStyle name="Total 3 5 2 6 3" xfId="8610"/>
    <cellStyle name="Total 3 5 2 6 4" xfId="11123"/>
    <cellStyle name="Total 3 5 2 6 5" xfId="13427"/>
    <cellStyle name="Total 3 5 2 6 6" xfId="15890"/>
    <cellStyle name="Total 3 5 2 6 7" xfId="18133"/>
    <cellStyle name="Total 3 5 2 7" xfId="3044"/>
    <cellStyle name="Total 3 5 2 7 2" xfId="6270"/>
    <cellStyle name="Total 3 5 2 7 3" xfId="8798"/>
    <cellStyle name="Total 3 5 2 7 4" xfId="11310"/>
    <cellStyle name="Total 3 5 2 7 5" xfId="13615"/>
    <cellStyle name="Total 3 5 2 7 6" xfId="16078"/>
    <cellStyle name="Total 3 5 2 7 7" xfId="18320"/>
    <cellStyle name="Total 3 5 2 8" xfId="3247"/>
    <cellStyle name="Total 3 5 2 8 2" xfId="6472"/>
    <cellStyle name="Total 3 5 2 8 3" xfId="9001"/>
    <cellStyle name="Total 3 5 2 8 4" xfId="11512"/>
    <cellStyle name="Total 3 5 2 8 5" xfId="13816"/>
    <cellStyle name="Total 3 5 2 8 6" xfId="16281"/>
    <cellStyle name="Total 3 5 2 8 7" xfId="18520"/>
    <cellStyle name="Total 3 5 2 9" xfId="1619"/>
    <cellStyle name="Total 3 5 2 9 2" xfId="4848"/>
    <cellStyle name="Total 3 5 2 9 3" xfId="7373"/>
    <cellStyle name="Total 3 5 2 9 4" xfId="9898"/>
    <cellStyle name="Total 3 5 2 9 5" xfId="12194"/>
    <cellStyle name="Total 3 5 2 9 6" xfId="14662"/>
    <cellStyle name="Total 3 5 2 9 7" xfId="16908"/>
    <cellStyle name="Total 3 5 20" xfId="19155"/>
    <cellStyle name="Total 3 5 21" xfId="19189"/>
    <cellStyle name="Total 3 5 22" xfId="19219"/>
    <cellStyle name="Total 3 5 23" xfId="19242"/>
    <cellStyle name="Total 3 5 24" xfId="19270"/>
    <cellStyle name="Total 3 5 25" xfId="19573"/>
    <cellStyle name="Total 3 5 26" xfId="19605"/>
    <cellStyle name="Total 3 5 27" xfId="19631"/>
    <cellStyle name="Total 3 5 28" xfId="19654"/>
    <cellStyle name="Total 3 5 29" xfId="19808"/>
    <cellStyle name="Total 3 5 3" xfId="716"/>
    <cellStyle name="Total 3 5 3 10" xfId="1285"/>
    <cellStyle name="Total 3 5 3 10 2" xfId="4514"/>
    <cellStyle name="Total 3 5 3 10 3" xfId="7040"/>
    <cellStyle name="Total 3 5 3 10 4" xfId="9568"/>
    <cellStyle name="Total 3 5 3 10 5" xfId="11863"/>
    <cellStyle name="Total 3 5 3 10 6" xfId="14330"/>
    <cellStyle name="Total 3 5 3 10 7" xfId="16580"/>
    <cellStyle name="Total 3 5 3 11" xfId="4015"/>
    <cellStyle name="Total 3 5 3 12" xfId="3653"/>
    <cellStyle name="Total 3 5 3 13" xfId="9348"/>
    <cellStyle name="Total 3 5 3 14" xfId="9274"/>
    <cellStyle name="Total 3 5 3 15" xfId="20154"/>
    <cellStyle name="Total 3 5 3 16" xfId="20796"/>
    <cellStyle name="Total 3 5 3 2" xfId="1994"/>
    <cellStyle name="Total 3 5 3 2 2" xfId="5223"/>
    <cellStyle name="Total 3 5 3 2 3" xfId="7748"/>
    <cellStyle name="Total 3 5 3 2 4" xfId="10264"/>
    <cellStyle name="Total 3 5 3 2 5" xfId="12568"/>
    <cellStyle name="Total 3 5 3 2 6" xfId="15033"/>
    <cellStyle name="Total 3 5 3 2 7" xfId="17277"/>
    <cellStyle name="Total 3 5 3 3" xfId="2240"/>
    <cellStyle name="Total 3 5 3 3 2" xfId="5467"/>
    <cellStyle name="Total 3 5 3 3 3" xfId="7994"/>
    <cellStyle name="Total 3 5 3 3 4" xfId="10508"/>
    <cellStyle name="Total 3 5 3 3 5" xfId="12812"/>
    <cellStyle name="Total 3 5 3 3 6" xfId="15276"/>
    <cellStyle name="Total 3 5 3 3 7" xfId="17520"/>
    <cellStyle name="Total 3 5 3 4" xfId="2490"/>
    <cellStyle name="Total 3 5 3 4 2" xfId="5717"/>
    <cellStyle name="Total 3 5 3 4 3" xfId="8244"/>
    <cellStyle name="Total 3 5 3 4 4" xfId="10758"/>
    <cellStyle name="Total 3 5 3 4 5" xfId="13062"/>
    <cellStyle name="Total 3 5 3 4 6" xfId="15526"/>
    <cellStyle name="Total 3 5 3 4 7" xfId="17770"/>
    <cellStyle name="Total 3 5 3 5" xfId="2718"/>
    <cellStyle name="Total 3 5 3 5 2" xfId="5944"/>
    <cellStyle name="Total 3 5 3 5 3" xfId="8472"/>
    <cellStyle name="Total 3 5 3 5 4" xfId="10986"/>
    <cellStyle name="Total 3 5 3 5 5" xfId="13289"/>
    <cellStyle name="Total 3 5 3 5 6" xfId="15754"/>
    <cellStyle name="Total 3 5 3 5 7" xfId="17995"/>
    <cellStyle name="Total 3 5 3 6" xfId="2948"/>
    <cellStyle name="Total 3 5 3 6 2" xfId="6174"/>
    <cellStyle name="Total 3 5 3 6 3" xfId="8702"/>
    <cellStyle name="Total 3 5 3 6 4" xfId="11215"/>
    <cellStyle name="Total 3 5 3 6 5" xfId="13519"/>
    <cellStyle name="Total 3 5 3 6 6" xfId="15982"/>
    <cellStyle name="Total 3 5 3 6 7" xfId="18225"/>
    <cellStyle name="Total 3 5 3 7" xfId="3132"/>
    <cellStyle name="Total 3 5 3 7 2" xfId="6357"/>
    <cellStyle name="Total 3 5 3 7 3" xfId="8886"/>
    <cellStyle name="Total 3 5 3 7 4" xfId="11397"/>
    <cellStyle name="Total 3 5 3 7 5" xfId="13702"/>
    <cellStyle name="Total 3 5 3 7 6" xfId="16166"/>
    <cellStyle name="Total 3 5 3 7 7" xfId="18406"/>
    <cellStyle name="Total 3 5 3 8" xfId="3331"/>
    <cellStyle name="Total 3 5 3 8 2" xfId="6556"/>
    <cellStyle name="Total 3 5 3 8 3" xfId="9085"/>
    <cellStyle name="Total 3 5 3 8 4" xfId="11596"/>
    <cellStyle name="Total 3 5 3 8 5" xfId="13900"/>
    <cellStyle name="Total 3 5 3 8 6" xfId="16365"/>
    <cellStyle name="Total 3 5 3 8 7" xfId="18604"/>
    <cellStyle name="Total 3 5 3 9" xfId="1920"/>
    <cellStyle name="Total 3 5 3 9 2" xfId="5149"/>
    <cellStyle name="Total 3 5 3 9 3" xfId="7674"/>
    <cellStyle name="Total 3 5 3 9 4" xfId="10191"/>
    <cellStyle name="Total 3 5 3 9 5" xfId="12495"/>
    <cellStyle name="Total 3 5 3 9 6" xfId="14959"/>
    <cellStyle name="Total 3 5 3 9 7" xfId="17204"/>
    <cellStyle name="Total 3 5 30" xfId="21172"/>
    <cellStyle name="Total 3 5 4" xfId="695"/>
    <cellStyle name="Total 3 5 4 10" xfId="1264"/>
    <cellStyle name="Total 3 5 4 10 2" xfId="4493"/>
    <cellStyle name="Total 3 5 4 10 3" xfId="7019"/>
    <cellStyle name="Total 3 5 4 10 4" xfId="9547"/>
    <cellStyle name="Total 3 5 4 10 5" xfId="11842"/>
    <cellStyle name="Total 3 5 4 10 6" xfId="14309"/>
    <cellStyle name="Total 3 5 4 10 7" xfId="16559"/>
    <cellStyle name="Total 3 5 4 11" xfId="3994"/>
    <cellStyle name="Total 3 5 4 12" xfId="3881"/>
    <cellStyle name="Total 3 5 4 13" xfId="4167"/>
    <cellStyle name="Total 3 5 4 14" xfId="14148"/>
    <cellStyle name="Total 3 5 4 15" xfId="20192"/>
    <cellStyle name="Total 3 5 4 16" xfId="20830"/>
    <cellStyle name="Total 3 5 4 2" xfId="1973"/>
    <cellStyle name="Total 3 5 4 2 2" xfId="5202"/>
    <cellStyle name="Total 3 5 4 2 3" xfId="7727"/>
    <cellStyle name="Total 3 5 4 2 4" xfId="10243"/>
    <cellStyle name="Total 3 5 4 2 5" xfId="12547"/>
    <cellStyle name="Total 3 5 4 2 6" xfId="15012"/>
    <cellStyle name="Total 3 5 4 2 7" xfId="17256"/>
    <cellStyle name="Total 3 5 4 3" xfId="2219"/>
    <cellStyle name="Total 3 5 4 3 2" xfId="5446"/>
    <cellStyle name="Total 3 5 4 3 3" xfId="7973"/>
    <cellStyle name="Total 3 5 4 3 4" xfId="10487"/>
    <cellStyle name="Total 3 5 4 3 5" xfId="12791"/>
    <cellStyle name="Total 3 5 4 3 6" xfId="15255"/>
    <cellStyle name="Total 3 5 4 3 7" xfId="17499"/>
    <cellStyle name="Total 3 5 4 4" xfId="2469"/>
    <cellStyle name="Total 3 5 4 4 2" xfId="5696"/>
    <cellStyle name="Total 3 5 4 4 3" xfId="8223"/>
    <cellStyle name="Total 3 5 4 4 4" xfId="10737"/>
    <cellStyle name="Total 3 5 4 4 5" xfId="13041"/>
    <cellStyle name="Total 3 5 4 4 6" xfId="15505"/>
    <cellStyle name="Total 3 5 4 4 7" xfId="17749"/>
    <cellStyle name="Total 3 5 4 5" xfId="2174"/>
    <cellStyle name="Total 3 5 4 5 2" xfId="5402"/>
    <cellStyle name="Total 3 5 4 5 3" xfId="7928"/>
    <cellStyle name="Total 3 5 4 5 4" xfId="10444"/>
    <cellStyle name="Total 3 5 4 5 5" xfId="12747"/>
    <cellStyle name="Total 3 5 4 5 6" xfId="15212"/>
    <cellStyle name="Total 3 5 4 5 7" xfId="17456"/>
    <cellStyle name="Total 3 5 4 6" xfId="2927"/>
    <cellStyle name="Total 3 5 4 6 2" xfId="6153"/>
    <cellStyle name="Total 3 5 4 6 3" xfId="8681"/>
    <cellStyle name="Total 3 5 4 6 4" xfId="11194"/>
    <cellStyle name="Total 3 5 4 6 5" xfId="13498"/>
    <cellStyle name="Total 3 5 4 6 6" xfId="15961"/>
    <cellStyle name="Total 3 5 4 6 7" xfId="18204"/>
    <cellStyle name="Total 3 5 4 7" xfId="3111"/>
    <cellStyle name="Total 3 5 4 7 2" xfId="6336"/>
    <cellStyle name="Total 3 5 4 7 3" xfId="8865"/>
    <cellStyle name="Total 3 5 4 7 4" xfId="11376"/>
    <cellStyle name="Total 3 5 4 7 5" xfId="13681"/>
    <cellStyle name="Total 3 5 4 7 6" xfId="16145"/>
    <cellStyle name="Total 3 5 4 7 7" xfId="18385"/>
    <cellStyle name="Total 3 5 4 8" xfId="3310"/>
    <cellStyle name="Total 3 5 4 8 2" xfId="6535"/>
    <cellStyle name="Total 3 5 4 8 3" xfId="9064"/>
    <cellStyle name="Total 3 5 4 8 4" xfId="11575"/>
    <cellStyle name="Total 3 5 4 8 5" xfId="13879"/>
    <cellStyle name="Total 3 5 4 8 6" xfId="16344"/>
    <cellStyle name="Total 3 5 4 8 7" xfId="18583"/>
    <cellStyle name="Total 3 5 4 9" xfId="3375"/>
    <cellStyle name="Total 3 5 4 9 2" xfId="6600"/>
    <cellStyle name="Total 3 5 4 9 3" xfId="9129"/>
    <cellStyle name="Total 3 5 4 9 4" xfId="11640"/>
    <cellStyle name="Total 3 5 4 9 5" xfId="13944"/>
    <cellStyle name="Total 3 5 4 9 6" xfId="16409"/>
    <cellStyle name="Total 3 5 4 9 7" xfId="18648"/>
    <cellStyle name="Total 3 5 5" xfId="707"/>
    <cellStyle name="Total 3 5 5 10" xfId="1276"/>
    <cellStyle name="Total 3 5 5 10 2" xfId="4505"/>
    <cellStyle name="Total 3 5 5 10 3" xfId="7031"/>
    <cellStyle name="Total 3 5 5 10 4" xfId="9559"/>
    <cellStyle name="Total 3 5 5 10 5" xfId="11854"/>
    <cellStyle name="Total 3 5 5 10 6" xfId="14321"/>
    <cellStyle name="Total 3 5 5 10 7" xfId="16571"/>
    <cellStyle name="Total 3 5 5 11" xfId="4006"/>
    <cellStyle name="Total 3 5 5 12" xfId="4066"/>
    <cellStyle name="Total 3 5 5 13" xfId="9417"/>
    <cellStyle name="Total 3 5 5 14" xfId="9425"/>
    <cellStyle name="Total 3 5 5 15" xfId="20585"/>
    <cellStyle name="Total 3 5 5 16" xfId="20871"/>
    <cellStyle name="Total 3 5 5 2" xfId="1985"/>
    <cellStyle name="Total 3 5 5 2 2" xfId="5214"/>
    <cellStyle name="Total 3 5 5 2 3" xfId="7739"/>
    <cellStyle name="Total 3 5 5 2 4" xfId="10255"/>
    <cellStyle name="Total 3 5 5 2 5" xfId="12559"/>
    <cellStyle name="Total 3 5 5 2 6" xfId="15024"/>
    <cellStyle name="Total 3 5 5 2 7" xfId="17268"/>
    <cellStyle name="Total 3 5 5 3" xfId="2231"/>
    <cellStyle name="Total 3 5 5 3 2" xfId="5458"/>
    <cellStyle name="Total 3 5 5 3 3" xfId="7985"/>
    <cellStyle name="Total 3 5 5 3 4" xfId="10499"/>
    <cellStyle name="Total 3 5 5 3 5" xfId="12803"/>
    <cellStyle name="Total 3 5 5 3 6" xfId="15267"/>
    <cellStyle name="Total 3 5 5 3 7" xfId="17511"/>
    <cellStyle name="Total 3 5 5 4" xfId="2481"/>
    <cellStyle name="Total 3 5 5 4 2" xfId="5708"/>
    <cellStyle name="Total 3 5 5 4 3" xfId="8235"/>
    <cellStyle name="Total 3 5 5 4 4" xfId="10749"/>
    <cellStyle name="Total 3 5 5 4 5" xfId="13053"/>
    <cellStyle name="Total 3 5 5 4 6" xfId="15517"/>
    <cellStyle name="Total 3 5 5 4 7" xfId="17761"/>
    <cellStyle name="Total 3 5 5 5" xfId="2709"/>
    <cellStyle name="Total 3 5 5 5 2" xfId="5935"/>
    <cellStyle name="Total 3 5 5 5 3" xfId="8463"/>
    <cellStyle name="Total 3 5 5 5 4" xfId="10977"/>
    <cellStyle name="Total 3 5 5 5 5" xfId="13280"/>
    <cellStyle name="Total 3 5 5 5 6" xfId="15745"/>
    <cellStyle name="Total 3 5 5 5 7" xfId="17986"/>
    <cellStyle name="Total 3 5 5 6" xfId="2939"/>
    <cellStyle name="Total 3 5 5 6 2" xfId="6165"/>
    <cellStyle name="Total 3 5 5 6 3" xfId="8693"/>
    <cellStyle name="Total 3 5 5 6 4" xfId="11206"/>
    <cellStyle name="Total 3 5 5 6 5" xfId="13510"/>
    <cellStyle name="Total 3 5 5 6 6" xfId="15973"/>
    <cellStyle name="Total 3 5 5 6 7" xfId="18216"/>
    <cellStyle name="Total 3 5 5 7" xfId="3123"/>
    <cellStyle name="Total 3 5 5 7 2" xfId="6348"/>
    <cellStyle name="Total 3 5 5 7 3" xfId="8877"/>
    <cellStyle name="Total 3 5 5 7 4" xfId="11388"/>
    <cellStyle name="Total 3 5 5 7 5" xfId="13693"/>
    <cellStyle name="Total 3 5 5 7 6" xfId="16157"/>
    <cellStyle name="Total 3 5 5 7 7" xfId="18397"/>
    <cellStyle name="Total 3 5 5 8" xfId="3322"/>
    <cellStyle name="Total 3 5 5 8 2" xfId="6547"/>
    <cellStyle name="Total 3 5 5 8 3" xfId="9076"/>
    <cellStyle name="Total 3 5 5 8 4" xfId="11587"/>
    <cellStyle name="Total 3 5 5 8 5" xfId="13891"/>
    <cellStyle name="Total 3 5 5 8 6" xfId="16356"/>
    <cellStyle name="Total 3 5 5 8 7" xfId="18595"/>
    <cellStyle name="Total 3 5 5 9" xfId="3271"/>
    <cellStyle name="Total 3 5 5 9 2" xfId="6496"/>
    <cellStyle name="Total 3 5 5 9 3" xfId="9025"/>
    <cellStyle name="Total 3 5 5 9 4" xfId="11536"/>
    <cellStyle name="Total 3 5 5 9 5" xfId="13840"/>
    <cellStyle name="Total 3 5 5 9 6" xfId="16305"/>
    <cellStyle name="Total 3 5 5 9 7" xfId="18544"/>
    <cellStyle name="Total 3 5 6" xfId="1693"/>
    <cellStyle name="Total 3 5 6 10" xfId="20903"/>
    <cellStyle name="Total 3 5 6 2" xfId="4922"/>
    <cellStyle name="Total 3 5 6 3" xfId="7447"/>
    <cellStyle name="Total 3 5 6 4" xfId="9969"/>
    <cellStyle name="Total 3 5 6 5" xfId="12268"/>
    <cellStyle name="Total 3 5 6 6" xfId="14735"/>
    <cellStyle name="Total 3 5 6 7" xfId="16980"/>
    <cellStyle name="Total 3 5 6 8" xfId="20264"/>
    <cellStyle name="Total 3 5 6 9" xfId="20617"/>
    <cellStyle name="Total 3 5 7" xfId="1385"/>
    <cellStyle name="Total 3 5 7 10" xfId="20936"/>
    <cellStyle name="Total 3 5 7 2" xfId="4614"/>
    <cellStyle name="Total 3 5 7 3" xfId="7139"/>
    <cellStyle name="Total 3 5 7 4" xfId="9668"/>
    <cellStyle name="Total 3 5 7 5" xfId="11961"/>
    <cellStyle name="Total 3 5 7 6" xfId="14430"/>
    <cellStyle name="Total 3 5 7 7" xfId="16678"/>
    <cellStyle name="Total 3 5 7 8" xfId="20299"/>
    <cellStyle name="Total 3 5 7 9" xfId="20651"/>
    <cellStyle name="Total 3 5 8" xfId="1505"/>
    <cellStyle name="Total 3 5 8 10" xfId="20965"/>
    <cellStyle name="Total 3 5 8 2" xfId="4734"/>
    <cellStyle name="Total 3 5 8 3" xfId="7259"/>
    <cellStyle name="Total 3 5 8 4" xfId="9786"/>
    <cellStyle name="Total 3 5 8 5" xfId="12080"/>
    <cellStyle name="Total 3 5 8 6" xfId="14550"/>
    <cellStyle name="Total 3 5 8 7" xfId="16796"/>
    <cellStyle name="Total 3 5 8 8" xfId="20328"/>
    <cellStyle name="Total 3 5 8 9" xfId="20680"/>
    <cellStyle name="Total 3 5 9" xfId="1649"/>
    <cellStyle name="Total 3 5 9 10" xfId="20988"/>
    <cellStyle name="Total 3 5 9 2" xfId="4878"/>
    <cellStyle name="Total 3 5 9 3" xfId="7403"/>
    <cellStyle name="Total 3 5 9 4" xfId="9928"/>
    <cellStyle name="Total 3 5 9 5" xfId="12224"/>
    <cellStyle name="Total 3 5 9 6" xfId="14692"/>
    <cellStyle name="Total 3 5 9 7" xfId="16938"/>
    <cellStyle name="Total 3 5 9 8" xfId="20351"/>
    <cellStyle name="Total 3 5 9 9" xfId="20703"/>
    <cellStyle name="Total 3 6" xfId="510"/>
    <cellStyle name="Total 3 6 10" xfId="1081"/>
    <cellStyle name="Total 3 6 10 2" xfId="4330"/>
    <cellStyle name="Total 3 6 10 3" xfId="6872"/>
    <cellStyle name="Total 3 6 10 4" xfId="9403"/>
    <cellStyle name="Total 3 6 10 5" xfId="11728"/>
    <cellStyle name="Total 3 6 10 6" xfId="14189"/>
    <cellStyle name="Total 3 6 10 7" xfId="16481"/>
    <cellStyle name="Total 3 6 11" xfId="3840"/>
    <cellStyle name="Total 3 6 12" xfId="3678"/>
    <cellStyle name="Total 3 6 13" xfId="3891"/>
    <cellStyle name="Total 3 6 14" xfId="3885"/>
    <cellStyle name="Total 3 6 15" xfId="20037"/>
    <cellStyle name="Total 3 6 16" xfId="19894"/>
    <cellStyle name="Total 3 6 2" xfId="1802"/>
    <cellStyle name="Total 3 6 2 2" xfId="5031"/>
    <cellStyle name="Total 3 6 2 3" xfId="7556"/>
    <cellStyle name="Total 3 6 2 4" xfId="10075"/>
    <cellStyle name="Total 3 6 2 5" xfId="12377"/>
    <cellStyle name="Total 3 6 2 6" xfId="14843"/>
    <cellStyle name="Total 3 6 2 7" xfId="17087"/>
    <cellStyle name="Total 3 6 3" xfId="2063"/>
    <cellStyle name="Total 3 6 3 2" xfId="5291"/>
    <cellStyle name="Total 3 6 3 3" xfId="7817"/>
    <cellStyle name="Total 3 6 3 4" xfId="10333"/>
    <cellStyle name="Total 3 6 3 5" xfId="12636"/>
    <cellStyle name="Total 3 6 3 6" xfId="15102"/>
    <cellStyle name="Total 3 6 3 7" xfId="17345"/>
    <cellStyle name="Total 3 6 4" xfId="2308"/>
    <cellStyle name="Total 3 6 4 2" xfId="5535"/>
    <cellStyle name="Total 3 6 4 3" xfId="8062"/>
    <cellStyle name="Total 3 6 4 4" xfId="10576"/>
    <cellStyle name="Total 3 6 4 5" xfId="12880"/>
    <cellStyle name="Total 3 6 4 6" xfId="15344"/>
    <cellStyle name="Total 3 6 4 7" xfId="17588"/>
    <cellStyle name="Total 3 6 5" xfId="2412"/>
    <cellStyle name="Total 3 6 5 2" xfId="5639"/>
    <cellStyle name="Total 3 6 5 3" xfId="8166"/>
    <cellStyle name="Total 3 6 5 4" xfId="10680"/>
    <cellStyle name="Total 3 6 5 5" xfId="12984"/>
    <cellStyle name="Total 3 6 5 6" xfId="15448"/>
    <cellStyle name="Total 3 6 5 7" xfId="17692"/>
    <cellStyle name="Total 3 6 6" xfId="2783"/>
    <cellStyle name="Total 3 6 6 2" xfId="6009"/>
    <cellStyle name="Total 3 6 6 3" xfId="8537"/>
    <cellStyle name="Total 3 6 6 4" xfId="11051"/>
    <cellStyle name="Total 3 6 6 5" xfId="13354"/>
    <cellStyle name="Total 3 6 6 6" xfId="15819"/>
    <cellStyle name="Total 3 6 6 7" xfId="18060"/>
    <cellStyle name="Total 3 6 7" xfId="2038"/>
    <cellStyle name="Total 3 6 7 2" xfId="5267"/>
    <cellStyle name="Total 3 6 7 3" xfId="7792"/>
    <cellStyle name="Total 3 6 7 4" xfId="10308"/>
    <cellStyle name="Total 3 6 7 5" xfId="12612"/>
    <cellStyle name="Total 3 6 7 6" xfId="15077"/>
    <cellStyle name="Total 3 6 7 7" xfId="17321"/>
    <cellStyle name="Total 3 6 8" xfId="3199"/>
    <cellStyle name="Total 3 6 8 2" xfId="6424"/>
    <cellStyle name="Total 3 6 8 3" xfId="8953"/>
    <cellStyle name="Total 3 6 8 4" xfId="11464"/>
    <cellStyle name="Total 3 6 8 5" xfId="13769"/>
    <cellStyle name="Total 3 6 8 6" xfId="16233"/>
    <cellStyle name="Total 3 6 8 7" xfId="18473"/>
    <cellStyle name="Total 3 6 9" xfId="2612"/>
    <cellStyle name="Total 3 6 9 2" xfId="5839"/>
    <cellStyle name="Total 3 6 9 3" xfId="8366"/>
    <cellStyle name="Total 3 6 9 4" xfId="10880"/>
    <cellStyle name="Total 3 6 9 5" xfId="13184"/>
    <cellStyle name="Total 3 6 9 6" xfId="15648"/>
    <cellStyle name="Total 3 6 9 7" xfId="17891"/>
    <cellStyle name="Total 3 7" xfId="726"/>
    <cellStyle name="Total 3 7 10" xfId="1295"/>
    <cellStyle name="Total 3 7 10 2" xfId="4524"/>
    <cellStyle name="Total 3 7 10 3" xfId="7050"/>
    <cellStyle name="Total 3 7 10 4" xfId="9578"/>
    <cellStyle name="Total 3 7 10 5" xfId="11873"/>
    <cellStyle name="Total 3 7 10 6" xfId="14340"/>
    <cellStyle name="Total 3 7 10 7" xfId="16590"/>
    <cellStyle name="Total 3 7 11" xfId="4025"/>
    <cellStyle name="Total 3 7 12" xfId="3483"/>
    <cellStyle name="Total 3 7 13" xfId="9485"/>
    <cellStyle name="Total 3 7 14" xfId="14200"/>
    <cellStyle name="Total 3 7 15" xfId="19947"/>
    <cellStyle name="Total 3 7 16" xfId="20234"/>
    <cellStyle name="Total 3 7 2" xfId="2004"/>
    <cellStyle name="Total 3 7 2 2" xfId="5233"/>
    <cellStyle name="Total 3 7 2 3" xfId="7758"/>
    <cellStyle name="Total 3 7 2 4" xfId="10274"/>
    <cellStyle name="Total 3 7 2 5" xfId="12578"/>
    <cellStyle name="Total 3 7 2 6" xfId="15043"/>
    <cellStyle name="Total 3 7 2 7" xfId="17287"/>
    <cellStyle name="Total 3 7 3" xfId="2250"/>
    <cellStyle name="Total 3 7 3 2" xfId="5477"/>
    <cellStyle name="Total 3 7 3 3" xfId="8004"/>
    <cellStyle name="Total 3 7 3 4" xfId="10518"/>
    <cellStyle name="Total 3 7 3 5" xfId="12822"/>
    <cellStyle name="Total 3 7 3 6" xfId="15286"/>
    <cellStyle name="Total 3 7 3 7" xfId="17530"/>
    <cellStyle name="Total 3 7 4" xfId="2500"/>
    <cellStyle name="Total 3 7 4 2" xfId="5727"/>
    <cellStyle name="Total 3 7 4 3" xfId="8254"/>
    <cellStyle name="Total 3 7 4 4" xfId="10768"/>
    <cellStyle name="Total 3 7 4 5" xfId="13072"/>
    <cellStyle name="Total 3 7 4 6" xfId="15536"/>
    <cellStyle name="Total 3 7 4 7" xfId="17780"/>
    <cellStyle name="Total 3 7 5" xfId="2728"/>
    <cellStyle name="Total 3 7 5 2" xfId="5954"/>
    <cellStyle name="Total 3 7 5 3" xfId="8482"/>
    <cellStyle name="Total 3 7 5 4" xfId="10996"/>
    <cellStyle name="Total 3 7 5 5" xfId="13299"/>
    <cellStyle name="Total 3 7 5 6" xfId="15764"/>
    <cellStyle name="Total 3 7 5 7" xfId="18005"/>
    <cellStyle name="Total 3 7 6" xfId="2958"/>
    <cellStyle name="Total 3 7 6 2" xfId="6184"/>
    <cellStyle name="Total 3 7 6 3" xfId="8712"/>
    <cellStyle name="Total 3 7 6 4" xfId="11225"/>
    <cellStyle name="Total 3 7 6 5" xfId="13529"/>
    <cellStyle name="Total 3 7 6 6" xfId="15992"/>
    <cellStyle name="Total 3 7 6 7" xfId="18235"/>
    <cellStyle name="Total 3 7 7" xfId="3142"/>
    <cellStyle name="Total 3 7 7 2" xfId="6367"/>
    <cellStyle name="Total 3 7 7 3" xfId="8896"/>
    <cellStyle name="Total 3 7 7 4" xfId="11407"/>
    <cellStyle name="Total 3 7 7 5" xfId="13712"/>
    <cellStyle name="Total 3 7 7 6" xfId="16176"/>
    <cellStyle name="Total 3 7 7 7" xfId="18416"/>
    <cellStyle name="Total 3 7 8" xfId="3341"/>
    <cellStyle name="Total 3 7 8 2" xfId="6566"/>
    <cellStyle name="Total 3 7 8 3" xfId="9095"/>
    <cellStyle name="Total 3 7 8 4" xfId="11606"/>
    <cellStyle name="Total 3 7 8 5" xfId="13910"/>
    <cellStyle name="Total 3 7 8 6" xfId="16375"/>
    <cellStyle name="Total 3 7 8 7" xfId="18614"/>
    <cellStyle name="Total 3 7 9" xfId="2627"/>
    <cellStyle name="Total 3 7 9 2" xfId="5854"/>
    <cellStyle name="Total 3 7 9 3" xfId="8381"/>
    <cellStyle name="Total 3 7 9 4" xfId="10895"/>
    <cellStyle name="Total 3 7 9 5" xfId="13199"/>
    <cellStyle name="Total 3 7 9 6" xfId="15663"/>
    <cellStyle name="Total 3 7 9 7" xfId="17906"/>
    <cellStyle name="Total 3 8" xfId="403"/>
    <cellStyle name="Total 3 8 10" xfId="976"/>
    <cellStyle name="Total 3 8 10 2" xfId="4239"/>
    <cellStyle name="Total 3 8 10 3" xfId="6780"/>
    <cellStyle name="Total 3 8 10 4" xfId="9310"/>
    <cellStyle name="Total 3 8 10 5" xfId="4392"/>
    <cellStyle name="Total 3 8 10 6" xfId="14109"/>
    <cellStyle name="Total 3 8 10 7" xfId="6726"/>
    <cellStyle name="Total 3 8 11" xfId="3750"/>
    <cellStyle name="Total 3 8 12" xfId="4286"/>
    <cellStyle name="Total 3 8 13" xfId="4453"/>
    <cellStyle name="Total 3 8 14" xfId="9497"/>
    <cellStyle name="Total 3 8 15" xfId="20039"/>
    <cellStyle name="Total 3 8 16" xfId="20467"/>
    <cellStyle name="Total 3 8 17" xfId="19896"/>
    <cellStyle name="Total 3 8 2" xfId="1706"/>
    <cellStyle name="Total 3 8 2 2" xfId="4935"/>
    <cellStyle name="Total 3 8 2 3" xfId="7460"/>
    <cellStyle name="Total 3 8 2 4" xfId="9982"/>
    <cellStyle name="Total 3 8 2 5" xfId="12281"/>
    <cellStyle name="Total 3 8 2 6" xfId="14748"/>
    <cellStyle name="Total 3 8 2 7" xfId="16993"/>
    <cellStyle name="Total 3 8 3" xfId="1378"/>
    <cellStyle name="Total 3 8 3 2" xfId="4607"/>
    <cellStyle name="Total 3 8 3 3" xfId="7132"/>
    <cellStyle name="Total 3 8 3 4" xfId="9661"/>
    <cellStyle name="Total 3 8 3 5" xfId="11954"/>
    <cellStyle name="Total 3 8 3 6" xfId="14423"/>
    <cellStyle name="Total 3 8 3 7" xfId="16671"/>
    <cellStyle name="Total 3 8 4" xfId="1337"/>
    <cellStyle name="Total 3 8 4 2" xfId="4566"/>
    <cellStyle name="Total 3 8 4 3" xfId="7092"/>
    <cellStyle name="Total 3 8 4 4" xfId="9620"/>
    <cellStyle name="Total 3 8 4 5" xfId="11914"/>
    <cellStyle name="Total 3 8 4 6" xfId="14382"/>
    <cellStyle name="Total 3 8 4 7" xfId="16631"/>
    <cellStyle name="Total 3 8 5" xfId="2076"/>
    <cellStyle name="Total 3 8 5 2" xfId="5304"/>
    <cellStyle name="Total 3 8 5 3" xfId="7830"/>
    <cellStyle name="Total 3 8 5 4" xfId="10346"/>
    <cellStyle name="Total 3 8 5 5" xfId="12649"/>
    <cellStyle name="Total 3 8 5 6" xfId="15115"/>
    <cellStyle name="Total 3 8 5 7" xfId="17358"/>
    <cellStyle name="Total 3 8 6" xfId="2667"/>
    <cellStyle name="Total 3 8 6 2" xfId="5894"/>
    <cellStyle name="Total 3 8 6 3" xfId="8421"/>
    <cellStyle name="Total 3 8 6 4" xfId="10935"/>
    <cellStyle name="Total 3 8 6 5" xfId="13239"/>
    <cellStyle name="Total 3 8 6 6" xfId="15703"/>
    <cellStyle name="Total 3 8 6 7" xfId="17945"/>
    <cellStyle name="Total 3 8 7" xfId="2668"/>
    <cellStyle name="Total 3 8 7 2" xfId="5895"/>
    <cellStyle name="Total 3 8 7 3" xfId="8422"/>
    <cellStyle name="Total 3 8 7 4" xfId="10936"/>
    <cellStyle name="Total 3 8 7 5" xfId="13240"/>
    <cellStyle name="Total 3 8 7 6" xfId="15704"/>
    <cellStyle name="Total 3 8 7 7" xfId="17946"/>
    <cellStyle name="Total 3 8 8" xfId="2379"/>
    <cellStyle name="Total 3 8 8 2" xfId="5606"/>
    <cellStyle name="Total 3 8 8 3" xfId="8133"/>
    <cellStyle name="Total 3 8 8 4" xfId="10647"/>
    <cellStyle name="Total 3 8 8 5" xfId="12951"/>
    <cellStyle name="Total 3 8 8 6" xfId="15415"/>
    <cellStyle name="Total 3 8 8 7" xfId="17659"/>
    <cellStyle name="Total 3 8 9" xfId="2691"/>
    <cellStyle name="Total 3 8 9 2" xfId="5918"/>
    <cellStyle name="Total 3 8 9 3" xfId="8445"/>
    <cellStyle name="Total 3 8 9 4" xfId="10959"/>
    <cellStyle name="Total 3 8 9 5" xfId="13263"/>
    <cellStyle name="Total 3 8 9 6" xfId="15727"/>
    <cellStyle name="Total 3 8 9 7" xfId="17969"/>
    <cellStyle name="Total 3 9" xfId="745"/>
    <cellStyle name="Total 3 9 10" xfId="1314"/>
    <cellStyle name="Total 3 9 10 2" xfId="4543"/>
    <cellStyle name="Total 3 9 10 3" xfId="7069"/>
    <cellStyle name="Total 3 9 10 4" xfId="9597"/>
    <cellStyle name="Total 3 9 10 5" xfId="11892"/>
    <cellStyle name="Total 3 9 10 6" xfId="14359"/>
    <cellStyle name="Total 3 9 10 7" xfId="16609"/>
    <cellStyle name="Total 3 9 11" xfId="4044"/>
    <cellStyle name="Total 3 9 12" xfId="3645"/>
    <cellStyle name="Total 3 9 13" xfId="3472"/>
    <cellStyle name="Total 3 9 14" xfId="14254"/>
    <cellStyle name="Total 3 9 15" xfId="20369"/>
    <cellStyle name="Total 3 9 16" xfId="20465"/>
    <cellStyle name="Total 3 9 2" xfId="2023"/>
    <cellStyle name="Total 3 9 2 2" xfId="5252"/>
    <cellStyle name="Total 3 9 2 3" xfId="7777"/>
    <cellStyle name="Total 3 9 2 4" xfId="10293"/>
    <cellStyle name="Total 3 9 2 5" xfId="12597"/>
    <cellStyle name="Total 3 9 2 6" xfId="15062"/>
    <cellStyle name="Total 3 9 2 7" xfId="17306"/>
    <cellStyle name="Total 3 9 3" xfId="2269"/>
    <cellStyle name="Total 3 9 3 2" xfId="5496"/>
    <cellStyle name="Total 3 9 3 3" xfId="8023"/>
    <cellStyle name="Total 3 9 3 4" xfId="10537"/>
    <cellStyle name="Total 3 9 3 5" xfId="12841"/>
    <cellStyle name="Total 3 9 3 6" xfId="15305"/>
    <cellStyle name="Total 3 9 3 7" xfId="17549"/>
    <cellStyle name="Total 3 9 4" xfId="2519"/>
    <cellStyle name="Total 3 9 4 2" xfId="5746"/>
    <cellStyle name="Total 3 9 4 3" xfId="8273"/>
    <cellStyle name="Total 3 9 4 4" xfId="10787"/>
    <cellStyle name="Total 3 9 4 5" xfId="13091"/>
    <cellStyle name="Total 3 9 4 6" xfId="15555"/>
    <cellStyle name="Total 3 9 4 7" xfId="17799"/>
    <cellStyle name="Total 3 9 5" xfId="2747"/>
    <cellStyle name="Total 3 9 5 2" xfId="5973"/>
    <cellStyle name="Total 3 9 5 3" xfId="8501"/>
    <cellStyle name="Total 3 9 5 4" xfId="11015"/>
    <cellStyle name="Total 3 9 5 5" xfId="13318"/>
    <cellStyle name="Total 3 9 5 6" xfId="15783"/>
    <cellStyle name="Total 3 9 5 7" xfId="18024"/>
    <cellStyle name="Total 3 9 6" xfId="2977"/>
    <cellStyle name="Total 3 9 6 2" xfId="6203"/>
    <cellStyle name="Total 3 9 6 3" xfId="8731"/>
    <cellStyle name="Total 3 9 6 4" xfId="11244"/>
    <cellStyle name="Total 3 9 6 5" xfId="13548"/>
    <cellStyle name="Total 3 9 6 6" xfId="16011"/>
    <cellStyle name="Total 3 9 6 7" xfId="18254"/>
    <cellStyle name="Total 3 9 7" xfId="3161"/>
    <cellStyle name="Total 3 9 7 2" xfId="6386"/>
    <cellStyle name="Total 3 9 7 3" xfId="8915"/>
    <cellStyle name="Total 3 9 7 4" xfId="11426"/>
    <cellStyle name="Total 3 9 7 5" xfId="13731"/>
    <cellStyle name="Total 3 9 7 6" xfId="16195"/>
    <cellStyle name="Total 3 9 7 7" xfId="18435"/>
    <cellStyle name="Total 3 9 8" xfId="3360"/>
    <cellStyle name="Total 3 9 8 2" xfId="6585"/>
    <cellStyle name="Total 3 9 8 3" xfId="9114"/>
    <cellStyle name="Total 3 9 8 4" xfId="11625"/>
    <cellStyle name="Total 3 9 8 5" xfId="13929"/>
    <cellStyle name="Total 3 9 8 6" xfId="16394"/>
    <cellStyle name="Total 3 9 8 7" xfId="18633"/>
    <cellStyle name="Total 3 9 9" xfId="1636"/>
    <cellStyle name="Total 3 9 9 2" xfId="4865"/>
    <cellStyle name="Total 3 9 9 3" xfId="7390"/>
    <cellStyle name="Total 3 9 9 4" xfId="9915"/>
    <cellStyle name="Total 3 9 9 5" xfId="12211"/>
    <cellStyle name="Total 3 9 9 6" xfId="14679"/>
    <cellStyle name="Total 3 9 9 7" xfId="16925"/>
    <cellStyle name="Total 4" xfId="185"/>
    <cellStyle name="Total 4 10" xfId="2645"/>
    <cellStyle name="Total 4 10 2" xfId="5872"/>
    <cellStyle name="Total 4 10 3" xfId="8399"/>
    <cellStyle name="Total 4 10 4" xfId="10913"/>
    <cellStyle name="Total 4 10 5" xfId="13217"/>
    <cellStyle name="Total 4 10 6" xfId="15681"/>
    <cellStyle name="Total 4 10 7" xfId="17924"/>
    <cellStyle name="Total 4 11" xfId="2837"/>
    <cellStyle name="Total 4 11 2" xfId="6063"/>
    <cellStyle name="Total 4 11 3" xfId="8591"/>
    <cellStyle name="Total 4 11 4" xfId="11104"/>
    <cellStyle name="Total 4 11 5" xfId="13408"/>
    <cellStyle name="Total 4 11 6" xfId="15871"/>
    <cellStyle name="Total 4 11 7" xfId="18114"/>
    <cellStyle name="Total 4 12" xfId="2878"/>
    <cellStyle name="Total 4 12 2" xfId="6104"/>
    <cellStyle name="Total 4 12 3" xfId="8632"/>
    <cellStyle name="Total 4 12 4" xfId="11145"/>
    <cellStyle name="Total 4 12 5" xfId="13449"/>
    <cellStyle name="Total 4 12 6" xfId="15912"/>
    <cellStyle name="Total 4 12 7" xfId="18155"/>
    <cellStyle name="Total 4 13" xfId="815"/>
    <cellStyle name="Total 4 13 2" xfId="4102"/>
    <cellStyle name="Total 4 13 3" xfId="3463"/>
    <cellStyle name="Total 4 13 4" xfId="4104"/>
    <cellStyle name="Total 4 13 5" xfId="9441"/>
    <cellStyle name="Total 4 13 6" xfId="14019"/>
    <cellStyle name="Total 4 13 7" xfId="6920"/>
    <cellStyle name="Total 4 14" xfId="3588"/>
    <cellStyle name="Total 4 15" xfId="6689"/>
    <cellStyle name="Total 4 16" xfId="4108"/>
    <cellStyle name="Total 4 17" xfId="18810"/>
    <cellStyle name="Total 4 18" xfId="19003"/>
    <cellStyle name="Total 4 19" xfId="19009"/>
    <cellStyle name="Total 4 2" xfId="391"/>
    <cellStyle name="Total 4 2 10" xfId="2587"/>
    <cellStyle name="Total 4 2 10 2" xfId="5814"/>
    <cellStyle name="Total 4 2 10 3" xfId="8341"/>
    <cellStyle name="Total 4 2 10 4" xfId="10855"/>
    <cellStyle name="Total 4 2 10 5" xfId="13159"/>
    <cellStyle name="Total 4 2 10 6" xfId="15623"/>
    <cellStyle name="Total 4 2 10 7" xfId="17867"/>
    <cellStyle name="Total 4 2 11" xfId="2821"/>
    <cellStyle name="Total 4 2 11 2" xfId="6047"/>
    <cellStyle name="Total 4 2 11 3" xfId="8575"/>
    <cellStyle name="Total 4 2 11 4" xfId="11088"/>
    <cellStyle name="Total 4 2 11 5" xfId="13392"/>
    <cellStyle name="Total 4 2 11 6" xfId="15856"/>
    <cellStyle name="Total 4 2 11 7" xfId="18098"/>
    <cellStyle name="Total 4 2 12" xfId="2151"/>
    <cellStyle name="Total 4 2 12 2" xfId="5379"/>
    <cellStyle name="Total 4 2 12 3" xfId="7905"/>
    <cellStyle name="Total 4 2 12 4" xfId="10421"/>
    <cellStyle name="Total 4 2 12 5" xfId="12724"/>
    <cellStyle name="Total 4 2 12 6" xfId="15189"/>
    <cellStyle name="Total 4 2 12 7" xfId="17433"/>
    <cellStyle name="Total 4 2 13" xfId="964"/>
    <cellStyle name="Total 4 2 13 2" xfId="4227"/>
    <cellStyle name="Total 4 2 13 3" xfId="6768"/>
    <cellStyle name="Total 4 2 13 4" xfId="9298"/>
    <cellStyle name="Total 4 2 13 5" xfId="3541"/>
    <cellStyle name="Total 4 2 13 6" xfId="14097"/>
    <cellStyle name="Total 4 2 13 7" xfId="6719"/>
    <cellStyle name="Total 4 2 14" xfId="3900"/>
    <cellStyle name="Total 4 2 15" xfId="4380"/>
    <cellStyle name="Total 4 2 16" xfId="4207"/>
    <cellStyle name="Total 4 2 17" xfId="14076"/>
    <cellStyle name="Total 4 2 18" xfId="18978"/>
    <cellStyle name="Total 4 2 19" xfId="19122"/>
    <cellStyle name="Total 4 2 2" xfId="614"/>
    <cellStyle name="Total 4 2 2 10" xfId="1185"/>
    <cellStyle name="Total 4 2 2 10 2" xfId="4417"/>
    <cellStyle name="Total 4 2 2 10 3" xfId="6952"/>
    <cellStyle name="Total 4 2 2 10 4" xfId="9482"/>
    <cellStyle name="Total 4 2 2 10 5" xfId="11786"/>
    <cellStyle name="Total 4 2 2 10 6" xfId="14249"/>
    <cellStyle name="Total 4 2 2 10 7" xfId="16516"/>
    <cellStyle name="Total 4 2 2 11" xfId="3925"/>
    <cellStyle name="Total 4 2 2 12" xfId="4377"/>
    <cellStyle name="Total 4 2 2 13" xfId="6815"/>
    <cellStyle name="Total 4 2 2 14" xfId="11757"/>
    <cellStyle name="Total 4 2 2 15" xfId="20126"/>
    <cellStyle name="Total 4 2 2 16" xfId="20767"/>
    <cellStyle name="Total 4 2 2 2" xfId="1897"/>
    <cellStyle name="Total 4 2 2 2 2" xfId="5126"/>
    <cellStyle name="Total 4 2 2 2 3" xfId="7651"/>
    <cellStyle name="Total 4 2 2 2 4" xfId="10168"/>
    <cellStyle name="Total 4 2 2 2 5" xfId="12472"/>
    <cellStyle name="Total 4 2 2 2 6" xfId="14936"/>
    <cellStyle name="Total 4 2 2 2 7" xfId="17181"/>
    <cellStyle name="Total 4 2 2 3" xfId="2146"/>
    <cellStyle name="Total 4 2 2 3 2" xfId="5374"/>
    <cellStyle name="Total 4 2 2 3 3" xfId="7900"/>
    <cellStyle name="Total 4 2 2 3 4" xfId="10416"/>
    <cellStyle name="Total 4 2 2 3 5" xfId="12719"/>
    <cellStyle name="Total 4 2 2 3 6" xfId="15184"/>
    <cellStyle name="Total 4 2 2 3 7" xfId="17428"/>
    <cellStyle name="Total 4 2 2 4" xfId="2398"/>
    <cellStyle name="Total 4 2 2 4 2" xfId="5625"/>
    <cellStyle name="Total 4 2 2 4 3" xfId="8152"/>
    <cellStyle name="Total 4 2 2 4 4" xfId="10666"/>
    <cellStyle name="Total 4 2 2 4 5" xfId="12970"/>
    <cellStyle name="Total 4 2 2 4 6" xfId="15434"/>
    <cellStyle name="Total 4 2 2 4 7" xfId="17678"/>
    <cellStyle name="Total 4 2 2 5" xfId="1350"/>
    <cellStyle name="Total 4 2 2 5 2" xfId="4579"/>
    <cellStyle name="Total 4 2 2 5 3" xfId="7105"/>
    <cellStyle name="Total 4 2 2 5 4" xfId="9633"/>
    <cellStyle name="Total 4 2 2 5 5" xfId="11927"/>
    <cellStyle name="Total 4 2 2 5 6" xfId="14395"/>
    <cellStyle name="Total 4 2 2 5 7" xfId="16644"/>
    <cellStyle name="Total 4 2 2 6" xfId="2860"/>
    <cellStyle name="Total 4 2 2 6 2" xfId="6086"/>
    <cellStyle name="Total 4 2 2 6 3" xfId="8614"/>
    <cellStyle name="Total 4 2 2 6 4" xfId="11127"/>
    <cellStyle name="Total 4 2 2 6 5" xfId="13431"/>
    <cellStyle name="Total 4 2 2 6 6" xfId="15894"/>
    <cellStyle name="Total 4 2 2 6 7" xfId="18137"/>
    <cellStyle name="Total 4 2 2 7" xfId="3048"/>
    <cellStyle name="Total 4 2 2 7 2" xfId="6274"/>
    <cellStyle name="Total 4 2 2 7 3" xfId="8802"/>
    <cellStyle name="Total 4 2 2 7 4" xfId="11314"/>
    <cellStyle name="Total 4 2 2 7 5" xfId="13619"/>
    <cellStyle name="Total 4 2 2 7 6" xfId="16082"/>
    <cellStyle name="Total 4 2 2 7 7" xfId="18324"/>
    <cellStyle name="Total 4 2 2 8" xfId="3251"/>
    <cellStyle name="Total 4 2 2 8 2" xfId="6476"/>
    <cellStyle name="Total 4 2 2 8 3" xfId="9005"/>
    <cellStyle name="Total 4 2 2 8 4" xfId="11516"/>
    <cellStyle name="Total 4 2 2 8 5" xfId="13820"/>
    <cellStyle name="Total 4 2 2 8 6" xfId="16285"/>
    <cellStyle name="Total 4 2 2 8 7" xfId="18524"/>
    <cellStyle name="Total 4 2 2 9" xfId="3420"/>
    <cellStyle name="Total 4 2 2 9 2" xfId="6645"/>
    <cellStyle name="Total 4 2 2 9 3" xfId="9174"/>
    <cellStyle name="Total 4 2 2 9 4" xfId="11685"/>
    <cellStyle name="Total 4 2 2 9 5" xfId="13989"/>
    <cellStyle name="Total 4 2 2 9 6" xfId="16454"/>
    <cellStyle name="Total 4 2 2 9 7" xfId="18693"/>
    <cellStyle name="Total 4 2 20" xfId="19156"/>
    <cellStyle name="Total 4 2 21" xfId="19190"/>
    <cellStyle name="Total 4 2 22" xfId="19220"/>
    <cellStyle name="Total 4 2 23" xfId="19243"/>
    <cellStyle name="Total 4 2 24" xfId="19271"/>
    <cellStyle name="Total 4 2 25" xfId="19574"/>
    <cellStyle name="Total 4 2 26" xfId="19606"/>
    <cellStyle name="Total 4 2 27" xfId="19632"/>
    <cellStyle name="Total 4 2 28" xfId="19655"/>
    <cellStyle name="Total 4 2 29" xfId="19843"/>
    <cellStyle name="Total 4 2 3" xfId="468"/>
    <cellStyle name="Total 4 2 3 10" xfId="1040"/>
    <cellStyle name="Total 4 2 3 10 2" xfId="4297"/>
    <cellStyle name="Total 4 2 3 10 3" xfId="6837"/>
    <cellStyle name="Total 4 2 3 10 4" xfId="9366"/>
    <cellStyle name="Total 4 2 3 10 5" xfId="4202"/>
    <cellStyle name="Total 4 2 3 10 6" xfId="14161"/>
    <cellStyle name="Total 4 2 3 10 7" xfId="11805"/>
    <cellStyle name="Total 4 2 3 11" xfId="3805"/>
    <cellStyle name="Total 4 2 3 12" xfId="4164"/>
    <cellStyle name="Total 4 2 3 13" xfId="3895"/>
    <cellStyle name="Total 4 2 3 14" xfId="4086"/>
    <cellStyle name="Total 4 2 3 15" xfId="20155"/>
    <cellStyle name="Total 4 2 3 16" xfId="20797"/>
    <cellStyle name="Total 4 2 3 2" xfId="1767"/>
    <cellStyle name="Total 4 2 3 2 2" xfId="4996"/>
    <cellStyle name="Total 4 2 3 2 3" xfId="7521"/>
    <cellStyle name="Total 4 2 3 2 4" xfId="10040"/>
    <cellStyle name="Total 4 2 3 2 5" xfId="12342"/>
    <cellStyle name="Total 4 2 3 2 6" xfId="14808"/>
    <cellStyle name="Total 4 2 3 2 7" xfId="17052"/>
    <cellStyle name="Total 4 2 3 3" xfId="1363"/>
    <cellStyle name="Total 4 2 3 3 2" xfId="4592"/>
    <cellStyle name="Total 4 2 3 3 3" xfId="7118"/>
    <cellStyle name="Total 4 2 3 3 4" xfId="9646"/>
    <cellStyle name="Total 4 2 3 3 5" xfId="11940"/>
    <cellStyle name="Total 4 2 3 3 6" xfId="14408"/>
    <cellStyle name="Total 4 2 3 3 7" xfId="16657"/>
    <cellStyle name="Total 4 2 3 4" xfId="1539"/>
    <cellStyle name="Total 4 2 3 4 2" xfId="4768"/>
    <cellStyle name="Total 4 2 3 4 3" xfId="7293"/>
    <cellStyle name="Total 4 2 3 4 4" xfId="9819"/>
    <cellStyle name="Total 4 2 3 4 5" xfId="12114"/>
    <cellStyle name="Total 4 2 3 4 6" xfId="14584"/>
    <cellStyle name="Total 4 2 3 4 7" xfId="16829"/>
    <cellStyle name="Total 4 2 3 5" xfId="1447"/>
    <cellStyle name="Total 4 2 3 5 2" xfId="4676"/>
    <cellStyle name="Total 4 2 3 5 3" xfId="7201"/>
    <cellStyle name="Total 4 2 3 5 4" xfId="9728"/>
    <cellStyle name="Total 4 2 3 5 5" xfId="12022"/>
    <cellStyle name="Total 4 2 3 5 6" xfId="14492"/>
    <cellStyle name="Total 4 2 3 5 7" xfId="16738"/>
    <cellStyle name="Total 4 2 3 6" xfId="2688"/>
    <cellStyle name="Total 4 2 3 6 2" xfId="5915"/>
    <cellStyle name="Total 4 2 3 6 3" xfId="8442"/>
    <cellStyle name="Total 4 2 3 6 4" xfId="10956"/>
    <cellStyle name="Total 4 2 3 6 5" xfId="13260"/>
    <cellStyle name="Total 4 2 3 6 6" xfId="15724"/>
    <cellStyle name="Total 4 2 3 6 7" xfId="17966"/>
    <cellStyle name="Total 4 2 3 7" xfId="1463"/>
    <cellStyle name="Total 4 2 3 7 2" xfId="4692"/>
    <cellStyle name="Total 4 2 3 7 3" xfId="7217"/>
    <cellStyle name="Total 4 2 3 7 4" xfId="9744"/>
    <cellStyle name="Total 4 2 3 7 5" xfId="12038"/>
    <cellStyle name="Total 4 2 3 7 6" xfId="14508"/>
    <cellStyle name="Total 4 2 3 7 7" xfId="16754"/>
    <cellStyle name="Total 4 2 3 8" xfId="1812"/>
    <cellStyle name="Total 4 2 3 8 2" xfId="5041"/>
    <cellStyle name="Total 4 2 3 8 3" xfId="7566"/>
    <cellStyle name="Total 4 2 3 8 4" xfId="10085"/>
    <cellStyle name="Total 4 2 3 8 5" xfId="12387"/>
    <cellStyle name="Total 4 2 3 8 6" xfId="14853"/>
    <cellStyle name="Total 4 2 3 8 7" xfId="17097"/>
    <cellStyle name="Total 4 2 3 9" xfId="2808"/>
    <cellStyle name="Total 4 2 3 9 2" xfId="6034"/>
    <cellStyle name="Total 4 2 3 9 3" xfId="8562"/>
    <cellStyle name="Total 4 2 3 9 4" xfId="11075"/>
    <cellStyle name="Total 4 2 3 9 5" xfId="13379"/>
    <cellStyle name="Total 4 2 3 9 6" xfId="15843"/>
    <cellStyle name="Total 4 2 3 9 7" xfId="18085"/>
    <cellStyle name="Total 4 2 30" xfId="21173"/>
    <cellStyle name="Total 4 2 4" xfId="651"/>
    <cellStyle name="Total 4 2 4 10" xfId="1222"/>
    <cellStyle name="Total 4 2 4 10 2" xfId="4451"/>
    <cellStyle name="Total 4 2 4 10 3" xfId="6979"/>
    <cellStyle name="Total 4 2 4 10 4" xfId="9507"/>
    <cellStyle name="Total 4 2 4 10 5" xfId="11802"/>
    <cellStyle name="Total 4 2 4 10 6" xfId="14269"/>
    <cellStyle name="Total 4 2 4 10 7" xfId="16521"/>
    <cellStyle name="Total 4 2 4 11" xfId="3951"/>
    <cellStyle name="Total 4 2 4 12" xfId="4274"/>
    <cellStyle name="Total 4 2 4 13" xfId="3856"/>
    <cellStyle name="Total 4 2 4 14" xfId="3687"/>
    <cellStyle name="Total 4 2 4 15" xfId="20193"/>
    <cellStyle name="Total 4 2 4 16" xfId="20831"/>
    <cellStyle name="Total 4 2 4 2" xfId="1930"/>
    <cellStyle name="Total 4 2 4 2 2" xfId="5159"/>
    <cellStyle name="Total 4 2 4 2 3" xfId="7684"/>
    <cellStyle name="Total 4 2 4 2 4" xfId="10201"/>
    <cellStyle name="Total 4 2 4 2 5" xfId="12505"/>
    <cellStyle name="Total 4 2 4 2 6" xfId="14969"/>
    <cellStyle name="Total 4 2 4 2 7" xfId="17214"/>
    <cellStyle name="Total 4 2 4 3" xfId="2176"/>
    <cellStyle name="Total 4 2 4 3 2" xfId="5404"/>
    <cellStyle name="Total 4 2 4 3 3" xfId="7930"/>
    <cellStyle name="Total 4 2 4 3 4" xfId="10446"/>
    <cellStyle name="Total 4 2 4 3 5" xfId="12749"/>
    <cellStyle name="Total 4 2 4 3 6" xfId="15214"/>
    <cellStyle name="Total 4 2 4 3 7" xfId="17458"/>
    <cellStyle name="Total 4 2 4 4" xfId="2428"/>
    <cellStyle name="Total 4 2 4 4 2" xfId="5655"/>
    <cellStyle name="Total 4 2 4 4 3" xfId="8182"/>
    <cellStyle name="Total 4 2 4 4 4" xfId="10696"/>
    <cellStyle name="Total 4 2 4 4 5" xfId="13000"/>
    <cellStyle name="Total 4 2 4 4 6" xfId="15464"/>
    <cellStyle name="Total 4 2 4 4 7" xfId="17708"/>
    <cellStyle name="Total 4 2 4 5" xfId="2320"/>
    <cellStyle name="Total 4 2 4 5 2" xfId="5547"/>
    <cellStyle name="Total 4 2 4 5 3" xfId="8074"/>
    <cellStyle name="Total 4 2 4 5 4" xfId="10588"/>
    <cellStyle name="Total 4 2 4 5 5" xfId="12892"/>
    <cellStyle name="Total 4 2 4 5 6" xfId="15356"/>
    <cellStyle name="Total 4 2 4 5 7" xfId="17600"/>
    <cellStyle name="Total 4 2 4 6" xfId="2885"/>
    <cellStyle name="Total 4 2 4 6 2" xfId="6111"/>
    <cellStyle name="Total 4 2 4 6 3" xfId="8639"/>
    <cellStyle name="Total 4 2 4 6 4" xfId="11152"/>
    <cellStyle name="Total 4 2 4 6 5" xfId="13456"/>
    <cellStyle name="Total 4 2 4 6 6" xfId="15919"/>
    <cellStyle name="Total 4 2 4 6 7" xfId="18162"/>
    <cellStyle name="Total 4 2 4 7" xfId="3070"/>
    <cellStyle name="Total 4 2 4 7 2" xfId="6296"/>
    <cellStyle name="Total 4 2 4 7 3" xfId="8824"/>
    <cellStyle name="Total 4 2 4 7 4" xfId="11335"/>
    <cellStyle name="Total 4 2 4 7 5" xfId="13641"/>
    <cellStyle name="Total 4 2 4 7 6" xfId="16104"/>
    <cellStyle name="Total 4 2 4 7 7" xfId="18345"/>
    <cellStyle name="Total 4 2 4 8" xfId="3267"/>
    <cellStyle name="Total 4 2 4 8 2" xfId="6492"/>
    <cellStyle name="Total 4 2 4 8 3" xfId="9021"/>
    <cellStyle name="Total 4 2 4 8 4" xfId="11532"/>
    <cellStyle name="Total 4 2 4 8 5" xfId="13836"/>
    <cellStyle name="Total 4 2 4 8 6" xfId="16301"/>
    <cellStyle name="Total 4 2 4 8 7" xfId="18540"/>
    <cellStyle name="Total 4 2 4 9" xfId="3227"/>
    <cellStyle name="Total 4 2 4 9 2" xfId="6452"/>
    <cellStyle name="Total 4 2 4 9 3" xfId="8981"/>
    <cellStyle name="Total 4 2 4 9 4" xfId="11492"/>
    <cellStyle name="Total 4 2 4 9 5" xfId="13796"/>
    <cellStyle name="Total 4 2 4 9 6" xfId="16261"/>
    <cellStyle name="Total 4 2 4 9 7" xfId="18500"/>
    <cellStyle name="Total 4 2 5" xfId="724"/>
    <cellStyle name="Total 4 2 5 10" xfId="1293"/>
    <cellStyle name="Total 4 2 5 10 2" xfId="4522"/>
    <cellStyle name="Total 4 2 5 10 3" xfId="7048"/>
    <cellStyle name="Total 4 2 5 10 4" xfId="9576"/>
    <cellStyle name="Total 4 2 5 10 5" xfId="11871"/>
    <cellStyle name="Total 4 2 5 10 6" xfId="14338"/>
    <cellStyle name="Total 4 2 5 10 7" xfId="16588"/>
    <cellStyle name="Total 4 2 5 11" xfId="4023"/>
    <cellStyle name="Total 4 2 5 12" xfId="3485"/>
    <cellStyle name="Total 4 2 5 13" xfId="4193"/>
    <cellStyle name="Total 4 2 5 14" xfId="6966"/>
    <cellStyle name="Total 4 2 5 15" xfId="20586"/>
    <cellStyle name="Total 4 2 5 16" xfId="20872"/>
    <cellStyle name="Total 4 2 5 2" xfId="2002"/>
    <cellStyle name="Total 4 2 5 2 2" xfId="5231"/>
    <cellStyle name="Total 4 2 5 2 3" xfId="7756"/>
    <cellStyle name="Total 4 2 5 2 4" xfId="10272"/>
    <cellStyle name="Total 4 2 5 2 5" xfId="12576"/>
    <cellStyle name="Total 4 2 5 2 6" xfId="15041"/>
    <cellStyle name="Total 4 2 5 2 7" xfId="17285"/>
    <cellStyle name="Total 4 2 5 3" xfId="2248"/>
    <cellStyle name="Total 4 2 5 3 2" xfId="5475"/>
    <cellStyle name="Total 4 2 5 3 3" xfId="8002"/>
    <cellStyle name="Total 4 2 5 3 4" xfId="10516"/>
    <cellStyle name="Total 4 2 5 3 5" xfId="12820"/>
    <cellStyle name="Total 4 2 5 3 6" xfId="15284"/>
    <cellStyle name="Total 4 2 5 3 7" xfId="17528"/>
    <cellStyle name="Total 4 2 5 4" xfId="2498"/>
    <cellStyle name="Total 4 2 5 4 2" xfId="5725"/>
    <cellStyle name="Total 4 2 5 4 3" xfId="8252"/>
    <cellStyle name="Total 4 2 5 4 4" xfId="10766"/>
    <cellStyle name="Total 4 2 5 4 5" xfId="13070"/>
    <cellStyle name="Total 4 2 5 4 6" xfId="15534"/>
    <cellStyle name="Total 4 2 5 4 7" xfId="17778"/>
    <cellStyle name="Total 4 2 5 5" xfId="2726"/>
    <cellStyle name="Total 4 2 5 5 2" xfId="5952"/>
    <cellStyle name="Total 4 2 5 5 3" xfId="8480"/>
    <cellStyle name="Total 4 2 5 5 4" xfId="10994"/>
    <cellStyle name="Total 4 2 5 5 5" xfId="13297"/>
    <cellStyle name="Total 4 2 5 5 6" xfId="15762"/>
    <cellStyle name="Total 4 2 5 5 7" xfId="18003"/>
    <cellStyle name="Total 4 2 5 6" xfId="2956"/>
    <cellStyle name="Total 4 2 5 6 2" xfId="6182"/>
    <cellStyle name="Total 4 2 5 6 3" xfId="8710"/>
    <cellStyle name="Total 4 2 5 6 4" xfId="11223"/>
    <cellStyle name="Total 4 2 5 6 5" xfId="13527"/>
    <cellStyle name="Total 4 2 5 6 6" xfId="15990"/>
    <cellStyle name="Total 4 2 5 6 7" xfId="18233"/>
    <cellStyle name="Total 4 2 5 7" xfId="3140"/>
    <cellStyle name="Total 4 2 5 7 2" xfId="6365"/>
    <cellStyle name="Total 4 2 5 7 3" xfId="8894"/>
    <cellStyle name="Total 4 2 5 7 4" xfId="11405"/>
    <cellStyle name="Total 4 2 5 7 5" xfId="13710"/>
    <cellStyle name="Total 4 2 5 7 6" xfId="16174"/>
    <cellStyle name="Total 4 2 5 7 7" xfId="18414"/>
    <cellStyle name="Total 4 2 5 8" xfId="3339"/>
    <cellStyle name="Total 4 2 5 8 2" xfId="6564"/>
    <cellStyle name="Total 4 2 5 8 3" xfId="9093"/>
    <cellStyle name="Total 4 2 5 8 4" xfId="11604"/>
    <cellStyle name="Total 4 2 5 8 5" xfId="13908"/>
    <cellStyle name="Total 4 2 5 8 6" xfId="16373"/>
    <cellStyle name="Total 4 2 5 8 7" xfId="18612"/>
    <cellStyle name="Total 4 2 5 9" xfId="2617"/>
    <cellStyle name="Total 4 2 5 9 2" xfId="5844"/>
    <cellStyle name="Total 4 2 5 9 3" xfId="8371"/>
    <cellStyle name="Total 4 2 5 9 4" xfId="10885"/>
    <cellStyle name="Total 4 2 5 9 5" xfId="13189"/>
    <cellStyle name="Total 4 2 5 9 6" xfId="15653"/>
    <cellStyle name="Total 4 2 5 9 7" xfId="17896"/>
    <cellStyle name="Total 4 2 6" xfId="1694"/>
    <cellStyle name="Total 4 2 6 10" xfId="20904"/>
    <cellStyle name="Total 4 2 6 2" xfId="4923"/>
    <cellStyle name="Total 4 2 6 3" xfId="7448"/>
    <cellStyle name="Total 4 2 6 4" xfId="9970"/>
    <cellStyle name="Total 4 2 6 5" xfId="12269"/>
    <cellStyle name="Total 4 2 6 6" xfId="14736"/>
    <cellStyle name="Total 4 2 6 7" xfId="16981"/>
    <cellStyle name="Total 4 2 6 8" xfId="20265"/>
    <cellStyle name="Total 4 2 6 9" xfId="20618"/>
    <cellStyle name="Total 4 2 7" xfId="1403"/>
    <cellStyle name="Total 4 2 7 10" xfId="20937"/>
    <cellStyle name="Total 4 2 7 2" xfId="4632"/>
    <cellStyle name="Total 4 2 7 3" xfId="7157"/>
    <cellStyle name="Total 4 2 7 4" xfId="9684"/>
    <cellStyle name="Total 4 2 7 5" xfId="11978"/>
    <cellStyle name="Total 4 2 7 6" xfId="14448"/>
    <cellStyle name="Total 4 2 7 7" xfId="16694"/>
    <cellStyle name="Total 4 2 7 8" xfId="20300"/>
    <cellStyle name="Total 4 2 7 9" xfId="20652"/>
    <cellStyle name="Total 4 2 8" xfId="1599"/>
    <cellStyle name="Total 4 2 8 10" xfId="20966"/>
    <cellStyle name="Total 4 2 8 2" xfId="4828"/>
    <cellStyle name="Total 4 2 8 3" xfId="7353"/>
    <cellStyle name="Total 4 2 8 4" xfId="9879"/>
    <cellStyle name="Total 4 2 8 5" xfId="12174"/>
    <cellStyle name="Total 4 2 8 6" xfId="14643"/>
    <cellStyle name="Total 4 2 8 7" xfId="16888"/>
    <cellStyle name="Total 4 2 8 8" xfId="20329"/>
    <cellStyle name="Total 4 2 8 9" xfId="20681"/>
    <cellStyle name="Total 4 2 9" xfId="2605"/>
    <cellStyle name="Total 4 2 9 10" xfId="20989"/>
    <cellStyle name="Total 4 2 9 2" xfId="5832"/>
    <cellStyle name="Total 4 2 9 3" xfId="8359"/>
    <cellStyle name="Total 4 2 9 4" xfId="10873"/>
    <cellStyle name="Total 4 2 9 5" xfId="13177"/>
    <cellStyle name="Total 4 2 9 6" xfId="15641"/>
    <cellStyle name="Total 4 2 9 7" xfId="17884"/>
    <cellStyle name="Total 4 2 9 8" xfId="20352"/>
    <cellStyle name="Total 4 2 9 9" xfId="20704"/>
    <cellStyle name="Total 4 20" xfId="18726"/>
    <cellStyle name="Total 4 21" xfId="19065"/>
    <cellStyle name="Total 4 22" xfId="19080"/>
    <cellStyle name="Total 4 23" xfId="19164"/>
    <cellStyle name="Total 4 24" xfId="19393"/>
    <cellStyle name="Total 4 25" xfId="19533"/>
    <cellStyle name="Total 4 26" xfId="19408"/>
    <cellStyle name="Total 4 27" xfId="19496"/>
    <cellStyle name="Total 4 28" xfId="19842"/>
    <cellStyle name="Total 4 3" xfId="514"/>
    <cellStyle name="Total 4 3 10" xfId="1085"/>
    <cellStyle name="Total 4 3 10 2" xfId="4334"/>
    <cellStyle name="Total 4 3 10 3" xfId="6876"/>
    <cellStyle name="Total 4 3 10 4" xfId="9407"/>
    <cellStyle name="Total 4 3 10 5" xfId="11732"/>
    <cellStyle name="Total 4 3 10 6" xfId="14193"/>
    <cellStyle name="Total 4 3 10 7" xfId="16485"/>
    <cellStyle name="Total 4 3 11" xfId="3844"/>
    <cellStyle name="Total 4 3 12" xfId="3513"/>
    <cellStyle name="Total 4 3 13" xfId="8456"/>
    <cellStyle name="Total 4 3 14" xfId="9248"/>
    <cellStyle name="Total 4 3 15" xfId="20016"/>
    <cellStyle name="Total 4 3 16" xfId="19880"/>
    <cellStyle name="Total 4 3 2" xfId="1806"/>
    <cellStyle name="Total 4 3 2 2" xfId="5035"/>
    <cellStyle name="Total 4 3 2 3" xfId="7560"/>
    <cellStyle name="Total 4 3 2 4" xfId="10079"/>
    <cellStyle name="Total 4 3 2 5" xfId="12381"/>
    <cellStyle name="Total 4 3 2 6" xfId="14847"/>
    <cellStyle name="Total 4 3 2 7" xfId="17091"/>
    <cellStyle name="Total 4 3 3" xfId="2067"/>
    <cellStyle name="Total 4 3 3 2" xfId="5295"/>
    <cellStyle name="Total 4 3 3 3" xfId="7821"/>
    <cellStyle name="Total 4 3 3 4" xfId="10337"/>
    <cellStyle name="Total 4 3 3 5" xfId="12640"/>
    <cellStyle name="Total 4 3 3 6" xfId="15106"/>
    <cellStyle name="Total 4 3 3 7" xfId="17349"/>
    <cellStyle name="Total 4 3 4" xfId="2312"/>
    <cellStyle name="Total 4 3 4 2" xfId="5539"/>
    <cellStyle name="Total 4 3 4 3" xfId="8066"/>
    <cellStyle name="Total 4 3 4 4" xfId="10580"/>
    <cellStyle name="Total 4 3 4 5" xfId="12884"/>
    <cellStyle name="Total 4 3 4 6" xfId="15348"/>
    <cellStyle name="Total 4 3 4 7" xfId="17592"/>
    <cellStyle name="Total 4 3 5" xfId="2367"/>
    <cellStyle name="Total 4 3 5 2" xfId="5594"/>
    <cellStyle name="Total 4 3 5 3" xfId="8121"/>
    <cellStyle name="Total 4 3 5 4" xfId="10635"/>
    <cellStyle name="Total 4 3 5 5" xfId="12939"/>
    <cellStyle name="Total 4 3 5 6" xfId="15403"/>
    <cellStyle name="Total 4 3 5 7" xfId="17647"/>
    <cellStyle name="Total 4 3 6" xfId="2787"/>
    <cellStyle name="Total 4 3 6 2" xfId="6013"/>
    <cellStyle name="Total 4 3 6 3" xfId="8541"/>
    <cellStyle name="Total 4 3 6 4" xfId="11055"/>
    <cellStyle name="Total 4 3 6 5" xfId="13358"/>
    <cellStyle name="Total 4 3 6 6" xfId="15823"/>
    <cellStyle name="Total 4 3 6 7" xfId="18064"/>
    <cellStyle name="Total 4 3 7" xfId="1479"/>
    <cellStyle name="Total 4 3 7 2" xfId="4708"/>
    <cellStyle name="Total 4 3 7 3" xfId="7233"/>
    <cellStyle name="Total 4 3 7 4" xfId="9760"/>
    <cellStyle name="Total 4 3 7 5" xfId="12054"/>
    <cellStyle name="Total 4 3 7 6" xfId="14524"/>
    <cellStyle name="Total 4 3 7 7" xfId="16770"/>
    <cellStyle name="Total 4 3 8" xfId="3203"/>
    <cellStyle name="Total 4 3 8 2" xfId="6428"/>
    <cellStyle name="Total 4 3 8 3" xfId="8957"/>
    <cellStyle name="Total 4 3 8 4" xfId="11468"/>
    <cellStyle name="Total 4 3 8 5" xfId="13773"/>
    <cellStyle name="Total 4 3 8 6" xfId="16237"/>
    <cellStyle name="Total 4 3 8 7" xfId="18477"/>
    <cellStyle name="Total 4 3 9" xfId="3397"/>
    <cellStyle name="Total 4 3 9 2" xfId="6622"/>
    <cellStyle name="Total 4 3 9 3" xfId="9151"/>
    <cellStyle name="Total 4 3 9 4" xfId="11662"/>
    <cellStyle name="Total 4 3 9 5" xfId="13966"/>
    <cellStyle name="Total 4 3 9 6" xfId="16431"/>
    <cellStyle name="Total 4 3 9 7" xfId="18670"/>
    <cellStyle name="Total 4 4" xfId="719"/>
    <cellStyle name="Total 4 4 10" xfId="1288"/>
    <cellStyle name="Total 4 4 10 2" xfId="4517"/>
    <cellStyle name="Total 4 4 10 3" xfId="7043"/>
    <cellStyle name="Total 4 4 10 4" xfId="9571"/>
    <cellStyle name="Total 4 4 10 5" xfId="11866"/>
    <cellStyle name="Total 4 4 10 6" xfId="14333"/>
    <cellStyle name="Total 4 4 10 7" xfId="16583"/>
    <cellStyle name="Total 4 4 11" xfId="4018"/>
    <cellStyle name="Total 4 4 12" xfId="3650"/>
    <cellStyle name="Total 4 4 13" xfId="9447"/>
    <cellStyle name="Total 4 4 14" xfId="14146"/>
    <cellStyle name="Total 4 4 15" xfId="19962"/>
    <cellStyle name="Total 4 4 16" xfId="19859"/>
    <cellStyle name="Total 4 4 2" xfId="1997"/>
    <cellStyle name="Total 4 4 2 2" xfId="5226"/>
    <cellStyle name="Total 4 4 2 3" xfId="7751"/>
    <cellStyle name="Total 4 4 2 4" xfId="10267"/>
    <cellStyle name="Total 4 4 2 5" xfId="12571"/>
    <cellStyle name="Total 4 4 2 6" xfId="15036"/>
    <cellStyle name="Total 4 4 2 7" xfId="17280"/>
    <cellStyle name="Total 4 4 3" xfId="2243"/>
    <cellStyle name="Total 4 4 3 2" xfId="5470"/>
    <cellStyle name="Total 4 4 3 3" xfId="7997"/>
    <cellStyle name="Total 4 4 3 4" xfId="10511"/>
    <cellStyle name="Total 4 4 3 5" xfId="12815"/>
    <cellStyle name="Total 4 4 3 6" xfId="15279"/>
    <cellStyle name="Total 4 4 3 7" xfId="17523"/>
    <cellStyle name="Total 4 4 4" xfId="2493"/>
    <cellStyle name="Total 4 4 4 2" xfId="5720"/>
    <cellStyle name="Total 4 4 4 3" xfId="8247"/>
    <cellStyle name="Total 4 4 4 4" xfId="10761"/>
    <cellStyle name="Total 4 4 4 5" xfId="13065"/>
    <cellStyle name="Total 4 4 4 6" xfId="15529"/>
    <cellStyle name="Total 4 4 4 7" xfId="17773"/>
    <cellStyle name="Total 4 4 5" xfId="2721"/>
    <cellStyle name="Total 4 4 5 2" xfId="5947"/>
    <cellStyle name="Total 4 4 5 3" xfId="8475"/>
    <cellStyle name="Total 4 4 5 4" xfId="10989"/>
    <cellStyle name="Total 4 4 5 5" xfId="13292"/>
    <cellStyle name="Total 4 4 5 6" xfId="15757"/>
    <cellStyle name="Total 4 4 5 7" xfId="17998"/>
    <cellStyle name="Total 4 4 6" xfId="2951"/>
    <cellStyle name="Total 4 4 6 2" xfId="6177"/>
    <cellStyle name="Total 4 4 6 3" xfId="8705"/>
    <cellStyle name="Total 4 4 6 4" xfId="11218"/>
    <cellStyle name="Total 4 4 6 5" xfId="13522"/>
    <cellStyle name="Total 4 4 6 6" xfId="15985"/>
    <cellStyle name="Total 4 4 6 7" xfId="18228"/>
    <cellStyle name="Total 4 4 7" xfId="3135"/>
    <cellStyle name="Total 4 4 7 2" xfId="6360"/>
    <cellStyle name="Total 4 4 7 3" xfId="8889"/>
    <cellStyle name="Total 4 4 7 4" xfId="11400"/>
    <cellStyle name="Total 4 4 7 5" xfId="13705"/>
    <cellStyle name="Total 4 4 7 6" xfId="16169"/>
    <cellStyle name="Total 4 4 7 7" xfId="18409"/>
    <cellStyle name="Total 4 4 8" xfId="3334"/>
    <cellStyle name="Total 4 4 8 2" xfId="6559"/>
    <cellStyle name="Total 4 4 8 3" xfId="9088"/>
    <cellStyle name="Total 4 4 8 4" xfId="11599"/>
    <cellStyle name="Total 4 4 8 5" xfId="13903"/>
    <cellStyle name="Total 4 4 8 6" xfId="16368"/>
    <cellStyle name="Total 4 4 8 7" xfId="18607"/>
    <cellStyle name="Total 4 4 9" xfId="3264"/>
    <cellStyle name="Total 4 4 9 2" xfId="6489"/>
    <cellStyle name="Total 4 4 9 3" xfId="9018"/>
    <cellStyle name="Total 4 4 9 4" xfId="11529"/>
    <cellStyle name="Total 4 4 9 5" xfId="13833"/>
    <cellStyle name="Total 4 4 9 6" xfId="16298"/>
    <cellStyle name="Total 4 4 9 7" xfId="18537"/>
    <cellStyle name="Total 4 5" xfId="502"/>
    <cellStyle name="Total 4 5 10" xfId="1073"/>
    <cellStyle name="Total 4 5 10 2" xfId="4322"/>
    <cellStyle name="Total 4 5 10 3" xfId="6864"/>
    <cellStyle name="Total 4 5 10 4" xfId="9395"/>
    <cellStyle name="Total 4 5 10 5" xfId="11720"/>
    <cellStyle name="Total 4 5 10 6" xfId="14181"/>
    <cellStyle name="Total 4 5 10 7" xfId="6724"/>
    <cellStyle name="Total 4 5 11" xfId="3832"/>
    <cellStyle name="Total 4 5 12" xfId="3894"/>
    <cellStyle name="Total 4 5 13" xfId="6709"/>
    <cellStyle name="Total 4 5 14" xfId="11744"/>
    <cellStyle name="Total 4 5 15" xfId="20033"/>
    <cellStyle name="Total 4 5 16" xfId="20462"/>
    <cellStyle name="Total 4 5 17" xfId="19891"/>
    <cellStyle name="Total 4 5 2" xfId="1794"/>
    <cellStyle name="Total 4 5 2 2" xfId="5023"/>
    <cellStyle name="Total 4 5 2 3" xfId="7548"/>
    <cellStyle name="Total 4 5 2 4" xfId="10067"/>
    <cellStyle name="Total 4 5 2 5" xfId="12369"/>
    <cellStyle name="Total 4 5 2 6" xfId="14835"/>
    <cellStyle name="Total 4 5 2 7" xfId="17079"/>
    <cellStyle name="Total 4 5 3" xfId="2055"/>
    <cellStyle name="Total 4 5 3 2" xfId="5283"/>
    <cellStyle name="Total 4 5 3 3" xfId="7809"/>
    <cellStyle name="Total 4 5 3 4" xfId="10325"/>
    <cellStyle name="Total 4 5 3 5" xfId="12628"/>
    <cellStyle name="Total 4 5 3 6" xfId="15094"/>
    <cellStyle name="Total 4 5 3 7" xfId="17337"/>
    <cellStyle name="Total 4 5 4" xfId="2300"/>
    <cellStyle name="Total 4 5 4 2" xfId="5527"/>
    <cellStyle name="Total 4 5 4 3" xfId="8054"/>
    <cellStyle name="Total 4 5 4 4" xfId="10568"/>
    <cellStyle name="Total 4 5 4 5" xfId="12872"/>
    <cellStyle name="Total 4 5 4 6" xfId="15336"/>
    <cellStyle name="Total 4 5 4 7" xfId="17580"/>
    <cellStyle name="Total 4 5 5" xfId="1827"/>
    <cellStyle name="Total 4 5 5 2" xfId="5056"/>
    <cellStyle name="Total 4 5 5 3" xfId="7581"/>
    <cellStyle name="Total 4 5 5 4" xfId="10098"/>
    <cellStyle name="Total 4 5 5 5" xfId="12402"/>
    <cellStyle name="Total 4 5 5 6" xfId="14866"/>
    <cellStyle name="Total 4 5 5 7" xfId="17111"/>
    <cellStyle name="Total 4 5 6" xfId="2775"/>
    <cellStyle name="Total 4 5 6 2" xfId="6001"/>
    <cellStyle name="Total 4 5 6 3" xfId="8529"/>
    <cellStyle name="Total 4 5 6 4" xfId="11043"/>
    <cellStyle name="Total 4 5 6 5" xfId="13346"/>
    <cellStyle name="Total 4 5 6 6" xfId="15811"/>
    <cellStyle name="Total 4 5 6 7" xfId="18052"/>
    <cellStyle name="Total 4 5 7" xfId="2569"/>
    <cellStyle name="Total 4 5 7 2" xfId="5796"/>
    <cellStyle name="Total 4 5 7 3" xfId="8323"/>
    <cellStyle name="Total 4 5 7 4" xfId="10837"/>
    <cellStyle name="Total 4 5 7 5" xfId="13141"/>
    <cellStyle name="Total 4 5 7 6" xfId="15605"/>
    <cellStyle name="Total 4 5 7 7" xfId="17849"/>
    <cellStyle name="Total 4 5 8" xfId="3191"/>
    <cellStyle name="Total 4 5 8 2" xfId="6416"/>
    <cellStyle name="Total 4 5 8 3" xfId="8945"/>
    <cellStyle name="Total 4 5 8 4" xfId="11456"/>
    <cellStyle name="Total 4 5 8 5" xfId="13761"/>
    <cellStyle name="Total 4 5 8 6" xfId="16225"/>
    <cellStyle name="Total 4 5 8 7" xfId="18465"/>
    <cellStyle name="Total 4 5 9" xfId="3211"/>
    <cellStyle name="Total 4 5 9 2" xfId="6436"/>
    <cellStyle name="Total 4 5 9 3" xfId="8965"/>
    <cellStyle name="Total 4 5 9 4" xfId="11476"/>
    <cellStyle name="Total 4 5 9 5" xfId="13781"/>
    <cellStyle name="Total 4 5 9 6" xfId="16245"/>
    <cellStyle name="Total 4 5 9 7" xfId="18485"/>
    <cellStyle name="Total 4 6" xfId="755"/>
    <cellStyle name="Total 4 6 10" xfId="1324"/>
    <cellStyle name="Total 4 6 10 2" xfId="4553"/>
    <cellStyle name="Total 4 6 10 3" xfId="7079"/>
    <cellStyle name="Total 4 6 10 4" xfId="9607"/>
    <cellStyle name="Total 4 6 10 5" xfId="11902"/>
    <cellStyle name="Total 4 6 10 6" xfId="14369"/>
    <cellStyle name="Total 4 6 10 7" xfId="16619"/>
    <cellStyle name="Total 4 6 11" xfId="4054"/>
    <cellStyle name="Total 4 6 12" xfId="3643"/>
    <cellStyle name="Total 4 6 13" xfId="3703"/>
    <cellStyle name="Total 4 6 14" xfId="9456"/>
    <cellStyle name="Total 4 6 15" xfId="20528"/>
    <cellStyle name="Total 4 6 16" xfId="20784"/>
    <cellStyle name="Total 4 6 2" xfId="2033"/>
    <cellStyle name="Total 4 6 2 2" xfId="5262"/>
    <cellStyle name="Total 4 6 2 3" xfId="7787"/>
    <cellStyle name="Total 4 6 2 4" xfId="10303"/>
    <cellStyle name="Total 4 6 2 5" xfId="12607"/>
    <cellStyle name="Total 4 6 2 6" xfId="15072"/>
    <cellStyle name="Total 4 6 2 7" xfId="17316"/>
    <cellStyle name="Total 4 6 3" xfId="2279"/>
    <cellStyle name="Total 4 6 3 2" xfId="5506"/>
    <cellStyle name="Total 4 6 3 3" xfId="8033"/>
    <cellStyle name="Total 4 6 3 4" xfId="10547"/>
    <cellStyle name="Total 4 6 3 5" xfId="12851"/>
    <cellStyle name="Total 4 6 3 6" xfId="15315"/>
    <cellStyle name="Total 4 6 3 7" xfId="17559"/>
    <cellStyle name="Total 4 6 4" xfId="2529"/>
    <cellStyle name="Total 4 6 4 2" xfId="5756"/>
    <cellStyle name="Total 4 6 4 3" xfId="8283"/>
    <cellStyle name="Total 4 6 4 4" xfId="10797"/>
    <cellStyle name="Total 4 6 4 5" xfId="13101"/>
    <cellStyle name="Total 4 6 4 6" xfId="15565"/>
    <cellStyle name="Total 4 6 4 7" xfId="17809"/>
    <cellStyle name="Total 4 6 5" xfId="2757"/>
    <cellStyle name="Total 4 6 5 2" xfId="5983"/>
    <cellStyle name="Total 4 6 5 3" xfId="8511"/>
    <cellStyle name="Total 4 6 5 4" xfId="11025"/>
    <cellStyle name="Total 4 6 5 5" xfId="13328"/>
    <cellStyle name="Total 4 6 5 6" xfId="15793"/>
    <cellStyle name="Total 4 6 5 7" xfId="18034"/>
    <cellStyle name="Total 4 6 6" xfId="2987"/>
    <cellStyle name="Total 4 6 6 2" xfId="6213"/>
    <cellStyle name="Total 4 6 6 3" xfId="8741"/>
    <cellStyle name="Total 4 6 6 4" xfId="11254"/>
    <cellStyle name="Total 4 6 6 5" xfId="13558"/>
    <cellStyle name="Total 4 6 6 6" xfId="16021"/>
    <cellStyle name="Total 4 6 6 7" xfId="18264"/>
    <cellStyle name="Total 4 6 7" xfId="3171"/>
    <cellStyle name="Total 4 6 7 2" xfId="6396"/>
    <cellStyle name="Total 4 6 7 3" xfId="8925"/>
    <cellStyle name="Total 4 6 7 4" xfId="11436"/>
    <cellStyle name="Total 4 6 7 5" xfId="13741"/>
    <cellStyle name="Total 4 6 7 6" xfId="16205"/>
    <cellStyle name="Total 4 6 7 7" xfId="18445"/>
    <cellStyle name="Total 4 6 8" xfId="3370"/>
    <cellStyle name="Total 4 6 8 2" xfId="6595"/>
    <cellStyle name="Total 4 6 8 3" xfId="9124"/>
    <cellStyle name="Total 4 6 8 4" xfId="11635"/>
    <cellStyle name="Total 4 6 8 5" xfId="13939"/>
    <cellStyle name="Total 4 6 8 6" xfId="16404"/>
    <cellStyle name="Total 4 6 8 7" xfId="18643"/>
    <cellStyle name="Total 4 6 9" xfId="2669"/>
    <cellStyle name="Total 4 6 9 2" xfId="5896"/>
    <cellStyle name="Total 4 6 9 3" xfId="8423"/>
    <cellStyle name="Total 4 6 9 4" xfId="10937"/>
    <cellStyle name="Total 4 6 9 5" xfId="13241"/>
    <cellStyle name="Total 4 6 9 6" xfId="15705"/>
    <cellStyle name="Total 4 6 9 7" xfId="17947"/>
    <cellStyle name="Total 4 7" xfId="1498"/>
    <cellStyle name="Total 4 7 10" xfId="19876"/>
    <cellStyle name="Total 4 7 2" xfId="4727"/>
    <cellStyle name="Total 4 7 3" xfId="7252"/>
    <cellStyle name="Total 4 7 4" xfId="9779"/>
    <cellStyle name="Total 4 7 5" xfId="12073"/>
    <cellStyle name="Total 4 7 6" xfId="14543"/>
    <cellStyle name="Total 4 7 7" xfId="16789"/>
    <cellStyle name="Total 4 7 8" xfId="20013"/>
    <cellStyle name="Total 4 7 9" xfId="20448"/>
    <cellStyle name="Total 4 8" xfId="1422"/>
    <cellStyle name="Total 4 8 10" xfId="20803"/>
    <cellStyle name="Total 4 8 2" xfId="4651"/>
    <cellStyle name="Total 4 8 3" xfId="7176"/>
    <cellStyle name="Total 4 8 4" xfId="9703"/>
    <cellStyle name="Total 4 8 5" xfId="11997"/>
    <cellStyle name="Total 4 8 6" xfId="14467"/>
    <cellStyle name="Total 4 8 7" xfId="16713"/>
    <cellStyle name="Total 4 8 8" xfId="20164"/>
    <cellStyle name="Total 4 8 9" xfId="20537"/>
    <cellStyle name="Total 4 9" xfId="2417"/>
    <cellStyle name="Total 4 9 10" xfId="20907"/>
    <cellStyle name="Total 4 9 2" xfId="5644"/>
    <cellStyle name="Total 4 9 3" xfId="8171"/>
    <cellStyle name="Total 4 9 4" xfId="10685"/>
    <cellStyle name="Total 4 9 5" xfId="12989"/>
    <cellStyle name="Total 4 9 6" xfId="15453"/>
    <cellStyle name="Total 4 9 7" xfId="17697"/>
    <cellStyle name="Total 4 9 8" xfId="20268"/>
    <cellStyle name="Total 4 9 9" xfId="20621"/>
    <cellStyle name="Total 5" xfId="186"/>
    <cellStyle name="Total 5 10" xfId="1548"/>
    <cellStyle name="Total 5 10 2" xfId="4777"/>
    <cellStyle name="Total 5 10 3" xfId="7302"/>
    <cellStyle name="Total 5 10 4" xfId="9828"/>
    <cellStyle name="Total 5 10 5" xfId="12123"/>
    <cellStyle name="Total 5 10 6" xfId="14593"/>
    <cellStyle name="Total 5 10 7" xfId="16838"/>
    <cellStyle name="Total 5 11" xfId="2658"/>
    <cellStyle name="Total 5 11 2" xfId="5885"/>
    <cellStyle name="Total 5 11 3" xfId="8412"/>
    <cellStyle name="Total 5 11 4" xfId="10926"/>
    <cellStyle name="Total 5 11 5" xfId="13230"/>
    <cellStyle name="Total 5 11 6" xfId="15694"/>
    <cellStyle name="Total 5 11 7" xfId="17937"/>
    <cellStyle name="Total 5 12" xfId="2804"/>
    <cellStyle name="Total 5 12 2" xfId="6030"/>
    <cellStyle name="Total 5 12 3" xfId="8558"/>
    <cellStyle name="Total 5 12 4" xfId="11071"/>
    <cellStyle name="Total 5 12 5" xfId="13375"/>
    <cellStyle name="Total 5 12 6" xfId="15839"/>
    <cellStyle name="Total 5 12 7" xfId="18081"/>
    <cellStyle name="Total 5 13" xfId="816"/>
    <cellStyle name="Total 5 13 2" xfId="4103"/>
    <cellStyle name="Total 5 13 3" xfId="3462"/>
    <cellStyle name="Total 5 13 4" xfId="3629"/>
    <cellStyle name="Total 5 13 5" xfId="6817"/>
    <cellStyle name="Total 5 13 6" xfId="14020"/>
    <cellStyle name="Total 5 13 7" xfId="14139"/>
    <cellStyle name="Total 5 14" xfId="3589"/>
    <cellStyle name="Total 5 15" xfId="3475"/>
    <cellStyle name="Total 5 16" xfId="4359"/>
    <cellStyle name="Total 5 17" xfId="18811"/>
    <cellStyle name="Total 5 18" xfId="19004"/>
    <cellStyle name="Total 5 19" xfId="19070"/>
    <cellStyle name="Total 5 2" xfId="392"/>
    <cellStyle name="Total 5 2 10" xfId="2640"/>
    <cellStyle name="Total 5 2 10 2" xfId="5867"/>
    <cellStyle name="Total 5 2 10 3" xfId="8394"/>
    <cellStyle name="Total 5 2 10 4" xfId="10908"/>
    <cellStyle name="Total 5 2 10 5" xfId="13212"/>
    <cellStyle name="Total 5 2 10 6" xfId="15676"/>
    <cellStyle name="Total 5 2 10 7" xfId="17919"/>
    <cellStyle name="Total 5 2 11" xfId="1925"/>
    <cellStyle name="Total 5 2 11 2" xfId="5154"/>
    <cellStyle name="Total 5 2 11 3" xfId="7679"/>
    <cellStyle name="Total 5 2 11 4" xfId="10196"/>
    <cellStyle name="Total 5 2 11 5" xfId="12500"/>
    <cellStyle name="Total 5 2 11 6" xfId="14964"/>
    <cellStyle name="Total 5 2 11 7" xfId="17209"/>
    <cellStyle name="Total 5 2 12" xfId="2337"/>
    <cellStyle name="Total 5 2 12 2" xfId="5564"/>
    <cellStyle name="Total 5 2 12 3" xfId="8091"/>
    <cellStyle name="Total 5 2 12 4" xfId="10605"/>
    <cellStyle name="Total 5 2 12 5" xfId="12909"/>
    <cellStyle name="Total 5 2 12 6" xfId="15373"/>
    <cellStyle name="Total 5 2 12 7" xfId="17617"/>
    <cellStyle name="Total 5 2 13" xfId="965"/>
    <cellStyle name="Total 5 2 13 2" xfId="4228"/>
    <cellStyle name="Total 5 2 13 3" xfId="6769"/>
    <cellStyle name="Total 5 2 13 4" xfId="9299"/>
    <cellStyle name="Total 5 2 13 5" xfId="3739"/>
    <cellStyle name="Total 5 2 13 6" xfId="14098"/>
    <cellStyle name="Total 5 2 13 7" xfId="14038"/>
    <cellStyle name="Total 5 2 14" xfId="3695"/>
    <cellStyle name="Total 5 2 15" xfId="6722"/>
    <cellStyle name="Total 5 2 16" xfId="6749"/>
    <cellStyle name="Total 5 2 17" xfId="14262"/>
    <cellStyle name="Total 5 2 18" xfId="18979"/>
    <cellStyle name="Total 5 2 19" xfId="19123"/>
    <cellStyle name="Total 5 2 2" xfId="615"/>
    <cellStyle name="Total 5 2 2 10" xfId="1186"/>
    <cellStyle name="Total 5 2 2 10 2" xfId="4418"/>
    <cellStyle name="Total 5 2 2 10 3" xfId="6953"/>
    <cellStyle name="Total 5 2 2 10 4" xfId="9483"/>
    <cellStyle name="Total 5 2 2 10 5" xfId="11787"/>
    <cellStyle name="Total 5 2 2 10 6" xfId="14250"/>
    <cellStyle name="Total 5 2 2 10 7" xfId="16517"/>
    <cellStyle name="Total 5 2 2 11" xfId="3926"/>
    <cellStyle name="Total 5 2 2 12" xfId="3886"/>
    <cellStyle name="Total 5 2 2 13" xfId="4375"/>
    <cellStyle name="Total 5 2 2 14" xfId="14063"/>
    <cellStyle name="Total 5 2 2 15" xfId="20127"/>
    <cellStyle name="Total 5 2 2 16" xfId="20768"/>
    <cellStyle name="Total 5 2 2 2" xfId="1898"/>
    <cellStyle name="Total 5 2 2 2 2" xfId="5127"/>
    <cellStyle name="Total 5 2 2 2 3" xfId="7652"/>
    <cellStyle name="Total 5 2 2 2 4" xfId="10169"/>
    <cellStyle name="Total 5 2 2 2 5" xfId="12473"/>
    <cellStyle name="Total 5 2 2 2 6" xfId="14937"/>
    <cellStyle name="Total 5 2 2 2 7" xfId="17182"/>
    <cellStyle name="Total 5 2 2 3" xfId="2147"/>
    <cellStyle name="Total 5 2 2 3 2" xfId="5375"/>
    <cellStyle name="Total 5 2 2 3 3" xfId="7901"/>
    <cellStyle name="Total 5 2 2 3 4" xfId="10417"/>
    <cellStyle name="Total 5 2 2 3 5" xfId="12720"/>
    <cellStyle name="Total 5 2 2 3 6" xfId="15185"/>
    <cellStyle name="Total 5 2 2 3 7" xfId="17429"/>
    <cellStyle name="Total 5 2 2 4" xfId="2399"/>
    <cellStyle name="Total 5 2 2 4 2" xfId="5626"/>
    <cellStyle name="Total 5 2 2 4 3" xfId="8153"/>
    <cellStyle name="Total 5 2 2 4 4" xfId="10667"/>
    <cellStyle name="Total 5 2 2 4 5" xfId="12971"/>
    <cellStyle name="Total 5 2 2 4 6" xfId="15435"/>
    <cellStyle name="Total 5 2 2 4 7" xfId="17679"/>
    <cellStyle name="Total 5 2 2 5" xfId="1471"/>
    <cellStyle name="Total 5 2 2 5 2" xfId="4700"/>
    <cellStyle name="Total 5 2 2 5 3" xfId="7225"/>
    <cellStyle name="Total 5 2 2 5 4" xfId="9752"/>
    <cellStyle name="Total 5 2 2 5 5" xfId="12046"/>
    <cellStyle name="Total 5 2 2 5 6" xfId="14516"/>
    <cellStyle name="Total 5 2 2 5 7" xfId="16762"/>
    <cellStyle name="Total 5 2 2 6" xfId="2861"/>
    <cellStyle name="Total 5 2 2 6 2" xfId="6087"/>
    <cellStyle name="Total 5 2 2 6 3" xfId="8615"/>
    <cellStyle name="Total 5 2 2 6 4" xfId="11128"/>
    <cellStyle name="Total 5 2 2 6 5" xfId="13432"/>
    <cellStyle name="Total 5 2 2 6 6" xfId="15895"/>
    <cellStyle name="Total 5 2 2 6 7" xfId="18138"/>
    <cellStyle name="Total 5 2 2 7" xfId="3049"/>
    <cellStyle name="Total 5 2 2 7 2" xfId="6275"/>
    <cellStyle name="Total 5 2 2 7 3" xfId="8803"/>
    <cellStyle name="Total 5 2 2 7 4" xfId="11315"/>
    <cellStyle name="Total 5 2 2 7 5" xfId="13620"/>
    <cellStyle name="Total 5 2 2 7 6" xfId="16083"/>
    <cellStyle name="Total 5 2 2 7 7" xfId="18325"/>
    <cellStyle name="Total 5 2 2 8" xfId="3252"/>
    <cellStyle name="Total 5 2 2 8 2" xfId="6477"/>
    <cellStyle name="Total 5 2 2 8 3" xfId="9006"/>
    <cellStyle name="Total 5 2 2 8 4" xfId="11517"/>
    <cellStyle name="Total 5 2 2 8 5" xfId="13821"/>
    <cellStyle name="Total 5 2 2 8 6" xfId="16286"/>
    <cellStyle name="Total 5 2 2 8 7" xfId="18525"/>
    <cellStyle name="Total 5 2 2 9" xfId="3421"/>
    <cellStyle name="Total 5 2 2 9 2" xfId="6646"/>
    <cellStyle name="Total 5 2 2 9 3" xfId="9175"/>
    <cellStyle name="Total 5 2 2 9 4" xfId="11686"/>
    <cellStyle name="Total 5 2 2 9 5" xfId="13990"/>
    <cellStyle name="Total 5 2 2 9 6" xfId="16455"/>
    <cellStyle name="Total 5 2 2 9 7" xfId="18694"/>
    <cellStyle name="Total 5 2 20" xfId="19157"/>
    <cellStyle name="Total 5 2 21" xfId="19191"/>
    <cellStyle name="Total 5 2 22" xfId="19221"/>
    <cellStyle name="Total 5 2 23" xfId="19244"/>
    <cellStyle name="Total 5 2 24" xfId="19272"/>
    <cellStyle name="Total 5 2 25" xfId="19575"/>
    <cellStyle name="Total 5 2 26" xfId="19607"/>
    <cellStyle name="Total 5 2 27" xfId="19633"/>
    <cellStyle name="Total 5 2 28" xfId="19656"/>
    <cellStyle name="Total 5 2 29" xfId="19909"/>
    <cellStyle name="Total 5 2 3" xfId="669"/>
    <cellStyle name="Total 5 2 3 10" xfId="1238"/>
    <cellStyle name="Total 5 2 3 10 2" xfId="4467"/>
    <cellStyle name="Total 5 2 3 10 3" xfId="6993"/>
    <cellStyle name="Total 5 2 3 10 4" xfId="9521"/>
    <cellStyle name="Total 5 2 3 10 5" xfId="11816"/>
    <cellStyle name="Total 5 2 3 10 6" xfId="14283"/>
    <cellStyle name="Total 5 2 3 10 7" xfId="16533"/>
    <cellStyle name="Total 5 2 3 11" xfId="3968"/>
    <cellStyle name="Total 5 2 3 12" xfId="4421"/>
    <cellStyle name="Total 5 2 3 13" xfId="9339"/>
    <cellStyle name="Total 5 2 3 14" xfId="14149"/>
    <cellStyle name="Total 5 2 3 15" xfId="20156"/>
    <cellStyle name="Total 5 2 3 16" xfId="20798"/>
    <cellStyle name="Total 5 2 3 2" xfId="1947"/>
    <cellStyle name="Total 5 2 3 2 2" xfId="5176"/>
    <cellStyle name="Total 5 2 3 2 3" xfId="7701"/>
    <cellStyle name="Total 5 2 3 2 4" xfId="10217"/>
    <cellStyle name="Total 5 2 3 2 5" xfId="12521"/>
    <cellStyle name="Total 5 2 3 2 6" xfId="14986"/>
    <cellStyle name="Total 5 2 3 2 7" xfId="17230"/>
    <cellStyle name="Total 5 2 3 3" xfId="2193"/>
    <cellStyle name="Total 5 2 3 3 2" xfId="5420"/>
    <cellStyle name="Total 5 2 3 3 3" xfId="7947"/>
    <cellStyle name="Total 5 2 3 3 4" xfId="10461"/>
    <cellStyle name="Total 5 2 3 3 5" xfId="12765"/>
    <cellStyle name="Total 5 2 3 3 6" xfId="15229"/>
    <cellStyle name="Total 5 2 3 3 7" xfId="17473"/>
    <cellStyle name="Total 5 2 3 4" xfId="2443"/>
    <cellStyle name="Total 5 2 3 4 2" xfId="5670"/>
    <cellStyle name="Total 5 2 3 4 3" xfId="8197"/>
    <cellStyle name="Total 5 2 3 4 4" xfId="10711"/>
    <cellStyle name="Total 5 2 3 4 5" xfId="13015"/>
    <cellStyle name="Total 5 2 3 4 6" xfId="15479"/>
    <cellStyle name="Total 5 2 3 4 7" xfId="17723"/>
    <cellStyle name="Total 5 2 3 5" xfId="1594"/>
    <cellStyle name="Total 5 2 3 5 2" xfId="4823"/>
    <cellStyle name="Total 5 2 3 5 3" xfId="7348"/>
    <cellStyle name="Total 5 2 3 5 4" xfId="9874"/>
    <cellStyle name="Total 5 2 3 5 5" xfId="12169"/>
    <cellStyle name="Total 5 2 3 5 6" xfId="14638"/>
    <cellStyle name="Total 5 2 3 5 7" xfId="16883"/>
    <cellStyle name="Total 5 2 3 6" xfId="2901"/>
    <cellStyle name="Total 5 2 3 6 2" xfId="6127"/>
    <cellStyle name="Total 5 2 3 6 3" xfId="8655"/>
    <cellStyle name="Total 5 2 3 6 4" xfId="11168"/>
    <cellStyle name="Total 5 2 3 6 5" xfId="13472"/>
    <cellStyle name="Total 5 2 3 6 6" xfId="15935"/>
    <cellStyle name="Total 5 2 3 6 7" xfId="18178"/>
    <cellStyle name="Total 5 2 3 7" xfId="3085"/>
    <cellStyle name="Total 5 2 3 7 2" xfId="6310"/>
    <cellStyle name="Total 5 2 3 7 3" xfId="8839"/>
    <cellStyle name="Total 5 2 3 7 4" xfId="11350"/>
    <cellStyle name="Total 5 2 3 7 5" xfId="13655"/>
    <cellStyle name="Total 5 2 3 7 6" xfId="16119"/>
    <cellStyle name="Total 5 2 3 7 7" xfId="18359"/>
    <cellStyle name="Total 5 2 3 8" xfId="3284"/>
    <cellStyle name="Total 5 2 3 8 2" xfId="6509"/>
    <cellStyle name="Total 5 2 3 8 3" xfId="9038"/>
    <cellStyle name="Total 5 2 3 8 4" xfId="11549"/>
    <cellStyle name="Total 5 2 3 8 5" xfId="13853"/>
    <cellStyle name="Total 5 2 3 8 6" xfId="16318"/>
    <cellStyle name="Total 5 2 3 8 7" xfId="18557"/>
    <cellStyle name="Total 5 2 3 9" xfId="3176"/>
    <cellStyle name="Total 5 2 3 9 2" xfId="6401"/>
    <cellStyle name="Total 5 2 3 9 3" xfId="8930"/>
    <cellStyle name="Total 5 2 3 9 4" xfId="11441"/>
    <cellStyle name="Total 5 2 3 9 5" xfId="13746"/>
    <cellStyle name="Total 5 2 3 9 6" xfId="16210"/>
    <cellStyle name="Total 5 2 3 9 7" xfId="18450"/>
    <cellStyle name="Total 5 2 30" xfId="21174"/>
    <cellStyle name="Total 5 2 4" xfId="417"/>
    <cellStyle name="Total 5 2 4 10" xfId="989"/>
    <cellStyle name="Total 5 2 4 10 2" xfId="4252"/>
    <cellStyle name="Total 5 2 4 10 3" xfId="6793"/>
    <cellStyle name="Total 5 2 4 10 4" xfId="9323"/>
    <cellStyle name="Total 5 2 4 10 5" xfId="3709"/>
    <cellStyle name="Total 5 2 4 10 6" xfId="14122"/>
    <cellStyle name="Total 5 2 4 10 7" xfId="6813"/>
    <cellStyle name="Total 5 2 4 11" xfId="3764"/>
    <cellStyle name="Total 5 2 4 12" xfId="3564"/>
    <cellStyle name="Total 5 2 4 13" xfId="6917"/>
    <cellStyle name="Total 5 2 4 14" xfId="14208"/>
    <cellStyle name="Total 5 2 4 15" xfId="20194"/>
    <cellStyle name="Total 5 2 4 16" xfId="20832"/>
    <cellStyle name="Total 5 2 4 2" xfId="1720"/>
    <cellStyle name="Total 5 2 4 2 2" xfId="4949"/>
    <cellStyle name="Total 5 2 4 2 3" xfId="7474"/>
    <cellStyle name="Total 5 2 4 2 4" xfId="9995"/>
    <cellStyle name="Total 5 2 4 2 5" xfId="12295"/>
    <cellStyle name="Total 5 2 4 2 6" xfId="14762"/>
    <cellStyle name="Total 5 2 4 2 7" xfId="17006"/>
    <cellStyle name="Total 5 2 4 3" xfId="1516"/>
    <cellStyle name="Total 5 2 4 3 2" xfId="4745"/>
    <cellStyle name="Total 5 2 4 3 3" xfId="7270"/>
    <cellStyle name="Total 5 2 4 3 4" xfId="9797"/>
    <cellStyle name="Total 5 2 4 3 5" xfId="12091"/>
    <cellStyle name="Total 5 2 4 3 6" xfId="14561"/>
    <cellStyle name="Total 5 2 4 3 7" xfId="16807"/>
    <cellStyle name="Total 5 2 4 4" xfId="1613"/>
    <cellStyle name="Total 5 2 4 4 2" xfId="4842"/>
    <cellStyle name="Total 5 2 4 4 3" xfId="7367"/>
    <cellStyle name="Total 5 2 4 4 4" xfId="9892"/>
    <cellStyle name="Total 5 2 4 4 5" xfId="12188"/>
    <cellStyle name="Total 5 2 4 4 6" xfId="14656"/>
    <cellStyle name="Total 5 2 4 4 7" xfId="16902"/>
    <cellStyle name="Total 5 2 4 5" xfId="2371"/>
    <cellStyle name="Total 5 2 4 5 2" xfId="5598"/>
    <cellStyle name="Total 5 2 4 5 3" xfId="8125"/>
    <cellStyle name="Total 5 2 4 5 4" xfId="10639"/>
    <cellStyle name="Total 5 2 4 5 5" xfId="12943"/>
    <cellStyle name="Total 5 2 4 5 6" xfId="15407"/>
    <cellStyle name="Total 5 2 4 5 7" xfId="17651"/>
    <cellStyle name="Total 5 2 4 6" xfId="1633"/>
    <cellStyle name="Total 5 2 4 6 2" xfId="4862"/>
    <cellStyle name="Total 5 2 4 6 3" xfId="7387"/>
    <cellStyle name="Total 5 2 4 6 4" xfId="9912"/>
    <cellStyle name="Total 5 2 4 6 5" xfId="12208"/>
    <cellStyle name="Total 5 2 4 6 6" xfId="14676"/>
    <cellStyle name="Total 5 2 4 6 7" xfId="16922"/>
    <cellStyle name="Total 5 2 4 7" xfId="1584"/>
    <cellStyle name="Total 5 2 4 7 2" xfId="4813"/>
    <cellStyle name="Total 5 2 4 7 3" xfId="7338"/>
    <cellStyle name="Total 5 2 4 7 4" xfId="9864"/>
    <cellStyle name="Total 5 2 4 7 5" xfId="12159"/>
    <cellStyle name="Total 5 2 4 7 6" xfId="14628"/>
    <cellStyle name="Total 5 2 4 7 7" xfId="16873"/>
    <cellStyle name="Total 5 2 4 8" xfId="1478"/>
    <cellStyle name="Total 5 2 4 8 2" xfId="4707"/>
    <cellStyle name="Total 5 2 4 8 3" xfId="7232"/>
    <cellStyle name="Total 5 2 4 8 4" xfId="9759"/>
    <cellStyle name="Total 5 2 4 8 5" xfId="12053"/>
    <cellStyle name="Total 5 2 4 8 6" xfId="14523"/>
    <cellStyle name="Total 5 2 4 8 7" xfId="16769"/>
    <cellStyle name="Total 5 2 4 9" xfId="3406"/>
    <cellStyle name="Total 5 2 4 9 2" xfId="6631"/>
    <cellStyle name="Total 5 2 4 9 3" xfId="9160"/>
    <cellStyle name="Total 5 2 4 9 4" xfId="11671"/>
    <cellStyle name="Total 5 2 4 9 5" xfId="13975"/>
    <cellStyle name="Total 5 2 4 9 6" xfId="16440"/>
    <cellStyle name="Total 5 2 4 9 7" xfId="18679"/>
    <cellStyle name="Total 5 2 5" xfId="684"/>
    <cellStyle name="Total 5 2 5 10" xfId="1253"/>
    <cellStyle name="Total 5 2 5 10 2" xfId="4482"/>
    <cellStyle name="Total 5 2 5 10 3" xfId="7008"/>
    <cellStyle name="Total 5 2 5 10 4" xfId="9536"/>
    <cellStyle name="Total 5 2 5 10 5" xfId="11831"/>
    <cellStyle name="Total 5 2 5 10 6" xfId="14298"/>
    <cellStyle name="Total 5 2 5 10 7" xfId="16548"/>
    <cellStyle name="Total 5 2 5 11" xfId="3983"/>
    <cellStyle name="Total 5 2 5 12" xfId="4134"/>
    <cellStyle name="Total 5 2 5 13" xfId="9350"/>
    <cellStyle name="Total 5 2 5 14" xfId="6842"/>
    <cellStyle name="Total 5 2 5 15" xfId="20587"/>
    <cellStyle name="Total 5 2 5 16" xfId="20873"/>
    <cellStyle name="Total 5 2 5 2" xfId="1962"/>
    <cellStyle name="Total 5 2 5 2 2" xfId="5191"/>
    <cellStyle name="Total 5 2 5 2 3" xfId="7716"/>
    <cellStyle name="Total 5 2 5 2 4" xfId="10232"/>
    <cellStyle name="Total 5 2 5 2 5" xfId="12536"/>
    <cellStyle name="Total 5 2 5 2 6" xfId="15001"/>
    <cellStyle name="Total 5 2 5 2 7" xfId="17245"/>
    <cellStyle name="Total 5 2 5 3" xfId="2208"/>
    <cellStyle name="Total 5 2 5 3 2" xfId="5435"/>
    <cellStyle name="Total 5 2 5 3 3" xfId="7962"/>
    <cellStyle name="Total 5 2 5 3 4" xfId="10476"/>
    <cellStyle name="Total 5 2 5 3 5" xfId="12780"/>
    <cellStyle name="Total 5 2 5 3 6" xfId="15244"/>
    <cellStyle name="Total 5 2 5 3 7" xfId="17488"/>
    <cellStyle name="Total 5 2 5 4" xfId="2458"/>
    <cellStyle name="Total 5 2 5 4 2" xfId="5685"/>
    <cellStyle name="Total 5 2 5 4 3" xfId="8212"/>
    <cellStyle name="Total 5 2 5 4 4" xfId="10726"/>
    <cellStyle name="Total 5 2 5 4 5" xfId="13030"/>
    <cellStyle name="Total 5 2 5 4 6" xfId="15494"/>
    <cellStyle name="Total 5 2 5 4 7" xfId="17738"/>
    <cellStyle name="Total 5 2 5 5" xfId="1634"/>
    <cellStyle name="Total 5 2 5 5 2" xfId="4863"/>
    <cellStyle name="Total 5 2 5 5 3" xfId="7388"/>
    <cellStyle name="Total 5 2 5 5 4" xfId="9913"/>
    <cellStyle name="Total 5 2 5 5 5" xfId="12209"/>
    <cellStyle name="Total 5 2 5 5 6" xfId="14677"/>
    <cellStyle name="Total 5 2 5 5 7" xfId="16923"/>
    <cellStyle name="Total 5 2 5 6" xfId="2916"/>
    <cellStyle name="Total 5 2 5 6 2" xfId="6142"/>
    <cellStyle name="Total 5 2 5 6 3" xfId="8670"/>
    <cellStyle name="Total 5 2 5 6 4" xfId="11183"/>
    <cellStyle name="Total 5 2 5 6 5" xfId="13487"/>
    <cellStyle name="Total 5 2 5 6 6" xfId="15950"/>
    <cellStyle name="Total 5 2 5 6 7" xfId="18193"/>
    <cellStyle name="Total 5 2 5 7" xfId="3100"/>
    <cellStyle name="Total 5 2 5 7 2" xfId="6325"/>
    <cellStyle name="Total 5 2 5 7 3" xfId="8854"/>
    <cellStyle name="Total 5 2 5 7 4" xfId="11365"/>
    <cellStyle name="Total 5 2 5 7 5" xfId="13670"/>
    <cellStyle name="Total 5 2 5 7 6" xfId="16134"/>
    <cellStyle name="Total 5 2 5 7 7" xfId="18374"/>
    <cellStyle name="Total 5 2 5 8" xfId="3299"/>
    <cellStyle name="Total 5 2 5 8 2" xfId="6524"/>
    <cellStyle name="Total 5 2 5 8 3" xfId="9053"/>
    <cellStyle name="Total 5 2 5 8 4" xfId="11564"/>
    <cellStyle name="Total 5 2 5 8 5" xfId="13868"/>
    <cellStyle name="Total 5 2 5 8 6" xfId="16333"/>
    <cellStyle name="Total 5 2 5 8 7" xfId="18572"/>
    <cellStyle name="Total 5 2 5 9" xfId="2104"/>
    <cellStyle name="Total 5 2 5 9 2" xfId="5332"/>
    <cellStyle name="Total 5 2 5 9 3" xfId="7858"/>
    <cellStyle name="Total 5 2 5 9 4" xfId="10374"/>
    <cellStyle name="Total 5 2 5 9 5" xfId="12677"/>
    <cellStyle name="Total 5 2 5 9 6" xfId="15143"/>
    <cellStyle name="Total 5 2 5 9 7" xfId="17386"/>
    <cellStyle name="Total 5 2 6" xfId="1695"/>
    <cellStyle name="Total 5 2 6 10" xfId="20905"/>
    <cellStyle name="Total 5 2 6 2" xfId="4924"/>
    <cellStyle name="Total 5 2 6 3" xfId="7449"/>
    <cellStyle name="Total 5 2 6 4" xfId="9971"/>
    <cellStyle name="Total 5 2 6 5" xfId="12270"/>
    <cellStyle name="Total 5 2 6 6" xfId="14737"/>
    <cellStyle name="Total 5 2 6 7" xfId="16982"/>
    <cellStyle name="Total 5 2 6 8" xfId="20266"/>
    <cellStyle name="Total 5 2 6 9" xfId="20619"/>
    <cellStyle name="Total 5 2 7" xfId="1384"/>
    <cellStyle name="Total 5 2 7 10" xfId="20938"/>
    <cellStyle name="Total 5 2 7 2" xfId="4613"/>
    <cellStyle name="Total 5 2 7 3" xfId="7138"/>
    <cellStyle name="Total 5 2 7 4" xfId="9667"/>
    <cellStyle name="Total 5 2 7 5" xfId="11960"/>
    <cellStyle name="Total 5 2 7 6" xfId="14429"/>
    <cellStyle name="Total 5 2 7 7" xfId="16677"/>
    <cellStyle name="Total 5 2 7 8" xfId="20301"/>
    <cellStyle name="Total 5 2 7 9" xfId="20653"/>
    <cellStyle name="Total 5 2 8" xfId="1360"/>
    <cellStyle name="Total 5 2 8 10" xfId="20967"/>
    <cellStyle name="Total 5 2 8 2" xfId="4589"/>
    <cellStyle name="Total 5 2 8 3" xfId="7115"/>
    <cellStyle name="Total 5 2 8 4" xfId="9643"/>
    <cellStyle name="Total 5 2 8 5" xfId="11937"/>
    <cellStyle name="Total 5 2 8 6" xfId="14405"/>
    <cellStyle name="Total 5 2 8 7" xfId="16654"/>
    <cellStyle name="Total 5 2 8 8" xfId="20330"/>
    <cellStyle name="Total 5 2 8 9" xfId="20682"/>
    <cellStyle name="Total 5 2 9" xfId="1457"/>
    <cellStyle name="Total 5 2 9 10" xfId="20990"/>
    <cellStyle name="Total 5 2 9 2" xfId="4686"/>
    <cellStyle name="Total 5 2 9 3" xfId="7211"/>
    <cellStyle name="Total 5 2 9 4" xfId="9738"/>
    <cellStyle name="Total 5 2 9 5" xfId="12032"/>
    <cellStyle name="Total 5 2 9 6" xfId="14502"/>
    <cellStyle name="Total 5 2 9 7" xfId="16748"/>
    <cellStyle name="Total 5 2 9 8" xfId="20353"/>
    <cellStyle name="Total 5 2 9 9" xfId="20705"/>
    <cellStyle name="Total 5 20" xfId="18748"/>
    <cellStyle name="Total 5 21" xfId="19034"/>
    <cellStyle name="Total 5 22" xfId="18789"/>
    <cellStyle name="Total 5 23" xfId="18859"/>
    <cellStyle name="Total 5 24" xfId="19412"/>
    <cellStyle name="Total 5 25" xfId="19532"/>
    <cellStyle name="Total 5 26" xfId="19406"/>
    <cellStyle name="Total 5 27" xfId="19562"/>
    <cellStyle name="Total 5 28" xfId="19845"/>
    <cellStyle name="Total 5 3" xfId="515"/>
    <cellStyle name="Total 5 3 10" xfId="1086"/>
    <cellStyle name="Total 5 3 10 2" xfId="4335"/>
    <cellStyle name="Total 5 3 10 3" xfId="6877"/>
    <cellStyle name="Total 5 3 10 4" xfId="9408"/>
    <cellStyle name="Total 5 3 10 5" xfId="11733"/>
    <cellStyle name="Total 5 3 10 6" xfId="14194"/>
    <cellStyle name="Total 5 3 10 7" xfId="16486"/>
    <cellStyle name="Total 5 3 11" xfId="3845"/>
    <cellStyle name="Total 5 3 12" xfId="4067"/>
    <cellStyle name="Total 5 3 13" xfId="4188"/>
    <cellStyle name="Total 5 3 14" xfId="11768"/>
    <cellStyle name="Total 5 3 15" xfId="19979"/>
    <cellStyle name="Total 5 3 16" xfId="20223"/>
    <cellStyle name="Total 5 3 2" xfId="1807"/>
    <cellStyle name="Total 5 3 2 2" xfId="5036"/>
    <cellStyle name="Total 5 3 2 3" xfId="7561"/>
    <cellStyle name="Total 5 3 2 4" xfId="10080"/>
    <cellStyle name="Total 5 3 2 5" xfId="12382"/>
    <cellStyle name="Total 5 3 2 6" xfId="14848"/>
    <cellStyle name="Total 5 3 2 7" xfId="17092"/>
    <cellStyle name="Total 5 3 3" xfId="2068"/>
    <cellStyle name="Total 5 3 3 2" xfId="5296"/>
    <cellStyle name="Total 5 3 3 3" xfId="7822"/>
    <cellStyle name="Total 5 3 3 4" xfId="10338"/>
    <cellStyle name="Total 5 3 3 5" xfId="12641"/>
    <cellStyle name="Total 5 3 3 6" xfId="15107"/>
    <cellStyle name="Total 5 3 3 7" xfId="17350"/>
    <cellStyle name="Total 5 3 4" xfId="2313"/>
    <cellStyle name="Total 5 3 4 2" xfId="5540"/>
    <cellStyle name="Total 5 3 4 3" xfId="8067"/>
    <cellStyle name="Total 5 3 4 4" xfId="10581"/>
    <cellStyle name="Total 5 3 4 5" xfId="12885"/>
    <cellStyle name="Total 5 3 4 6" xfId="15349"/>
    <cellStyle name="Total 5 3 4 7" xfId="17593"/>
    <cellStyle name="Total 5 3 5" xfId="1820"/>
    <cellStyle name="Total 5 3 5 2" xfId="5049"/>
    <cellStyle name="Total 5 3 5 3" xfId="7574"/>
    <cellStyle name="Total 5 3 5 4" xfId="10092"/>
    <cellStyle name="Total 5 3 5 5" xfId="12395"/>
    <cellStyle name="Total 5 3 5 6" xfId="14860"/>
    <cellStyle name="Total 5 3 5 7" xfId="17104"/>
    <cellStyle name="Total 5 3 6" xfId="2788"/>
    <cellStyle name="Total 5 3 6 2" xfId="6014"/>
    <cellStyle name="Total 5 3 6 3" xfId="8542"/>
    <cellStyle name="Total 5 3 6 4" xfId="11056"/>
    <cellStyle name="Total 5 3 6 5" xfId="13359"/>
    <cellStyle name="Total 5 3 6 6" xfId="15824"/>
    <cellStyle name="Total 5 3 6 7" xfId="18065"/>
    <cellStyle name="Total 5 3 7" xfId="2992"/>
    <cellStyle name="Total 5 3 7 2" xfId="6218"/>
    <cellStyle name="Total 5 3 7 3" xfId="8746"/>
    <cellStyle name="Total 5 3 7 4" xfId="11259"/>
    <cellStyle name="Total 5 3 7 5" xfId="13563"/>
    <cellStyle name="Total 5 3 7 6" xfId="16026"/>
    <cellStyle name="Total 5 3 7 7" xfId="18269"/>
    <cellStyle name="Total 5 3 8" xfId="3204"/>
    <cellStyle name="Total 5 3 8 2" xfId="6429"/>
    <cellStyle name="Total 5 3 8 3" xfId="8958"/>
    <cellStyle name="Total 5 3 8 4" xfId="11469"/>
    <cellStyle name="Total 5 3 8 5" xfId="13774"/>
    <cellStyle name="Total 5 3 8 6" xfId="16238"/>
    <cellStyle name="Total 5 3 8 7" xfId="18478"/>
    <cellStyle name="Total 5 3 9" xfId="1467"/>
    <cellStyle name="Total 5 3 9 2" xfId="4696"/>
    <cellStyle name="Total 5 3 9 3" xfId="7221"/>
    <cellStyle name="Total 5 3 9 4" xfId="9748"/>
    <cellStyle name="Total 5 3 9 5" xfId="12042"/>
    <cellStyle name="Total 5 3 9 6" xfId="14512"/>
    <cellStyle name="Total 5 3 9 7" xfId="16758"/>
    <cellStyle name="Total 5 4" xfId="466"/>
    <cellStyle name="Total 5 4 10" xfId="1038"/>
    <cellStyle name="Total 5 4 10 2" xfId="4295"/>
    <cellStyle name="Total 5 4 10 3" xfId="6835"/>
    <cellStyle name="Total 5 4 10 4" xfId="9364"/>
    <cellStyle name="Total 5 4 10 5" xfId="3559"/>
    <cellStyle name="Total 5 4 10 6" xfId="14159"/>
    <cellStyle name="Total 5 4 10 7" xfId="9242"/>
    <cellStyle name="Total 5 4 11" xfId="3803"/>
    <cellStyle name="Total 5 4 12" xfId="4283"/>
    <cellStyle name="Total 5 4 13" xfId="7688"/>
    <cellStyle name="Total 5 4 14" xfId="14260"/>
    <cellStyle name="Total 5 4 15" xfId="20069"/>
    <cellStyle name="Total 5 4 16" xfId="20711"/>
    <cellStyle name="Total 5 4 2" xfId="1765"/>
    <cellStyle name="Total 5 4 2 2" xfId="4994"/>
    <cellStyle name="Total 5 4 2 3" xfId="7519"/>
    <cellStyle name="Total 5 4 2 4" xfId="10038"/>
    <cellStyle name="Total 5 4 2 5" xfId="12340"/>
    <cellStyle name="Total 5 4 2 6" xfId="14806"/>
    <cellStyle name="Total 5 4 2 7" xfId="17050"/>
    <cellStyle name="Total 5 4 3" xfId="1365"/>
    <cellStyle name="Total 5 4 3 2" xfId="4594"/>
    <cellStyle name="Total 5 4 3 3" xfId="7120"/>
    <cellStyle name="Total 5 4 3 4" xfId="9648"/>
    <cellStyle name="Total 5 4 3 5" xfId="11942"/>
    <cellStyle name="Total 5 4 3 6" xfId="14410"/>
    <cellStyle name="Total 5 4 3 7" xfId="16659"/>
    <cellStyle name="Total 5 4 4" xfId="1438"/>
    <cellStyle name="Total 5 4 4 2" xfId="4667"/>
    <cellStyle name="Total 5 4 4 3" xfId="7192"/>
    <cellStyle name="Total 5 4 4 4" xfId="9719"/>
    <cellStyle name="Total 5 4 4 5" xfId="12013"/>
    <cellStyle name="Total 5 4 4 6" xfId="14483"/>
    <cellStyle name="Total 5 4 4 7" xfId="16729"/>
    <cellStyle name="Total 5 4 5" xfId="2328"/>
    <cellStyle name="Total 5 4 5 2" xfId="5555"/>
    <cellStyle name="Total 5 4 5 3" xfId="8082"/>
    <cellStyle name="Total 5 4 5 4" xfId="10596"/>
    <cellStyle name="Total 5 4 5 5" xfId="12900"/>
    <cellStyle name="Total 5 4 5 6" xfId="15364"/>
    <cellStyle name="Total 5 4 5 7" xfId="17608"/>
    <cellStyle name="Total 5 4 6" xfId="1778"/>
    <cellStyle name="Total 5 4 6 2" xfId="5007"/>
    <cellStyle name="Total 5 4 6 3" xfId="7532"/>
    <cellStyle name="Total 5 4 6 4" xfId="10051"/>
    <cellStyle name="Total 5 4 6 5" xfId="12353"/>
    <cellStyle name="Total 5 4 6 6" xfId="14819"/>
    <cellStyle name="Total 5 4 6 7" xfId="17063"/>
    <cellStyle name="Total 5 4 7" xfId="2680"/>
    <cellStyle name="Total 5 4 7 2" xfId="5907"/>
    <cellStyle name="Total 5 4 7 3" xfId="8434"/>
    <cellStyle name="Total 5 4 7 4" xfId="10948"/>
    <cellStyle name="Total 5 4 7 5" xfId="13252"/>
    <cellStyle name="Total 5 4 7 6" xfId="15716"/>
    <cellStyle name="Total 5 4 7 7" xfId="17958"/>
    <cellStyle name="Total 5 4 8" xfId="2083"/>
    <cellStyle name="Total 5 4 8 2" xfId="5311"/>
    <cellStyle name="Total 5 4 8 3" xfId="7837"/>
    <cellStyle name="Total 5 4 8 4" xfId="10353"/>
    <cellStyle name="Total 5 4 8 5" xfId="12656"/>
    <cellStyle name="Total 5 4 8 6" xfId="15122"/>
    <cellStyle name="Total 5 4 8 7" xfId="17365"/>
    <cellStyle name="Total 5 4 9" xfId="3384"/>
    <cellStyle name="Total 5 4 9 2" xfId="6609"/>
    <cellStyle name="Total 5 4 9 3" xfId="9138"/>
    <cellStyle name="Total 5 4 9 4" xfId="11649"/>
    <cellStyle name="Total 5 4 9 5" xfId="13953"/>
    <cellStyle name="Total 5 4 9 6" xfId="16418"/>
    <cellStyle name="Total 5 4 9 7" xfId="18657"/>
    <cellStyle name="Total 5 5" xfId="670"/>
    <cellStyle name="Total 5 5 10" xfId="1239"/>
    <cellStyle name="Total 5 5 10 2" xfId="4468"/>
    <cellStyle name="Total 5 5 10 3" xfId="6994"/>
    <cellStyle name="Total 5 5 10 4" xfId="9522"/>
    <cellStyle name="Total 5 5 10 5" xfId="11817"/>
    <cellStyle name="Total 5 5 10 6" xfId="14284"/>
    <cellStyle name="Total 5 5 10 7" xfId="16534"/>
    <cellStyle name="Total 5 5 11" xfId="3969"/>
    <cellStyle name="Total 5 5 12" xfId="3929"/>
    <cellStyle name="Total 5 5 13" xfId="6922"/>
    <cellStyle name="Total 5 5 14" xfId="6703"/>
    <cellStyle name="Total 5 5 15" xfId="19971"/>
    <cellStyle name="Total 5 5 16" xfId="20413"/>
    <cellStyle name="Total 5 5 17" xfId="20221"/>
    <cellStyle name="Total 5 5 2" xfId="1948"/>
    <cellStyle name="Total 5 5 2 2" xfId="5177"/>
    <cellStyle name="Total 5 5 2 3" xfId="7702"/>
    <cellStyle name="Total 5 5 2 4" xfId="10218"/>
    <cellStyle name="Total 5 5 2 5" xfId="12522"/>
    <cellStyle name="Total 5 5 2 6" xfId="14987"/>
    <cellStyle name="Total 5 5 2 7" xfId="17231"/>
    <cellStyle name="Total 5 5 3" xfId="2194"/>
    <cellStyle name="Total 5 5 3 2" xfId="5421"/>
    <cellStyle name="Total 5 5 3 3" xfId="7948"/>
    <cellStyle name="Total 5 5 3 4" xfId="10462"/>
    <cellStyle name="Total 5 5 3 5" xfId="12766"/>
    <cellStyle name="Total 5 5 3 6" xfId="15230"/>
    <cellStyle name="Total 5 5 3 7" xfId="17474"/>
    <cellStyle name="Total 5 5 4" xfId="2444"/>
    <cellStyle name="Total 5 5 4 2" xfId="5671"/>
    <cellStyle name="Total 5 5 4 3" xfId="8198"/>
    <cellStyle name="Total 5 5 4 4" xfId="10712"/>
    <cellStyle name="Total 5 5 4 5" xfId="13016"/>
    <cellStyle name="Total 5 5 4 6" xfId="15480"/>
    <cellStyle name="Total 5 5 4 7" xfId="17724"/>
    <cellStyle name="Total 5 5 5" xfId="1606"/>
    <cellStyle name="Total 5 5 5 2" xfId="4835"/>
    <cellStyle name="Total 5 5 5 3" xfId="7360"/>
    <cellStyle name="Total 5 5 5 4" xfId="9885"/>
    <cellStyle name="Total 5 5 5 5" xfId="12181"/>
    <cellStyle name="Total 5 5 5 6" xfId="14649"/>
    <cellStyle name="Total 5 5 5 7" xfId="16895"/>
    <cellStyle name="Total 5 5 6" xfId="2902"/>
    <cellStyle name="Total 5 5 6 2" xfId="6128"/>
    <cellStyle name="Total 5 5 6 3" xfId="8656"/>
    <cellStyle name="Total 5 5 6 4" xfId="11169"/>
    <cellStyle name="Total 5 5 6 5" xfId="13473"/>
    <cellStyle name="Total 5 5 6 6" xfId="15936"/>
    <cellStyle name="Total 5 5 6 7" xfId="18179"/>
    <cellStyle name="Total 5 5 7" xfId="3086"/>
    <cellStyle name="Total 5 5 7 2" xfId="6311"/>
    <cellStyle name="Total 5 5 7 3" xfId="8840"/>
    <cellStyle name="Total 5 5 7 4" xfId="11351"/>
    <cellStyle name="Total 5 5 7 5" xfId="13656"/>
    <cellStyle name="Total 5 5 7 6" xfId="16120"/>
    <cellStyle name="Total 5 5 7 7" xfId="18360"/>
    <cellStyle name="Total 5 5 8" xfId="3285"/>
    <cellStyle name="Total 5 5 8 2" xfId="6510"/>
    <cellStyle name="Total 5 5 8 3" xfId="9039"/>
    <cellStyle name="Total 5 5 8 4" xfId="11550"/>
    <cellStyle name="Total 5 5 8 5" xfId="13854"/>
    <cellStyle name="Total 5 5 8 6" xfId="16319"/>
    <cellStyle name="Total 5 5 8 7" xfId="18558"/>
    <cellStyle name="Total 5 5 9" xfId="2886"/>
    <cellStyle name="Total 5 5 9 2" xfId="6112"/>
    <cellStyle name="Total 5 5 9 3" xfId="8640"/>
    <cellStyle name="Total 5 5 9 4" xfId="11153"/>
    <cellStyle name="Total 5 5 9 5" xfId="13457"/>
    <cellStyle name="Total 5 5 9 6" xfId="15920"/>
    <cellStyle name="Total 5 5 9 7" xfId="18163"/>
    <cellStyle name="Total 5 6" xfId="734"/>
    <cellStyle name="Total 5 6 10" xfId="1303"/>
    <cellStyle name="Total 5 6 10 2" xfId="4532"/>
    <cellStyle name="Total 5 6 10 3" xfId="7058"/>
    <cellStyle name="Total 5 6 10 4" xfId="9586"/>
    <cellStyle name="Total 5 6 10 5" xfId="11881"/>
    <cellStyle name="Total 5 6 10 6" xfId="14348"/>
    <cellStyle name="Total 5 6 10 7" xfId="16598"/>
    <cellStyle name="Total 5 6 11" xfId="4033"/>
    <cellStyle name="Total 5 6 12" xfId="3647"/>
    <cellStyle name="Total 5 6 13" xfId="9230"/>
    <cellStyle name="Total 5 6 14" xfId="6976"/>
    <cellStyle name="Total 5 6 15" xfId="20510"/>
    <cellStyle name="Total 5 6 16" xfId="20733"/>
    <cellStyle name="Total 5 6 2" xfId="2012"/>
    <cellStyle name="Total 5 6 2 2" xfId="5241"/>
    <cellStyle name="Total 5 6 2 3" xfId="7766"/>
    <cellStyle name="Total 5 6 2 4" xfId="10282"/>
    <cellStyle name="Total 5 6 2 5" xfId="12586"/>
    <cellStyle name="Total 5 6 2 6" xfId="15051"/>
    <cellStyle name="Total 5 6 2 7" xfId="17295"/>
    <cellStyle name="Total 5 6 3" xfId="2258"/>
    <cellStyle name="Total 5 6 3 2" xfId="5485"/>
    <cellStyle name="Total 5 6 3 3" xfId="8012"/>
    <cellStyle name="Total 5 6 3 4" xfId="10526"/>
    <cellStyle name="Total 5 6 3 5" xfId="12830"/>
    <cellStyle name="Total 5 6 3 6" xfId="15294"/>
    <cellStyle name="Total 5 6 3 7" xfId="17538"/>
    <cellStyle name="Total 5 6 4" xfId="2508"/>
    <cellStyle name="Total 5 6 4 2" xfId="5735"/>
    <cellStyle name="Total 5 6 4 3" xfId="8262"/>
    <cellStyle name="Total 5 6 4 4" xfId="10776"/>
    <cellStyle name="Total 5 6 4 5" xfId="13080"/>
    <cellStyle name="Total 5 6 4 6" xfId="15544"/>
    <cellStyle name="Total 5 6 4 7" xfId="17788"/>
    <cellStyle name="Total 5 6 5" xfId="2736"/>
    <cellStyle name="Total 5 6 5 2" xfId="5962"/>
    <cellStyle name="Total 5 6 5 3" xfId="8490"/>
    <cellStyle name="Total 5 6 5 4" xfId="11004"/>
    <cellStyle name="Total 5 6 5 5" xfId="13307"/>
    <cellStyle name="Total 5 6 5 6" xfId="15772"/>
    <cellStyle name="Total 5 6 5 7" xfId="18013"/>
    <cellStyle name="Total 5 6 6" xfId="2966"/>
    <cellStyle name="Total 5 6 6 2" xfId="6192"/>
    <cellStyle name="Total 5 6 6 3" xfId="8720"/>
    <cellStyle name="Total 5 6 6 4" xfId="11233"/>
    <cellStyle name="Total 5 6 6 5" xfId="13537"/>
    <cellStyle name="Total 5 6 6 6" xfId="16000"/>
    <cellStyle name="Total 5 6 6 7" xfId="18243"/>
    <cellStyle name="Total 5 6 7" xfId="3150"/>
    <cellStyle name="Total 5 6 7 2" xfId="6375"/>
    <cellStyle name="Total 5 6 7 3" xfId="8904"/>
    <cellStyle name="Total 5 6 7 4" xfId="11415"/>
    <cellStyle name="Total 5 6 7 5" xfId="13720"/>
    <cellStyle name="Total 5 6 7 6" xfId="16184"/>
    <cellStyle name="Total 5 6 7 7" xfId="18424"/>
    <cellStyle name="Total 5 6 8" xfId="3349"/>
    <cellStyle name="Total 5 6 8 2" xfId="6574"/>
    <cellStyle name="Total 5 6 8 3" xfId="9103"/>
    <cellStyle name="Total 5 6 8 4" xfId="11614"/>
    <cellStyle name="Total 5 6 8 5" xfId="13918"/>
    <cellStyle name="Total 5 6 8 6" xfId="16383"/>
    <cellStyle name="Total 5 6 8 7" xfId="18622"/>
    <cellStyle name="Total 5 6 9" xfId="3273"/>
    <cellStyle name="Total 5 6 9 2" xfId="6498"/>
    <cellStyle name="Total 5 6 9 3" xfId="9027"/>
    <cellStyle name="Total 5 6 9 4" xfId="11538"/>
    <cellStyle name="Total 5 6 9 5" xfId="13842"/>
    <cellStyle name="Total 5 6 9 6" xfId="16307"/>
    <cellStyle name="Total 5 6 9 7" xfId="18546"/>
    <cellStyle name="Total 5 7" xfId="1499"/>
    <cellStyle name="Total 5 7 10" xfId="20218"/>
    <cellStyle name="Total 5 7 2" xfId="4728"/>
    <cellStyle name="Total 5 7 3" xfId="7253"/>
    <cellStyle name="Total 5 7 4" xfId="9780"/>
    <cellStyle name="Total 5 7 5" xfId="12074"/>
    <cellStyle name="Total 5 7 6" xfId="14544"/>
    <cellStyle name="Total 5 7 7" xfId="16790"/>
    <cellStyle name="Total 5 7 8" xfId="19957"/>
    <cellStyle name="Total 5 7 9" xfId="20404"/>
    <cellStyle name="Total 5 8" xfId="1538"/>
    <cellStyle name="Total 5 8 10" xfId="19863"/>
    <cellStyle name="Total 5 8 2" xfId="4767"/>
    <cellStyle name="Total 5 8 3" xfId="7292"/>
    <cellStyle name="Total 5 8 4" xfId="9818"/>
    <cellStyle name="Total 5 8 5" xfId="12113"/>
    <cellStyle name="Total 5 8 6" xfId="14583"/>
    <cellStyle name="Total 5 8 7" xfId="16828"/>
    <cellStyle name="Total 5 8 8" xfId="19973"/>
    <cellStyle name="Total 5 8 9" xfId="20415"/>
    <cellStyle name="Total 5 9" xfId="1604"/>
    <cellStyle name="Total 5 9 10" xfId="20910"/>
    <cellStyle name="Total 5 9 2" xfId="4833"/>
    <cellStyle name="Total 5 9 3" xfId="7358"/>
    <cellStyle name="Total 5 9 4" xfId="9883"/>
    <cellStyle name="Total 5 9 5" xfId="12179"/>
    <cellStyle name="Total 5 9 6" xfId="14647"/>
    <cellStyle name="Total 5 9 7" xfId="16893"/>
    <cellStyle name="Total 5 9 8" xfId="20273"/>
    <cellStyle name="Total 5 9 9" xfId="20625"/>
    <cellStyle name="UnitValuation" xfId="128"/>
    <cellStyle name="Unlocked Input" xfId="129"/>
    <cellStyle name="Warning Text 2" xfId="64"/>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3"/>
      </font>
      <fill>
        <patternFill>
          <bgColor indexed="13"/>
        </patternFill>
      </fill>
    </dxf>
    <dxf>
      <font>
        <condense val="0"/>
        <extend val="0"/>
        <color indexed="13"/>
      </font>
      <fill>
        <patternFill>
          <bgColor indexed="13"/>
        </patternFill>
      </fill>
    </dxf>
    <dxf>
      <font>
        <condense val="0"/>
        <extend val="0"/>
        <color indexed="22"/>
      </font>
    </dxf>
  </dxfs>
  <tableStyles count="0" defaultTableStyle="TableStyleMedium2" defaultPivotStyle="PivotStyleLight16"/>
  <colors>
    <mruColors>
      <color rgb="FFFFFFCC"/>
      <color rgb="FFCCFFCC"/>
      <color rgb="FF99FFCC"/>
      <color rgb="FF0000FF"/>
      <color rgb="FF00FFFF"/>
      <color rgb="FF9966FF"/>
      <color rgb="FFCCFFFF"/>
      <color rgb="FF99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sharedStrings" Target="sharedStrings.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customXml" Target="../customXml/item3.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externalLink" Target="externalLinks/externalLink2.xml"/><Relationship Id="rId10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customXml" Target="../customXml/item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theme" Target="theme/theme1.xml"/><Relationship Id="rId105"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externalLink" Target="externalLinks/externalLink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22412</xdr:colOff>
      <xdr:row>0</xdr:row>
      <xdr:rowOff>37353</xdr:rowOff>
    </xdr:from>
    <xdr:to>
      <xdr:col>1</xdr:col>
      <xdr:colOff>578036</xdr:colOff>
      <xdr:row>1</xdr:row>
      <xdr:rowOff>494927</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412" y="37353"/>
          <a:ext cx="2103437" cy="75126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central-portal/FISDInsuranceReportingForms/Shared%20Documents/Annual%20Act%20Accounts/TT%20Insurance%20Act%20Annual%20Statemen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entral-bank.org.tt\cbtt\Data\Supervision\Actuarial\Projects\Insurance%20Act%202018\Guidelines\AA's%20Report\Long-Term%20Insurance%20Business\LT%20Schedules\Released%20versions\schedules-to-the-aar-lt_v1.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Table of Contents "/>
      <sheetName val="A1"/>
      <sheetName val="A1 FX"/>
      <sheetName val="A2"/>
      <sheetName val="A2 FX"/>
      <sheetName val="A3"/>
      <sheetName val="A4"/>
      <sheetName val="B1"/>
      <sheetName val="B1 FX"/>
      <sheetName val="B2"/>
      <sheetName val="B2 FX"/>
      <sheetName val="B3"/>
      <sheetName val="B4"/>
      <sheetName val="B4 MOTOR"/>
      <sheetName val="B5"/>
      <sheetName val="C"/>
      <sheetName val="D1"/>
      <sheetName val="AVAL"/>
      <sheetName val="D2"/>
      <sheetName val="D3"/>
      <sheetName val="E"/>
      <sheetName val="NOTES"/>
      <sheetName val="Validations"/>
    </sheetNames>
    <sheetDataSet>
      <sheetData sheetId="0">
        <row r="8">
          <cell r="B8" t="str">
            <v>Please Enter Company Name Here</v>
          </cell>
        </row>
        <row r="12">
          <cell r="B12">
            <v>2009</v>
          </cell>
        </row>
        <row r="16">
          <cell r="B16">
            <v>40178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ToC"/>
      <sheetName val="2.1 Summ of Pol Liabilities"/>
      <sheetName val="2.2 Summ Other Act Liabilities"/>
      <sheetName val="2.3.a Summ PfADs-Type"/>
      <sheetName val="2.3.b Summ PfADs-Yr"/>
      <sheetName val="2.4.a Summ Chges Pol Liab-Yr"/>
      <sheetName val="2.4.b Summ Chges Other Liab-Yr"/>
      <sheetName val="2.5 Summ Mvmt Ins Funds "/>
      <sheetName val="2.6 Reconciliation"/>
      <sheetName val="3.1 Asset Segment"/>
      <sheetName val="3.2 Details Prod lines"/>
      <sheetName val="6. Participating Policies"/>
      <sheetName val="7. Product Mapping"/>
      <sheetName val="NOTES 1"/>
      <sheetName val="NOTES 2"/>
      <sheetName val="NOTES 3"/>
      <sheetName val="NOTES 4"/>
      <sheetName val="NOTES 5"/>
    </sheetNames>
    <sheetDataSet>
      <sheetData sheetId="0">
        <row r="16">
          <cell r="A16">
            <v>44561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FVL71"/>
  <sheetViews>
    <sheetView tabSelected="1" topLeftCell="A30" zoomScale="80" zoomScaleNormal="80" zoomScaleSheetLayoutView="98" workbookViewId="0">
      <selection activeCell="F38" sqref="F38"/>
    </sheetView>
  </sheetViews>
  <sheetFormatPr defaultColWidth="0" defaultRowHeight="15.5" zeroHeight="1" outlineLevelCol="1"/>
  <cols>
    <col min="1" max="1" width="18.765625" style="575" customWidth="1"/>
    <col min="2" max="3" width="18.765625" style="576" customWidth="1"/>
    <col min="4" max="4" width="18.765625" style="588" customWidth="1"/>
    <col min="5" max="5" width="18.765625" style="576" customWidth="1"/>
    <col min="6" max="6" width="18.765625" style="9" customWidth="1"/>
    <col min="7" max="7" width="1.765625" style="6" customWidth="1"/>
    <col min="8" max="42" width="18.765625" style="6" hidden="1" customWidth="1"/>
    <col min="43" max="43" width="18.765625" style="6" hidden="1" customWidth="1" outlineLevel="1"/>
    <col min="44" max="53" width="18.765625" style="6" hidden="1" customWidth="1" outlineLevel="1" collapsed="1"/>
    <col min="54" max="57" width="18.765625" style="6" hidden="1" customWidth="1" outlineLevel="1"/>
    <col min="58" max="80" width="18.765625" style="6" hidden="1" customWidth="1" outlineLevel="1" collapsed="1"/>
    <col min="81" max="918" width="18.765625" style="6" hidden="1" customWidth="1" outlineLevel="1"/>
    <col min="919" max="930" width="18.765625" style="6" hidden="1" customWidth="1" outlineLevel="1" collapsed="1"/>
    <col min="931" max="1168" width="18.765625" style="6" hidden="1" customWidth="1" outlineLevel="1"/>
    <col min="1169" max="1178" width="18.765625" style="6" hidden="1" customWidth="1" outlineLevel="1" collapsed="1"/>
    <col min="1179" max="4639" width="18.765625" style="6" hidden="1" customWidth="1" outlineLevel="1"/>
    <col min="4640" max="4640" width="0" style="6" hidden="1" customWidth="1"/>
    <col min="4641" max="16384" width="9.23046875" style="6" hidden="1"/>
  </cols>
  <sheetData>
    <row r="1" spans="1:40" ht="23">
      <c r="A1" s="1458"/>
      <c r="B1" s="1459"/>
      <c r="C1" s="1459"/>
      <c r="D1" s="2116" t="s">
        <v>2410</v>
      </c>
      <c r="E1" s="1459"/>
      <c r="F1" s="1460"/>
      <c r="G1" s="677"/>
    </row>
    <row r="2" spans="1:40" ht="84.75" customHeight="1">
      <c r="A2" s="5281" t="s">
        <v>0</v>
      </c>
      <c r="B2" s="5282"/>
      <c r="C2" s="5282"/>
      <c r="D2" s="5282"/>
      <c r="E2" s="5282"/>
      <c r="F2" s="5283"/>
      <c r="G2" s="677"/>
    </row>
    <row r="3" spans="1:40" ht="45.75" customHeight="1" thickBot="1">
      <c r="A3" s="5284" t="s">
        <v>1</v>
      </c>
      <c r="B3" s="5285"/>
      <c r="C3" s="5285"/>
      <c r="D3" s="5285"/>
      <c r="E3" s="5285"/>
      <c r="F3" s="5286"/>
      <c r="G3" s="677"/>
      <c r="AN3" s="117" t="s">
        <v>2</v>
      </c>
    </row>
    <row r="4" spans="1:40" ht="20.5" thickTop="1">
      <c r="A4" s="1445"/>
      <c r="B4" s="14"/>
      <c r="C4" s="14"/>
      <c r="D4" s="584"/>
      <c r="E4" s="14"/>
      <c r="F4" s="1446"/>
      <c r="G4" s="677"/>
      <c r="AN4" s="118" t="s">
        <v>2046</v>
      </c>
    </row>
    <row r="5" spans="1:40" ht="30" thickBot="1">
      <c r="A5" s="5272" t="s">
        <v>4</v>
      </c>
      <c r="B5" s="5273"/>
      <c r="C5" s="5273"/>
      <c r="D5" s="5273"/>
      <c r="E5" s="5273"/>
      <c r="F5" s="5274"/>
      <c r="G5" s="677"/>
      <c r="AN5" s="117" t="s">
        <v>3</v>
      </c>
    </row>
    <row r="6" spans="1:40" ht="21" customHeight="1" thickTop="1">
      <c r="A6" s="1447"/>
      <c r="B6" s="15"/>
      <c r="C6" s="15"/>
      <c r="D6" s="586"/>
      <c r="E6" s="560"/>
      <c r="F6" s="1448"/>
      <c r="G6" s="677"/>
      <c r="AN6" s="118" t="s">
        <v>5</v>
      </c>
    </row>
    <row r="7" spans="1:40" ht="30" customHeight="1">
      <c r="A7" s="5287" t="s">
        <v>1430</v>
      </c>
      <c r="B7" s="5288"/>
      <c r="C7" s="5288"/>
      <c r="D7" s="5288"/>
      <c r="E7" s="5288"/>
      <c r="F7" s="5289"/>
      <c r="G7" s="677"/>
      <c r="AN7" s="118" t="s">
        <v>2232</v>
      </c>
    </row>
    <row r="8" spans="1:40" ht="30" customHeight="1" thickBot="1">
      <c r="A8" s="5290" t="s">
        <v>7</v>
      </c>
      <c r="B8" s="5273"/>
      <c r="C8" s="5273"/>
      <c r="D8" s="5273"/>
      <c r="E8" s="5273"/>
      <c r="F8" s="5274"/>
      <c r="G8" s="677"/>
      <c r="AN8" s="118" t="s">
        <v>6</v>
      </c>
    </row>
    <row r="9" spans="1:40" ht="22.5" customHeight="1" thickTop="1">
      <c r="A9" s="1445"/>
      <c r="B9" s="14"/>
      <c r="C9" s="14"/>
      <c r="D9" s="584"/>
      <c r="E9" s="14"/>
      <c r="F9" s="1446"/>
      <c r="G9" s="677"/>
      <c r="AN9" s="117" t="s">
        <v>1431</v>
      </c>
    </row>
    <row r="10" spans="1:40" ht="20">
      <c r="A10" s="1449"/>
      <c r="B10" s="12"/>
      <c r="C10" s="12"/>
      <c r="D10" s="562"/>
      <c r="E10" s="12"/>
      <c r="F10" s="1450"/>
      <c r="G10" s="677"/>
      <c r="AN10" s="118" t="s">
        <v>8</v>
      </c>
    </row>
    <row r="11" spans="1:40" ht="20">
      <c r="A11" s="1449"/>
      <c r="B11" s="12"/>
      <c r="C11" s="12"/>
      <c r="D11" s="562"/>
      <c r="E11" s="12"/>
      <c r="F11" s="1450"/>
      <c r="G11" s="677"/>
      <c r="AN11" s="117" t="s">
        <v>9</v>
      </c>
    </row>
    <row r="12" spans="1:40" ht="20">
      <c r="A12" s="1449"/>
      <c r="B12" s="12"/>
      <c r="C12" s="12"/>
      <c r="D12" s="562"/>
      <c r="E12" s="12"/>
      <c r="F12" s="1450"/>
      <c r="G12" s="677"/>
      <c r="AN12" s="117" t="s">
        <v>1433</v>
      </c>
    </row>
    <row r="13" spans="1:40" ht="20.5" thickBot="1">
      <c r="A13" s="1451"/>
      <c r="B13" s="13"/>
      <c r="C13" s="13"/>
      <c r="D13" s="585"/>
      <c r="E13" s="13"/>
      <c r="F13" s="1452"/>
      <c r="G13" s="677"/>
      <c r="AN13" s="118" t="s">
        <v>10</v>
      </c>
    </row>
    <row r="14" spans="1:40" ht="33" customHeight="1" thickTop="1" thickBot="1">
      <c r="A14" s="5243" t="s">
        <v>2</v>
      </c>
      <c r="B14" s="5244"/>
      <c r="C14" s="5244"/>
      <c r="D14" s="5244"/>
      <c r="E14" s="5244"/>
      <c r="F14" s="5245"/>
      <c r="G14" s="677"/>
      <c r="AN14" s="118" t="s">
        <v>1828</v>
      </c>
    </row>
    <row r="15" spans="1:40" ht="33" customHeight="1" thickTop="1" thickBot="1">
      <c r="A15" s="5243"/>
      <c r="B15" s="5246"/>
      <c r="C15" s="5246"/>
      <c r="D15" s="5246"/>
      <c r="E15" s="5246"/>
      <c r="F15" s="5247"/>
      <c r="G15" s="677"/>
      <c r="AN15" s="117" t="s">
        <v>2397</v>
      </c>
    </row>
    <row r="16" spans="1:40" ht="33" customHeight="1" thickTop="1" thickBot="1">
      <c r="A16" s="5243"/>
      <c r="B16" s="5246"/>
      <c r="C16" s="5246"/>
      <c r="D16" s="5246"/>
      <c r="E16" s="1639" t="s">
        <v>11</v>
      </c>
      <c r="F16" s="1453"/>
      <c r="G16" s="677"/>
      <c r="AN16" s="118" t="s">
        <v>12</v>
      </c>
    </row>
    <row r="17" spans="1:40" ht="20.5" thickTop="1">
      <c r="A17" s="1445"/>
      <c r="B17" s="14"/>
      <c r="C17" s="14"/>
      <c r="D17" s="584"/>
      <c r="E17" s="14"/>
      <c r="F17" s="1446"/>
      <c r="G17" s="677"/>
      <c r="AN17" s="117" t="s">
        <v>13</v>
      </c>
    </row>
    <row r="18" spans="1:40" ht="20">
      <c r="A18" s="1449"/>
      <c r="B18" s="12"/>
      <c r="C18" s="12"/>
      <c r="D18" s="562"/>
      <c r="E18" s="12"/>
      <c r="F18" s="1450"/>
      <c r="G18" s="677"/>
      <c r="AN18" s="118" t="s">
        <v>14</v>
      </c>
    </row>
    <row r="19" spans="1:40" ht="30" thickBot="1">
      <c r="A19" s="5269" t="s">
        <v>15</v>
      </c>
      <c r="B19" s="5270"/>
      <c r="C19" s="5270"/>
      <c r="D19" s="5270"/>
      <c r="E19" s="5270"/>
      <c r="F19" s="5271"/>
      <c r="G19" s="677"/>
      <c r="AN19" s="117" t="s">
        <v>16</v>
      </c>
    </row>
    <row r="20" spans="1:40" ht="31.5" thickTop="1" thickBot="1">
      <c r="A20" s="5254"/>
      <c r="B20" s="5255"/>
      <c r="C20" s="5255"/>
      <c r="D20" s="5255"/>
      <c r="E20" s="5255"/>
      <c r="F20" s="5256"/>
      <c r="G20" s="677"/>
      <c r="AN20" s="117" t="s">
        <v>2396</v>
      </c>
    </row>
    <row r="21" spans="1:40" ht="20.5" thickTop="1">
      <c r="A21" s="1449"/>
      <c r="B21" s="12"/>
      <c r="C21" s="12"/>
      <c r="D21" s="562"/>
      <c r="E21" s="12"/>
      <c r="F21" s="1450"/>
      <c r="G21" s="677"/>
      <c r="AN21" s="118" t="s">
        <v>17</v>
      </c>
    </row>
    <row r="22" spans="1:40" ht="27" customHeight="1" thickBot="1">
      <c r="A22" s="5272" t="s">
        <v>18</v>
      </c>
      <c r="B22" s="5273"/>
      <c r="C22" s="5273"/>
      <c r="D22" s="5273"/>
      <c r="E22" s="5273"/>
      <c r="F22" s="5274"/>
      <c r="G22" s="677"/>
      <c r="AN22" s="117" t="s">
        <v>1432</v>
      </c>
    </row>
    <row r="23" spans="1:40" ht="30.75" customHeight="1" thickTop="1" thickBot="1">
      <c r="A23" s="5257"/>
      <c r="B23" s="5258"/>
      <c r="C23" s="5258"/>
      <c r="D23" s="5258"/>
      <c r="E23" s="5258"/>
      <c r="F23" s="5259"/>
      <c r="G23" s="677"/>
    </row>
    <row r="24" spans="1:40" ht="15.75" customHeight="1" thickTop="1">
      <c r="A24" s="5278" t="s">
        <v>1725</v>
      </c>
      <c r="B24" s="5279"/>
      <c r="C24" s="5279"/>
      <c r="D24" s="5279"/>
      <c r="E24" s="5279"/>
      <c r="F24" s="5280"/>
      <c r="G24" s="677"/>
    </row>
    <row r="25" spans="1:40">
      <c r="A25" s="1449"/>
      <c r="B25" s="12"/>
      <c r="C25" s="16"/>
      <c r="D25" s="562"/>
      <c r="E25" s="12"/>
      <c r="F25" s="1450"/>
      <c r="G25" s="677"/>
    </row>
    <row r="26" spans="1:40">
      <c r="A26" s="1449"/>
      <c r="B26" s="12"/>
      <c r="C26" s="16"/>
      <c r="D26" s="562"/>
      <c r="E26" s="12"/>
      <c r="F26" s="1450"/>
      <c r="G26" s="677"/>
    </row>
    <row r="27" spans="1:40">
      <c r="A27" s="1449"/>
      <c r="B27" s="12"/>
      <c r="C27" s="16"/>
      <c r="D27" s="562"/>
      <c r="E27" s="12"/>
      <c r="F27" s="1450"/>
      <c r="G27" s="677"/>
    </row>
    <row r="28" spans="1:40" ht="20">
      <c r="A28" s="5248"/>
      <c r="B28" s="5249"/>
      <c r="C28" s="5249"/>
      <c r="D28" s="5249"/>
      <c r="E28" s="5249"/>
      <c r="F28" s="5250"/>
      <c r="G28" s="677"/>
    </row>
    <row r="29" spans="1:40" ht="30.5">
      <c r="A29" s="5266"/>
      <c r="B29" s="5267"/>
      <c r="C29" s="5267"/>
      <c r="D29" s="5267"/>
      <c r="E29" s="5267"/>
      <c r="F29" s="5268"/>
      <c r="G29" s="677"/>
    </row>
    <row r="30" spans="1:40" ht="30" thickBot="1">
      <c r="A30" s="5275" t="s">
        <v>19</v>
      </c>
      <c r="B30" s="5276"/>
      <c r="C30" s="5276"/>
      <c r="D30" s="5276"/>
      <c r="E30" s="5276"/>
      <c r="F30" s="5277"/>
      <c r="G30" s="677"/>
    </row>
    <row r="31" spans="1:40" ht="21" thickTop="1" thickBot="1">
      <c r="A31" s="5260"/>
      <c r="B31" s="5261"/>
      <c r="C31" s="5261"/>
      <c r="D31" s="5261"/>
      <c r="E31" s="5261"/>
      <c r="F31" s="5262"/>
      <c r="G31" s="677"/>
    </row>
    <row r="32" spans="1:40" ht="16" thickTop="1">
      <c r="A32" s="5263" t="s">
        <v>1725</v>
      </c>
      <c r="B32" s="5264"/>
      <c r="C32" s="5264"/>
      <c r="D32" s="5264"/>
      <c r="E32" s="5264"/>
      <c r="F32" s="5265"/>
      <c r="G32" s="677"/>
    </row>
    <row r="33" spans="1:7">
      <c r="A33" s="1449"/>
      <c r="B33" s="12"/>
      <c r="C33" s="17"/>
      <c r="D33" s="562"/>
      <c r="E33" s="12"/>
      <c r="F33" s="1450"/>
      <c r="G33" s="677"/>
    </row>
    <row r="34" spans="1:7">
      <c r="A34" s="1449"/>
      <c r="B34" s="12"/>
      <c r="C34" s="16"/>
      <c r="D34" s="562"/>
      <c r="E34" s="12"/>
      <c r="F34" s="1450"/>
      <c r="G34" s="677"/>
    </row>
    <row r="35" spans="1:7">
      <c r="A35" s="1449"/>
      <c r="B35" s="12"/>
      <c r="C35" s="12"/>
      <c r="D35" s="562"/>
      <c r="E35" s="12"/>
      <c r="F35" s="1450"/>
      <c r="G35" s="677"/>
    </row>
    <row r="36" spans="1:7">
      <c r="A36" s="1449"/>
      <c r="B36" s="12"/>
      <c r="C36" s="12"/>
      <c r="D36" s="562"/>
      <c r="E36" s="12"/>
      <c r="F36" s="1450"/>
      <c r="G36" s="677"/>
    </row>
    <row r="37" spans="1:7">
      <c r="A37" s="1449"/>
      <c r="B37" s="12"/>
      <c r="C37" s="12"/>
      <c r="D37" s="562"/>
      <c r="E37" s="12"/>
      <c r="F37" s="1450"/>
      <c r="G37" s="677"/>
    </row>
    <row r="38" spans="1:7">
      <c r="A38" s="1449"/>
      <c r="B38" s="12"/>
      <c r="C38" s="12"/>
      <c r="D38" s="562"/>
      <c r="E38" s="12"/>
      <c r="F38" s="1450"/>
      <c r="G38" s="677"/>
    </row>
    <row r="39" spans="1:7">
      <c r="A39" s="1449"/>
      <c r="B39" s="12"/>
      <c r="C39" s="12"/>
      <c r="D39" s="562"/>
      <c r="E39" s="12"/>
      <c r="F39" s="1450"/>
      <c r="G39" s="677"/>
    </row>
    <row r="40" spans="1:7">
      <c r="A40" s="1449"/>
      <c r="B40" s="12"/>
      <c r="C40" s="12"/>
      <c r="D40" s="562"/>
      <c r="E40" s="12"/>
      <c r="F40" s="1450"/>
      <c r="G40" s="677"/>
    </row>
    <row r="41" spans="1:7">
      <c r="A41" s="5251" t="s">
        <v>20</v>
      </c>
      <c r="B41" s="5252"/>
      <c r="C41" s="5252"/>
      <c r="D41" s="5252"/>
      <c r="E41" s="5252"/>
      <c r="F41" s="5253"/>
      <c r="G41" s="677"/>
    </row>
    <row r="42" spans="1:7">
      <c r="A42" s="1449"/>
      <c r="B42" s="12"/>
      <c r="C42" s="12"/>
      <c r="D42" s="562"/>
      <c r="E42" s="12"/>
      <c r="F42" s="1450"/>
      <c r="G42" s="677"/>
    </row>
    <row r="43" spans="1:7" ht="18">
      <c r="A43" s="1449"/>
      <c r="B43" s="12"/>
      <c r="C43" s="18"/>
      <c r="D43" s="562"/>
      <c r="E43" s="12"/>
      <c r="F43" s="1450"/>
      <c r="G43" s="677"/>
    </row>
    <row r="44" spans="1:7">
      <c r="A44" s="1449"/>
      <c r="B44" s="12"/>
      <c r="C44" s="19"/>
      <c r="D44" s="562"/>
      <c r="E44" s="12"/>
      <c r="F44" s="1450"/>
      <c r="G44" s="677"/>
    </row>
    <row r="45" spans="1:7">
      <c r="A45" s="4073" t="s">
        <v>21</v>
      </c>
      <c r="B45" s="589"/>
      <c r="C45" s="12"/>
      <c r="D45" s="562"/>
      <c r="E45" s="12"/>
      <c r="F45" s="1640" t="s">
        <v>2423</v>
      </c>
      <c r="G45" s="677"/>
    </row>
    <row r="46" spans="1:7" ht="16" thickBot="1">
      <c r="A46" s="1454"/>
      <c r="B46" s="1455"/>
      <c r="C46" s="1455"/>
      <c r="D46" s="1456"/>
      <c r="E46" s="1455"/>
      <c r="F46" s="1457"/>
      <c r="G46" s="677"/>
    </row>
    <row r="47" spans="1:7" hidden="1">
      <c r="A47" s="572"/>
      <c r="B47" s="3"/>
      <c r="C47" s="3"/>
      <c r="D47" s="587"/>
      <c r="E47" s="3"/>
    </row>
    <row r="48" spans="1:7" hidden="1">
      <c r="A48" s="572"/>
      <c r="B48" s="3"/>
      <c r="C48" s="573" t="s">
        <v>22</v>
      </c>
      <c r="D48" s="587"/>
      <c r="E48" s="3"/>
    </row>
    <row r="49" spans="1:5" hidden="1">
      <c r="A49" s="572"/>
      <c r="B49" s="3"/>
      <c r="C49" s="3"/>
      <c r="D49" s="587"/>
      <c r="E49" s="3"/>
    </row>
    <row r="50" spans="1:5" hidden="1">
      <c r="A50" s="574" t="s">
        <v>23</v>
      </c>
      <c r="B50" s="3"/>
      <c r="C50" s="3"/>
      <c r="D50" s="587"/>
      <c r="E50" s="3"/>
    </row>
    <row r="51" spans="1:5" hidden="1"/>
    <row r="52" spans="1:5" hidden="1"/>
    <row r="53" spans="1:5" hidden="1"/>
    <row r="54" spans="1:5" hidden="1"/>
    <row r="55" spans="1:5" hidden="1"/>
    <row r="56" spans="1:5" hidden="1"/>
    <row r="57" spans="1:5" hidden="1"/>
    <row r="58" spans="1:5" hidden="1"/>
    <row r="59" spans="1:5" hidden="1"/>
    <row r="60" spans="1:5" hidden="1"/>
    <row r="61" spans="1:5" hidden="1"/>
    <row r="62" spans="1:5" hidden="1"/>
    <row r="63" spans="1:5" hidden="1"/>
    <row r="64" spans="1:5" hidden="1"/>
    <row r="65" hidden="1"/>
    <row r="66" hidden="1"/>
    <row r="67" hidden="1"/>
    <row r="68" hidden="1"/>
    <row r="69" hidden="1"/>
    <row r="70" hidden="1"/>
    <row r="71" hidden="1"/>
  </sheetData>
  <sheetProtection algorithmName="SHA-512" hashValue="grbkt6JOBH7MFfyWNotC6jSV8fDYGlhkUm9WRx9i0e6TecKqo4vlB6VxdPypeF2wrblC62h5gz0nc+IfbupRXg==" saltValue="3ewojUouJKoWJKM1pUEF9w==" spinCount="100000" sheet="1" objects="1" scenarios="1"/>
  <sortState ref="AN4:AN22">
    <sortCondition ref="AN22"/>
  </sortState>
  <mergeCells count="19">
    <mergeCell ref="A2:F2"/>
    <mergeCell ref="A3:F3"/>
    <mergeCell ref="A5:F5"/>
    <mergeCell ref="A7:F7"/>
    <mergeCell ref="A8:F8"/>
    <mergeCell ref="A14:F14"/>
    <mergeCell ref="A15:F15"/>
    <mergeCell ref="A28:F28"/>
    <mergeCell ref="A16:D16"/>
    <mergeCell ref="A41:F41"/>
    <mergeCell ref="A20:F20"/>
    <mergeCell ref="A23:F23"/>
    <mergeCell ref="A31:F31"/>
    <mergeCell ref="A32:F32"/>
    <mergeCell ref="A29:F29"/>
    <mergeCell ref="A19:F19"/>
    <mergeCell ref="A22:F22"/>
    <mergeCell ref="A30:F30"/>
    <mergeCell ref="A24:F24"/>
  </mergeCells>
  <phoneticPr fontId="21" type="noConversion"/>
  <dataValidations count="2">
    <dataValidation type="date" operator="greaterThanOrEqual" allowBlank="1" showInputMessage="1" showErrorMessage="1" error="Only Dates ending on or after January 1, 2020 can be entered on this shedule!" sqref="A31:F31">
      <formula1>43831</formula1>
    </dataValidation>
    <dataValidation type="list" allowBlank="1" showInputMessage="1" showErrorMessage="1" sqref="A14:F14">
      <formula1>$AN$3:$AN$22</formula1>
    </dataValidation>
  </dataValidations>
  <printOptions horizontalCentered="1"/>
  <pageMargins left="0.5" right="0.5" top="0.98425196850393704" bottom="0.59055118110236204" header="0.59055118110236204" footer="0.59055118110236204"/>
  <pageSetup paperSize="5" scale="70" orientation="portrait" r:id="rId1"/>
  <headerFooter alignWithMargins="0">
    <oddHeader>&amp;R&amp;"Times New Roman,Bold"PROTECTED WHEN COMPLETED</oddHeader>
  </headerFooter>
  <ignoredErrors>
    <ignoredError sqref="A50" numberStoredAsText="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L68"/>
  <sheetViews>
    <sheetView showZeros="0" zoomScale="80" zoomScaleNormal="80" workbookViewId="0">
      <selection activeCell="D16" sqref="D16"/>
    </sheetView>
  </sheetViews>
  <sheetFormatPr defaultColWidth="0" defaultRowHeight="15.5" zeroHeight="1"/>
  <cols>
    <col min="1" max="1" width="5.765625" style="209" customWidth="1"/>
    <col min="2" max="2" width="27.07421875" style="209" customWidth="1"/>
    <col min="3" max="3" width="9.23046875" style="209" customWidth="1"/>
    <col min="4" max="4" width="25.765625" style="209" customWidth="1"/>
    <col min="5" max="5" width="19.23046875" style="209" customWidth="1"/>
    <col min="6" max="6" width="30.53515625" style="209" customWidth="1"/>
    <col min="7" max="7" width="17.765625" style="209" customWidth="1"/>
    <col min="8" max="8" width="15.765625" style="209" customWidth="1"/>
    <col min="9" max="10" width="8.765625" hidden="1" customWidth="1"/>
    <col min="11" max="12" width="0" hidden="1" customWidth="1"/>
    <col min="13" max="16384" width="8.765625" style="50" hidden="1"/>
  </cols>
  <sheetData>
    <row r="1" spans="1:12">
      <c r="A1" s="5374">
        <v>10.006</v>
      </c>
      <c r="B1" s="5374"/>
      <c r="C1" s="5374"/>
      <c r="D1" s="5374"/>
      <c r="E1" s="5374"/>
      <c r="F1" s="5374"/>
      <c r="G1" s="5374"/>
      <c r="H1" s="5374"/>
    </row>
    <row r="2" spans="1:12">
      <c r="A2" s="52"/>
      <c r="B2" s="698"/>
      <c r="C2" s="698"/>
      <c r="D2" s="698"/>
      <c r="E2" s="698"/>
      <c r="F2" s="698"/>
      <c r="G2" s="37" t="s">
        <v>1786</v>
      </c>
      <c r="H2" s="53"/>
    </row>
    <row r="3" spans="1:12">
      <c r="A3" s="218" t="str">
        <f>+Cover!A14</f>
        <v>Select Name of Insurer/ Financial Holding Company</v>
      </c>
      <c r="B3" s="219"/>
      <c r="C3" s="219"/>
      <c r="D3" s="56"/>
      <c r="E3" s="53"/>
      <c r="F3" s="53"/>
      <c r="G3" s="53"/>
      <c r="H3" s="53"/>
    </row>
    <row r="4" spans="1:12">
      <c r="A4" s="682" t="str">
        <f>+ToC!A3</f>
        <v>Insurer/Financial Holding Company</v>
      </c>
      <c r="B4" s="682"/>
      <c r="C4" s="682"/>
      <c r="D4" s="682"/>
      <c r="E4" s="53"/>
      <c r="F4" s="53"/>
      <c r="G4" s="53"/>
      <c r="H4" s="53"/>
    </row>
    <row r="5" spans="1:12">
      <c r="A5" s="706"/>
      <c r="B5" s="53"/>
      <c r="C5" s="53"/>
      <c r="D5" s="53"/>
      <c r="E5" s="53"/>
      <c r="F5" s="53"/>
      <c r="G5" s="53"/>
      <c r="H5" s="53"/>
    </row>
    <row r="6" spans="1:12">
      <c r="A6" s="706" t="str">
        <f>+ToC!A5</f>
        <v>Long-Term Insurers Annual Return</v>
      </c>
      <c r="B6" s="53"/>
      <c r="C6" s="53"/>
      <c r="D6" s="53"/>
      <c r="E6" s="53"/>
      <c r="F6" s="53"/>
      <c r="G6" s="53"/>
      <c r="H6" s="53"/>
    </row>
    <row r="7" spans="1:12">
      <c r="A7" s="706" t="str">
        <f>+ToC!A6</f>
        <v>For Year Ended:</v>
      </c>
      <c r="B7" s="53"/>
      <c r="C7" s="53"/>
      <c r="D7" s="53"/>
      <c r="E7" s="53"/>
      <c r="F7" s="54"/>
      <c r="G7" s="5337" t="str">
        <f>IF(+Cover!$A$23="","",+Cover!$A$23)</f>
        <v/>
      </c>
      <c r="H7" s="5338"/>
    </row>
    <row r="8" spans="1:12" ht="20.149999999999999" customHeight="1">
      <c r="A8" s="706"/>
      <c r="B8" s="53"/>
      <c r="C8" s="53"/>
      <c r="D8" s="53"/>
      <c r="E8" s="53"/>
      <c r="F8" s="53"/>
      <c r="G8" s="53"/>
      <c r="H8" s="53"/>
    </row>
    <row r="9" spans="1:12" ht="20.149999999999999" customHeight="1">
      <c r="A9" s="5375" t="s">
        <v>1504</v>
      </c>
      <c r="B9" s="5375"/>
      <c r="C9" s="5375"/>
      <c r="D9" s="5375"/>
      <c r="E9" s="5375"/>
      <c r="F9" s="5375"/>
      <c r="G9" s="5375"/>
      <c r="H9" s="5375"/>
    </row>
    <row r="10" spans="1:12" ht="20.149999999999999" customHeight="1">
      <c r="A10" s="5312" t="s">
        <v>1514</v>
      </c>
      <c r="B10" s="5312"/>
      <c r="C10" s="5312"/>
      <c r="D10" s="5312"/>
      <c r="E10" s="5312"/>
      <c r="F10" s="5312"/>
      <c r="G10" s="5312"/>
      <c r="H10" s="5312"/>
    </row>
    <row r="11" spans="1:12" ht="20.149999999999999" customHeight="1">
      <c r="A11" s="1582"/>
      <c r="B11" s="1582"/>
      <c r="C11" s="1582"/>
      <c r="D11" s="1582"/>
      <c r="E11" s="1582"/>
      <c r="F11" s="1582"/>
      <c r="G11" s="1582"/>
      <c r="H11" s="1582"/>
      <c r="I11" s="4"/>
      <c r="J11" s="4"/>
      <c r="K11" s="4"/>
      <c r="L11" s="4"/>
    </row>
    <row r="12" spans="1:12" ht="20.149999999999999" customHeight="1">
      <c r="A12" s="1582"/>
      <c r="B12" s="1582"/>
      <c r="C12" s="1582"/>
      <c r="D12" s="1582"/>
      <c r="E12" s="1582"/>
      <c r="F12" s="1582"/>
      <c r="G12" s="1582"/>
      <c r="H12" s="1582"/>
      <c r="I12" s="4"/>
      <c r="J12" s="4"/>
      <c r="K12" s="4"/>
      <c r="L12" s="4"/>
    </row>
    <row r="13" spans="1:12" ht="20.149999999999999" customHeight="1">
      <c r="A13" s="1584" t="s">
        <v>167</v>
      </c>
      <c r="B13" s="5395" t="s">
        <v>1486</v>
      </c>
      <c r="C13" s="5420"/>
      <c r="D13" s="476" t="s">
        <v>1827</v>
      </c>
      <c r="E13" s="1583"/>
      <c r="F13" s="1583"/>
      <c r="G13" s="1582"/>
      <c r="H13" s="1582"/>
      <c r="I13" s="4"/>
      <c r="J13" s="4"/>
      <c r="K13" s="4"/>
      <c r="L13" s="4"/>
    </row>
    <row r="14" spans="1:12" ht="20.149999999999999" customHeight="1">
      <c r="A14" s="706"/>
      <c r="B14" s="706"/>
      <c r="C14" s="706"/>
      <c r="D14" s="706"/>
      <c r="E14" s="706"/>
      <c r="F14" s="706"/>
      <c r="G14" s="706"/>
      <c r="H14" s="682"/>
    </row>
    <row r="15" spans="1:12" ht="20.149999999999999" customHeight="1">
      <c r="A15" s="686" t="s">
        <v>118</v>
      </c>
      <c r="B15" s="742"/>
      <c r="C15" s="190" t="s">
        <v>180</v>
      </c>
      <c r="D15" s="742"/>
      <c r="E15" s="687" t="s">
        <v>165</v>
      </c>
      <c r="F15" s="743" t="str">
        <f>+A3</f>
        <v>Select Name of Insurer/ Financial Holding Company</v>
      </c>
      <c r="G15" s="743"/>
      <c r="H15" s="743"/>
    </row>
    <row r="16" spans="1:12" ht="20.149999999999999" customHeight="1">
      <c r="A16" s="686"/>
      <c r="B16" s="56"/>
      <c r="C16" s="56"/>
      <c r="D16" s="56"/>
      <c r="E16" s="687"/>
      <c r="F16" s="687"/>
      <c r="G16" s="687"/>
      <c r="H16" s="56"/>
    </row>
    <row r="17" spans="1:8" s="50" customFormat="1" ht="20.149999999999999" customHeight="1">
      <c r="A17" s="686" t="s">
        <v>121</v>
      </c>
      <c r="B17" s="5325">
        <f>+Cover!A15</f>
        <v>0</v>
      </c>
      <c r="C17" s="5410"/>
      <c r="D17" s="681"/>
      <c r="E17" s="53" t="s">
        <v>122</v>
      </c>
      <c r="F17" s="607">
        <f>+Cover!A16</f>
        <v>0</v>
      </c>
      <c r="G17" s="561" t="s">
        <v>123</v>
      </c>
      <c r="H17" s="733">
        <f>+Cover!F16</f>
        <v>0</v>
      </c>
    </row>
    <row r="18" spans="1:8" s="50" customFormat="1" ht="20.149999999999999" customHeight="1">
      <c r="A18" s="686"/>
      <c r="B18" s="189"/>
      <c r="C18" s="189"/>
      <c r="D18" s="189"/>
      <c r="E18" s="53"/>
      <c r="F18" s="53"/>
      <c r="G18" s="53"/>
      <c r="H18" s="189"/>
    </row>
    <row r="19" spans="1:8" s="50" customFormat="1" ht="20.149999999999999" customHeight="1">
      <c r="A19" s="686"/>
      <c r="B19" s="56"/>
      <c r="C19" s="56"/>
      <c r="D19" s="56"/>
      <c r="E19" s="53"/>
      <c r="F19" s="53"/>
      <c r="G19" s="53"/>
      <c r="H19" s="56"/>
    </row>
    <row r="20" spans="1:8" s="50" customFormat="1" ht="20.149999999999999" customHeight="1">
      <c r="A20" s="686" t="s">
        <v>1478</v>
      </c>
      <c r="B20" s="53"/>
      <c r="C20" s="53"/>
      <c r="D20" s="53"/>
      <c r="E20" s="53"/>
      <c r="F20" s="53"/>
      <c r="G20" s="53"/>
      <c r="H20" s="53"/>
    </row>
    <row r="21" spans="1:8" s="50" customFormat="1" ht="20.149999999999999" customHeight="1">
      <c r="A21" s="686"/>
      <c r="B21" s="53"/>
      <c r="C21" s="53"/>
      <c r="D21" s="53"/>
      <c r="E21" s="53"/>
      <c r="F21" s="53"/>
      <c r="G21" s="53"/>
      <c r="H21" s="53"/>
    </row>
    <row r="22" spans="1:8" s="50" customFormat="1" ht="20.149999999999999" customHeight="1">
      <c r="A22" s="57">
        <v>1</v>
      </c>
      <c r="B22" s="687" t="s">
        <v>181</v>
      </c>
      <c r="C22" s="687"/>
      <c r="D22" s="687"/>
      <c r="E22" s="53"/>
      <c r="F22" s="53"/>
      <c r="G22" s="53"/>
      <c r="H22" s="53"/>
    </row>
    <row r="23" spans="1:8" s="50" customFormat="1" ht="20.149999999999999" customHeight="1">
      <c r="A23" s="53"/>
      <c r="B23" s="53"/>
      <c r="C23" s="53"/>
      <c r="D23" s="53"/>
      <c r="E23" s="53"/>
      <c r="F23" s="53"/>
      <c r="G23" s="53"/>
      <c r="H23" s="53"/>
    </row>
    <row r="24" spans="1:8" s="50" customFormat="1" ht="20.149999999999999" customHeight="1">
      <c r="A24" s="57">
        <v>2</v>
      </c>
      <c r="B24" s="687" t="s">
        <v>182</v>
      </c>
      <c r="C24" s="687"/>
      <c r="D24" s="687"/>
      <c r="E24" s="53"/>
      <c r="F24" s="687" t="s">
        <v>183</v>
      </c>
      <c r="G24" s="687"/>
      <c r="H24" s="53"/>
    </row>
    <row r="25" spans="1:8" s="50" customFormat="1" ht="20.149999999999999" customHeight="1">
      <c r="A25" s="53"/>
      <c r="B25" s="687" t="s">
        <v>184</v>
      </c>
      <c r="C25" s="687"/>
      <c r="D25" s="687"/>
      <c r="E25" s="744" t="str">
        <f>+G7</f>
        <v/>
      </c>
      <c r="F25" s="53" t="s">
        <v>1479</v>
      </c>
      <c r="G25" s="53"/>
      <c r="H25" s="53"/>
    </row>
    <row r="26" spans="1:8" s="50" customFormat="1" ht="20.149999999999999" customHeight="1">
      <c r="A26" s="53"/>
      <c r="B26" s="687" t="s">
        <v>185</v>
      </c>
      <c r="C26" s="53" t="s">
        <v>186</v>
      </c>
      <c r="D26" s="687"/>
      <c r="E26" s="53"/>
      <c r="F26" s="53"/>
      <c r="G26" s="53"/>
      <c r="H26" s="53"/>
    </row>
    <row r="27" spans="1:8" s="50" customFormat="1" ht="20.149999999999999" customHeight="1">
      <c r="A27" s="53"/>
      <c r="B27" s="53"/>
      <c r="C27" s="53"/>
      <c r="D27" s="53"/>
      <c r="E27" s="53"/>
      <c r="F27" s="53"/>
      <c r="G27" s="53"/>
      <c r="H27" s="53"/>
    </row>
    <row r="28" spans="1:8" s="50" customFormat="1" ht="20.149999999999999" customHeight="1">
      <c r="A28" s="57">
        <v>3</v>
      </c>
      <c r="B28" s="687" t="s">
        <v>187</v>
      </c>
      <c r="C28" s="687"/>
      <c r="D28" s="687"/>
      <c r="E28" s="744" t="str">
        <f>+G7</f>
        <v/>
      </c>
      <c r="F28" s="53" t="s">
        <v>188</v>
      </c>
      <c r="G28" s="53"/>
      <c r="H28" s="44"/>
    </row>
    <row r="29" spans="1:8" s="50" customFormat="1" ht="20.149999999999999" customHeight="1">
      <c r="A29" s="53"/>
      <c r="B29" s="44" t="s">
        <v>189</v>
      </c>
      <c r="C29" s="53"/>
      <c r="D29" s="53"/>
      <c r="E29" s="53"/>
      <c r="F29" s="53"/>
      <c r="G29" s="53"/>
      <c r="H29" s="53"/>
    </row>
    <row r="30" spans="1:8" s="50" customFormat="1" ht="20.149999999999999" customHeight="1">
      <c r="A30" s="53"/>
      <c r="B30" s="53"/>
      <c r="C30" s="53"/>
      <c r="D30" s="53"/>
      <c r="E30" s="53"/>
      <c r="F30" s="53"/>
      <c r="G30" s="53"/>
      <c r="H30" s="53"/>
    </row>
    <row r="31" spans="1:8" s="50" customFormat="1" ht="20.149999999999999" customHeight="1">
      <c r="A31" s="58" t="s">
        <v>190</v>
      </c>
      <c r="B31" s="59" t="s">
        <v>191</v>
      </c>
      <c r="C31" s="59"/>
      <c r="D31" s="59"/>
      <c r="E31" s="60"/>
      <c r="F31" s="60"/>
      <c r="G31" s="60"/>
      <c r="H31" s="60"/>
    </row>
    <row r="32" spans="1:8" s="50" customFormat="1" ht="20.149999999999999" customHeight="1">
      <c r="A32" s="60"/>
      <c r="B32" s="59" t="s">
        <v>192</v>
      </c>
      <c r="C32" s="59"/>
      <c r="D32" s="59"/>
      <c r="E32" s="59"/>
      <c r="F32" s="59"/>
      <c r="G32" s="59"/>
      <c r="H32" s="60"/>
    </row>
    <row r="33" spans="1:8" s="50" customFormat="1" ht="20.149999999999999" customHeight="1">
      <c r="A33" s="60"/>
      <c r="B33" s="53"/>
      <c r="C33" s="53"/>
      <c r="D33" s="53"/>
      <c r="E33" s="60"/>
      <c r="F33" s="60"/>
      <c r="G33" s="60"/>
      <c r="H33" s="60"/>
    </row>
    <row r="34" spans="1:8" s="50" customFormat="1" ht="20.149999999999999" customHeight="1">
      <c r="A34" s="53"/>
      <c r="B34" s="53"/>
      <c r="C34" s="53"/>
      <c r="D34" s="53"/>
      <c r="E34" s="53"/>
      <c r="F34" s="53"/>
      <c r="G34" s="53"/>
      <c r="H34" s="53"/>
    </row>
    <row r="35" spans="1:8" s="50" customFormat="1" ht="20.149999999999999" customHeight="1">
      <c r="A35" s="53"/>
      <c r="B35" s="53"/>
      <c r="C35" s="53"/>
      <c r="D35" s="53"/>
      <c r="E35" s="53"/>
      <c r="F35" s="53"/>
      <c r="G35" s="53"/>
      <c r="H35" s="53"/>
    </row>
    <row r="36" spans="1:8" s="50" customFormat="1">
      <c r="A36" s="53"/>
      <c r="B36" s="53"/>
      <c r="C36" s="53"/>
      <c r="D36" s="53"/>
      <c r="E36" s="53"/>
      <c r="F36" s="53"/>
      <c r="G36" s="53"/>
      <c r="H36" s="53"/>
    </row>
    <row r="37" spans="1:8" s="50" customFormat="1">
      <c r="A37" s="53"/>
      <c r="B37" s="53"/>
      <c r="C37" s="53"/>
      <c r="D37" s="53"/>
      <c r="E37" s="53"/>
      <c r="F37" s="53"/>
      <c r="G37" s="53"/>
      <c r="H37" s="53"/>
    </row>
    <row r="38" spans="1:8" s="50" customFormat="1">
      <c r="A38" s="53"/>
      <c r="B38" s="53"/>
      <c r="C38" s="53"/>
      <c r="D38" s="53"/>
      <c r="E38" s="53"/>
      <c r="F38" s="53"/>
      <c r="G38" s="53"/>
      <c r="H38" s="53"/>
    </row>
    <row r="39" spans="1:8" s="50" customFormat="1">
      <c r="A39" s="5295" t="s">
        <v>136</v>
      </c>
      <c r="B39" s="5411"/>
      <c r="C39" s="5412"/>
      <c r="D39" s="53"/>
      <c r="E39" s="53"/>
      <c r="F39" s="53"/>
      <c r="G39" s="4406"/>
      <c r="H39" s="53"/>
    </row>
    <row r="40" spans="1:8" s="50" customFormat="1">
      <c r="A40" s="5413" t="s">
        <v>131</v>
      </c>
      <c r="B40" s="5414"/>
      <c r="C40" s="5415"/>
      <c r="D40" s="41"/>
      <c r="E40" s="41"/>
      <c r="F40" s="53"/>
      <c r="G40" s="1618" t="s">
        <v>132</v>
      </c>
      <c r="H40" s="53"/>
    </row>
    <row r="41" spans="1:8" s="50" customFormat="1">
      <c r="A41" s="5419" t="s">
        <v>148</v>
      </c>
      <c r="B41" s="5419"/>
      <c r="C41" s="5419"/>
      <c r="D41" s="41"/>
      <c r="E41" s="41"/>
      <c r="F41" s="11"/>
      <c r="G41" s="4402" t="s">
        <v>2392</v>
      </c>
      <c r="H41" s="53"/>
    </row>
    <row r="42" spans="1:8" s="50" customFormat="1">
      <c r="A42" s="5304" t="s">
        <v>134</v>
      </c>
      <c r="B42" s="5305"/>
      <c r="C42" s="5305"/>
      <c r="D42" s="41"/>
      <c r="E42" s="41"/>
      <c r="F42" s="11"/>
      <c r="G42" s="11"/>
      <c r="H42" s="53"/>
    </row>
    <row r="43" spans="1:8" s="50" customFormat="1">
      <c r="A43" s="688"/>
      <c r="B43" s="670"/>
      <c r="C43" s="670"/>
      <c r="D43" s="41"/>
      <c r="E43" s="41"/>
      <c r="F43" s="11"/>
      <c r="G43" s="11"/>
      <c r="H43" s="53"/>
    </row>
    <row r="44" spans="1:8" s="50" customFormat="1">
      <c r="A44" s="688"/>
      <c r="B44" s="670"/>
      <c r="C44" s="670"/>
      <c r="D44" s="41"/>
      <c r="E44" s="41"/>
      <c r="F44" s="11"/>
      <c r="G44" s="11"/>
      <c r="H44" s="53"/>
    </row>
    <row r="45" spans="1:8" s="50" customFormat="1">
      <c r="A45" s="53"/>
      <c r="B45" s="53"/>
      <c r="C45" s="41"/>
      <c r="D45" s="41"/>
      <c r="E45" s="41"/>
      <c r="F45" s="41"/>
      <c r="G45" s="41"/>
      <c r="H45" s="53"/>
    </row>
    <row r="46" spans="1:8" s="50" customFormat="1">
      <c r="A46" s="5295" t="s">
        <v>136</v>
      </c>
      <c r="B46" s="5411"/>
      <c r="C46" s="5412"/>
      <c r="D46" s="41"/>
      <c r="E46" s="41"/>
      <c r="F46" s="53"/>
      <c r="G46" s="4406"/>
      <c r="H46" s="53"/>
    </row>
    <row r="47" spans="1:8" s="50" customFormat="1">
      <c r="A47" s="5416" t="s">
        <v>131</v>
      </c>
      <c r="B47" s="5417"/>
      <c r="C47" s="5418"/>
      <c r="D47" s="41"/>
      <c r="E47" s="41"/>
      <c r="F47" s="53"/>
      <c r="G47" s="1618" t="s">
        <v>132</v>
      </c>
      <c r="H47" s="53"/>
    </row>
    <row r="48" spans="1:8" s="50" customFormat="1">
      <c r="A48" s="5408" t="s">
        <v>137</v>
      </c>
      <c r="B48" s="5409"/>
      <c r="C48" s="5409"/>
      <c r="D48" s="41"/>
      <c r="E48" s="41"/>
      <c r="F48" s="11"/>
      <c r="G48" s="4402" t="s">
        <v>2392</v>
      </c>
      <c r="H48" s="53"/>
    </row>
    <row r="49" spans="1:8" s="50" customFormat="1">
      <c r="A49" s="44"/>
      <c r="B49" s="44"/>
      <c r="C49" s="41"/>
      <c r="D49" s="41"/>
      <c r="E49" s="41"/>
      <c r="F49" s="41"/>
      <c r="G49" s="41"/>
      <c r="H49" s="41"/>
    </row>
    <row r="50" spans="1:8" s="50" customFormat="1">
      <c r="A50" s="53"/>
      <c r="B50" s="53"/>
      <c r="C50" s="53"/>
      <c r="D50" s="53"/>
      <c r="E50" s="53"/>
      <c r="F50" s="53"/>
      <c r="G50" s="53"/>
      <c r="H50" s="53"/>
    </row>
    <row r="51" spans="1:8" s="50" customFormat="1">
      <c r="A51" s="53"/>
      <c r="B51" s="53"/>
      <c r="C51" s="53"/>
      <c r="D51" s="53"/>
      <c r="E51" s="53"/>
      <c r="F51" s="53"/>
      <c r="G51" s="53"/>
      <c r="H51" s="53"/>
    </row>
    <row r="52" spans="1:8" s="50" customFormat="1" ht="19.5" customHeight="1">
      <c r="A52" s="53"/>
      <c r="B52" s="53"/>
      <c r="C52" s="53"/>
      <c r="D52" s="53"/>
      <c r="E52" s="53"/>
      <c r="F52" s="53"/>
      <c r="G52" s="53"/>
      <c r="H52" s="173" t="str">
        <f>+ToC!E123</f>
        <v xml:space="preserve">Long-Term Annual Return </v>
      </c>
    </row>
    <row r="53" spans="1:8" s="50" customFormat="1" ht="21" customHeight="1">
      <c r="A53" s="53"/>
      <c r="B53" s="53"/>
      <c r="C53" s="53"/>
      <c r="D53" s="53"/>
      <c r="E53" s="53"/>
      <c r="F53" s="53"/>
      <c r="G53" s="53"/>
      <c r="H53" s="173" t="s">
        <v>224</v>
      </c>
    </row>
    <row r="54" spans="1:8" s="50" customFormat="1" ht="24" customHeight="1">
      <c r="A54" s="53"/>
      <c r="B54" s="53"/>
      <c r="C54" s="53"/>
      <c r="D54" s="53"/>
      <c r="E54" s="53"/>
      <c r="F54" s="53"/>
      <c r="G54" s="53"/>
      <c r="H54" s="53"/>
    </row>
    <row r="55" spans="1:8" s="50" customFormat="1" ht="15.75" customHeight="1">
      <c r="A55" s="53"/>
      <c r="B55" s="53"/>
      <c r="C55" s="53"/>
      <c r="D55" s="53"/>
      <c r="E55" s="53"/>
      <c r="F55" s="53"/>
      <c r="G55" s="53"/>
      <c r="H55" s="53"/>
    </row>
    <row r="56" spans="1:8" s="50" customFormat="1" hidden="1">
      <c r="A56" s="209"/>
      <c r="B56" s="209"/>
      <c r="C56" s="209"/>
      <c r="D56" s="209"/>
      <c r="E56" s="209"/>
      <c r="F56" s="209"/>
      <c r="G56" s="209"/>
      <c r="H56" s="209"/>
    </row>
    <row r="57" spans="1:8" s="50" customFormat="1" hidden="1">
      <c r="A57" s="209"/>
      <c r="B57" s="209"/>
      <c r="C57" s="209"/>
      <c r="D57" s="209"/>
      <c r="E57" s="209"/>
      <c r="F57" s="209"/>
      <c r="G57" s="209"/>
      <c r="H57" s="209"/>
    </row>
    <row r="58" spans="1:8" s="50" customFormat="1" hidden="1">
      <c r="A58" s="209"/>
      <c r="B58" s="209"/>
      <c r="C58" s="209"/>
      <c r="D58" s="209"/>
      <c r="E58" s="209"/>
      <c r="F58" s="209"/>
      <c r="G58" s="209"/>
      <c r="H58" s="209"/>
    </row>
    <row r="59" spans="1:8" s="50" customFormat="1" hidden="1">
      <c r="A59" s="209"/>
      <c r="B59" s="209"/>
      <c r="C59" s="209"/>
      <c r="D59" s="209"/>
      <c r="E59" s="209"/>
      <c r="F59" s="209"/>
      <c r="G59" s="209"/>
      <c r="H59" s="209"/>
    </row>
    <row r="60" spans="1:8" s="50" customFormat="1" hidden="1">
      <c r="A60" s="209"/>
      <c r="B60" s="209"/>
      <c r="C60" s="209"/>
      <c r="D60" s="209"/>
      <c r="E60" s="209"/>
      <c r="F60" s="209"/>
      <c r="G60" s="209"/>
      <c r="H60" s="209"/>
    </row>
    <row r="61" spans="1:8" s="50" customFormat="1" hidden="1">
      <c r="A61" s="209"/>
      <c r="B61" s="209"/>
      <c r="C61" s="209"/>
      <c r="D61" s="209"/>
      <c r="E61" s="209"/>
      <c r="F61" s="209"/>
      <c r="G61" s="209"/>
      <c r="H61" s="209"/>
    </row>
    <row r="62" spans="1:8" s="50" customFormat="1" hidden="1">
      <c r="A62" s="209"/>
      <c r="B62" s="209"/>
      <c r="C62" s="209"/>
      <c r="D62" s="209"/>
      <c r="E62" s="209"/>
      <c r="F62" s="209"/>
      <c r="G62" s="209"/>
      <c r="H62" s="209"/>
    </row>
    <row r="63" spans="1:8" s="50" customFormat="1" hidden="1">
      <c r="A63" s="209"/>
      <c r="B63" s="209"/>
      <c r="C63" s="209"/>
      <c r="D63" s="209"/>
      <c r="E63" s="209"/>
      <c r="F63" s="209"/>
      <c r="G63" s="209"/>
      <c r="H63" s="209"/>
    </row>
    <row r="64" spans="1:8" s="50" customFormat="1" hidden="1">
      <c r="A64" s="209"/>
      <c r="B64" s="209"/>
      <c r="C64" s="209"/>
      <c r="D64" s="209"/>
      <c r="E64" s="209"/>
      <c r="F64" s="209"/>
      <c r="G64" s="209"/>
      <c r="H64" s="209"/>
    </row>
    <row r="65" s="50" customFormat="1" hidden="1"/>
    <row r="66" s="50" customFormat="1" hidden="1"/>
    <row r="67" s="50" customFormat="1" hidden="1"/>
    <row r="68" s="50" customFormat="1" hidden="1"/>
  </sheetData>
  <sheetProtection algorithmName="SHA-512" hashValue="ZWi6PB+IdpP6jLKGJSrjixhG3tNZDCOhDrRXsTyUbPgptQJeIR+Q9KAdzgQGfWnyDahMGWXt6CXdRDpzVsM6Ww==" saltValue="9aWlAibtxDRPkHAnWVWX4g==" spinCount="100000" sheet="1" objects="1" scenarios="1"/>
  <mergeCells count="13">
    <mergeCell ref="A48:C48"/>
    <mergeCell ref="A1:H1"/>
    <mergeCell ref="A10:H10"/>
    <mergeCell ref="B17:C17"/>
    <mergeCell ref="G7:H7"/>
    <mergeCell ref="A39:C39"/>
    <mergeCell ref="A40:C40"/>
    <mergeCell ref="A42:C42"/>
    <mergeCell ref="A46:C46"/>
    <mergeCell ref="A47:C47"/>
    <mergeCell ref="A41:C41"/>
    <mergeCell ref="B13:C13"/>
    <mergeCell ref="A9:H9"/>
  </mergeCells>
  <hyperlinks>
    <hyperlink ref="A1:H1" location="ToC!A1" display="ToC!A1"/>
  </hyperlinks>
  <pageMargins left="0.7" right="0.7" top="0.75" bottom="0.75" header="0.3" footer="0.3"/>
  <pageSetup paperSize="5" scale="51" orientation="portrait" r:id="rId1"/>
  <colBreaks count="2" manualBreakCount="2">
    <brk id="188" max="1048575" man="1"/>
    <brk id="35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7030A0"/>
  </sheetPr>
  <dimension ref="A1:F55"/>
  <sheetViews>
    <sheetView showZeros="0" zoomScale="80" zoomScaleNormal="80" workbookViewId="0">
      <selection activeCell="D16" sqref="D16"/>
    </sheetView>
  </sheetViews>
  <sheetFormatPr defaultColWidth="0" defaultRowHeight="12.5" zeroHeight="1"/>
  <cols>
    <col min="1" max="3" width="33.765625" style="1439" customWidth="1"/>
    <col min="4" max="5" width="19.765625" style="1439" customWidth="1"/>
    <col min="6" max="6" width="25.765625" style="1439" customWidth="1"/>
    <col min="7" max="16384" width="8.765625" style="1439" hidden="1"/>
  </cols>
  <sheetData>
    <row r="1" spans="1:6" ht="13">
      <c r="A1" s="5374">
        <v>10.009</v>
      </c>
      <c r="B1" s="5374"/>
      <c r="C1" s="5374"/>
      <c r="D1" s="5374"/>
      <c r="E1" s="5374"/>
      <c r="F1" s="5374"/>
    </row>
    <row r="2" spans="1:6" ht="14">
      <c r="A2" s="21"/>
      <c r="B2" s="21"/>
      <c r="C2" s="21"/>
      <c r="D2" s="21"/>
      <c r="E2" s="21"/>
      <c r="F2" s="1547" t="s">
        <v>1788</v>
      </c>
    </row>
    <row r="3" spans="1:6" ht="14">
      <c r="A3" s="381" t="str">
        <f>+Cover!A14</f>
        <v>Select Name of Insurer/ Financial Holding Company</v>
      </c>
      <c r="B3" s="381"/>
      <c r="C3" s="381"/>
      <c r="D3" s="382"/>
      <c r="E3" s="22"/>
      <c r="F3" s="22"/>
    </row>
    <row r="4" spans="1:6" ht="14">
      <c r="A4" s="23" t="str">
        <f>+ToC!A3</f>
        <v>Insurer/Financial Holding Company</v>
      </c>
      <c r="B4" s="23"/>
      <c r="C4" s="23"/>
      <c r="D4" s="23"/>
      <c r="E4" s="31"/>
      <c r="F4" s="22"/>
    </row>
    <row r="5" spans="1:6" ht="14">
      <c r="A5" s="21"/>
      <c r="B5" s="21"/>
      <c r="C5" s="21"/>
      <c r="D5" s="21"/>
      <c r="E5" s="21"/>
      <c r="F5" s="21"/>
    </row>
    <row r="6" spans="1:6" ht="14">
      <c r="A6" s="23" t="str">
        <f>+ToC!A5</f>
        <v>Long-Term Insurers Annual Return</v>
      </c>
      <c r="B6" s="23"/>
      <c r="C6" s="23"/>
      <c r="D6" s="23"/>
      <c r="E6" s="21"/>
      <c r="F6" s="21"/>
    </row>
    <row r="7" spans="1:6" ht="14">
      <c r="A7" s="23" t="str">
        <f>+ToC!A6</f>
        <v>For Year Ended:</v>
      </c>
      <c r="B7" s="23"/>
      <c r="C7" s="23"/>
      <c r="D7" s="23"/>
      <c r="E7" s="21"/>
      <c r="F7" s="2555" t="str">
        <f>IF(+Cover!$A$23="","",+Cover!$A$23)</f>
        <v/>
      </c>
    </row>
    <row r="8" spans="1:6" ht="14">
      <c r="A8" s="21"/>
      <c r="B8" s="21"/>
      <c r="C8" s="21"/>
      <c r="D8" s="21"/>
      <c r="E8" s="21"/>
      <c r="F8" s="21"/>
    </row>
    <row r="9" spans="1:6" ht="14">
      <c r="A9" s="5334" t="s">
        <v>225</v>
      </c>
      <c r="B9" s="5334"/>
      <c r="C9" s="5334"/>
      <c r="D9" s="5306"/>
      <c r="E9" s="5306"/>
      <c r="F9" s="5306"/>
    </row>
    <row r="10" spans="1:6" ht="14.5" thickBot="1">
      <c r="A10" s="21"/>
      <c r="B10" s="21"/>
      <c r="C10" s="21"/>
      <c r="D10" s="21"/>
      <c r="E10" s="21"/>
      <c r="F10" s="21"/>
    </row>
    <row r="11" spans="1:6" ht="44.65" customHeight="1" thickTop="1">
      <c r="A11" s="2703" t="s">
        <v>226</v>
      </c>
      <c r="B11" s="2704" t="s">
        <v>227</v>
      </c>
      <c r="C11" s="2704" t="s">
        <v>228</v>
      </c>
      <c r="D11" s="2705" t="s">
        <v>2168</v>
      </c>
      <c r="E11" s="544" t="s">
        <v>2221</v>
      </c>
      <c r="F11" s="2706" t="s">
        <v>2169</v>
      </c>
    </row>
    <row r="12" spans="1:6" ht="20.149999999999999" customHeight="1">
      <c r="A12" s="754"/>
      <c r="B12" s="755"/>
      <c r="C12" s="755"/>
      <c r="D12" s="756" t="s">
        <v>229</v>
      </c>
      <c r="E12" s="757" t="s">
        <v>230</v>
      </c>
      <c r="F12" s="757" t="s">
        <v>230</v>
      </c>
    </row>
    <row r="13" spans="1:6" ht="20.149999999999999" customHeight="1">
      <c r="A13" s="758"/>
      <c r="B13" s="759"/>
      <c r="C13" s="759"/>
      <c r="D13" s="4409"/>
      <c r="E13" s="760"/>
      <c r="F13" s="761"/>
    </row>
    <row r="14" spans="1:6" ht="20.149999999999999" customHeight="1">
      <c r="A14" s="762"/>
      <c r="B14" s="763"/>
      <c r="C14" s="763"/>
      <c r="D14" s="4409"/>
      <c r="E14" s="760"/>
      <c r="F14" s="761"/>
    </row>
    <row r="15" spans="1:6" ht="20.149999999999999" customHeight="1">
      <c r="A15" s="762"/>
      <c r="B15" s="763"/>
      <c r="C15" s="763"/>
      <c r="D15" s="4409"/>
      <c r="E15" s="760"/>
      <c r="F15" s="761"/>
    </row>
    <row r="16" spans="1:6" ht="20.149999999999999" customHeight="1">
      <c r="A16" s="762"/>
      <c r="B16" s="763"/>
      <c r="C16" s="763"/>
      <c r="D16" s="4409"/>
      <c r="E16" s="760"/>
      <c r="F16" s="761"/>
    </row>
    <row r="17" spans="1:6" ht="20.149999999999999" customHeight="1">
      <c r="A17" s="762"/>
      <c r="B17" s="763"/>
      <c r="C17" s="763"/>
      <c r="D17" s="4409"/>
      <c r="E17" s="760"/>
      <c r="F17" s="761"/>
    </row>
    <row r="18" spans="1:6" ht="20.149999999999999" customHeight="1">
      <c r="A18" s="762"/>
      <c r="B18" s="763"/>
      <c r="C18" s="763"/>
      <c r="D18" s="4409"/>
      <c r="E18" s="760"/>
      <c r="F18" s="761"/>
    </row>
    <row r="19" spans="1:6" ht="20.149999999999999" customHeight="1">
      <c r="A19" s="762"/>
      <c r="B19" s="763"/>
      <c r="C19" s="763"/>
      <c r="D19" s="4409"/>
      <c r="E19" s="760"/>
      <c r="F19" s="761"/>
    </row>
    <row r="20" spans="1:6" ht="20.149999999999999" customHeight="1">
      <c r="A20" s="762"/>
      <c r="B20" s="763"/>
      <c r="C20" s="763"/>
      <c r="D20" s="4409"/>
      <c r="E20" s="760"/>
      <c r="F20" s="761"/>
    </row>
    <row r="21" spans="1:6" ht="20.149999999999999" customHeight="1">
      <c r="A21" s="762"/>
      <c r="B21" s="763"/>
      <c r="C21" s="763"/>
      <c r="D21" s="4409"/>
      <c r="E21" s="760"/>
      <c r="F21" s="761"/>
    </row>
    <row r="22" spans="1:6" ht="20.149999999999999" customHeight="1">
      <c r="A22" s="762"/>
      <c r="B22" s="763"/>
      <c r="C22" s="763"/>
      <c r="D22" s="4409"/>
      <c r="E22" s="760"/>
      <c r="F22" s="761"/>
    </row>
    <row r="23" spans="1:6" ht="20.149999999999999" customHeight="1">
      <c r="A23" s="762"/>
      <c r="B23" s="763"/>
      <c r="C23" s="763"/>
      <c r="D23" s="4409"/>
      <c r="E23" s="760"/>
      <c r="F23" s="761"/>
    </row>
    <row r="24" spans="1:6" ht="20.149999999999999" customHeight="1">
      <c r="A24" s="762"/>
      <c r="B24" s="763"/>
      <c r="C24" s="763"/>
      <c r="D24" s="4409"/>
      <c r="E24" s="760"/>
      <c r="F24" s="761"/>
    </row>
    <row r="25" spans="1:6" ht="20.149999999999999" customHeight="1">
      <c r="A25" s="762"/>
      <c r="B25" s="763"/>
      <c r="C25" s="763"/>
      <c r="D25" s="4409"/>
      <c r="E25" s="760"/>
      <c r="F25" s="761"/>
    </row>
    <row r="26" spans="1:6" ht="20.149999999999999" customHeight="1">
      <c r="A26" s="762"/>
      <c r="B26" s="763"/>
      <c r="C26" s="763"/>
      <c r="D26" s="4409"/>
      <c r="E26" s="760"/>
      <c r="F26" s="761"/>
    </row>
    <row r="27" spans="1:6" ht="20.149999999999999" customHeight="1">
      <c r="A27" s="762"/>
      <c r="B27" s="763"/>
      <c r="C27" s="763"/>
      <c r="D27" s="4409"/>
      <c r="E27" s="760"/>
      <c r="F27" s="761"/>
    </row>
    <row r="28" spans="1:6" ht="20.149999999999999" customHeight="1">
      <c r="A28" s="762"/>
      <c r="B28" s="763"/>
      <c r="C28" s="763"/>
      <c r="D28" s="4409"/>
      <c r="E28" s="760"/>
      <c r="F28" s="761"/>
    </row>
    <row r="29" spans="1:6" ht="20.149999999999999" customHeight="1">
      <c r="A29" s="762"/>
      <c r="B29" s="763"/>
      <c r="C29" s="763"/>
      <c r="D29" s="4409"/>
      <c r="E29" s="760"/>
      <c r="F29" s="761"/>
    </row>
    <row r="30" spans="1:6" ht="20.149999999999999" customHeight="1">
      <c r="A30" s="762"/>
      <c r="B30" s="763"/>
      <c r="C30" s="763"/>
      <c r="D30" s="4409"/>
      <c r="E30" s="760"/>
      <c r="F30" s="761"/>
    </row>
    <row r="31" spans="1:6" ht="20.149999999999999" customHeight="1">
      <c r="A31" s="762"/>
      <c r="B31" s="763"/>
      <c r="C31" s="763"/>
      <c r="D31" s="4409"/>
      <c r="E31" s="760"/>
      <c r="F31" s="761"/>
    </row>
    <row r="32" spans="1:6" ht="20.149999999999999" customHeight="1">
      <c r="A32" s="762"/>
      <c r="B32" s="763"/>
      <c r="C32" s="763"/>
      <c r="D32" s="4409"/>
      <c r="E32" s="760"/>
      <c r="F32" s="761"/>
    </row>
    <row r="33" spans="1:6" ht="20.149999999999999" customHeight="1">
      <c r="A33" s="762"/>
      <c r="B33" s="763"/>
      <c r="C33" s="763"/>
      <c r="D33" s="4409"/>
      <c r="E33" s="760"/>
      <c r="F33" s="761"/>
    </row>
    <row r="34" spans="1:6" ht="20.149999999999999" customHeight="1">
      <c r="A34" s="762"/>
      <c r="B34" s="763"/>
      <c r="C34" s="763"/>
      <c r="D34" s="4409"/>
      <c r="E34" s="760"/>
      <c r="F34" s="761"/>
    </row>
    <row r="35" spans="1:6" ht="20.149999999999999" customHeight="1">
      <c r="A35" s="762"/>
      <c r="B35" s="763"/>
      <c r="C35" s="763"/>
      <c r="D35" s="4409"/>
      <c r="E35" s="760"/>
      <c r="F35" s="761"/>
    </row>
    <row r="36" spans="1:6" ht="20.149999999999999" customHeight="1">
      <c r="A36" s="758"/>
      <c r="B36" s="759"/>
      <c r="C36" s="759"/>
      <c r="D36" s="4409"/>
      <c r="E36" s="760"/>
      <c r="F36" s="761"/>
    </row>
    <row r="37" spans="1:6" ht="20.149999999999999" customHeight="1">
      <c r="A37" s="758"/>
      <c r="B37" s="759"/>
      <c r="C37" s="759"/>
      <c r="D37" s="4409"/>
      <c r="E37" s="760"/>
      <c r="F37" s="761"/>
    </row>
    <row r="38" spans="1:6" ht="20.149999999999999" customHeight="1">
      <c r="A38" s="758"/>
      <c r="B38" s="759"/>
      <c r="C38" s="759"/>
      <c r="D38" s="4409"/>
      <c r="E38" s="760"/>
      <c r="F38" s="761"/>
    </row>
    <row r="39" spans="1:6" ht="20.149999999999999" customHeight="1">
      <c r="A39" s="758"/>
      <c r="B39" s="759"/>
      <c r="C39" s="759"/>
      <c r="D39" s="4409"/>
      <c r="E39" s="760"/>
      <c r="F39" s="761"/>
    </row>
    <row r="40" spans="1:6" ht="20.149999999999999" customHeight="1">
      <c r="A40" s="758"/>
      <c r="B40" s="759"/>
      <c r="C40" s="759"/>
      <c r="D40" s="4409"/>
      <c r="E40" s="760"/>
      <c r="F40" s="761"/>
    </row>
    <row r="41" spans="1:6" ht="20.149999999999999" customHeight="1">
      <c r="A41" s="758"/>
      <c r="B41" s="759"/>
      <c r="C41" s="759"/>
      <c r="D41" s="4409"/>
      <c r="E41" s="760"/>
      <c r="F41" s="761"/>
    </row>
    <row r="42" spans="1:6" ht="20.149999999999999" customHeight="1">
      <c r="A42" s="758"/>
      <c r="B42" s="759"/>
      <c r="C42" s="759"/>
      <c r="D42" s="4409"/>
      <c r="E42" s="760"/>
      <c r="F42" s="761"/>
    </row>
    <row r="43" spans="1:6" ht="20.149999999999999" customHeight="1">
      <c r="A43" s="758"/>
      <c r="B43" s="759"/>
      <c r="C43" s="759"/>
      <c r="D43" s="4409"/>
      <c r="E43" s="760"/>
      <c r="F43" s="761"/>
    </row>
    <row r="44" spans="1:6" ht="20.149999999999999" customHeight="1">
      <c r="A44" s="758"/>
      <c r="B44" s="759"/>
      <c r="C44" s="759"/>
      <c r="D44" s="4409"/>
      <c r="E44" s="760"/>
      <c r="F44" s="761"/>
    </row>
    <row r="45" spans="1:6" ht="20.149999999999999" customHeight="1">
      <c r="A45" s="758"/>
      <c r="B45" s="759"/>
      <c r="C45" s="759"/>
      <c r="D45" s="4409"/>
      <c r="E45" s="760"/>
      <c r="F45" s="761"/>
    </row>
    <row r="46" spans="1:6" ht="20.149999999999999" customHeight="1">
      <c r="A46" s="758"/>
      <c r="B46" s="759"/>
      <c r="C46" s="759"/>
      <c r="D46" s="4409"/>
      <c r="E46" s="760"/>
      <c r="F46" s="761"/>
    </row>
    <row r="47" spans="1:6" ht="20.149999999999999" customHeight="1">
      <c r="A47" s="758"/>
      <c r="B47" s="759"/>
      <c r="C47" s="759"/>
      <c r="D47" s="4409"/>
      <c r="E47" s="760"/>
      <c r="F47" s="761"/>
    </row>
    <row r="48" spans="1:6" ht="20.149999999999999" customHeight="1">
      <c r="A48" s="758"/>
      <c r="B48" s="759"/>
      <c r="C48" s="759"/>
      <c r="D48" s="4409"/>
      <c r="E48" s="760"/>
      <c r="F48" s="761"/>
    </row>
    <row r="49" spans="1:6" ht="20.149999999999999" customHeight="1" thickBot="1">
      <c r="A49" s="764"/>
      <c r="B49" s="765"/>
      <c r="C49" s="765"/>
      <c r="D49" s="4410"/>
      <c r="E49" s="766"/>
      <c r="F49" s="767"/>
    </row>
    <row r="50" spans="1:6" ht="14.5" thickTop="1">
      <c r="A50" s="21"/>
      <c r="B50" s="21"/>
      <c r="C50" s="21"/>
      <c r="D50" s="21"/>
      <c r="E50" s="21"/>
      <c r="F50" s="21"/>
    </row>
    <row r="51" spans="1:6" ht="14">
      <c r="A51" s="21"/>
      <c r="B51" s="21"/>
      <c r="C51" s="21"/>
      <c r="D51" s="21"/>
      <c r="E51" s="21"/>
      <c r="F51" s="35" t="str">
        <f>+ToC!E123</f>
        <v xml:space="preserve">Long-Term Annual Return </v>
      </c>
    </row>
    <row r="52" spans="1:6" ht="14">
      <c r="A52" s="21"/>
      <c r="B52" s="21"/>
      <c r="C52" s="21"/>
      <c r="D52" s="21"/>
      <c r="E52" s="21"/>
      <c r="F52" s="30" t="s">
        <v>231</v>
      </c>
    </row>
    <row r="53" spans="1:6" ht="14">
      <c r="A53" s="21"/>
      <c r="B53" s="21"/>
      <c r="C53" s="21"/>
      <c r="D53" s="21"/>
      <c r="E53" s="21"/>
      <c r="F53" s="21"/>
    </row>
    <row r="54" spans="1:6" hidden="1"/>
    <row r="55" spans="1:6" hidden="1"/>
  </sheetData>
  <sheetProtection algorithmName="SHA-512" hashValue="FhrDJXMD2dG0MwF5BMdIbmc4gSaeL6VHaOw15LOSMttcqH5FmpBxmlaZsn1Fxcfoisp+PgcH7cBqgO2Y1A8MxQ==" saltValue="PBeMJv10mbcTx0Ylxf073g==" spinCount="100000" sheet="1" objects="1" scenarios="1"/>
  <mergeCells count="2">
    <mergeCell ref="A1:F1"/>
    <mergeCell ref="A9:F9"/>
  </mergeCells>
  <hyperlinks>
    <hyperlink ref="A1:F1" location="ToC!A1" display="ToC!A1"/>
  </hyperlinks>
  <pageMargins left="0.4" right="0" top="0.5" bottom="0.3" header="0.3" footer="0.3"/>
  <pageSetup scale="56"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XFC83"/>
  <sheetViews>
    <sheetView showZeros="0" zoomScale="70" zoomScaleNormal="70" workbookViewId="0">
      <selection activeCell="D16" sqref="D16"/>
    </sheetView>
  </sheetViews>
  <sheetFormatPr defaultColWidth="0" defaultRowHeight="12.5" zeroHeight="1"/>
  <cols>
    <col min="1" max="1" width="8.765625" style="1439" customWidth="1"/>
    <col min="2" max="2" width="22.765625" style="1439" customWidth="1"/>
    <col min="3" max="3" width="12.765625" style="1439" customWidth="1"/>
    <col min="4" max="4" width="25.765625" style="1439" customWidth="1"/>
    <col min="5" max="5" width="19.23046875" style="1439" customWidth="1"/>
    <col min="6" max="6" width="14.23046875" style="1439" customWidth="1"/>
    <col min="7" max="7" width="15.765625" style="1439" customWidth="1"/>
    <col min="8" max="8" width="11.3046875" style="1439" customWidth="1"/>
    <col min="9" max="12" width="8.765625" style="1439" hidden="1" customWidth="1"/>
    <col min="13" max="13" width="10.4609375" style="1439" hidden="1" customWidth="1"/>
    <col min="14" max="14" width="8.765625" style="1439" hidden="1" customWidth="1"/>
    <col min="15" max="15" width="29.07421875" style="1439" hidden="1" customWidth="1"/>
    <col min="16" max="16383" width="8.765625" style="1439" hidden="1"/>
    <col min="16384" max="16384" width="0.23046875" style="1439" customWidth="1"/>
  </cols>
  <sheetData>
    <row r="1" spans="1:15" ht="15.5">
      <c r="A1" s="5421" t="s">
        <v>232</v>
      </c>
      <c r="B1" s="5421"/>
      <c r="C1" s="5421"/>
      <c r="D1" s="5421"/>
      <c r="E1" s="5421"/>
      <c r="F1" s="5421"/>
      <c r="G1" s="5421"/>
      <c r="H1" s="5421"/>
      <c r="I1" s="4"/>
      <c r="J1" s="4"/>
      <c r="K1" s="4"/>
      <c r="L1" s="4"/>
      <c r="M1" s="4"/>
      <c r="N1" s="4"/>
      <c r="O1" s="4"/>
    </row>
    <row r="2" spans="1:15" ht="15.5">
      <c r="A2" s="21"/>
      <c r="B2" s="696"/>
      <c r="C2" s="696"/>
      <c r="D2" s="696"/>
      <c r="E2" s="696"/>
      <c r="F2" s="696"/>
      <c r="G2" s="678" t="s">
        <v>233</v>
      </c>
      <c r="H2" s="679"/>
      <c r="I2" s="4"/>
      <c r="J2" s="4"/>
      <c r="K2" s="4"/>
      <c r="L2" s="4"/>
      <c r="M2" s="4"/>
      <c r="N2" s="4"/>
      <c r="O2" s="4"/>
    </row>
    <row r="3" spans="1:15" ht="15.5">
      <c r="A3" s="385" t="str">
        <f>+Cover!A14</f>
        <v>Select Name of Insurer/ Financial Holding Company</v>
      </c>
      <c r="B3" s="382"/>
      <c r="C3" s="382"/>
      <c r="D3" s="384"/>
      <c r="E3" s="29"/>
      <c r="F3" s="29"/>
      <c r="G3" s="208"/>
      <c r="H3" s="21"/>
      <c r="I3" s="4"/>
      <c r="J3" s="4"/>
      <c r="K3" s="4"/>
      <c r="L3" s="4"/>
      <c r="M3" s="4"/>
      <c r="N3" s="4"/>
      <c r="O3" s="4"/>
    </row>
    <row r="4" spans="1:15" ht="15.5">
      <c r="A4" s="386" t="str">
        <f>+ToC!A3</f>
        <v>Insurer/Financial Holding Company</v>
      </c>
      <c r="B4" s="21"/>
      <c r="C4" s="21"/>
      <c r="D4" s="29"/>
      <c r="E4" s="29"/>
      <c r="F4" s="29"/>
      <c r="G4" s="29"/>
      <c r="H4" s="21"/>
      <c r="I4" s="4"/>
      <c r="J4" s="4"/>
      <c r="K4" s="4"/>
      <c r="L4" s="4"/>
      <c r="M4" s="4"/>
      <c r="N4" s="4"/>
      <c r="O4" s="4"/>
    </row>
    <row r="5" spans="1:15" ht="15.5">
      <c r="A5" s="386"/>
      <c r="B5" s="21"/>
      <c r="C5" s="21"/>
      <c r="D5" s="29"/>
      <c r="E5" s="29"/>
      <c r="F5" s="29"/>
      <c r="G5" s="29"/>
      <c r="H5" s="21"/>
      <c r="I5" s="4"/>
      <c r="J5" s="4"/>
      <c r="K5" s="4"/>
      <c r="L5" s="4"/>
      <c r="M5" s="4"/>
      <c r="N5" s="4"/>
      <c r="O5" s="4"/>
    </row>
    <row r="6" spans="1:15" ht="15.5">
      <c r="A6" s="386" t="str">
        <f>+ToC!A5</f>
        <v>Long-Term Insurers Annual Return</v>
      </c>
      <c r="B6" s="21"/>
      <c r="C6" s="21"/>
      <c r="D6" s="29"/>
      <c r="E6" s="29"/>
      <c r="F6" s="29"/>
      <c r="G6" s="29"/>
      <c r="H6" s="21"/>
      <c r="I6" s="4"/>
      <c r="J6" s="4"/>
      <c r="K6" s="4"/>
      <c r="L6" s="4"/>
      <c r="M6" s="4"/>
      <c r="N6" s="4"/>
      <c r="O6" s="4"/>
    </row>
    <row r="7" spans="1:15" ht="15.5">
      <c r="A7" s="23" t="str">
        <f>+ToC!A6</f>
        <v>For Year Ended:</v>
      </c>
      <c r="B7" s="21"/>
      <c r="C7" s="21"/>
      <c r="D7" s="29"/>
      <c r="E7" s="29"/>
      <c r="F7" s="32"/>
      <c r="G7" s="2402" t="str">
        <f>IF(+Cover!$A$23="","",+Cover!$A$23)</f>
        <v/>
      </c>
      <c r="H7" s="21"/>
      <c r="I7" s="4"/>
      <c r="J7" s="4"/>
      <c r="K7" s="4"/>
      <c r="L7" s="4"/>
      <c r="M7" s="4"/>
      <c r="N7" s="4"/>
      <c r="O7" s="4"/>
    </row>
    <row r="8" spans="1:15" ht="15.5">
      <c r="A8" s="34"/>
      <c r="B8" s="29"/>
      <c r="C8" s="29"/>
      <c r="D8" s="29"/>
      <c r="E8" s="29"/>
      <c r="F8" s="29"/>
      <c r="G8" s="29"/>
      <c r="H8" s="40"/>
      <c r="I8" s="4"/>
      <c r="J8" s="4"/>
      <c r="K8" s="4"/>
      <c r="L8" s="4"/>
      <c r="M8" s="4"/>
      <c r="N8" s="4"/>
      <c r="O8" s="4"/>
    </row>
    <row r="9" spans="1:15" ht="15.5">
      <c r="A9" s="5334" t="s">
        <v>234</v>
      </c>
      <c r="B9" s="5334"/>
      <c r="C9" s="5334"/>
      <c r="D9" s="5334"/>
      <c r="E9" s="5334"/>
      <c r="F9" s="5334"/>
      <c r="G9" s="5334"/>
      <c r="H9" s="5334"/>
      <c r="I9" s="4"/>
      <c r="J9" s="4"/>
      <c r="K9" s="4"/>
      <c r="L9" s="4"/>
      <c r="M9" s="4"/>
      <c r="N9" s="4"/>
      <c r="O9" s="4"/>
    </row>
    <row r="10" spans="1:15" ht="15.5">
      <c r="A10" s="29"/>
      <c r="B10" s="29"/>
      <c r="C10" s="29"/>
      <c r="D10" s="29"/>
      <c r="E10" s="29"/>
      <c r="F10" s="29"/>
      <c r="G10" s="29"/>
      <c r="H10" s="29"/>
      <c r="I10" s="4"/>
      <c r="J10" s="4"/>
      <c r="K10" s="4"/>
      <c r="L10" s="4"/>
      <c r="M10" s="4"/>
      <c r="N10" s="4"/>
      <c r="O10" s="563" t="s">
        <v>235</v>
      </c>
    </row>
    <row r="11" spans="1:15" ht="70">
      <c r="A11" s="768"/>
      <c r="B11" s="664" t="s">
        <v>2040</v>
      </c>
      <c r="C11" s="769" t="s">
        <v>236</v>
      </c>
      <c r="D11" s="665" t="s">
        <v>204</v>
      </c>
      <c r="E11" s="666" t="s">
        <v>237</v>
      </c>
      <c r="F11" s="769" t="s">
        <v>238</v>
      </c>
      <c r="G11" s="666" t="s">
        <v>239</v>
      </c>
      <c r="H11" s="667" t="s">
        <v>240</v>
      </c>
      <c r="I11" s="4"/>
      <c r="J11" s="4"/>
      <c r="K11" s="4"/>
      <c r="L11" s="4"/>
      <c r="M11" s="4"/>
      <c r="N11" s="4"/>
      <c r="O11" s="1484" t="s">
        <v>241</v>
      </c>
    </row>
    <row r="12" spans="1:15" ht="15.5">
      <c r="A12" s="480"/>
      <c r="B12" s="525" t="s">
        <v>242</v>
      </c>
      <c r="C12" s="532" t="s">
        <v>243</v>
      </c>
      <c r="D12" s="531" t="s">
        <v>244</v>
      </c>
      <c r="E12" s="531" t="s">
        <v>245</v>
      </c>
      <c r="F12" s="532" t="s">
        <v>246</v>
      </c>
      <c r="G12" s="531" t="s">
        <v>247</v>
      </c>
      <c r="H12" s="770" t="s">
        <v>248</v>
      </c>
      <c r="I12" s="4"/>
      <c r="J12" s="4"/>
      <c r="K12" s="4"/>
      <c r="L12" s="4"/>
      <c r="M12" s="4"/>
      <c r="N12" s="4"/>
      <c r="O12" s="1484" t="s">
        <v>249</v>
      </c>
    </row>
    <row r="13" spans="1:15" ht="20.149999999999999" customHeight="1">
      <c r="A13" s="771" t="s">
        <v>250</v>
      </c>
      <c r="B13" s="772"/>
      <c r="C13" s="773"/>
      <c r="D13" s="772"/>
      <c r="E13" s="772"/>
      <c r="F13" s="773"/>
      <c r="G13" s="772"/>
      <c r="H13" s="772"/>
      <c r="I13" s="4"/>
      <c r="J13" s="4"/>
      <c r="K13" s="4"/>
      <c r="L13" s="4"/>
      <c r="M13" s="523"/>
      <c r="N13" s="4"/>
      <c r="O13" s="1484" t="s">
        <v>29</v>
      </c>
    </row>
    <row r="14" spans="1:15" ht="15.5">
      <c r="A14" s="640" t="s">
        <v>251</v>
      </c>
      <c r="B14" s="1481"/>
      <c r="C14" s="774"/>
      <c r="D14" s="1481"/>
      <c r="E14" s="526"/>
      <c r="F14" s="775"/>
      <c r="G14" s="527"/>
      <c r="H14" s="776" t="str">
        <f>IFERROR(IF((G14/$G$64)&gt;0,(G14/$G$64),0),"")</f>
        <v/>
      </c>
      <c r="I14" s="4"/>
      <c r="J14" s="4"/>
      <c r="K14" s="4"/>
      <c r="L14" s="4"/>
      <c r="M14" s="524" t="s">
        <v>252</v>
      </c>
      <c r="N14" s="4"/>
      <c r="O14" s="1484" t="s">
        <v>253</v>
      </c>
    </row>
    <row r="15" spans="1:15" ht="15.5">
      <c r="A15" s="640" t="s">
        <v>254</v>
      </c>
      <c r="B15" s="1481"/>
      <c r="C15" s="774"/>
      <c r="D15" s="1481"/>
      <c r="E15" s="526"/>
      <c r="F15" s="775"/>
      <c r="G15" s="527"/>
      <c r="H15" s="776" t="str">
        <f t="shared" ref="H15:H63" si="0">IFERROR(IF((G15/$G$64)&gt;0,(G15/$G$64),0),"")</f>
        <v/>
      </c>
      <c r="I15" s="4"/>
      <c r="J15" s="4"/>
      <c r="K15" s="4"/>
      <c r="L15" s="4"/>
      <c r="M15" s="524" t="s">
        <v>255</v>
      </c>
      <c r="N15" s="4"/>
      <c r="O15" s="1484" t="s">
        <v>256</v>
      </c>
    </row>
    <row r="16" spans="1:15" ht="15.5">
      <c r="A16" s="640" t="s">
        <v>257</v>
      </c>
      <c r="B16" s="1481"/>
      <c r="C16" s="774"/>
      <c r="D16" s="1481"/>
      <c r="E16" s="526"/>
      <c r="F16" s="775"/>
      <c r="G16" s="527"/>
      <c r="H16" s="776" t="str">
        <f t="shared" si="0"/>
        <v/>
      </c>
      <c r="I16" s="4"/>
      <c r="J16" s="4"/>
      <c r="K16" s="4"/>
      <c r="L16" s="4"/>
      <c r="M16" s="4"/>
      <c r="N16" s="4"/>
      <c r="O16" s="1484" t="s">
        <v>258</v>
      </c>
    </row>
    <row r="17" spans="1:15" ht="15.5">
      <c r="A17" s="640" t="s">
        <v>259</v>
      </c>
      <c r="B17" s="1481"/>
      <c r="C17" s="774"/>
      <c r="D17" s="1481"/>
      <c r="E17" s="526"/>
      <c r="F17" s="775"/>
      <c r="G17" s="527"/>
      <c r="H17" s="776" t="str">
        <f t="shared" si="0"/>
        <v/>
      </c>
      <c r="I17" s="4"/>
      <c r="J17" s="4"/>
      <c r="K17" s="4"/>
      <c r="L17" s="4"/>
      <c r="M17" s="4"/>
      <c r="N17" s="4"/>
      <c r="O17" s="1484" t="s">
        <v>260</v>
      </c>
    </row>
    <row r="18" spans="1:15" ht="15.5">
      <c r="A18" s="640" t="s">
        <v>261</v>
      </c>
      <c r="B18" s="1481"/>
      <c r="C18" s="774"/>
      <c r="D18" s="1481"/>
      <c r="E18" s="526"/>
      <c r="F18" s="775"/>
      <c r="G18" s="527"/>
      <c r="H18" s="776" t="str">
        <f t="shared" si="0"/>
        <v/>
      </c>
      <c r="I18" s="4"/>
      <c r="J18" s="4"/>
      <c r="K18" s="4"/>
      <c r="L18" s="4"/>
      <c r="M18" s="4"/>
      <c r="N18" s="4"/>
      <c r="O18" s="1484" t="s">
        <v>262</v>
      </c>
    </row>
    <row r="19" spans="1:15" ht="15.5">
      <c r="A19" s="640" t="s">
        <v>263</v>
      </c>
      <c r="B19" s="1481"/>
      <c r="C19" s="774"/>
      <c r="D19" s="1481"/>
      <c r="E19" s="526"/>
      <c r="F19" s="775"/>
      <c r="G19" s="527"/>
      <c r="H19" s="776" t="str">
        <f t="shared" si="0"/>
        <v/>
      </c>
      <c r="I19" s="4"/>
      <c r="J19" s="4"/>
      <c r="K19" s="4"/>
      <c r="L19" s="4"/>
      <c r="M19" s="4"/>
      <c r="N19" s="4"/>
      <c r="O19" s="1484" t="s">
        <v>264</v>
      </c>
    </row>
    <row r="20" spans="1:15" ht="15.5">
      <c r="A20" s="640" t="s">
        <v>265</v>
      </c>
      <c r="B20" s="1481"/>
      <c r="C20" s="774"/>
      <c r="D20" s="1481"/>
      <c r="E20" s="526"/>
      <c r="F20" s="775"/>
      <c r="G20" s="527"/>
      <c r="H20" s="776" t="str">
        <f t="shared" si="0"/>
        <v/>
      </c>
      <c r="I20" s="4"/>
      <c r="J20" s="4"/>
      <c r="K20" s="4"/>
      <c r="L20" s="4"/>
      <c r="M20" s="4"/>
      <c r="N20" s="4"/>
      <c r="O20" s="1484" t="s">
        <v>266</v>
      </c>
    </row>
    <row r="21" spans="1:15" ht="15.5">
      <c r="A21" s="640" t="s">
        <v>267</v>
      </c>
      <c r="B21" s="1481"/>
      <c r="C21" s="774"/>
      <c r="D21" s="1481"/>
      <c r="E21" s="526"/>
      <c r="F21" s="775"/>
      <c r="G21" s="504"/>
      <c r="H21" s="776" t="str">
        <f t="shared" si="0"/>
        <v/>
      </c>
      <c r="I21" s="4"/>
      <c r="J21" s="4"/>
      <c r="K21" s="4"/>
      <c r="L21" s="4"/>
      <c r="M21" s="4"/>
      <c r="N21" s="4"/>
      <c r="O21" s="1484" t="s">
        <v>268</v>
      </c>
    </row>
    <row r="22" spans="1:15" ht="15.5">
      <c r="A22" s="640" t="s">
        <v>269</v>
      </c>
      <c r="B22" s="1481"/>
      <c r="C22" s="774"/>
      <c r="D22" s="1481"/>
      <c r="E22" s="526"/>
      <c r="F22" s="775"/>
      <c r="G22" s="504"/>
      <c r="H22" s="776" t="str">
        <f t="shared" si="0"/>
        <v/>
      </c>
      <c r="I22" s="4"/>
      <c r="J22" s="4"/>
      <c r="K22" s="4"/>
      <c r="L22" s="4"/>
      <c r="M22" s="4"/>
      <c r="N22" s="4"/>
      <c r="O22" s="1484" t="s">
        <v>270</v>
      </c>
    </row>
    <row r="23" spans="1:15" ht="15.5">
      <c r="A23" s="640" t="s">
        <v>271</v>
      </c>
      <c r="B23" s="1481"/>
      <c r="C23" s="774"/>
      <c r="D23" s="1481"/>
      <c r="E23" s="526"/>
      <c r="F23" s="775"/>
      <c r="G23" s="504"/>
      <c r="H23" s="776" t="str">
        <f t="shared" si="0"/>
        <v/>
      </c>
      <c r="I23" s="4"/>
      <c r="J23" s="4"/>
      <c r="K23" s="4"/>
      <c r="L23" s="4"/>
      <c r="M23" s="4"/>
      <c r="N23" s="4"/>
      <c r="O23" s="1484" t="s">
        <v>272</v>
      </c>
    </row>
    <row r="24" spans="1:15" ht="15.5">
      <c r="A24" s="640" t="s">
        <v>273</v>
      </c>
      <c r="B24" s="1481"/>
      <c r="C24" s="774"/>
      <c r="D24" s="1481"/>
      <c r="E24" s="526"/>
      <c r="F24" s="775"/>
      <c r="G24" s="504"/>
      <c r="H24" s="776" t="str">
        <f t="shared" si="0"/>
        <v/>
      </c>
      <c r="I24" s="4"/>
      <c r="J24" s="4"/>
      <c r="K24" s="4"/>
      <c r="L24" s="4"/>
      <c r="M24" s="4"/>
      <c r="N24" s="4"/>
      <c r="O24" s="4"/>
    </row>
    <row r="25" spans="1:15" ht="15.5">
      <c r="A25" s="640" t="s">
        <v>274</v>
      </c>
      <c r="B25" s="1481"/>
      <c r="C25" s="774"/>
      <c r="D25" s="1481"/>
      <c r="E25" s="526"/>
      <c r="F25" s="775"/>
      <c r="G25" s="504"/>
      <c r="H25" s="776" t="str">
        <f t="shared" si="0"/>
        <v/>
      </c>
      <c r="I25" s="4"/>
      <c r="J25" s="4"/>
      <c r="K25" s="4"/>
      <c r="L25" s="4"/>
      <c r="M25" s="4"/>
      <c r="N25" s="4"/>
      <c r="O25" s="4"/>
    </row>
    <row r="26" spans="1:15" ht="15.5">
      <c r="A26" s="640" t="s">
        <v>275</v>
      </c>
      <c r="B26" s="1481"/>
      <c r="C26" s="774"/>
      <c r="D26" s="1481"/>
      <c r="E26" s="526"/>
      <c r="F26" s="775"/>
      <c r="G26" s="504"/>
      <c r="H26" s="776" t="str">
        <f t="shared" si="0"/>
        <v/>
      </c>
      <c r="I26" s="4"/>
      <c r="J26" s="4"/>
      <c r="K26" s="4"/>
      <c r="L26" s="4"/>
      <c r="M26" s="4"/>
      <c r="N26" s="4"/>
      <c r="O26" s="4"/>
    </row>
    <row r="27" spans="1:15" ht="15.5">
      <c r="A27" s="640" t="s">
        <v>276</v>
      </c>
      <c r="B27" s="1481"/>
      <c r="C27" s="774"/>
      <c r="D27" s="1481"/>
      <c r="E27" s="526"/>
      <c r="F27" s="775"/>
      <c r="G27" s="504"/>
      <c r="H27" s="776" t="str">
        <f t="shared" si="0"/>
        <v/>
      </c>
      <c r="I27" s="4"/>
      <c r="J27" s="4"/>
      <c r="K27" s="4"/>
      <c r="L27" s="4"/>
      <c r="M27" s="4"/>
      <c r="N27" s="4"/>
      <c r="O27" s="4"/>
    </row>
    <row r="28" spans="1:15" ht="15.5">
      <c r="A28" s="640" t="s">
        <v>277</v>
      </c>
      <c r="B28" s="1481"/>
      <c r="C28" s="774"/>
      <c r="D28" s="1481"/>
      <c r="E28" s="526"/>
      <c r="F28" s="775"/>
      <c r="G28" s="504"/>
      <c r="H28" s="776" t="str">
        <f t="shared" si="0"/>
        <v/>
      </c>
      <c r="I28" s="4"/>
      <c r="J28" s="4"/>
      <c r="K28" s="4"/>
      <c r="L28" s="4"/>
      <c r="M28" s="4"/>
      <c r="N28" s="4"/>
      <c r="O28" s="4"/>
    </row>
    <row r="29" spans="1:15" ht="15.5">
      <c r="A29" s="640" t="s">
        <v>278</v>
      </c>
      <c r="B29" s="1481"/>
      <c r="C29" s="774"/>
      <c r="D29" s="1481"/>
      <c r="E29" s="526"/>
      <c r="F29" s="775"/>
      <c r="G29" s="504"/>
      <c r="H29" s="776" t="str">
        <f t="shared" si="0"/>
        <v/>
      </c>
      <c r="I29" s="4"/>
      <c r="J29" s="4"/>
      <c r="K29" s="4"/>
      <c r="L29" s="4"/>
      <c r="M29" s="4"/>
      <c r="N29" s="4"/>
      <c r="O29" s="4"/>
    </row>
    <row r="30" spans="1:15" ht="15.5">
      <c r="A30" s="640" t="s">
        <v>279</v>
      </c>
      <c r="B30" s="1481"/>
      <c r="C30" s="774"/>
      <c r="D30" s="1481"/>
      <c r="E30" s="526"/>
      <c r="F30" s="775"/>
      <c r="G30" s="504"/>
      <c r="H30" s="776" t="str">
        <f t="shared" si="0"/>
        <v/>
      </c>
      <c r="I30" s="4"/>
      <c r="J30" s="4"/>
      <c r="K30" s="4"/>
      <c r="L30" s="4"/>
      <c r="M30" s="4"/>
      <c r="N30" s="4"/>
      <c r="O30" s="4"/>
    </row>
    <row r="31" spans="1:15" ht="15.5">
      <c r="A31" s="640" t="s">
        <v>280</v>
      </c>
      <c r="B31" s="1481"/>
      <c r="C31" s="774"/>
      <c r="D31" s="1481"/>
      <c r="E31" s="526"/>
      <c r="F31" s="775"/>
      <c r="G31" s="504"/>
      <c r="H31" s="776" t="str">
        <f t="shared" si="0"/>
        <v/>
      </c>
      <c r="I31" s="4"/>
      <c r="J31" s="4"/>
      <c r="K31" s="4"/>
      <c r="L31" s="4"/>
      <c r="M31" s="4"/>
      <c r="N31" s="4"/>
      <c r="O31" s="4"/>
    </row>
    <row r="32" spans="1:15" ht="15.5">
      <c r="A32" s="640" t="s">
        <v>281</v>
      </c>
      <c r="B32" s="1481"/>
      <c r="C32" s="774"/>
      <c r="D32" s="1481"/>
      <c r="E32" s="526"/>
      <c r="F32" s="775"/>
      <c r="G32" s="504"/>
      <c r="H32" s="776" t="str">
        <f t="shared" si="0"/>
        <v/>
      </c>
      <c r="I32" s="4"/>
      <c r="J32" s="4"/>
      <c r="K32" s="4"/>
      <c r="L32" s="4"/>
      <c r="M32" s="4"/>
      <c r="N32" s="4"/>
      <c r="O32" s="4"/>
    </row>
    <row r="33" spans="1:15" ht="15.5">
      <c r="A33" s="640" t="s">
        <v>282</v>
      </c>
      <c r="B33" s="1482"/>
      <c r="C33" s="777"/>
      <c r="D33" s="1482"/>
      <c r="E33" s="538"/>
      <c r="F33" s="775"/>
      <c r="G33" s="533"/>
      <c r="H33" s="776" t="str">
        <f t="shared" si="0"/>
        <v/>
      </c>
      <c r="I33"/>
      <c r="J33"/>
      <c r="K33"/>
      <c r="L33"/>
      <c r="M33"/>
      <c r="N33"/>
      <c r="O33"/>
    </row>
    <row r="34" spans="1:15" ht="15.5">
      <c r="A34" s="640" t="s">
        <v>283</v>
      </c>
      <c r="B34" s="1483"/>
      <c r="C34" s="774"/>
      <c r="D34" s="1483"/>
      <c r="E34" s="778"/>
      <c r="F34" s="775"/>
      <c r="G34" s="779"/>
      <c r="H34" s="776" t="str">
        <f t="shared" si="0"/>
        <v/>
      </c>
      <c r="I34" s="4"/>
      <c r="J34" s="4"/>
      <c r="K34" s="4"/>
      <c r="L34" s="4"/>
      <c r="M34" s="4"/>
      <c r="N34" s="4"/>
      <c r="O34" s="4"/>
    </row>
    <row r="35" spans="1:15" ht="15.5">
      <c r="A35" s="640" t="s">
        <v>284</v>
      </c>
      <c r="B35" s="1483"/>
      <c r="C35" s="774"/>
      <c r="D35" s="1483"/>
      <c r="E35" s="778"/>
      <c r="F35" s="775"/>
      <c r="G35" s="779"/>
      <c r="H35" s="776" t="str">
        <f t="shared" si="0"/>
        <v/>
      </c>
      <c r="I35" s="4"/>
      <c r="J35" s="4"/>
      <c r="K35" s="4"/>
      <c r="L35" s="4"/>
      <c r="M35" s="4"/>
      <c r="N35" s="4"/>
      <c r="O35" s="4"/>
    </row>
    <row r="36" spans="1:15" ht="15.5">
      <c r="A36" s="640" t="s">
        <v>285</v>
      </c>
      <c r="B36" s="1483"/>
      <c r="C36" s="774"/>
      <c r="D36" s="1483"/>
      <c r="E36" s="778"/>
      <c r="F36" s="775"/>
      <c r="G36" s="779"/>
      <c r="H36" s="776" t="str">
        <f t="shared" si="0"/>
        <v/>
      </c>
      <c r="I36" s="4"/>
      <c r="J36" s="4"/>
      <c r="K36" s="4"/>
      <c r="L36" s="4"/>
      <c r="M36" s="4"/>
      <c r="N36" s="4"/>
      <c r="O36" s="4"/>
    </row>
    <row r="37" spans="1:15" ht="15.5">
      <c r="A37" s="640" t="s">
        <v>286</v>
      </c>
      <c r="B37" s="1483"/>
      <c r="C37" s="774"/>
      <c r="D37" s="1483"/>
      <c r="E37" s="778"/>
      <c r="F37" s="775"/>
      <c r="G37" s="779"/>
      <c r="H37" s="776" t="str">
        <f t="shared" si="0"/>
        <v/>
      </c>
      <c r="I37" s="4"/>
      <c r="J37" s="4"/>
      <c r="K37" s="4"/>
      <c r="L37" s="4"/>
      <c r="M37" s="4"/>
      <c r="N37" s="4"/>
      <c r="O37" s="4"/>
    </row>
    <row r="38" spans="1:15" ht="15.5">
      <c r="A38" s="640" t="s">
        <v>287</v>
      </c>
      <c r="B38" s="1483"/>
      <c r="C38" s="774"/>
      <c r="D38" s="1483"/>
      <c r="E38" s="778"/>
      <c r="F38" s="775"/>
      <c r="G38" s="779"/>
      <c r="H38" s="776" t="str">
        <f t="shared" si="0"/>
        <v/>
      </c>
      <c r="I38" s="4"/>
      <c r="J38" s="4"/>
      <c r="K38" s="4"/>
      <c r="L38" s="4"/>
      <c r="M38" s="4"/>
      <c r="N38" s="4"/>
      <c r="O38" s="4"/>
    </row>
    <row r="39" spans="1:15" ht="15.5">
      <c r="A39" s="640" t="s">
        <v>288</v>
      </c>
      <c r="B39" s="1483"/>
      <c r="C39" s="774"/>
      <c r="D39" s="1483"/>
      <c r="E39" s="778"/>
      <c r="F39" s="775"/>
      <c r="G39" s="779"/>
      <c r="H39" s="776" t="str">
        <f t="shared" si="0"/>
        <v/>
      </c>
      <c r="I39" s="4"/>
      <c r="J39" s="4"/>
      <c r="K39" s="4"/>
      <c r="L39" s="4"/>
      <c r="M39" s="4"/>
      <c r="N39" s="4"/>
      <c r="O39" s="4"/>
    </row>
    <row r="40" spans="1:15" ht="15.5">
      <c r="A40" s="640" t="s">
        <v>289</v>
      </c>
      <c r="B40" s="1483"/>
      <c r="C40" s="774"/>
      <c r="D40" s="1483"/>
      <c r="E40" s="778"/>
      <c r="F40" s="775"/>
      <c r="G40" s="779"/>
      <c r="H40" s="776" t="str">
        <f t="shared" si="0"/>
        <v/>
      </c>
      <c r="I40" s="4"/>
      <c r="J40" s="4"/>
      <c r="K40" s="4"/>
      <c r="L40" s="4"/>
      <c r="M40" s="4"/>
      <c r="N40" s="4"/>
      <c r="O40" s="4"/>
    </row>
    <row r="41" spans="1:15" ht="15.5">
      <c r="A41" s="640" t="s">
        <v>290</v>
      </c>
      <c r="B41" s="1483"/>
      <c r="C41" s="774"/>
      <c r="D41" s="1483"/>
      <c r="E41" s="778"/>
      <c r="F41" s="775"/>
      <c r="G41" s="779"/>
      <c r="H41" s="776" t="str">
        <f t="shared" si="0"/>
        <v/>
      </c>
      <c r="I41" s="4"/>
      <c r="J41" s="4"/>
      <c r="K41" s="4"/>
      <c r="L41" s="4"/>
      <c r="M41" s="4"/>
      <c r="N41" s="4"/>
      <c r="O41" s="4"/>
    </row>
    <row r="42" spans="1:15" ht="15.5">
      <c r="A42" s="640" t="s">
        <v>291</v>
      </c>
      <c r="B42" s="1483"/>
      <c r="C42" s="774"/>
      <c r="D42" s="1483"/>
      <c r="E42" s="778"/>
      <c r="F42" s="775"/>
      <c r="G42" s="779"/>
      <c r="H42" s="776" t="str">
        <f t="shared" si="0"/>
        <v/>
      </c>
      <c r="I42" s="4"/>
      <c r="J42" s="4"/>
      <c r="K42" s="4"/>
      <c r="L42" s="4"/>
      <c r="M42" s="4"/>
      <c r="N42" s="4"/>
      <c r="O42" s="4"/>
    </row>
    <row r="43" spans="1:15" ht="15.5">
      <c r="A43" s="640" t="s">
        <v>292</v>
      </c>
      <c r="B43" s="1483"/>
      <c r="C43" s="774"/>
      <c r="D43" s="1483"/>
      <c r="E43" s="778"/>
      <c r="F43" s="775"/>
      <c r="G43" s="779"/>
      <c r="H43" s="776" t="str">
        <f t="shared" si="0"/>
        <v/>
      </c>
      <c r="I43" s="4"/>
      <c r="J43" s="4"/>
      <c r="K43" s="4"/>
      <c r="L43" s="4"/>
      <c r="M43" s="4"/>
      <c r="N43" s="4"/>
      <c r="O43" s="4"/>
    </row>
    <row r="44" spans="1:15" ht="15.5">
      <c r="A44" s="640" t="s">
        <v>293</v>
      </c>
      <c r="B44" s="1483"/>
      <c r="C44" s="774"/>
      <c r="D44" s="1483"/>
      <c r="E44" s="778"/>
      <c r="F44" s="775"/>
      <c r="G44" s="779"/>
      <c r="H44" s="776" t="str">
        <f t="shared" si="0"/>
        <v/>
      </c>
      <c r="I44" s="4"/>
      <c r="J44" s="4"/>
      <c r="K44" s="4"/>
      <c r="L44" s="4"/>
      <c r="M44" s="4"/>
      <c r="N44" s="4"/>
      <c r="O44" s="4"/>
    </row>
    <row r="45" spans="1:15" ht="15.5">
      <c r="A45" s="640" t="s">
        <v>294</v>
      </c>
      <c r="B45" s="1483"/>
      <c r="C45" s="774"/>
      <c r="D45" s="1483"/>
      <c r="E45" s="778"/>
      <c r="F45" s="775"/>
      <c r="G45" s="779"/>
      <c r="H45" s="776" t="str">
        <f t="shared" si="0"/>
        <v/>
      </c>
      <c r="I45" s="4"/>
      <c r="J45" s="4"/>
      <c r="K45" s="4"/>
      <c r="L45" s="4"/>
      <c r="M45" s="4"/>
      <c r="N45" s="4"/>
      <c r="O45" s="4"/>
    </row>
    <row r="46" spans="1:15" ht="15.5">
      <c r="A46" s="640" t="s">
        <v>295</v>
      </c>
      <c r="B46" s="1483"/>
      <c r="C46" s="774"/>
      <c r="D46" s="1483"/>
      <c r="E46" s="778"/>
      <c r="F46" s="775"/>
      <c r="G46" s="779"/>
      <c r="H46" s="776" t="str">
        <f t="shared" si="0"/>
        <v/>
      </c>
      <c r="I46" s="4"/>
      <c r="J46" s="4"/>
      <c r="K46" s="4"/>
      <c r="L46" s="4"/>
      <c r="M46" s="4"/>
      <c r="N46" s="4"/>
      <c r="O46" s="4"/>
    </row>
    <row r="47" spans="1:15" ht="15.5">
      <c r="A47" s="640" t="s">
        <v>296</v>
      </c>
      <c r="B47" s="1483"/>
      <c r="C47" s="774"/>
      <c r="D47" s="1483"/>
      <c r="E47" s="778"/>
      <c r="F47" s="775"/>
      <c r="G47" s="779"/>
      <c r="H47" s="776" t="str">
        <f t="shared" si="0"/>
        <v/>
      </c>
      <c r="I47" s="4"/>
      <c r="J47" s="4"/>
      <c r="K47" s="4"/>
      <c r="L47" s="4"/>
      <c r="M47" s="4"/>
      <c r="N47" s="4"/>
      <c r="O47" s="4"/>
    </row>
    <row r="48" spans="1:15" ht="15.5">
      <c r="A48" s="640" t="s">
        <v>297</v>
      </c>
      <c r="B48" s="1483"/>
      <c r="C48" s="774"/>
      <c r="D48" s="1483"/>
      <c r="E48" s="778"/>
      <c r="F48" s="775"/>
      <c r="G48" s="779"/>
      <c r="H48" s="776" t="str">
        <f t="shared" si="0"/>
        <v/>
      </c>
      <c r="I48" s="4"/>
      <c r="J48" s="4"/>
      <c r="K48" s="4"/>
      <c r="L48" s="4"/>
      <c r="M48" s="4"/>
      <c r="N48" s="4"/>
      <c r="O48" s="4"/>
    </row>
    <row r="49" spans="1:15" ht="15.5">
      <c r="A49" s="640" t="s">
        <v>298</v>
      </c>
      <c r="B49" s="1483"/>
      <c r="C49" s="774"/>
      <c r="D49" s="1483"/>
      <c r="E49" s="778"/>
      <c r="F49" s="775"/>
      <c r="G49" s="779"/>
      <c r="H49" s="776" t="str">
        <f t="shared" si="0"/>
        <v/>
      </c>
      <c r="I49" s="4"/>
      <c r="J49" s="4"/>
      <c r="K49" s="4"/>
      <c r="L49" s="4"/>
      <c r="M49" s="4"/>
      <c r="N49" s="4"/>
      <c r="O49" s="4"/>
    </row>
    <row r="50" spans="1:15" ht="15.5">
      <c r="A50" s="640" t="s">
        <v>299</v>
      </c>
      <c r="B50" s="1483"/>
      <c r="C50" s="774"/>
      <c r="D50" s="1483"/>
      <c r="E50" s="778"/>
      <c r="F50" s="775"/>
      <c r="G50" s="779"/>
      <c r="H50" s="776" t="str">
        <f t="shared" si="0"/>
        <v/>
      </c>
      <c r="I50" s="4"/>
      <c r="J50" s="4"/>
      <c r="K50" s="4"/>
      <c r="L50" s="4"/>
      <c r="M50" s="4"/>
      <c r="N50" s="4"/>
      <c r="O50" s="4"/>
    </row>
    <row r="51" spans="1:15" ht="15.5">
      <c r="A51" s="640" t="s">
        <v>300</v>
      </c>
      <c r="B51" s="1483"/>
      <c r="C51" s="774"/>
      <c r="D51" s="1483"/>
      <c r="E51" s="778"/>
      <c r="F51" s="775"/>
      <c r="G51" s="779"/>
      <c r="H51" s="776" t="str">
        <f t="shared" si="0"/>
        <v/>
      </c>
      <c r="I51" s="4"/>
      <c r="J51" s="4"/>
      <c r="K51" s="4"/>
      <c r="L51" s="4"/>
      <c r="M51" s="4"/>
      <c r="N51" s="4"/>
      <c r="O51" s="4"/>
    </row>
    <row r="52" spans="1:15" ht="15.5">
      <c r="A52" s="640" t="s">
        <v>301</v>
      </c>
      <c r="B52" s="1483"/>
      <c r="C52" s="774"/>
      <c r="D52" s="1483"/>
      <c r="E52" s="778"/>
      <c r="F52" s="775"/>
      <c r="G52" s="779"/>
      <c r="H52" s="776" t="str">
        <f t="shared" si="0"/>
        <v/>
      </c>
      <c r="I52" s="4"/>
      <c r="J52" s="4"/>
      <c r="K52" s="4"/>
      <c r="L52" s="4"/>
      <c r="M52" s="4"/>
      <c r="N52" s="4"/>
      <c r="O52" s="4"/>
    </row>
    <row r="53" spans="1:15" ht="15.5">
      <c r="A53" s="640" t="s">
        <v>302</v>
      </c>
      <c r="B53" s="1483"/>
      <c r="C53" s="774"/>
      <c r="D53" s="1483"/>
      <c r="E53" s="778"/>
      <c r="F53" s="775"/>
      <c r="G53" s="779"/>
      <c r="H53" s="776" t="str">
        <f t="shared" si="0"/>
        <v/>
      </c>
      <c r="I53" s="4"/>
      <c r="J53" s="4"/>
      <c r="K53" s="4"/>
      <c r="L53" s="4"/>
      <c r="M53" s="4"/>
      <c r="N53" s="4"/>
      <c r="O53" s="4"/>
    </row>
    <row r="54" spans="1:15" ht="15.5">
      <c r="A54" s="640" t="s">
        <v>303</v>
      </c>
      <c r="B54" s="1483"/>
      <c r="C54" s="774"/>
      <c r="D54" s="1483"/>
      <c r="E54" s="778"/>
      <c r="F54" s="775"/>
      <c r="G54" s="779"/>
      <c r="H54" s="776" t="str">
        <f t="shared" si="0"/>
        <v/>
      </c>
      <c r="I54" s="4"/>
      <c r="J54" s="4"/>
      <c r="K54" s="4"/>
      <c r="L54" s="4"/>
      <c r="M54" s="4"/>
      <c r="N54" s="4"/>
      <c r="O54" s="4"/>
    </row>
    <row r="55" spans="1:15" ht="15.5">
      <c r="A55" s="640" t="s">
        <v>304</v>
      </c>
      <c r="B55" s="1483"/>
      <c r="C55" s="774"/>
      <c r="D55" s="1483"/>
      <c r="E55" s="778"/>
      <c r="F55" s="775"/>
      <c r="G55" s="779"/>
      <c r="H55" s="776" t="str">
        <f t="shared" si="0"/>
        <v/>
      </c>
      <c r="I55" s="4"/>
      <c r="J55" s="4"/>
      <c r="K55" s="4"/>
      <c r="L55" s="4"/>
      <c r="M55" s="4"/>
      <c r="N55" s="4"/>
      <c r="O55" s="4"/>
    </row>
    <row r="56" spans="1:15" ht="15.5">
      <c r="A56" s="640" t="s">
        <v>305</v>
      </c>
      <c r="B56" s="1483"/>
      <c r="C56" s="774"/>
      <c r="D56" s="1483"/>
      <c r="E56" s="778"/>
      <c r="F56" s="775"/>
      <c r="G56" s="779"/>
      <c r="H56" s="776" t="str">
        <f t="shared" si="0"/>
        <v/>
      </c>
      <c r="I56" s="4"/>
      <c r="J56" s="4"/>
      <c r="K56" s="4"/>
      <c r="L56" s="4"/>
      <c r="M56" s="4"/>
      <c r="N56" s="4"/>
      <c r="O56" s="4"/>
    </row>
    <row r="57" spans="1:15" ht="15.5">
      <c r="A57" s="640" t="s">
        <v>306</v>
      </c>
      <c r="B57" s="1483"/>
      <c r="C57" s="774"/>
      <c r="D57" s="1483"/>
      <c r="E57" s="778"/>
      <c r="F57" s="775"/>
      <c r="G57" s="779"/>
      <c r="H57" s="776" t="str">
        <f t="shared" si="0"/>
        <v/>
      </c>
      <c r="I57" s="4"/>
      <c r="J57" s="4"/>
      <c r="K57" s="4"/>
      <c r="L57" s="4"/>
      <c r="M57" s="4"/>
      <c r="N57" s="4"/>
      <c r="O57" s="4"/>
    </row>
    <row r="58" spans="1:15" ht="15.5">
      <c r="A58" s="640" t="s">
        <v>307</v>
      </c>
      <c r="B58" s="1483"/>
      <c r="C58" s="774"/>
      <c r="D58" s="1483"/>
      <c r="E58" s="778"/>
      <c r="F58" s="775"/>
      <c r="G58" s="779"/>
      <c r="H58" s="776" t="str">
        <f t="shared" si="0"/>
        <v/>
      </c>
      <c r="I58" s="4"/>
      <c r="J58" s="4"/>
      <c r="K58" s="4"/>
      <c r="L58" s="4"/>
      <c r="M58" s="4"/>
      <c r="N58" s="4"/>
      <c r="O58" s="4"/>
    </row>
    <row r="59" spans="1:15" ht="15.5">
      <c r="A59" s="640" t="s">
        <v>308</v>
      </c>
      <c r="B59" s="1483"/>
      <c r="C59" s="774"/>
      <c r="D59" s="1483"/>
      <c r="E59" s="778"/>
      <c r="F59" s="775"/>
      <c r="G59" s="779"/>
      <c r="H59" s="776" t="str">
        <f t="shared" si="0"/>
        <v/>
      </c>
      <c r="I59" s="4"/>
      <c r="J59" s="4"/>
      <c r="K59" s="4"/>
      <c r="L59" s="4"/>
      <c r="M59" s="4"/>
      <c r="N59" s="4"/>
      <c r="O59" s="4"/>
    </row>
    <row r="60" spans="1:15" ht="15.5">
      <c r="A60" s="640" t="s">
        <v>309</v>
      </c>
      <c r="B60" s="1483"/>
      <c r="C60" s="774"/>
      <c r="D60" s="1483"/>
      <c r="E60" s="778"/>
      <c r="F60" s="775"/>
      <c r="G60" s="779"/>
      <c r="H60" s="776" t="str">
        <f t="shared" si="0"/>
        <v/>
      </c>
      <c r="I60" s="4"/>
      <c r="J60" s="4"/>
      <c r="K60" s="4"/>
      <c r="L60" s="4"/>
      <c r="M60" s="4"/>
      <c r="N60" s="4"/>
      <c r="O60" s="4"/>
    </row>
    <row r="61" spans="1:15" ht="15.5">
      <c r="A61" s="640" t="s">
        <v>310</v>
      </c>
      <c r="B61" s="1483"/>
      <c r="C61" s="774"/>
      <c r="D61" s="1483"/>
      <c r="E61" s="778"/>
      <c r="F61" s="775"/>
      <c r="G61" s="779"/>
      <c r="H61" s="776" t="str">
        <f t="shared" si="0"/>
        <v/>
      </c>
      <c r="I61" s="4"/>
      <c r="J61" s="4"/>
      <c r="K61" s="4"/>
      <c r="L61" s="4"/>
      <c r="M61" s="4"/>
      <c r="N61" s="4"/>
      <c r="O61" s="4"/>
    </row>
    <row r="62" spans="1:15" ht="15.5">
      <c r="A62" s="640" t="s">
        <v>311</v>
      </c>
      <c r="B62" s="1483"/>
      <c r="C62" s="774"/>
      <c r="D62" s="1483"/>
      <c r="E62" s="778"/>
      <c r="F62" s="775"/>
      <c r="G62" s="779"/>
      <c r="H62" s="776" t="str">
        <f t="shared" si="0"/>
        <v/>
      </c>
      <c r="I62" s="4"/>
      <c r="J62" s="4"/>
      <c r="K62" s="4"/>
      <c r="L62" s="4"/>
      <c r="M62" s="4"/>
      <c r="N62" s="4"/>
      <c r="O62" s="4"/>
    </row>
    <row r="63" spans="1:15" ht="15.5">
      <c r="A63" s="640" t="s">
        <v>312</v>
      </c>
      <c r="B63" s="1483"/>
      <c r="C63" s="774"/>
      <c r="D63" s="1483"/>
      <c r="E63" s="778"/>
      <c r="F63" s="775"/>
      <c r="G63" s="779"/>
      <c r="H63" s="776" t="str">
        <f t="shared" si="0"/>
        <v/>
      </c>
      <c r="I63" s="4"/>
      <c r="J63" s="4"/>
      <c r="K63" s="4"/>
      <c r="L63" s="4"/>
      <c r="M63" s="4"/>
      <c r="N63" s="4"/>
      <c r="O63" s="4"/>
    </row>
    <row r="64" spans="1:15" ht="20.149999999999999" customHeight="1">
      <c r="A64" s="780" t="s">
        <v>313</v>
      </c>
      <c r="B64" s="781" t="s">
        <v>314</v>
      </c>
      <c r="C64" s="782"/>
      <c r="D64" s="782"/>
      <c r="E64" s="783"/>
      <c r="F64" s="784"/>
      <c r="G64" s="785">
        <f>SUM(G14:G63)</f>
        <v>0</v>
      </c>
      <c r="H64" s="786">
        <f>SUM(H14:H63)</f>
        <v>0</v>
      </c>
      <c r="I64"/>
      <c r="J64"/>
      <c r="K64"/>
      <c r="L64"/>
      <c r="M64"/>
      <c r="N64"/>
      <c r="O64"/>
    </row>
    <row r="65" spans="1:15" ht="20.149999999999999" customHeight="1">
      <c r="A65" s="780" t="s">
        <v>315</v>
      </c>
      <c r="B65" s="5424" t="s">
        <v>316</v>
      </c>
      <c r="C65" s="5425"/>
      <c r="D65" s="5425"/>
      <c r="E65" s="5425"/>
      <c r="F65" s="787"/>
      <c r="G65" s="788">
        <f>G64-G66-G67</f>
        <v>0</v>
      </c>
      <c r="H65" s="789" t="str">
        <f>IFERROR(IF((G65/$G$68)&gt;0,(G65/$G$68),0),"")</f>
        <v/>
      </c>
      <c r="I65" s="4"/>
      <c r="J65" s="4"/>
      <c r="K65" s="4"/>
      <c r="L65" s="4"/>
      <c r="M65" s="4"/>
      <c r="N65" s="4"/>
      <c r="O65" s="4"/>
    </row>
    <row r="66" spans="1:15" ht="20.149999999999999" customHeight="1">
      <c r="A66" s="780" t="s">
        <v>317</v>
      </c>
      <c r="B66" s="5426" t="s">
        <v>318</v>
      </c>
      <c r="C66" s="5427"/>
      <c r="D66" s="5427"/>
      <c r="E66" s="5427"/>
      <c r="F66" s="784"/>
      <c r="G66" s="788">
        <f>SUMIF($F$14:$F$63,"Staff",$G$14:$G$63)</f>
        <v>0</v>
      </c>
      <c r="H66" s="789" t="str">
        <f>IFERROR(IF((G66/$G$68)&gt;0,(G66/$G$68),0),"")</f>
        <v/>
      </c>
      <c r="I66" s="4"/>
      <c r="J66" s="4"/>
      <c r="K66" s="4"/>
      <c r="L66" s="4"/>
      <c r="M66" s="4"/>
      <c r="N66" s="4"/>
      <c r="O66" s="4"/>
    </row>
    <row r="67" spans="1:15" ht="20.149999999999999" customHeight="1">
      <c r="A67" s="641" t="s">
        <v>319</v>
      </c>
      <c r="B67" s="668" t="s">
        <v>320</v>
      </c>
      <c r="C67" s="669"/>
      <c r="D67" s="669"/>
      <c r="E67" s="669"/>
      <c r="F67" s="547"/>
      <c r="G67" s="788">
        <f>SUMIF($F$13:$F$63,"Other",$G$13:$G$63)</f>
        <v>0</v>
      </c>
      <c r="H67" s="789" t="str">
        <f>IFERROR(IF((G67/$G$68)&gt;0,(G67/$G$68),0),"")</f>
        <v/>
      </c>
      <c r="I67" s="4"/>
      <c r="J67" s="4"/>
      <c r="K67" s="4"/>
      <c r="L67" s="4"/>
      <c r="M67" s="4"/>
      <c r="N67" s="4"/>
      <c r="O67" s="4"/>
    </row>
    <row r="68" spans="1:15" ht="20.149999999999999" customHeight="1" thickBot="1">
      <c r="A68" s="790"/>
      <c r="B68" s="5428" t="s">
        <v>321</v>
      </c>
      <c r="C68" s="5429"/>
      <c r="D68" s="5429"/>
      <c r="E68" s="5430"/>
      <c r="F68" s="791"/>
      <c r="G68" s="792">
        <f>SUM(G65:G67)</f>
        <v>0</v>
      </c>
      <c r="H68" s="793">
        <f>SUM(H65:H67)</f>
        <v>0</v>
      </c>
      <c r="I68" s="4"/>
      <c r="J68" s="4"/>
      <c r="K68" s="4"/>
      <c r="L68" s="4"/>
      <c r="M68" s="4"/>
      <c r="N68" s="4"/>
      <c r="O68" s="4"/>
    </row>
    <row r="69" spans="1:15" ht="20.149999999999999" customHeight="1" thickTop="1">
      <c r="A69" s="528"/>
      <c r="B69" s="690"/>
      <c r="C69" s="690"/>
      <c r="D69" s="22"/>
      <c r="E69" s="22"/>
      <c r="F69" s="22"/>
      <c r="G69" s="22"/>
      <c r="H69" s="529"/>
      <c r="I69" s="4"/>
      <c r="J69" s="4"/>
      <c r="K69" s="4"/>
      <c r="L69" s="4"/>
      <c r="M69" s="4"/>
      <c r="N69" s="4"/>
      <c r="O69" s="4"/>
    </row>
    <row r="70" spans="1:15" ht="43.5" customHeight="1">
      <c r="A70" s="5422" t="s">
        <v>1767</v>
      </c>
      <c r="B70" s="5423"/>
      <c r="C70" s="5423"/>
      <c r="D70" s="5423"/>
      <c r="E70" s="5423"/>
      <c r="F70" s="5423"/>
      <c r="G70" s="5423"/>
      <c r="H70" s="5423"/>
      <c r="I70" s="4"/>
      <c r="J70" s="4"/>
      <c r="K70" s="4"/>
      <c r="L70" s="4"/>
      <c r="M70" s="4"/>
      <c r="N70" s="4"/>
      <c r="O70" s="4"/>
    </row>
    <row r="71" spans="1:15" ht="15.75" customHeight="1">
      <c r="A71" s="1586"/>
      <c r="B71" s="1587"/>
      <c r="C71" s="1587"/>
      <c r="D71" s="1587"/>
      <c r="E71" s="1587"/>
      <c r="F71" s="1587"/>
      <c r="G71" s="1587"/>
      <c r="H71" s="1587"/>
      <c r="I71" s="4"/>
      <c r="J71" s="4"/>
      <c r="K71" s="4"/>
      <c r="L71" s="4"/>
      <c r="M71" s="4"/>
      <c r="N71" s="4"/>
      <c r="O71" s="4"/>
    </row>
    <row r="72" spans="1:15" ht="15.5">
      <c r="A72" s="386" t="s">
        <v>322</v>
      </c>
      <c r="B72" s="386"/>
      <c r="C72" s="386"/>
      <c r="D72" s="386"/>
      <c r="E72" s="386"/>
      <c r="F72" s="386"/>
      <c r="G72" s="386"/>
      <c r="H72" s="21"/>
      <c r="I72" s="4"/>
      <c r="J72" s="4"/>
      <c r="K72" s="4"/>
      <c r="L72" s="4"/>
      <c r="M72" s="4"/>
      <c r="N72" s="4"/>
      <c r="O72" s="4"/>
    </row>
    <row r="73" spans="1:15" ht="15.5">
      <c r="A73" s="21"/>
      <c r="B73" s="530"/>
      <c r="C73" s="530"/>
      <c r="D73" s="21"/>
      <c r="E73" s="21"/>
      <c r="F73" s="21"/>
      <c r="G73" s="21"/>
      <c r="H73" s="35" t="str">
        <f>+ToC!E123</f>
        <v xml:space="preserve">Long-Term Annual Return </v>
      </c>
      <c r="I73" s="4"/>
      <c r="J73" s="4"/>
      <c r="K73" s="4"/>
      <c r="L73" s="4"/>
      <c r="M73" s="4"/>
      <c r="N73" s="4"/>
      <c r="O73" s="4"/>
    </row>
    <row r="74" spans="1:15" ht="15.5">
      <c r="A74" s="21"/>
      <c r="B74" s="21"/>
      <c r="C74" s="21"/>
      <c r="D74" s="21"/>
      <c r="E74" s="21"/>
      <c r="F74" s="21"/>
      <c r="G74" s="21"/>
      <c r="H74" s="35" t="s">
        <v>323</v>
      </c>
      <c r="I74" s="4"/>
      <c r="J74" s="4"/>
      <c r="K74" s="4"/>
      <c r="L74" s="4"/>
      <c r="M74" s="4"/>
      <c r="N74" s="4"/>
      <c r="O74" s="4"/>
    </row>
    <row r="75" spans="1:15" hidden="1"/>
    <row r="76" spans="1:15" hidden="1"/>
    <row r="77" spans="1:15" hidden="1"/>
    <row r="78" spans="1:15" hidden="1"/>
    <row r="79" spans="1:15" hidden="1"/>
    <row r="80" spans="1:15" hidden="1"/>
    <row r="81" hidden="1"/>
    <row r="82" hidden="1"/>
    <row r="83" hidden="1"/>
  </sheetData>
  <sheetProtection algorithmName="SHA-512" hashValue="dM7iBHTFdvcy7L/MvX6VHtTXAvkdQv/2evapnofUlaNEJzHOwJx/c03dqEAwy/dKFV1gU2TOu/FczJZobjw4OA==" saltValue="EmIkfGxH+70lftLkDflfRg==" spinCount="100000" sheet="1" objects="1" scenarios="1"/>
  <mergeCells count="6">
    <mergeCell ref="A1:H1"/>
    <mergeCell ref="A9:H9"/>
    <mergeCell ref="A70:H70"/>
    <mergeCell ref="B65:E65"/>
    <mergeCell ref="B66:E66"/>
    <mergeCell ref="B68:E68"/>
  </mergeCells>
  <dataValidations disablePrompts="1" count="3">
    <dataValidation type="list" allowBlank="1" showInputMessage="1" showErrorMessage="1" sqref="C14:C63">
      <formula1>$M$13:$M$15</formula1>
    </dataValidation>
    <dataValidation type="list" allowBlank="1" showInputMessage="1" showErrorMessage="1" sqref="F68">
      <formula1>$O$12:$O$16</formula1>
    </dataValidation>
    <dataValidation type="list" allowBlank="1" showInputMessage="1" showErrorMessage="1" sqref="F14:F63">
      <formula1>$O$9:$O$23</formula1>
    </dataValidation>
  </dataValidations>
  <hyperlinks>
    <hyperlink ref="A1:H1" location="ToC!A1" display="10.010"/>
  </hyperlinks>
  <pageMargins left="0.7" right="0.7" top="0.75" bottom="0.75" header="0.3" footer="0.3"/>
  <pageSetup paperSize="5" scale="5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T77"/>
  <sheetViews>
    <sheetView showZeros="0" zoomScale="80" zoomScaleNormal="80" zoomScaleSheetLayoutView="100" workbookViewId="0">
      <selection activeCell="D16" sqref="D16"/>
    </sheetView>
  </sheetViews>
  <sheetFormatPr defaultColWidth="0" defaultRowHeight="15.5" zeroHeight="1"/>
  <cols>
    <col min="1" max="1" width="8.765625" style="39" customWidth="1"/>
    <col min="2" max="2" width="22.765625" style="39" customWidth="1"/>
    <col min="3" max="3" width="13.765625" style="39" customWidth="1"/>
    <col min="4" max="4" width="25.765625" style="39" customWidth="1"/>
    <col min="5" max="5" width="15.765625" style="39" customWidth="1"/>
    <col min="6" max="6" width="12.765625" style="39" customWidth="1"/>
    <col min="7" max="7" width="15.765625" style="39" customWidth="1"/>
    <col min="8" max="8" width="11.23046875" style="39" customWidth="1"/>
    <col min="9" max="13" width="8.765625" hidden="1" customWidth="1"/>
    <col min="14" max="14" width="9.765625" hidden="1" customWidth="1"/>
    <col min="15" max="15" width="8.765625" hidden="1" customWidth="1"/>
    <col min="16" max="16" width="35.4609375" hidden="1" customWidth="1"/>
    <col min="17" max="19" width="8.765625" hidden="1" customWidth="1"/>
    <col min="20" max="20" width="12.23046875" hidden="1" customWidth="1"/>
    <col min="21" max="16384" width="8.765625" hidden="1"/>
  </cols>
  <sheetData>
    <row r="1" spans="1:20">
      <c r="A1" s="5421" t="s">
        <v>324</v>
      </c>
      <c r="B1" s="5431"/>
      <c r="C1" s="5431"/>
      <c r="D1" s="5431"/>
      <c r="E1" s="5431"/>
      <c r="F1" s="5431"/>
      <c r="G1" s="5431"/>
      <c r="H1" s="5431"/>
      <c r="I1" s="4"/>
      <c r="J1" s="4"/>
      <c r="K1" s="4"/>
      <c r="L1" s="4"/>
      <c r="M1" s="4"/>
      <c r="N1" s="4"/>
      <c r="O1" s="4"/>
      <c r="P1" s="4"/>
      <c r="Q1" s="4"/>
      <c r="R1" s="4"/>
      <c r="S1" s="4"/>
      <c r="T1" s="4"/>
    </row>
    <row r="2" spans="1:20" s="4" customFormat="1">
      <c r="A2" s="21"/>
      <c r="B2" s="696"/>
      <c r="C2" s="696"/>
      <c r="D2" s="696"/>
      <c r="E2" s="696"/>
      <c r="F2" s="696"/>
      <c r="G2" s="678" t="s">
        <v>233</v>
      </c>
      <c r="H2" s="679"/>
    </row>
    <row r="3" spans="1:20">
      <c r="A3" s="385" t="str">
        <f>+Cover!A14</f>
        <v>Select Name of Insurer/ Financial Holding Company</v>
      </c>
      <c r="B3" s="382"/>
      <c r="C3" s="382"/>
      <c r="D3" s="382"/>
      <c r="E3" s="29"/>
      <c r="F3" s="29"/>
      <c r="G3" s="208"/>
      <c r="H3" s="29"/>
      <c r="I3" s="4"/>
      <c r="J3" s="4"/>
      <c r="K3" s="4"/>
      <c r="L3" s="4"/>
      <c r="M3" s="4"/>
      <c r="N3" s="4"/>
      <c r="O3" s="4"/>
      <c r="P3" s="4"/>
      <c r="Q3" s="4"/>
      <c r="R3" s="4"/>
      <c r="S3" s="4"/>
      <c r="T3" s="4"/>
    </row>
    <row r="4" spans="1:20">
      <c r="A4" s="386" t="str">
        <f>+ToC!A3</f>
        <v>Insurer/Financial Holding Company</v>
      </c>
      <c r="B4" s="21"/>
      <c r="C4" s="21"/>
      <c r="D4" s="21"/>
      <c r="E4" s="29"/>
      <c r="F4" s="29"/>
      <c r="G4" s="29"/>
      <c r="H4" s="29"/>
      <c r="I4" s="4"/>
      <c r="J4" s="4"/>
      <c r="K4" s="4"/>
      <c r="L4" s="4"/>
      <c r="M4" s="4"/>
      <c r="N4" s="4"/>
      <c r="O4" s="4"/>
      <c r="P4" s="4"/>
      <c r="Q4" s="4"/>
      <c r="R4" s="4"/>
      <c r="S4" s="4"/>
      <c r="T4" s="4"/>
    </row>
    <row r="5" spans="1:20" s="4" customFormat="1">
      <c r="A5" s="386"/>
      <c r="B5" s="21"/>
      <c r="C5" s="21"/>
      <c r="D5" s="21"/>
      <c r="E5" s="29"/>
      <c r="F5" s="29"/>
      <c r="G5" s="29"/>
      <c r="H5" s="29"/>
    </row>
    <row r="6" spans="1:20" s="4" customFormat="1">
      <c r="A6" s="23" t="str">
        <f>+ToC!A5</f>
        <v>Long-Term Insurers Annual Return</v>
      </c>
      <c r="B6" s="21"/>
      <c r="C6" s="21"/>
      <c r="D6" s="21"/>
      <c r="E6" s="21"/>
      <c r="F6" s="21"/>
      <c r="G6" s="21"/>
      <c r="H6" s="29"/>
    </row>
    <row r="7" spans="1:20">
      <c r="A7" s="23" t="str">
        <f>+ToC!A6</f>
        <v>For Year Ended:</v>
      </c>
      <c r="B7" s="21"/>
      <c r="C7" s="21"/>
      <c r="D7" s="21"/>
      <c r="E7" s="29"/>
      <c r="F7" s="29"/>
      <c r="G7" s="2402" t="str">
        <f>IF(+Cover!$A$23="","",+Cover!$A$23)</f>
        <v/>
      </c>
      <c r="H7" s="29"/>
      <c r="I7" s="4"/>
      <c r="J7" s="4"/>
      <c r="K7" s="4"/>
      <c r="L7" s="4"/>
      <c r="M7" s="4"/>
      <c r="N7" s="4"/>
      <c r="O7" s="4"/>
      <c r="P7" s="4"/>
      <c r="Q7" s="4"/>
      <c r="R7" s="4"/>
      <c r="S7" s="4"/>
      <c r="T7" s="4"/>
    </row>
    <row r="8" spans="1:20" s="4" customFormat="1">
      <c r="A8" s="23"/>
      <c r="B8" s="21"/>
      <c r="C8" s="21"/>
      <c r="D8" s="21"/>
      <c r="E8" s="29"/>
      <c r="F8" s="29"/>
      <c r="G8" s="29"/>
      <c r="H8" s="29"/>
    </row>
    <row r="9" spans="1:20" s="1514" customFormat="1">
      <c r="A9" s="1513" t="s">
        <v>234</v>
      </c>
      <c r="B9" s="24"/>
      <c r="C9" s="24"/>
      <c r="D9" s="24"/>
      <c r="E9" s="24"/>
      <c r="F9" s="24"/>
      <c r="G9" s="24"/>
      <c r="H9" s="24"/>
    </row>
    <row r="10" spans="1:20" ht="16" thickBot="1">
      <c r="A10" s="36"/>
      <c r="B10" s="29"/>
      <c r="C10" s="29"/>
      <c r="D10" s="29"/>
      <c r="E10" s="29"/>
      <c r="F10" s="29"/>
      <c r="G10" s="29"/>
      <c r="H10" s="29"/>
      <c r="I10" s="4"/>
      <c r="J10" s="4"/>
      <c r="K10" s="4"/>
      <c r="L10" s="4"/>
      <c r="M10" s="4"/>
      <c r="N10" s="4"/>
      <c r="O10" s="4"/>
      <c r="P10" s="563" t="s">
        <v>235</v>
      </c>
      <c r="Q10" s="4"/>
      <c r="R10" s="4"/>
      <c r="S10" s="4"/>
      <c r="T10" s="4"/>
    </row>
    <row r="11" spans="1:20" s="3" customFormat="1" ht="70.5" thickTop="1">
      <c r="A11" s="541"/>
      <c r="B11" s="542" t="s">
        <v>2041</v>
      </c>
      <c r="C11" s="794" t="s">
        <v>325</v>
      </c>
      <c r="D11" s="543" t="s">
        <v>204</v>
      </c>
      <c r="E11" s="544" t="s">
        <v>237</v>
      </c>
      <c r="F11" s="795" t="s">
        <v>326</v>
      </c>
      <c r="G11" s="545" t="s">
        <v>239</v>
      </c>
      <c r="H11" s="546" t="s">
        <v>327</v>
      </c>
      <c r="P11" s="564" t="s">
        <v>241</v>
      </c>
    </row>
    <row r="12" spans="1:20" s="3" customFormat="1" ht="21.5">
      <c r="A12" s="796"/>
      <c r="B12" s="797" t="s">
        <v>242</v>
      </c>
      <c r="C12" s="798" t="s">
        <v>243</v>
      </c>
      <c r="D12" s="770" t="s">
        <v>244</v>
      </c>
      <c r="E12" s="770" t="s">
        <v>245</v>
      </c>
      <c r="F12" s="799" t="s">
        <v>246</v>
      </c>
      <c r="G12" s="770" t="s">
        <v>247</v>
      </c>
      <c r="H12" s="800" t="s">
        <v>248</v>
      </c>
      <c r="P12" s="564" t="s">
        <v>249</v>
      </c>
    </row>
    <row r="13" spans="1:20" s="643" customFormat="1" ht="20.149999999999999" customHeight="1">
      <c r="A13" s="801" t="s">
        <v>328</v>
      </c>
      <c r="B13" s="802"/>
      <c r="C13" s="803"/>
      <c r="D13" s="802"/>
      <c r="E13" s="802"/>
      <c r="F13" s="642"/>
      <c r="G13" s="802"/>
      <c r="H13" s="804"/>
      <c r="N13" s="644"/>
      <c r="P13" s="645" t="s">
        <v>29</v>
      </c>
      <c r="Q13" s="644"/>
      <c r="R13" s="697"/>
      <c r="S13" s="697"/>
      <c r="T13" s="697"/>
    </row>
    <row r="14" spans="1:20" s="643" customFormat="1" ht="20.149999999999999" customHeight="1">
      <c r="A14" s="801" t="s">
        <v>329</v>
      </c>
      <c r="B14" s="802"/>
      <c r="C14" s="805"/>
      <c r="D14" s="802"/>
      <c r="E14" s="802"/>
      <c r="F14" s="806"/>
      <c r="G14" s="802"/>
      <c r="H14" s="804"/>
      <c r="N14" s="646" t="s">
        <v>252</v>
      </c>
      <c r="P14" s="645" t="s">
        <v>253</v>
      </c>
      <c r="Q14" s="647"/>
      <c r="R14" s="697"/>
      <c r="S14" s="697"/>
      <c r="T14" s="697"/>
    </row>
    <row r="15" spans="1:20" s="643" customFormat="1" ht="20.149999999999999" customHeight="1">
      <c r="A15" s="540" t="s">
        <v>251</v>
      </c>
      <c r="B15" s="648"/>
      <c r="C15" s="807"/>
      <c r="D15" s="808"/>
      <c r="E15" s="808"/>
      <c r="F15" s="809"/>
      <c r="G15" s="649"/>
      <c r="H15" s="810" t="str">
        <f>IFERROR(IF((G15/$G$65)&gt;0,(G15/$G$65),0),"")</f>
        <v/>
      </c>
      <c r="N15" s="646" t="s">
        <v>255</v>
      </c>
      <c r="P15" s="650" t="s">
        <v>256</v>
      </c>
      <c r="Q15" s="644"/>
      <c r="R15" s="697"/>
      <c r="S15" s="697"/>
      <c r="T15" s="697"/>
    </row>
    <row r="16" spans="1:20" s="643" customFormat="1" ht="20.149999999999999" customHeight="1">
      <c r="A16" s="540" t="s">
        <v>254</v>
      </c>
      <c r="B16" s="648"/>
      <c r="C16" s="807"/>
      <c r="D16" s="811"/>
      <c r="E16" s="812"/>
      <c r="F16" s="809"/>
      <c r="G16" s="649"/>
      <c r="H16" s="810" t="str">
        <f t="shared" ref="H16:H64" si="0">IFERROR(IF((G16/$G$65)&gt;0,(G16/$G$65),0),"")</f>
        <v/>
      </c>
      <c r="P16" s="645" t="s">
        <v>258</v>
      </c>
      <c r="Q16" s="651"/>
      <c r="R16" s="697"/>
      <c r="S16" s="697"/>
      <c r="T16" s="697"/>
    </row>
    <row r="17" spans="1:20" s="643" customFormat="1" ht="20.149999999999999" customHeight="1">
      <c r="A17" s="540" t="s">
        <v>257</v>
      </c>
      <c r="B17" s="648"/>
      <c r="C17" s="807"/>
      <c r="D17" s="648"/>
      <c r="E17" s="648"/>
      <c r="F17" s="809"/>
      <c r="G17" s="649"/>
      <c r="H17" s="810" t="str">
        <f t="shared" si="0"/>
        <v/>
      </c>
      <c r="P17" s="645" t="s">
        <v>260</v>
      </c>
      <c r="Q17" s="644"/>
      <c r="R17" s="697"/>
      <c r="S17" s="697"/>
      <c r="T17" s="697"/>
    </row>
    <row r="18" spans="1:20" s="643" customFormat="1" ht="20.149999999999999" customHeight="1">
      <c r="A18" s="540" t="s">
        <v>259</v>
      </c>
      <c r="B18" s="648"/>
      <c r="C18" s="807"/>
      <c r="D18" s="648"/>
      <c r="E18" s="648"/>
      <c r="F18" s="809"/>
      <c r="G18" s="649"/>
      <c r="H18" s="810" t="str">
        <f t="shared" si="0"/>
        <v/>
      </c>
      <c r="P18" s="645" t="s">
        <v>262</v>
      </c>
      <c r="Q18" s="644"/>
      <c r="R18" s="697"/>
      <c r="S18" s="697"/>
      <c r="T18" s="697"/>
    </row>
    <row r="19" spans="1:20" s="643" customFormat="1" ht="20.149999999999999" customHeight="1">
      <c r="A19" s="540" t="s">
        <v>261</v>
      </c>
      <c r="B19" s="648"/>
      <c r="C19" s="807"/>
      <c r="D19" s="648"/>
      <c r="E19" s="648"/>
      <c r="F19" s="809"/>
      <c r="G19" s="649"/>
      <c r="H19" s="810" t="str">
        <f t="shared" si="0"/>
        <v/>
      </c>
      <c r="P19" s="645" t="s">
        <v>264</v>
      </c>
      <c r="R19" s="697"/>
      <c r="S19" s="697"/>
      <c r="T19" s="697"/>
    </row>
    <row r="20" spans="1:20" s="643" customFormat="1" ht="20.149999999999999" customHeight="1">
      <c r="A20" s="540" t="s">
        <v>263</v>
      </c>
      <c r="B20" s="648"/>
      <c r="C20" s="807"/>
      <c r="D20" s="648"/>
      <c r="E20" s="648"/>
      <c r="F20" s="809"/>
      <c r="G20" s="649"/>
      <c r="H20" s="810" t="str">
        <f t="shared" si="0"/>
        <v/>
      </c>
      <c r="P20" s="645" t="s">
        <v>266</v>
      </c>
      <c r="R20" s="697"/>
      <c r="S20" s="697"/>
      <c r="T20" s="697"/>
    </row>
    <row r="21" spans="1:20" s="643" customFormat="1" ht="20.149999999999999" customHeight="1">
      <c r="A21" s="540" t="s">
        <v>265</v>
      </c>
      <c r="B21" s="648"/>
      <c r="C21" s="807"/>
      <c r="D21" s="648"/>
      <c r="E21" s="648"/>
      <c r="F21" s="809"/>
      <c r="G21" s="649"/>
      <c r="H21" s="810" t="str">
        <f t="shared" si="0"/>
        <v/>
      </c>
      <c r="P21" s="645" t="s">
        <v>268</v>
      </c>
      <c r="R21" s="697"/>
      <c r="S21" s="697"/>
      <c r="T21" s="697"/>
    </row>
    <row r="22" spans="1:20" s="643" customFormat="1" ht="20.149999999999999" customHeight="1">
      <c r="A22" s="540" t="s">
        <v>267</v>
      </c>
      <c r="B22" s="648"/>
      <c r="C22" s="807"/>
      <c r="D22" s="648"/>
      <c r="E22" s="648"/>
      <c r="F22" s="809"/>
      <c r="G22" s="652"/>
      <c r="H22" s="810" t="str">
        <f t="shared" si="0"/>
        <v/>
      </c>
      <c r="P22" s="645" t="s">
        <v>270</v>
      </c>
      <c r="R22" s="697"/>
      <c r="S22" s="697"/>
      <c r="T22" s="697"/>
    </row>
    <row r="23" spans="1:20" s="643" customFormat="1" ht="20.149999999999999" customHeight="1">
      <c r="A23" s="540" t="s">
        <v>269</v>
      </c>
      <c r="B23" s="648"/>
      <c r="C23" s="807"/>
      <c r="D23" s="648"/>
      <c r="E23" s="648"/>
      <c r="F23" s="809"/>
      <c r="G23" s="652"/>
      <c r="H23" s="810" t="str">
        <f t="shared" si="0"/>
        <v/>
      </c>
      <c r="P23" s="645" t="s">
        <v>272</v>
      </c>
      <c r="R23" s="697"/>
      <c r="S23" s="697"/>
      <c r="T23" s="697"/>
    </row>
    <row r="24" spans="1:20" s="643" customFormat="1" ht="20.149999999999999" customHeight="1">
      <c r="A24" s="540" t="s">
        <v>271</v>
      </c>
      <c r="B24" s="648"/>
      <c r="C24" s="807"/>
      <c r="D24" s="648"/>
      <c r="E24" s="648"/>
      <c r="F24" s="809"/>
      <c r="G24" s="652"/>
      <c r="H24" s="810" t="str">
        <f t="shared" si="0"/>
        <v/>
      </c>
      <c r="R24" s="697"/>
      <c r="S24" s="697"/>
      <c r="T24" s="697"/>
    </row>
    <row r="25" spans="1:20" s="643" customFormat="1" ht="20.149999999999999" customHeight="1">
      <c r="A25" s="540" t="s">
        <v>273</v>
      </c>
      <c r="B25" s="648"/>
      <c r="C25" s="807"/>
      <c r="D25" s="648"/>
      <c r="E25" s="648"/>
      <c r="F25" s="809"/>
      <c r="G25" s="652"/>
      <c r="H25" s="810" t="str">
        <f t="shared" si="0"/>
        <v/>
      </c>
    </row>
    <row r="26" spans="1:20" s="643" customFormat="1" ht="20.149999999999999" customHeight="1">
      <c r="A26" s="540" t="s">
        <v>274</v>
      </c>
      <c r="B26" s="648"/>
      <c r="C26" s="807"/>
      <c r="D26" s="648"/>
      <c r="E26" s="648"/>
      <c r="F26" s="809"/>
      <c r="G26" s="652"/>
      <c r="H26" s="810" t="str">
        <f t="shared" si="0"/>
        <v/>
      </c>
    </row>
    <row r="27" spans="1:20" s="643" customFormat="1" ht="20.149999999999999" customHeight="1">
      <c r="A27" s="540" t="s">
        <v>275</v>
      </c>
      <c r="B27" s="648"/>
      <c r="C27" s="807"/>
      <c r="D27" s="648"/>
      <c r="E27" s="648"/>
      <c r="F27" s="809"/>
      <c r="G27" s="652"/>
      <c r="H27" s="810" t="str">
        <f t="shared" si="0"/>
        <v/>
      </c>
    </row>
    <row r="28" spans="1:20" s="643" customFormat="1" ht="20.149999999999999" customHeight="1">
      <c r="A28" s="540" t="s">
        <v>276</v>
      </c>
      <c r="B28" s="648"/>
      <c r="C28" s="807"/>
      <c r="D28" s="648"/>
      <c r="E28" s="648"/>
      <c r="F28" s="809"/>
      <c r="G28" s="652"/>
      <c r="H28" s="810" t="str">
        <f t="shared" si="0"/>
        <v/>
      </c>
    </row>
    <row r="29" spans="1:20" s="643" customFormat="1" ht="20.149999999999999" customHeight="1">
      <c r="A29" s="540" t="s">
        <v>277</v>
      </c>
      <c r="B29" s="648"/>
      <c r="C29" s="807"/>
      <c r="D29" s="648"/>
      <c r="E29" s="648"/>
      <c r="F29" s="809"/>
      <c r="G29" s="652"/>
      <c r="H29" s="810" t="str">
        <f t="shared" si="0"/>
        <v/>
      </c>
    </row>
    <row r="30" spans="1:20" s="643" customFormat="1" ht="20.149999999999999" customHeight="1">
      <c r="A30" s="540" t="s">
        <v>278</v>
      </c>
      <c r="B30" s="648"/>
      <c r="C30" s="807"/>
      <c r="D30" s="648"/>
      <c r="E30" s="648"/>
      <c r="F30" s="809"/>
      <c r="G30" s="652"/>
      <c r="H30" s="810" t="str">
        <f t="shared" si="0"/>
        <v/>
      </c>
    </row>
    <row r="31" spans="1:20" s="643" customFormat="1" ht="20.149999999999999" customHeight="1">
      <c r="A31" s="540" t="s">
        <v>279</v>
      </c>
      <c r="B31" s="648"/>
      <c r="C31" s="807"/>
      <c r="D31" s="648"/>
      <c r="E31" s="648"/>
      <c r="F31" s="809"/>
      <c r="G31" s="652"/>
      <c r="H31" s="810" t="str">
        <f t="shared" si="0"/>
        <v/>
      </c>
    </row>
    <row r="32" spans="1:20" s="643" customFormat="1" ht="20.149999999999999" customHeight="1">
      <c r="A32" s="540" t="s">
        <v>280</v>
      </c>
      <c r="B32" s="648"/>
      <c r="C32" s="807"/>
      <c r="D32" s="648"/>
      <c r="E32" s="648"/>
      <c r="F32" s="809"/>
      <c r="G32" s="652"/>
      <c r="H32" s="810" t="str">
        <f t="shared" si="0"/>
        <v/>
      </c>
    </row>
    <row r="33" spans="1:8" s="643" customFormat="1" ht="20.149999999999999" customHeight="1">
      <c r="A33" s="540" t="s">
        <v>281</v>
      </c>
      <c r="B33" s="648"/>
      <c r="C33" s="807"/>
      <c r="D33" s="648"/>
      <c r="E33" s="648"/>
      <c r="F33" s="809"/>
      <c r="G33" s="652"/>
      <c r="H33" s="810" t="str">
        <f t="shared" si="0"/>
        <v/>
      </c>
    </row>
    <row r="34" spans="1:8" s="643" customFormat="1" ht="20.149999999999999" customHeight="1">
      <c r="A34" s="540" t="s">
        <v>282</v>
      </c>
      <c r="B34" s="653"/>
      <c r="C34" s="654"/>
      <c r="D34" s="653"/>
      <c r="E34" s="653"/>
      <c r="F34" s="809"/>
      <c r="G34" s="655"/>
      <c r="H34" s="810" t="str">
        <f t="shared" si="0"/>
        <v/>
      </c>
    </row>
    <row r="35" spans="1:8" s="643" customFormat="1" ht="20.149999999999999" customHeight="1">
      <c r="A35" s="540" t="s">
        <v>283</v>
      </c>
      <c r="B35" s="812"/>
      <c r="C35" s="807"/>
      <c r="D35" s="812"/>
      <c r="E35" s="812"/>
      <c r="F35" s="809"/>
      <c r="G35" s="813"/>
      <c r="H35" s="810" t="str">
        <f t="shared" si="0"/>
        <v/>
      </c>
    </row>
    <row r="36" spans="1:8" s="643" customFormat="1" ht="20.149999999999999" customHeight="1">
      <c r="A36" s="540" t="s">
        <v>284</v>
      </c>
      <c r="B36" s="812"/>
      <c r="C36" s="807"/>
      <c r="D36" s="812"/>
      <c r="E36" s="812"/>
      <c r="F36" s="809"/>
      <c r="G36" s="813"/>
      <c r="H36" s="810" t="str">
        <f t="shared" si="0"/>
        <v/>
      </c>
    </row>
    <row r="37" spans="1:8" s="643" customFormat="1" ht="20.149999999999999" customHeight="1">
      <c r="A37" s="540" t="s">
        <v>285</v>
      </c>
      <c r="B37" s="812"/>
      <c r="C37" s="807"/>
      <c r="D37" s="812"/>
      <c r="E37" s="812"/>
      <c r="F37" s="809"/>
      <c r="G37" s="813"/>
      <c r="H37" s="810" t="str">
        <f t="shared" si="0"/>
        <v/>
      </c>
    </row>
    <row r="38" spans="1:8" s="643" customFormat="1" ht="20.149999999999999" customHeight="1">
      <c r="A38" s="540" t="s">
        <v>286</v>
      </c>
      <c r="B38" s="812"/>
      <c r="C38" s="807"/>
      <c r="D38" s="812"/>
      <c r="E38" s="812"/>
      <c r="F38" s="809"/>
      <c r="G38" s="813"/>
      <c r="H38" s="810" t="str">
        <f t="shared" si="0"/>
        <v/>
      </c>
    </row>
    <row r="39" spans="1:8" s="643" customFormat="1" ht="20.149999999999999" customHeight="1">
      <c r="A39" s="540" t="s">
        <v>287</v>
      </c>
      <c r="B39" s="812"/>
      <c r="C39" s="807"/>
      <c r="D39" s="812"/>
      <c r="E39" s="812"/>
      <c r="F39" s="809"/>
      <c r="G39" s="813"/>
      <c r="H39" s="810" t="str">
        <f t="shared" si="0"/>
        <v/>
      </c>
    </row>
    <row r="40" spans="1:8" s="643" customFormat="1" ht="20.149999999999999" customHeight="1">
      <c r="A40" s="540" t="s">
        <v>288</v>
      </c>
      <c r="B40" s="812"/>
      <c r="C40" s="807"/>
      <c r="D40" s="812"/>
      <c r="E40" s="812"/>
      <c r="F40" s="809"/>
      <c r="G40" s="813"/>
      <c r="H40" s="810" t="str">
        <f t="shared" si="0"/>
        <v/>
      </c>
    </row>
    <row r="41" spans="1:8" s="643" customFormat="1" ht="20.149999999999999" customHeight="1">
      <c r="A41" s="540" t="s">
        <v>289</v>
      </c>
      <c r="B41" s="812"/>
      <c r="C41" s="807"/>
      <c r="D41" s="812"/>
      <c r="E41" s="812"/>
      <c r="F41" s="809"/>
      <c r="G41" s="813"/>
      <c r="H41" s="810" t="str">
        <f t="shared" si="0"/>
        <v/>
      </c>
    </row>
    <row r="42" spans="1:8" s="643" customFormat="1" ht="20.149999999999999" customHeight="1">
      <c r="A42" s="540" t="s">
        <v>290</v>
      </c>
      <c r="B42" s="812"/>
      <c r="C42" s="807"/>
      <c r="D42" s="812"/>
      <c r="E42" s="812"/>
      <c r="F42" s="809"/>
      <c r="G42" s="813"/>
      <c r="H42" s="810" t="str">
        <f t="shared" si="0"/>
        <v/>
      </c>
    </row>
    <row r="43" spans="1:8" s="643" customFormat="1" ht="20.149999999999999" customHeight="1">
      <c r="A43" s="540" t="s">
        <v>291</v>
      </c>
      <c r="B43" s="812"/>
      <c r="C43" s="807"/>
      <c r="D43" s="812"/>
      <c r="E43" s="812"/>
      <c r="F43" s="809"/>
      <c r="G43" s="813"/>
      <c r="H43" s="810" t="str">
        <f t="shared" si="0"/>
        <v/>
      </c>
    </row>
    <row r="44" spans="1:8" s="643" customFormat="1" ht="20.149999999999999" customHeight="1">
      <c r="A44" s="540" t="s">
        <v>292</v>
      </c>
      <c r="B44" s="812"/>
      <c r="C44" s="807"/>
      <c r="D44" s="812"/>
      <c r="E44" s="812"/>
      <c r="F44" s="809"/>
      <c r="G44" s="813"/>
      <c r="H44" s="810" t="str">
        <f t="shared" si="0"/>
        <v/>
      </c>
    </row>
    <row r="45" spans="1:8" s="643" customFormat="1" ht="20.149999999999999" customHeight="1">
      <c r="A45" s="540" t="s">
        <v>293</v>
      </c>
      <c r="B45" s="812"/>
      <c r="C45" s="807"/>
      <c r="D45" s="812"/>
      <c r="E45" s="812"/>
      <c r="F45" s="809"/>
      <c r="G45" s="813"/>
      <c r="H45" s="810" t="str">
        <f t="shared" si="0"/>
        <v/>
      </c>
    </row>
    <row r="46" spans="1:8" s="643" customFormat="1" ht="20.149999999999999" customHeight="1">
      <c r="A46" s="540" t="s">
        <v>294</v>
      </c>
      <c r="B46" s="812"/>
      <c r="C46" s="807"/>
      <c r="D46" s="812"/>
      <c r="E46" s="812"/>
      <c r="F46" s="809"/>
      <c r="G46" s="813"/>
      <c r="H46" s="810" t="str">
        <f t="shared" si="0"/>
        <v/>
      </c>
    </row>
    <row r="47" spans="1:8" s="643" customFormat="1" ht="20.149999999999999" customHeight="1">
      <c r="A47" s="540" t="s">
        <v>295</v>
      </c>
      <c r="B47" s="812"/>
      <c r="C47" s="807"/>
      <c r="D47" s="812"/>
      <c r="E47" s="812"/>
      <c r="F47" s="809"/>
      <c r="G47" s="813"/>
      <c r="H47" s="810" t="str">
        <f t="shared" si="0"/>
        <v/>
      </c>
    </row>
    <row r="48" spans="1:8" s="643" customFormat="1" ht="20.149999999999999" customHeight="1">
      <c r="A48" s="540" t="s">
        <v>296</v>
      </c>
      <c r="B48" s="812"/>
      <c r="C48" s="807"/>
      <c r="D48" s="812"/>
      <c r="E48" s="812"/>
      <c r="F48" s="809"/>
      <c r="G48" s="813"/>
      <c r="H48" s="810" t="str">
        <f t="shared" si="0"/>
        <v/>
      </c>
    </row>
    <row r="49" spans="1:8" s="643" customFormat="1" ht="20.149999999999999" customHeight="1">
      <c r="A49" s="540" t="s">
        <v>297</v>
      </c>
      <c r="B49" s="812"/>
      <c r="C49" s="807"/>
      <c r="D49" s="812"/>
      <c r="E49" s="812"/>
      <c r="F49" s="809"/>
      <c r="G49" s="813"/>
      <c r="H49" s="810" t="str">
        <f t="shared" si="0"/>
        <v/>
      </c>
    </row>
    <row r="50" spans="1:8" s="643" customFormat="1" ht="20.149999999999999" customHeight="1">
      <c r="A50" s="540" t="s">
        <v>298</v>
      </c>
      <c r="B50" s="812"/>
      <c r="C50" s="807"/>
      <c r="D50" s="812"/>
      <c r="E50" s="812"/>
      <c r="F50" s="809"/>
      <c r="G50" s="813"/>
      <c r="H50" s="810" t="str">
        <f t="shared" si="0"/>
        <v/>
      </c>
    </row>
    <row r="51" spans="1:8" s="643" customFormat="1" ht="20.149999999999999" customHeight="1">
      <c r="A51" s="540" t="s">
        <v>299</v>
      </c>
      <c r="B51" s="812"/>
      <c r="C51" s="807"/>
      <c r="D51" s="812"/>
      <c r="E51" s="812"/>
      <c r="F51" s="809"/>
      <c r="G51" s="813"/>
      <c r="H51" s="810" t="str">
        <f t="shared" si="0"/>
        <v/>
      </c>
    </row>
    <row r="52" spans="1:8" s="643" customFormat="1" ht="20.149999999999999" customHeight="1">
      <c r="A52" s="540" t="s">
        <v>300</v>
      </c>
      <c r="B52" s="812"/>
      <c r="C52" s="807"/>
      <c r="D52" s="812"/>
      <c r="E52" s="812"/>
      <c r="F52" s="809"/>
      <c r="G52" s="813"/>
      <c r="H52" s="810" t="str">
        <f t="shared" si="0"/>
        <v/>
      </c>
    </row>
    <row r="53" spans="1:8" s="643" customFormat="1" ht="20.149999999999999" customHeight="1">
      <c r="A53" s="540" t="s">
        <v>301</v>
      </c>
      <c r="B53" s="812"/>
      <c r="C53" s="807"/>
      <c r="D53" s="812"/>
      <c r="E53" s="812"/>
      <c r="F53" s="809"/>
      <c r="G53" s="813"/>
      <c r="H53" s="810" t="str">
        <f t="shared" si="0"/>
        <v/>
      </c>
    </row>
    <row r="54" spans="1:8" s="643" customFormat="1" ht="20.149999999999999" customHeight="1">
      <c r="A54" s="540" t="s">
        <v>302</v>
      </c>
      <c r="B54" s="812"/>
      <c r="C54" s="807"/>
      <c r="D54" s="812"/>
      <c r="E54" s="812"/>
      <c r="F54" s="809"/>
      <c r="G54" s="813"/>
      <c r="H54" s="810" t="str">
        <f t="shared" si="0"/>
        <v/>
      </c>
    </row>
    <row r="55" spans="1:8" s="643" customFormat="1" ht="20.149999999999999" customHeight="1">
      <c r="A55" s="540" t="s">
        <v>303</v>
      </c>
      <c r="B55" s="812"/>
      <c r="C55" s="807"/>
      <c r="D55" s="812"/>
      <c r="E55" s="812"/>
      <c r="F55" s="809"/>
      <c r="G55" s="813"/>
      <c r="H55" s="810" t="str">
        <f t="shared" si="0"/>
        <v/>
      </c>
    </row>
    <row r="56" spans="1:8" s="643" customFormat="1" ht="20.149999999999999" customHeight="1">
      <c r="A56" s="540" t="s">
        <v>304</v>
      </c>
      <c r="B56" s="812"/>
      <c r="C56" s="807"/>
      <c r="D56" s="812"/>
      <c r="E56" s="812"/>
      <c r="F56" s="809"/>
      <c r="G56" s="813"/>
      <c r="H56" s="810" t="str">
        <f t="shared" si="0"/>
        <v/>
      </c>
    </row>
    <row r="57" spans="1:8" s="643" customFormat="1" ht="20.149999999999999" customHeight="1">
      <c r="A57" s="540" t="s">
        <v>305</v>
      </c>
      <c r="B57" s="812"/>
      <c r="C57" s="807"/>
      <c r="D57" s="812"/>
      <c r="E57" s="812"/>
      <c r="F57" s="809"/>
      <c r="G57" s="813"/>
      <c r="H57" s="810" t="str">
        <f t="shared" si="0"/>
        <v/>
      </c>
    </row>
    <row r="58" spans="1:8" s="643" customFormat="1" ht="20.149999999999999" customHeight="1">
      <c r="A58" s="540" t="s">
        <v>306</v>
      </c>
      <c r="B58" s="812"/>
      <c r="C58" s="807"/>
      <c r="D58" s="812"/>
      <c r="E58" s="812"/>
      <c r="F58" s="809"/>
      <c r="G58" s="813"/>
      <c r="H58" s="810" t="str">
        <f t="shared" si="0"/>
        <v/>
      </c>
    </row>
    <row r="59" spans="1:8" s="643" customFormat="1" ht="20.149999999999999" customHeight="1">
      <c r="A59" s="540" t="s">
        <v>307</v>
      </c>
      <c r="B59" s="812"/>
      <c r="C59" s="807"/>
      <c r="D59" s="812"/>
      <c r="E59" s="812"/>
      <c r="F59" s="809"/>
      <c r="G59" s="813"/>
      <c r="H59" s="810" t="str">
        <f t="shared" si="0"/>
        <v/>
      </c>
    </row>
    <row r="60" spans="1:8" s="643" customFormat="1" ht="20.149999999999999" customHeight="1">
      <c r="A60" s="540" t="s">
        <v>308</v>
      </c>
      <c r="B60" s="812"/>
      <c r="C60" s="807"/>
      <c r="D60" s="812"/>
      <c r="E60" s="812"/>
      <c r="F60" s="809"/>
      <c r="G60" s="813"/>
      <c r="H60" s="810" t="str">
        <f t="shared" si="0"/>
        <v/>
      </c>
    </row>
    <row r="61" spans="1:8" s="643" customFormat="1" ht="20.149999999999999" customHeight="1">
      <c r="A61" s="540" t="s">
        <v>309</v>
      </c>
      <c r="B61" s="812"/>
      <c r="C61" s="807"/>
      <c r="D61" s="812"/>
      <c r="E61" s="812"/>
      <c r="F61" s="809"/>
      <c r="G61" s="813"/>
      <c r="H61" s="810" t="str">
        <f t="shared" si="0"/>
        <v/>
      </c>
    </row>
    <row r="62" spans="1:8" s="643" customFormat="1" ht="20.149999999999999" customHeight="1">
      <c r="A62" s="540" t="s">
        <v>310</v>
      </c>
      <c r="B62" s="812"/>
      <c r="C62" s="807"/>
      <c r="D62" s="812"/>
      <c r="E62" s="812"/>
      <c r="F62" s="809"/>
      <c r="G62" s="813"/>
      <c r="H62" s="810" t="str">
        <f t="shared" si="0"/>
        <v/>
      </c>
    </row>
    <row r="63" spans="1:8" s="643" customFormat="1" ht="20.149999999999999" customHeight="1">
      <c r="A63" s="540" t="s">
        <v>311</v>
      </c>
      <c r="B63" s="812"/>
      <c r="C63" s="807"/>
      <c r="D63" s="812"/>
      <c r="E63" s="812"/>
      <c r="F63" s="809"/>
      <c r="G63" s="813"/>
      <c r="H63" s="810" t="str">
        <f t="shared" si="0"/>
        <v/>
      </c>
    </row>
    <row r="64" spans="1:8" s="643" customFormat="1" ht="20.149999999999999" customHeight="1">
      <c r="A64" s="540" t="s">
        <v>312</v>
      </c>
      <c r="B64" s="812"/>
      <c r="C64" s="807"/>
      <c r="D64" s="812"/>
      <c r="E64" s="812"/>
      <c r="F64" s="809"/>
      <c r="G64" s="813"/>
      <c r="H64" s="810" t="str">
        <f t="shared" si="0"/>
        <v/>
      </c>
    </row>
    <row r="65" spans="1:8" s="643" customFormat="1" ht="20.149999999999999" customHeight="1">
      <c r="A65" s="780" t="s">
        <v>313</v>
      </c>
      <c r="B65" s="814" t="s">
        <v>314</v>
      </c>
      <c r="C65" s="815"/>
      <c r="D65" s="815"/>
      <c r="E65" s="815"/>
      <c r="F65" s="816"/>
      <c r="G65" s="817">
        <f>SUM(G15:G64)</f>
        <v>0</v>
      </c>
      <c r="H65" s="818">
        <f>SUM(H15:H64)</f>
        <v>0</v>
      </c>
    </row>
    <row r="66" spans="1:8" s="643" customFormat="1" ht="20.149999999999999" customHeight="1">
      <c r="A66" s="780" t="s">
        <v>315</v>
      </c>
      <c r="B66" s="5432" t="s">
        <v>316</v>
      </c>
      <c r="C66" s="5433"/>
      <c r="D66" s="5433"/>
      <c r="E66" s="5433"/>
      <c r="F66" s="816"/>
      <c r="G66" s="819">
        <f>G65-G67-G68</f>
        <v>0</v>
      </c>
      <c r="H66" s="810" t="str">
        <f>IFERROR(IF((G66/$G$69)&gt;0,(G66/$G$69),0),"")</f>
        <v/>
      </c>
    </row>
    <row r="67" spans="1:8" s="643" customFormat="1" ht="20.149999999999999" customHeight="1">
      <c r="A67" s="780" t="s">
        <v>317</v>
      </c>
      <c r="B67" s="5437" t="s">
        <v>318</v>
      </c>
      <c r="C67" s="5438"/>
      <c r="D67" s="5438"/>
      <c r="E67" s="5438"/>
      <c r="F67" s="816"/>
      <c r="G67" s="819">
        <f>SUMIF($F$15:$F$64,"Staff",$G$15:$G$64)</f>
        <v>0</v>
      </c>
      <c r="H67" s="810" t="str">
        <f>IFERROR(IF((G67/$G$69)&gt;0,(G67/$G$69),0),"")</f>
        <v/>
      </c>
    </row>
    <row r="68" spans="1:8" s="643" customFormat="1" ht="20.149999999999999" customHeight="1">
      <c r="A68" s="780" t="s">
        <v>319</v>
      </c>
      <c r="B68" s="694" t="s">
        <v>320</v>
      </c>
      <c r="C68" s="695"/>
      <c r="D68" s="695" t="s">
        <v>1768</v>
      </c>
      <c r="E68" s="656"/>
      <c r="F68" s="820"/>
      <c r="G68" s="819">
        <f>SUMIF($F$15:$F$64,"Other",$G$15:$G$64)</f>
        <v>0</v>
      </c>
      <c r="H68" s="810" t="str">
        <f>IFERROR(IF((G68/$G$69)&gt;0,(G68/$G$69),0),"")</f>
        <v/>
      </c>
    </row>
    <row r="69" spans="1:8" s="643" customFormat="1" ht="20.149999999999999" customHeight="1" thickBot="1">
      <c r="A69" s="657"/>
      <c r="B69" s="5434" t="s">
        <v>321</v>
      </c>
      <c r="C69" s="5435"/>
      <c r="D69" s="5435"/>
      <c r="E69" s="5436"/>
      <c r="F69" s="821"/>
      <c r="G69" s="658">
        <f>SUM(G66:G68)</f>
        <v>0</v>
      </c>
      <c r="H69" s="659">
        <f>SUM(H66:H68)</f>
        <v>0</v>
      </c>
    </row>
    <row r="70" spans="1:8" s="3" customFormat="1" ht="16" thickTop="1">
      <c r="A70" s="535"/>
      <c r="B70" s="536"/>
      <c r="C70" s="536"/>
      <c r="D70" s="536"/>
      <c r="E70" s="536"/>
      <c r="F70" s="536"/>
      <c r="G70" s="292"/>
      <c r="H70" s="537"/>
    </row>
    <row r="71" spans="1:8" ht="45" customHeight="1">
      <c r="A71" s="5422" t="s">
        <v>1767</v>
      </c>
      <c r="B71" s="5423"/>
      <c r="C71" s="5423"/>
      <c r="D71" s="5423"/>
      <c r="E71" s="5423"/>
      <c r="F71" s="5423"/>
      <c r="G71" s="5423"/>
      <c r="H71" s="5423"/>
    </row>
    <row r="72" spans="1:8" s="4" customFormat="1">
      <c r="A72" s="1586"/>
      <c r="B72" s="1587"/>
      <c r="C72" s="1587"/>
      <c r="D72" s="1587"/>
      <c r="E72" s="1587"/>
      <c r="F72" s="1587"/>
      <c r="G72" s="1587"/>
      <c r="H72" s="1587"/>
    </row>
    <row r="73" spans="1:8">
      <c r="A73" s="386" t="s">
        <v>322</v>
      </c>
      <c r="B73" s="386"/>
      <c r="C73" s="386"/>
      <c r="D73" s="386"/>
      <c r="E73" s="386"/>
      <c r="F73" s="386"/>
      <c r="G73" s="386"/>
      <c r="H73" s="21"/>
    </row>
    <row r="74" spans="1:8">
      <c r="A74" s="386" t="s">
        <v>330</v>
      </c>
      <c r="B74" s="386"/>
      <c r="C74" s="386"/>
      <c r="D74" s="386"/>
      <c r="E74" s="386"/>
      <c r="F74" s="386"/>
      <c r="G74" s="386"/>
      <c r="H74" s="21"/>
    </row>
    <row r="75" spans="1:8">
      <c r="A75" s="534"/>
      <c r="B75" s="21"/>
      <c r="C75" s="21"/>
      <c r="D75" s="21"/>
      <c r="E75" s="21"/>
      <c r="F75" s="21"/>
      <c r="G75" s="21"/>
      <c r="H75" s="35" t="str">
        <f>+ToC!E123</f>
        <v xml:space="preserve">Long-Term Annual Return </v>
      </c>
    </row>
    <row r="76" spans="1:8">
      <c r="A76" s="534"/>
      <c r="B76" s="530"/>
      <c r="C76" s="530"/>
      <c r="D76" s="21"/>
      <c r="E76" s="21"/>
      <c r="F76" s="21"/>
      <c r="G76" s="21"/>
      <c r="H76" s="35" t="s">
        <v>331</v>
      </c>
    </row>
    <row r="77" spans="1:8" hidden="1">
      <c r="A77" s="8"/>
      <c r="B77" s="7"/>
      <c r="C77" s="29"/>
      <c r="D77" s="29"/>
      <c r="E77" s="29"/>
      <c r="F77" s="29"/>
      <c r="G77" s="29"/>
      <c r="H77" s="29"/>
    </row>
  </sheetData>
  <sheetProtection algorithmName="SHA-512" hashValue="0JTrNGE6biAt4EIwB3QoYcFgyZVBszLcXt+q9EY919lccyZrp3cISVdegu8nkssftX6sP8W0znUiXFxLRTcQZA==" saltValue="o6LVeM+MYZbTXjMa+bHP6g==" spinCount="100000" sheet="1" objects="1" scenarios="1"/>
  <mergeCells count="5">
    <mergeCell ref="A1:H1"/>
    <mergeCell ref="B66:E66"/>
    <mergeCell ref="B69:E69"/>
    <mergeCell ref="A71:H71"/>
    <mergeCell ref="B67:E67"/>
  </mergeCells>
  <dataValidations count="2">
    <dataValidation type="list" allowBlank="1" showInputMessage="1" showErrorMessage="1" sqref="C13 C15:C64">
      <formula1>$N$13:$N$15</formula1>
    </dataValidation>
    <dataValidation type="list" allowBlank="1" showInputMessage="1" showErrorMessage="1" sqref="F15:F64">
      <formula1>$P$9:$P$23</formula1>
    </dataValidation>
  </dataValidations>
  <hyperlinks>
    <hyperlink ref="A1:H1" location="ToC!A1" display="10.011"/>
  </hyperlinks>
  <pageMargins left="0.7" right="0.7" top="0.75" bottom="0.75" header="0.3" footer="0.3"/>
  <pageSetup paperSize="5" scale="58"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XFC58"/>
  <sheetViews>
    <sheetView showZeros="0" zoomScale="80" zoomScaleNormal="80" workbookViewId="0">
      <selection activeCell="D16" sqref="D16"/>
    </sheetView>
  </sheetViews>
  <sheetFormatPr defaultColWidth="8.765625" defaultRowHeight="15.5" zeroHeight="1"/>
  <cols>
    <col min="1" max="1" width="4.765625" style="39" customWidth="1"/>
    <col min="2" max="2" width="23.4609375" style="39" customWidth="1"/>
    <col min="3" max="3" width="12.23046875" style="39" customWidth="1"/>
    <col min="4" max="4" width="12.4609375" style="39" customWidth="1"/>
    <col min="5" max="5" width="13.765625" style="39" customWidth="1"/>
    <col min="6" max="6" width="15.23046875" style="39" customWidth="1"/>
    <col min="7" max="7" width="12" style="39" customWidth="1"/>
    <col min="8" max="22" width="0" hidden="1" customWidth="1"/>
    <col min="23" max="30" width="8.765625" hidden="1" customWidth="1"/>
    <col min="31" max="16381" width="0" hidden="1" customWidth="1"/>
    <col min="16382" max="16382" width="8" hidden="1" customWidth="1"/>
    <col min="16383" max="16383" width="13.23046875" hidden="1" customWidth="1"/>
    <col min="16384" max="16384" width="0.23046875" customWidth="1"/>
  </cols>
  <sheetData>
    <row r="1" spans="1:7">
      <c r="A1" s="5421" t="s">
        <v>45</v>
      </c>
      <c r="B1" s="5421"/>
      <c r="C1" s="5421"/>
      <c r="D1" s="5421"/>
      <c r="E1" s="5421"/>
      <c r="F1" s="5421"/>
      <c r="G1" s="5421"/>
    </row>
    <row r="2" spans="1:7" s="4" customFormat="1">
      <c r="A2" s="21"/>
      <c r="B2" s="21"/>
      <c r="C2" s="21"/>
      <c r="D2" s="476"/>
      <c r="E2" s="476"/>
      <c r="F2" s="678" t="s">
        <v>233</v>
      </c>
      <c r="G2" s="20"/>
    </row>
    <row r="3" spans="1:7">
      <c r="A3" s="385" t="str">
        <f>+Cover!A14</f>
        <v>Select Name of Insurer/ Financial Holding Company</v>
      </c>
      <c r="B3" s="382"/>
      <c r="C3" s="382"/>
      <c r="D3" s="21"/>
      <c r="E3" s="21"/>
      <c r="F3" s="21"/>
      <c r="G3" s="21"/>
    </row>
    <row r="4" spans="1:7">
      <c r="A4" s="386" t="str">
        <f>+ToC!A3</f>
        <v>Insurer/Financial Holding Company</v>
      </c>
      <c r="B4" s="24"/>
      <c r="C4" s="21"/>
      <c r="D4" s="21"/>
      <c r="E4" s="21"/>
      <c r="F4" s="21"/>
      <c r="G4" s="21"/>
    </row>
    <row r="5" spans="1:7" s="4" customFormat="1">
      <c r="A5" s="386"/>
      <c r="B5" s="24"/>
      <c r="C5" s="21"/>
      <c r="D5" s="21"/>
      <c r="E5" s="21"/>
      <c r="F5" s="21"/>
      <c r="G5" s="21"/>
    </row>
    <row r="6" spans="1:7" s="4" customFormat="1">
      <c r="A6" s="23" t="str">
        <f>+ToC!A5</f>
        <v>Long-Term Insurers Annual Return</v>
      </c>
      <c r="B6" s="21"/>
      <c r="C6" s="21"/>
      <c r="D6" s="21"/>
      <c r="E6" s="21"/>
      <c r="F6" s="21"/>
      <c r="G6" s="21"/>
    </row>
    <row r="7" spans="1:7" s="4" customFormat="1">
      <c r="A7" s="23" t="str">
        <f>+ToC!A6</f>
        <v>For Year Ended:</v>
      </c>
      <c r="B7" s="21"/>
      <c r="C7" s="21"/>
      <c r="D7" s="21"/>
      <c r="E7" s="21"/>
      <c r="F7" s="5354" t="str">
        <f>IF(+Cover!$A$23="","",+Cover!$A$23)</f>
        <v/>
      </c>
      <c r="G7" s="5338"/>
    </row>
    <row r="8" spans="1:7" s="4" customFormat="1">
      <c r="A8" s="386"/>
      <c r="B8" s="24"/>
      <c r="C8" s="21"/>
      <c r="D8" s="21"/>
      <c r="E8" s="21"/>
      <c r="F8" s="21"/>
      <c r="G8" s="21"/>
    </row>
    <row r="9" spans="1:7">
      <c r="A9" s="5334" t="s">
        <v>1519</v>
      </c>
      <c r="B9" s="5334"/>
      <c r="C9" s="5334"/>
      <c r="D9" s="5334"/>
      <c r="E9" s="5334"/>
      <c r="F9" s="5334"/>
      <c r="G9" s="5334"/>
    </row>
    <row r="10" spans="1:7">
      <c r="A10" s="21"/>
      <c r="B10" s="21"/>
      <c r="C10" s="5465"/>
      <c r="D10" s="5465"/>
      <c r="E10" s="5465"/>
      <c r="F10" s="5465"/>
      <c r="G10" s="5465"/>
    </row>
    <row r="11" spans="1:7" s="1514" customFormat="1">
      <c r="A11" s="630" t="s">
        <v>332</v>
      </c>
      <c r="B11" s="630" t="s">
        <v>333</v>
      </c>
      <c r="C11" s="5466"/>
      <c r="D11" s="5467"/>
      <c r="E11" s="5467"/>
      <c r="F11" s="5467"/>
      <c r="G11" s="5467"/>
    </row>
    <row r="12" spans="1:7" s="1514" customFormat="1">
      <c r="A12" s="21"/>
      <c r="B12" s="630" t="s">
        <v>334</v>
      </c>
      <c r="C12" s="5468"/>
      <c r="D12" s="5469"/>
      <c r="E12" s="5469"/>
      <c r="F12" s="5469"/>
      <c r="G12" s="5469"/>
    </row>
    <row r="13" spans="1:7" s="1514" customFormat="1">
      <c r="A13" s="21"/>
      <c r="B13" s="5442" t="s">
        <v>335</v>
      </c>
      <c r="C13" s="5442"/>
      <c r="D13" s="5442"/>
      <c r="E13" s="5442"/>
      <c r="F13" s="5442"/>
      <c r="G13" s="5442"/>
    </row>
    <row r="14" spans="1:7" s="1514" customFormat="1">
      <c r="A14" s="1515"/>
      <c r="B14" s="5443"/>
      <c r="C14" s="5444"/>
      <c r="D14" s="5444"/>
      <c r="E14" s="5444"/>
      <c r="F14" s="5444"/>
      <c r="G14" s="5445"/>
    </row>
    <row r="15" spans="1:7" s="1514" customFormat="1">
      <c r="A15" s="1515"/>
      <c r="B15" s="5443"/>
      <c r="C15" s="5452"/>
      <c r="D15" s="5452"/>
      <c r="E15" s="5452"/>
      <c r="F15" s="5452"/>
      <c r="G15" s="5453"/>
    </row>
    <row r="16" spans="1:7" s="1514" customFormat="1">
      <c r="A16" s="22"/>
      <c r="B16" s="22"/>
      <c r="C16" s="22"/>
      <c r="D16" s="22"/>
      <c r="E16" s="22"/>
      <c r="F16" s="22"/>
      <c r="G16" s="22"/>
    </row>
    <row r="17" spans="1:22" s="1514" customFormat="1">
      <c r="A17" s="1968" t="s">
        <v>336</v>
      </c>
      <c r="B17" s="5454" t="s">
        <v>339</v>
      </c>
      <c r="C17" s="5454"/>
      <c r="D17" s="5454"/>
      <c r="E17" s="1516"/>
      <c r="F17" s="5455"/>
      <c r="G17" s="5456"/>
      <c r="V17" s="1514" t="s">
        <v>340</v>
      </c>
    </row>
    <row r="18" spans="1:22" s="1514" customFormat="1">
      <c r="A18" s="1968" t="s">
        <v>337</v>
      </c>
      <c r="B18" s="5454" t="s">
        <v>342</v>
      </c>
      <c r="C18" s="5454"/>
      <c r="D18" s="5454"/>
      <c r="E18" s="5461"/>
      <c r="F18" s="5457"/>
      <c r="G18" s="5458"/>
      <c r="V18" s="1514" t="s">
        <v>343</v>
      </c>
    </row>
    <row r="19" spans="1:22" s="1514" customFormat="1" ht="29.25" customHeight="1">
      <c r="A19" s="1968" t="s">
        <v>338</v>
      </c>
      <c r="B19" s="5446" t="s">
        <v>345</v>
      </c>
      <c r="C19" s="5446"/>
      <c r="D19" s="5446"/>
      <c r="E19" s="5446"/>
      <c r="F19" s="5446"/>
      <c r="G19" s="5446"/>
      <c r="V19" s="1514" t="s">
        <v>346</v>
      </c>
    </row>
    <row r="20" spans="1:22" s="1514" customFormat="1" ht="39.75" customHeight="1">
      <c r="A20" s="1517"/>
      <c r="B20" s="5443"/>
      <c r="C20" s="5444"/>
      <c r="D20" s="5444"/>
      <c r="E20" s="5444"/>
      <c r="F20" s="5444"/>
      <c r="G20" s="5445"/>
      <c r="V20" s="1514" t="s">
        <v>2063</v>
      </c>
    </row>
    <row r="21" spans="1:22" s="1514" customFormat="1">
      <c r="A21" s="630"/>
      <c r="B21" s="22"/>
      <c r="C21" s="22"/>
      <c r="D21" s="22"/>
      <c r="E21" s="22"/>
      <c r="F21" s="22"/>
      <c r="G21" s="22"/>
    </row>
    <row r="22" spans="1:22" s="1514" customFormat="1" ht="32.25" customHeight="1">
      <c r="A22" s="1968" t="s">
        <v>341</v>
      </c>
      <c r="B22" s="5459" t="s">
        <v>2043</v>
      </c>
      <c r="C22" s="5459"/>
      <c r="D22" s="5459"/>
      <c r="E22" s="5459"/>
      <c r="F22" s="5459"/>
      <c r="G22" s="5459"/>
    </row>
    <row r="23" spans="1:22" s="1514" customFormat="1">
      <c r="A23" s="630"/>
      <c r="B23" s="1491" t="s">
        <v>1420</v>
      </c>
      <c r="C23" s="5462"/>
      <c r="D23" s="5463"/>
      <c r="E23" s="1491" t="s">
        <v>2042</v>
      </c>
      <c r="F23" s="5462"/>
      <c r="G23" s="5464"/>
    </row>
    <row r="24" spans="1:22" s="1514" customFormat="1">
      <c r="A24" s="630"/>
      <c r="B24" s="27"/>
      <c r="C24" s="21"/>
      <c r="D24" s="35"/>
      <c r="E24" s="5460"/>
      <c r="F24" s="5460"/>
      <c r="G24" s="5460"/>
    </row>
    <row r="25" spans="1:22" s="1514" customFormat="1">
      <c r="A25" s="630"/>
      <c r="B25" s="27"/>
      <c r="C25" s="21"/>
      <c r="D25" s="21"/>
      <c r="E25" s="1488"/>
      <c r="F25" s="1487"/>
      <c r="G25" s="1488"/>
    </row>
    <row r="26" spans="1:22" s="1514" customFormat="1" ht="35.25" customHeight="1">
      <c r="A26" s="1968" t="s">
        <v>344</v>
      </c>
      <c r="B26" s="5446" t="s">
        <v>349</v>
      </c>
      <c r="C26" s="5446"/>
      <c r="D26" s="5446"/>
      <c r="E26" s="5446"/>
      <c r="F26" s="5446"/>
      <c r="G26" s="5446"/>
    </row>
    <row r="27" spans="1:22" s="1514" customFormat="1">
      <c r="A27" s="630"/>
      <c r="B27" s="1489"/>
      <c r="C27" s="1489"/>
      <c r="D27" s="1489"/>
      <c r="E27" s="1489"/>
      <c r="F27" s="1518"/>
      <c r="G27" s="1489"/>
    </row>
    <row r="28" spans="1:22" s="1514" customFormat="1">
      <c r="A28" s="630"/>
      <c r="B28" s="27"/>
      <c r="C28" s="21"/>
      <c r="D28" s="35"/>
      <c r="E28" s="21"/>
      <c r="F28" s="824" t="s">
        <v>340</v>
      </c>
      <c r="G28" s="22"/>
    </row>
    <row r="29" spans="1:22" s="1514" customFormat="1">
      <c r="A29" s="630"/>
      <c r="B29" s="5439" t="s">
        <v>1769</v>
      </c>
      <c r="C29" s="5439"/>
      <c r="D29" s="35"/>
      <c r="E29" s="1519"/>
      <c r="F29" s="824" t="s">
        <v>340</v>
      </c>
      <c r="G29" s="22"/>
    </row>
    <row r="30" spans="1:22" s="1514" customFormat="1">
      <c r="A30" s="630"/>
      <c r="B30" s="27"/>
      <c r="C30" s="21"/>
      <c r="D30" s="1520"/>
      <c r="E30" s="1519"/>
      <c r="F30" s="1521"/>
      <c r="G30" s="22"/>
    </row>
    <row r="31" spans="1:22" s="1514" customFormat="1" ht="46.5" customHeight="1">
      <c r="A31" s="1968" t="s">
        <v>347</v>
      </c>
      <c r="B31" s="5446" t="s">
        <v>1489</v>
      </c>
      <c r="C31" s="5446"/>
      <c r="D31" s="5446"/>
      <c r="E31" s="5446"/>
      <c r="F31" s="5446"/>
      <c r="G31" s="5446"/>
    </row>
    <row r="32" spans="1:22" s="1514" customFormat="1">
      <c r="A32" s="630"/>
      <c r="B32" s="21"/>
      <c r="C32" s="21"/>
      <c r="D32" s="30"/>
      <c r="E32" s="1519"/>
      <c r="F32" s="824" t="s">
        <v>340</v>
      </c>
      <c r="G32" s="22"/>
    </row>
    <row r="33" spans="1:7" s="1514" customFormat="1">
      <c r="A33" s="630"/>
      <c r="B33" s="5442" t="s">
        <v>351</v>
      </c>
      <c r="C33" s="5442"/>
      <c r="D33" s="5442"/>
      <c r="E33" s="5442"/>
      <c r="F33" s="5442"/>
      <c r="G33" s="5442"/>
    </row>
    <row r="34" spans="1:7" s="1514" customFormat="1" ht="55.5" customHeight="1">
      <c r="A34" s="1517"/>
      <c r="B34" s="5443"/>
      <c r="C34" s="5444"/>
      <c r="D34" s="5444"/>
      <c r="E34" s="5444"/>
      <c r="F34" s="5444"/>
      <c r="G34" s="5445"/>
    </row>
    <row r="35" spans="1:7" s="1514" customFormat="1">
      <c r="A35" s="630"/>
      <c r="B35" s="22"/>
      <c r="C35" s="22"/>
      <c r="D35" s="22"/>
      <c r="E35" s="22"/>
      <c r="F35" s="22"/>
      <c r="G35" s="22"/>
    </row>
    <row r="36" spans="1:7" s="1514" customFormat="1">
      <c r="A36" s="1968" t="s">
        <v>348</v>
      </c>
      <c r="B36" s="5446" t="s">
        <v>1770</v>
      </c>
      <c r="C36" s="5446"/>
      <c r="D36" s="5446"/>
      <c r="E36" s="5446"/>
      <c r="F36" s="5446"/>
      <c r="G36" s="5446"/>
    </row>
    <row r="37" spans="1:7" s="1514" customFormat="1">
      <c r="A37" s="630"/>
      <c r="B37" s="21"/>
      <c r="C37" s="21"/>
      <c r="D37" s="30"/>
      <c r="E37" s="1519"/>
      <c r="F37" s="824" t="s">
        <v>340</v>
      </c>
      <c r="G37" s="22"/>
    </row>
    <row r="38" spans="1:7" s="1514" customFormat="1" ht="27" customHeight="1">
      <c r="A38" s="630"/>
      <c r="B38" s="5447" t="s">
        <v>1771</v>
      </c>
      <c r="C38" s="5447"/>
      <c r="D38" s="5447"/>
      <c r="E38" s="5447"/>
      <c r="F38" s="5447"/>
      <c r="G38" s="5447"/>
    </row>
    <row r="39" spans="1:7" s="1514" customFormat="1" ht="59.25" customHeight="1">
      <c r="A39" s="1517"/>
      <c r="B39" s="5448"/>
      <c r="C39" s="5449"/>
      <c r="D39" s="5449"/>
      <c r="E39" s="5449"/>
      <c r="F39" s="5449"/>
      <c r="G39" s="5450"/>
    </row>
    <row r="40" spans="1:7" s="1514" customFormat="1">
      <c r="A40" s="630"/>
      <c r="B40" s="22"/>
      <c r="C40" s="22"/>
      <c r="D40" s="22"/>
      <c r="E40" s="22"/>
      <c r="F40" s="22"/>
      <c r="G40" s="22"/>
    </row>
    <row r="41" spans="1:7" s="1514" customFormat="1">
      <c r="A41" s="630"/>
      <c r="B41" s="22"/>
      <c r="C41" s="22"/>
      <c r="D41" s="22"/>
      <c r="E41" s="22"/>
      <c r="F41" s="22"/>
      <c r="G41" s="22"/>
    </row>
    <row r="42" spans="1:7" s="1514" customFormat="1">
      <c r="A42" s="1968" t="s">
        <v>350</v>
      </c>
      <c r="B42" s="5451" t="s">
        <v>352</v>
      </c>
      <c r="C42" s="5451"/>
      <c r="D42" s="30"/>
      <c r="E42" s="1519"/>
      <c r="F42" s="824" t="s">
        <v>340</v>
      </c>
      <c r="G42" s="480"/>
    </row>
    <row r="43" spans="1:7" s="1514" customFormat="1">
      <c r="A43" s="630"/>
      <c r="B43" s="5439" t="s">
        <v>353</v>
      </c>
      <c r="C43" s="5439"/>
      <c r="D43" s="5439"/>
      <c r="E43" s="24"/>
      <c r="F43" s="24"/>
      <c r="G43" s="24"/>
    </row>
    <row r="44" spans="1:7" s="1514" customFormat="1">
      <c r="A44" s="630"/>
      <c r="B44" s="21"/>
      <c r="C44" s="5440" t="s">
        <v>354</v>
      </c>
      <c r="D44" s="5440"/>
      <c r="E44" s="5440"/>
      <c r="F44" s="5440"/>
      <c r="G44" s="5440"/>
    </row>
    <row r="45" spans="1:7" s="1514" customFormat="1">
      <c r="A45" s="21"/>
      <c r="B45" s="1522" t="s">
        <v>355</v>
      </c>
      <c r="C45" s="1590" t="s">
        <v>1490</v>
      </c>
      <c r="D45" s="1591" t="s">
        <v>1491</v>
      </c>
      <c r="E45" s="1591" t="s">
        <v>1492</v>
      </c>
      <c r="F45" s="1591" t="s">
        <v>1493</v>
      </c>
      <c r="G45" s="1591" t="s">
        <v>1494</v>
      </c>
    </row>
    <row r="46" spans="1:7" s="1514" customFormat="1">
      <c r="A46" s="21"/>
      <c r="B46" s="1523" t="s">
        <v>242</v>
      </c>
      <c r="C46" s="1592" t="s">
        <v>243</v>
      </c>
      <c r="D46" s="1593" t="s">
        <v>244</v>
      </c>
      <c r="E46" s="1593" t="s">
        <v>245</v>
      </c>
      <c r="F46" s="1593" t="s">
        <v>246</v>
      </c>
      <c r="G46" s="1593" t="s">
        <v>247</v>
      </c>
    </row>
    <row r="47" spans="1:7" s="1514" customFormat="1">
      <c r="A47" s="21"/>
      <c r="B47" s="1524"/>
      <c r="C47" s="1525"/>
      <c r="D47" s="1526"/>
      <c r="E47" s="1526"/>
      <c r="F47" s="1526"/>
      <c r="G47" s="1526"/>
    </row>
    <row r="48" spans="1:7" s="1514" customFormat="1">
      <c r="A48" s="21"/>
      <c r="B48" s="300"/>
      <c r="C48" s="1525"/>
      <c r="D48" s="1526"/>
      <c r="E48" s="1526"/>
      <c r="F48" s="1526"/>
      <c r="G48" s="1526"/>
    </row>
    <row r="49" spans="1:7" s="1514" customFormat="1">
      <c r="A49" s="21"/>
      <c r="B49" s="300"/>
      <c r="C49" s="1525"/>
      <c r="D49" s="1526"/>
      <c r="E49" s="1526"/>
      <c r="F49" s="1526"/>
      <c r="G49" s="1526"/>
    </row>
    <row r="50" spans="1:7" s="1514" customFormat="1">
      <c r="A50" s="21"/>
      <c r="B50" s="300"/>
      <c r="C50" s="1525"/>
      <c r="D50" s="1526"/>
      <c r="E50" s="1526"/>
      <c r="F50" s="1526"/>
      <c r="G50" s="1526"/>
    </row>
    <row r="51" spans="1:7" s="1514" customFormat="1">
      <c r="A51" s="21"/>
      <c r="B51" s="1527"/>
      <c r="C51" s="1525"/>
      <c r="D51" s="1526"/>
      <c r="E51" s="1526"/>
      <c r="F51" s="1526"/>
      <c r="G51" s="1526"/>
    </row>
    <row r="52" spans="1:7" s="1514" customFormat="1">
      <c r="A52" s="21"/>
      <c r="B52" s="22"/>
      <c r="C52" s="22"/>
      <c r="D52" s="22"/>
      <c r="E52" s="22"/>
      <c r="F52" s="22"/>
      <c r="G52" s="22"/>
    </row>
    <row r="53" spans="1:7" s="1514" customFormat="1" ht="27.75" customHeight="1">
      <c r="A53" s="21"/>
      <c r="B53" s="5441" t="s">
        <v>1772</v>
      </c>
      <c r="C53" s="5441"/>
      <c r="D53" s="5441"/>
      <c r="E53" s="5441"/>
      <c r="F53" s="5441"/>
      <c r="G53" s="5441"/>
    </row>
    <row r="54" spans="1:7" s="1514" customFormat="1">
      <c r="A54" s="21"/>
      <c r="B54" s="21"/>
      <c r="C54" s="21"/>
      <c r="D54" s="21"/>
      <c r="E54" s="21"/>
      <c r="F54" s="21"/>
      <c r="G54" s="35" t="str">
        <f>+ToC!E123</f>
        <v xml:space="preserve">Long-Term Annual Return </v>
      </c>
    </row>
    <row r="55" spans="1:7" s="1514" customFormat="1" ht="15" customHeight="1">
      <c r="A55" s="530"/>
      <c r="B55" s="21"/>
      <c r="C55" s="21"/>
      <c r="D55" s="21"/>
      <c r="E55" s="21"/>
      <c r="F55" s="21"/>
      <c r="G55" s="35" t="s">
        <v>356</v>
      </c>
    </row>
    <row r="56" spans="1:7" hidden="1"/>
    <row r="57" spans="1:7" hidden="1"/>
    <row r="58" spans="1:7" hidden="1"/>
  </sheetData>
  <sheetProtection algorithmName="SHA-512" hashValue="2cZ7BX2aJE8rayVxK5yxEx+Q89axOty+NT0xN3Ecx920jltbQMnto/vYcEhA8Sf3EVzlHVxs4PveE+maQ09Hag==" saltValue="sAMV8DJamBlL3qLS40WrZQ==" spinCount="100000" sheet="1" objects="1" scenarios="1"/>
  <mergeCells count="31">
    <mergeCell ref="B13:G13"/>
    <mergeCell ref="A1:G1"/>
    <mergeCell ref="A9:G9"/>
    <mergeCell ref="C10:G10"/>
    <mergeCell ref="C11:G11"/>
    <mergeCell ref="C12:G12"/>
    <mergeCell ref="F7:G7"/>
    <mergeCell ref="B14:G14"/>
    <mergeCell ref="B15:G15"/>
    <mergeCell ref="B31:G31"/>
    <mergeCell ref="B17:D17"/>
    <mergeCell ref="F17:G17"/>
    <mergeCell ref="F18:G18"/>
    <mergeCell ref="B19:G19"/>
    <mergeCell ref="B20:G20"/>
    <mergeCell ref="B22:G22"/>
    <mergeCell ref="E24:G24"/>
    <mergeCell ref="B26:G26"/>
    <mergeCell ref="B29:C29"/>
    <mergeCell ref="B18:E18"/>
    <mergeCell ref="C23:D23"/>
    <mergeCell ref="F23:G23"/>
    <mergeCell ref="B43:D43"/>
    <mergeCell ref="C44:G44"/>
    <mergeCell ref="B53:G53"/>
    <mergeCell ref="B33:G33"/>
    <mergeCell ref="B34:G34"/>
    <mergeCell ref="B36:G36"/>
    <mergeCell ref="B38:G38"/>
    <mergeCell ref="B39:G39"/>
    <mergeCell ref="B42:C42"/>
  </mergeCells>
  <dataValidations count="2">
    <dataValidation type="list" allowBlank="1" showInputMessage="1" showErrorMessage="1" sqref="F42 F32 F29">
      <formula1>$V$17:$V$20</formula1>
    </dataValidation>
    <dataValidation type="list" allowBlank="1" showInputMessage="1" showErrorMessage="1" sqref="F37 F28">
      <formula1>$V$17:$V$20</formula1>
    </dataValidation>
  </dataValidations>
  <hyperlinks>
    <hyperlink ref="A1:G1" location="ToC!A1" display="10.012"/>
  </hyperlinks>
  <pageMargins left="0.7" right="0.7" top="0.75" bottom="0.75" header="0.3" footer="0.3"/>
  <pageSetup paperSize="5" scale="82"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7030A0"/>
    <pageSetUpPr fitToPage="1"/>
  </sheetPr>
  <dimension ref="A1:M62"/>
  <sheetViews>
    <sheetView showZeros="0" zoomScaleNormal="100" workbookViewId="0">
      <selection activeCell="D16" sqref="D16"/>
    </sheetView>
  </sheetViews>
  <sheetFormatPr defaultColWidth="0" defaultRowHeight="15.5" zeroHeight="1"/>
  <cols>
    <col min="1" max="1" width="5.765625" style="217" customWidth="1"/>
    <col min="2" max="2" width="15.765625" style="39" customWidth="1"/>
    <col min="3" max="3" width="22.765625" style="39" customWidth="1"/>
    <col min="4" max="4" width="7.765625" style="39" customWidth="1"/>
    <col min="5" max="5" width="15.765625" style="39" customWidth="1"/>
    <col min="6" max="6" width="19.23046875" style="39" customWidth="1"/>
    <col min="7" max="13" width="0" style="1514" hidden="1" customWidth="1"/>
    <col min="14" max="14" width="15.765625" style="1514" hidden="1" customWidth="1"/>
    <col min="15" max="16384" width="15.765625" style="1514" hidden="1"/>
  </cols>
  <sheetData>
    <row r="1" spans="1:13" s="1" customFormat="1" ht="14.15" customHeight="1">
      <c r="A1" s="5470" t="s">
        <v>357</v>
      </c>
      <c r="B1" s="5471"/>
      <c r="C1" s="5471"/>
      <c r="D1" s="5471"/>
      <c r="E1" s="5471"/>
      <c r="F1" s="5471"/>
      <c r="G1" s="5"/>
      <c r="H1" s="5"/>
      <c r="I1" s="5"/>
      <c r="J1" s="5"/>
      <c r="K1" s="5"/>
      <c r="L1" s="5"/>
      <c r="M1" s="5"/>
    </row>
    <row r="2" spans="1:13" s="5" customFormat="1" ht="14.15" customHeight="1">
      <c r="A2" s="20"/>
      <c r="B2" s="20"/>
      <c r="C2" s="20"/>
      <c r="D2" s="20"/>
      <c r="E2" s="208"/>
      <c r="F2" s="1547" t="s">
        <v>233</v>
      </c>
    </row>
    <row r="3" spans="1:13" s="1" customFormat="1" ht="14.15" customHeight="1">
      <c r="A3" s="385" t="str">
        <f>+Cover!A14</f>
        <v>Select Name of Insurer/ Financial Holding Company</v>
      </c>
      <c r="B3" s="382"/>
      <c r="C3" s="382"/>
      <c r="D3" s="21"/>
      <c r="E3" s="21"/>
      <c r="F3" s="21"/>
      <c r="G3" s="5"/>
      <c r="H3" s="5"/>
      <c r="I3" s="5"/>
      <c r="J3" s="5"/>
      <c r="K3" s="5"/>
      <c r="L3" s="5"/>
      <c r="M3" s="5"/>
    </row>
    <row r="4" spans="1:13" s="1" customFormat="1" ht="14.15" customHeight="1">
      <c r="A4" s="386" t="str">
        <f>+ToC!A3</f>
        <v>Insurer/Financial Holding Company</v>
      </c>
      <c r="B4" s="21"/>
      <c r="C4" s="21"/>
      <c r="D4" s="21"/>
      <c r="E4" s="21"/>
      <c r="F4" s="21"/>
      <c r="G4" s="5"/>
      <c r="H4" s="5"/>
      <c r="I4" s="5"/>
      <c r="J4" s="5"/>
      <c r="K4" s="5"/>
      <c r="L4" s="5"/>
      <c r="M4" s="5"/>
    </row>
    <row r="5" spans="1:13" s="5" customFormat="1" ht="14.15" customHeight="1">
      <c r="A5" s="387"/>
      <c r="B5" s="21"/>
      <c r="C5" s="21"/>
      <c r="D5" s="21"/>
      <c r="E5" s="21"/>
      <c r="F5" s="21"/>
    </row>
    <row r="6" spans="1:13" s="5" customFormat="1" ht="14.15" customHeight="1">
      <c r="A6" s="23" t="str">
        <f>+ToC!A5</f>
        <v>Long-Term Insurers Annual Return</v>
      </c>
      <c r="B6" s="21"/>
      <c r="C6" s="21"/>
      <c r="D6" s="21"/>
      <c r="E6" s="21"/>
      <c r="F6" s="21"/>
    </row>
    <row r="7" spans="1:13" s="5" customFormat="1" ht="14.15" customHeight="1">
      <c r="A7" s="23" t="str">
        <f>+ToC!A6</f>
        <v>For Year Ended:</v>
      </c>
      <c r="B7" s="21"/>
      <c r="C7" s="21"/>
      <c r="D7" s="21"/>
      <c r="E7" s="21"/>
      <c r="F7" s="2555" t="str">
        <f>IF(+Cover!$A$23="","",+Cover!$A$23)</f>
        <v/>
      </c>
    </row>
    <row r="8" spans="1:13" s="5" customFormat="1" ht="14.15" customHeight="1">
      <c r="A8" s="23"/>
      <c r="B8" s="21"/>
      <c r="C8" s="21"/>
      <c r="D8" s="21"/>
      <c r="E8" s="21"/>
      <c r="F8" s="1541"/>
    </row>
    <row r="9" spans="1:13" s="2" customFormat="1" ht="14.15" customHeight="1">
      <c r="A9" s="2658"/>
      <c r="B9" s="2630"/>
      <c r="C9" s="2658" t="s">
        <v>512</v>
      </c>
      <c r="D9" s="2630"/>
      <c r="E9" s="2630"/>
      <c r="F9" s="2630"/>
    </row>
    <row r="10" spans="1:13" s="2" customFormat="1" ht="14.15" customHeight="1">
      <c r="A10" s="2707"/>
      <c r="B10" s="2708"/>
      <c r="C10" s="2708"/>
      <c r="D10" s="2708"/>
      <c r="E10" s="2708"/>
      <c r="F10" s="2708"/>
    </row>
    <row r="11" spans="1:13" s="1528" customFormat="1" ht="14.15" customHeight="1">
      <c r="A11" s="5334" t="s">
        <v>1520</v>
      </c>
      <c r="B11" s="5306"/>
      <c r="C11" s="5306"/>
      <c r="D11" s="5306"/>
      <c r="E11" s="5306"/>
      <c r="F11" s="2641"/>
      <c r="M11" s="1485" t="s">
        <v>340</v>
      </c>
    </row>
    <row r="12" spans="1:13" ht="14.15" customHeight="1">
      <c r="A12" s="1529" t="s">
        <v>772</v>
      </c>
      <c r="B12" s="2635"/>
      <c r="C12" s="2635"/>
      <c r="D12" s="1530"/>
      <c r="E12" s="1531"/>
      <c r="F12" s="1531"/>
      <c r="M12" s="1485" t="s">
        <v>343</v>
      </c>
    </row>
    <row r="13" spans="1:13" ht="14.15" customHeight="1">
      <c r="A13" s="1532" t="s">
        <v>332</v>
      </c>
      <c r="B13" s="5476"/>
      <c r="C13" s="5476"/>
      <c r="D13" s="5476"/>
      <c r="E13" s="5476"/>
      <c r="F13" s="5476"/>
      <c r="M13" s="1485" t="s">
        <v>346</v>
      </c>
    </row>
    <row r="14" spans="1:13" ht="14.15" customHeight="1">
      <c r="A14" s="534"/>
      <c r="B14" s="21"/>
      <c r="C14" s="21"/>
      <c r="D14" s="1520"/>
      <c r="E14" s="2639"/>
      <c r="F14" s="2639"/>
    </row>
    <row r="15" spans="1:13" ht="30.65" customHeight="1">
      <c r="A15" s="1533" t="s">
        <v>2044</v>
      </c>
      <c r="B15" s="5446" t="s">
        <v>360</v>
      </c>
      <c r="C15" s="5446"/>
      <c r="D15" s="5446"/>
      <c r="E15" s="5446"/>
      <c r="F15" s="5446"/>
    </row>
    <row r="16" spans="1:13" ht="14.15" customHeight="1">
      <c r="A16" s="1533"/>
      <c r="B16" s="2636"/>
      <c r="C16" s="2636"/>
      <c r="D16" s="2636"/>
      <c r="E16" s="2636"/>
      <c r="F16" s="2636"/>
    </row>
    <row r="17" spans="1:6" ht="14.15" customHeight="1">
      <c r="A17" s="534"/>
      <c r="B17" s="21"/>
      <c r="C17" s="21"/>
      <c r="D17" s="1519"/>
      <c r="E17" s="824" t="s">
        <v>340</v>
      </c>
      <c r="F17" s="21"/>
    </row>
    <row r="18" spans="1:6">
      <c r="A18" s="534"/>
      <c r="B18" s="21"/>
      <c r="C18" s="21"/>
      <c r="D18" s="1536"/>
      <c r="E18" s="21"/>
      <c r="F18" s="21"/>
    </row>
    <row r="19" spans="1:6" ht="30" customHeight="1">
      <c r="A19" s="534"/>
      <c r="B19" s="21"/>
      <c r="C19" s="21"/>
      <c r="D19" s="1536"/>
      <c r="E19" s="1537" t="s">
        <v>361</v>
      </c>
      <c r="F19" s="2655" t="s">
        <v>362</v>
      </c>
    </row>
    <row r="20" spans="1:6" ht="31.15" customHeight="1">
      <c r="A20" s="534"/>
      <c r="B20" s="21"/>
      <c r="C20" s="21"/>
      <c r="D20" s="1536"/>
      <c r="E20" s="2655" t="s">
        <v>230</v>
      </c>
      <c r="F20" s="1538" t="s">
        <v>230</v>
      </c>
    </row>
    <row r="21" spans="1:6" ht="14.15" customHeight="1">
      <c r="A21" s="534"/>
      <c r="B21" s="21"/>
      <c r="C21" s="21"/>
      <c r="D21" s="1519"/>
      <c r="E21" s="1539"/>
      <c r="F21" s="1540"/>
    </row>
    <row r="22" spans="1:6" ht="14.15" customHeight="1">
      <c r="A22" s="534"/>
      <c r="B22" s="5441" t="s">
        <v>363</v>
      </c>
      <c r="C22" s="5441"/>
      <c r="D22" s="5477"/>
      <c r="E22" s="1154"/>
      <c r="F22" s="1093"/>
    </row>
    <row r="23" spans="1:6" ht="14.15" customHeight="1">
      <c r="A23" s="534"/>
      <c r="B23" s="5441" t="s">
        <v>364</v>
      </c>
      <c r="C23" s="5441"/>
      <c r="D23" s="5477"/>
      <c r="E23" s="1154"/>
      <c r="F23" s="1093"/>
    </row>
    <row r="24" spans="1:6" ht="14.15" customHeight="1">
      <c r="A24" s="534"/>
      <c r="B24" s="21"/>
      <c r="C24" s="21"/>
      <c r="D24" s="1541"/>
      <c r="E24" s="1541"/>
      <c r="F24" s="1541"/>
    </row>
    <row r="25" spans="1:6" ht="14.15" customHeight="1">
      <c r="A25" s="534"/>
      <c r="B25" s="5441" t="s">
        <v>365</v>
      </c>
      <c r="C25" s="5441"/>
      <c r="D25" s="5441"/>
      <c r="E25" s="5441"/>
      <c r="F25" s="5441"/>
    </row>
    <row r="26" spans="1:6" ht="14.15" customHeight="1">
      <c r="A26" s="534"/>
      <c r="B26" s="21"/>
      <c r="C26" s="21"/>
      <c r="D26" s="2639"/>
      <c r="E26" s="22"/>
      <c r="F26" s="22"/>
    </row>
    <row r="27" spans="1:6" ht="14.15" customHeight="1">
      <c r="A27" s="534"/>
      <c r="B27" s="5472" t="s">
        <v>366</v>
      </c>
      <c r="C27" s="5473"/>
      <c r="D27" s="5474"/>
      <c r="E27" s="5475"/>
      <c r="F27" s="1534" t="s">
        <v>367</v>
      </c>
    </row>
    <row r="28" spans="1:6" ht="14.15" customHeight="1">
      <c r="A28" s="534"/>
      <c r="B28" s="1542"/>
      <c r="C28" s="736"/>
      <c r="D28" s="822"/>
      <c r="E28" s="823"/>
      <c r="F28" s="1534" t="s">
        <v>230</v>
      </c>
    </row>
    <row r="29" spans="1:6" ht="14.15" customHeight="1">
      <c r="A29" s="534"/>
      <c r="B29" s="5478"/>
      <c r="C29" s="5479"/>
      <c r="D29" s="5479"/>
      <c r="E29" s="5480"/>
      <c r="F29" s="1543"/>
    </row>
    <row r="30" spans="1:6" ht="14.15" customHeight="1">
      <c r="A30" s="534"/>
      <c r="B30" s="5481"/>
      <c r="C30" s="5479"/>
      <c r="D30" s="5479"/>
      <c r="E30" s="5480"/>
      <c r="F30" s="1544"/>
    </row>
    <row r="31" spans="1:6" ht="14.15" customHeight="1">
      <c r="A31" s="534"/>
      <c r="B31" s="5481"/>
      <c r="C31" s="5479"/>
      <c r="D31" s="5479"/>
      <c r="E31" s="5480"/>
      <c r="F31" s="1544"/>
    </row>
    <row r="32" spans="1:6" ht="14.15" customHeight="1">
      <c r="A32" s="534"/>
      <c r="B32" s="5481"/>
      <c r="C32" s="5479"/>
      <c r="D32" s="5479"/>
      <c r="E32" s="5480"/>
      <c r="F32" s="1544"/>
    </row>
    <row r="33" spans="1:6" ht="14.15" customHeight="1">
      <c r="A33" s="534"/>
      <c r="B33" s="5481"/>
      <c r="C33" s="5479"/>
      <c r="D33" s="5479"/>
      <c r="E33" s="5480"/>
      <c r="F33" s="1544"/>
    </row>
    <row r="34" spans="1:6" ht="14.15" customHeight="1">
      <c r="A34" s="534"/>
      <c r="B34" s="1535" t="s">
        <v>359</v>
      </c>
      <c r="C34" s="2640"/>
      <c r="D34" s="2640"/>
      <c r="E34" s="1545"/>
      <c r="F34" s="1546">
        <f>SUM(F29:F33)</f>
        <v>0</v>
      </c>
    </row>
    <row r="35" spans="1:6" ht="14.15" customHeight="1">
      <c r="A35" s="534"/>
      <c r="B35" s="21"/>
      <c r="C35" s="21"/>
      <c r="D35" s="21"/>
      <c r="E35" s="21"/>
      <c r="F35" s="21"/>
    </row>
    <row r="36" spans="1:6" ht="18" customHeight="1">
      <c r="A36" s="534"/>
      <c r="B36" s="21"/>
      <c r="C36" s="21"/>
      <c r="D36" s="21"/>
      <c r="E36" s="21"/>
      <c r="F36" s="35" t="str">
        <f>+ToC!E123</f>
        <v xml:space="preserve">Long-Term Annual Return </v>
      </c>
    </row>
    <row r="37" spans="1:6" ht="14.15" customHeight="1">
      <c r="A37" s="534"/>
      <c r="B37" s="21"/>
      <c r="C37" s="21"/>
      <c r="D37" s="21"/>
      <c r="E37" s="21"/>
      <c r="F37" s="35" t="s">
        <v>368</v>
      </c>
    </row>
    <row r="38" spans="1:6" ht="0.65" customHeight="1"/>
    <row r="39" spans="1:6" ht="15" hidden="1" customHeight="1"/>
    <row r="40" spans="1:6" ht="15" hidden="1" customHeight="1"/>
    <row r="41" spans="1:6" ht="15" hidden="1" customHeight="1"/>
    <row r="42" spans="1:6" ht="33" hidden="1" customHeight="1"/>
    <row r="43" spans="1:6" ht="15" hidden="1" customHeight="1"/>
    <row r="44" spans="1:6" ht="14.15" hidden="1" customHeight="1"/>
    <row r="45" spans="1:6" ht="15" hidden="1" customHeight="1"/>
    <row r="46" spans="1:6" ht="15" hidden="1" customHeight="1"/>
    <row r="47" spans="1:6" ht="14.15" hidden="1" customHeight="1"/>
    <row r="48" spans="1:6" ht="31.15" hidden="1" customHeight="1"/>
    <row r="49" hidden="1"/>
    <row r="50" ht="14.15" hidden="1" customHeight="1"/>
    <row r="51" ht="14.15" hidden="1" customHeight="1"/>
    <row r="52" ht="14.15" hidden="1" customHeight="1"/>
    <row r="53" ht="14.15" hidden="1" customHeight="1"/>
    <row r="54" ht="14.15" hidden="1" customHeight="1"/>
    <row r="55" ht="14.15" hidden="1" customHeight="1"/>
    <row r="56" ht="14.15" hidden="1" customHeight="1"/>
    <row r="57" ht="14.15" hidden="1" customHeight="1"/>
    <row r="58" ht="12.75" hidden="1" customHeight="1"/>
    <row r="59" ht="12.75" hidden="1" customHeight="1"/>
    <row r="60" ht="12.65" hidden="1" customHeight="1"/>
    <row r="61" hidden="1"/>
    <row r="62" hidden="1"/>
  </sheetData>
  <sheetProtection algorithmName="SHA-512" hashValue="Y9365YPiZSR3ltr3o2wWKV96CEqkbTSrORxyzlGGaK2OAp0C6RoBDANKnFNhsAxUjF/NoXzr0y5iRVYQRP+cWQ==" saltValue="s2wvqkN42BANxBXU/ea2nQ==" spinCount="100000" sheet="1" objects="1" scenarios="1"/>
  <mergeCells count="13">
    <mergeCell ref="B29:E29"/>
    <mergeCell ref="B30:E30"/>
    <mergeCell ref="B31:E31"/>
    <mergeCell ref="B32:E32"/>
    <mergeCell ref="B33:E33"/>
    <mergeCell ref="A11:E11"/>
    <mergeCell ref="A1:F1"/>
    <mergeCell ref="B25:F25"/>
    <mergeCell ref="B27:E27"/>
    <mergeCell ref="B15:F15"/>
    <mergeCell ref="B13:F13"/>
    <mergeCell ref="B23:D23"/>
    <mergeCell ref="B22:D22"/>
  </mergeCells>
  <phoneticPr fontId="21" type="noConversion"/>
  <dataValidations disablePrompts="1" count="1">
    <dataValidation type="list" allowBlank="1" showInputMessage="1" showErrorMessage="1" sqref="E17">
      <formula1>$M$11:$M$14</formula1>
    </dataValidation>
  </dataValidations>
  <hyperlinks>
    <hyperlink ref="A1:F1" location="ToC!A1" display="10.020"/>
  </hyperlinks>
  <printOptions horizontalCentered="1"/>
  <pageMargins left="0.39370078740157483" right="0.39370078740157483" top="0.39370078740157483" bottom="0.39370078740157483" header="0.39370078740157483" footer="0.39370078740157483"/>
  <pageSetup paperSize="5" scale="94"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S76"/>
  <sheetViews>
    <sheetView showZeros="0" zoomScaleNormal="100" workbookViewId="0">
      <selection activeCell="D16" sqref="D16"/>
    </sheetView>
  </sheetViews>
  <sheetFormatPr defaultColWidth="0" defaultRowHeight="14.15" customHeight="1" zeroHeight="1"/>
  <cols>
    <col min="1" max="1" width="4.765625" style="126" customWidth="1"/>
    <col min="2" max="2" width="31" style="127" customWidth="1"/>
    <col min="3" max="3" width="14.765625" style="127" customWidth="1"/>
    <col min="4" max="4" width="15.53515625" style="127" customWidth="1"/>
    <col min="5" max="5" width="7.765625" style="127" customWidth="1"/>
    <col min="6" max="6" width="7.4609375" style="127" customWidth="1"/>
    <col min="7" max="7" width="18.07421875" style="127" customWidth="1"/>
    <col min="8" max="19" width="0" style="102" hidden="1" customWidth="1"/>
    <col min="20" max="32" width="8.765625" style="102" hidden="1" customWidth="1"/>
    <col min="33" max="16384" width="8.765625" style="102" hidden="1"/>
  </cols>
  <sheetData>
    <row r="1" spans="1:7" ht="14.15" customHeight="1">
      <c r="A1" s="5421" t="s">
        <v>369</v>
      </c>
      <c r="B1" s="5421"/>
      <c r="C1" s="5421"/>
      <c r="D1" s="5421"/>
      <c r="E1" s="5421"/>
      <c r="F1" s="5421"/>
      <c r="G1" s="5421"/>
    </row>
    <row r="2" spans="1:7" ht="14.15" customHeight="1">
      <c r="A2" s="48"/>
      <c r="B2" s="48"/>
      <c r="C2" s="48"/>
      <c r="D2" s="48"/>
      <c r="E2" s="48"/>
      <c r="F2" s="208" t="s">
        <v>233</v>
      </c>
      <c r="G2" s="48"/>
    </row>
    <row r="3" spans="1:7" ht="14.15" customHeight="1">
      <c r="A3" s="238" t="str">
        <f>+Cover!A14</f>
        <v>Select Name of Insurer/ Financial Holding Company</v>
      </c>
      <c r="B3" s="219"/>
      <c r="C3" s="56"/>
      <c r="D3" s="41"/>
      <c r="E3" s="41"/>
      <c r="F3" s="53"/>
      <c r="G3" s="53"/>
    </row>
    <row r="4" spans="1:7" ht="14.15" customHeight="1">
      <c r="A4" s="376" t="str">
        <f>+ToC!A3</f>
        <v>Insurer/Financial Holding Company</v>
      </c>
      <c r="B4" s="53"/>
      <c r="C4" s="53"/>
      <c r="D4" s="41"/>
      <c r="E4" s="41"/>
      <c r="F4" s="41"/>
      <c r="G4" s="53"/>
    </row>
    <row r="5" spans="1:7" ht="14.15" customHeight="1">
      <c r="A5" s="221"/>
      <c r="B5" s="53"/>
      <c r="C5" s="53"/>
      <c r="D5" s="41"/>
      <c r="E5" s="41"/>
      <c r="F5" s="41"/>
      <c r="G5" s="53"/>
    </row>
    <row r="6" spans="1:7" ht="14.15" customHeight="1">
      <c r="A6" s="51" t="str">
        <f>+ToC!A5</f>
        <v>Long-Term Insurers Annual Return</v>
      </c>
      <c r="B6" s="53"/>
      <c r="C6" s="53"/>
      <c r="D6" s="41"/>
      <c r="E6" s="41"/>
      <c r="F6" s="41"/>
      <c r="G6" s="53"/>
    </row>
    <row r="7" spans="1:7" ht="14.15" customHeight="1">
      <c r="A7" s="51" t="str">
        <f>+ToC!A6</f>
        <v>For Year Ended:</v>
      </c>
      <c r="B7" s="53"/>
      <c r="C7" s="41"/>
      <c r="D7" s="41"/>
      <c r="E7" s="41"/>
      <c r="F7" s="41"/>
      <c r="G7" s="933" t="str">
        <f>IF(+Cover!$A$23="","",+Cover!$A$23)</f>
        <v/>
      </c>
    </row>
    <row r="8" spans="1:7" ht="14.15" customHeight="1">
      <c r="A8" s="66"/>
      <c r="B8" s="41"/>
      <c r="C8" s="41"/>
      <c r="D8" s="41"/>
      <c r="E8" s="41"/>
      <c r="F8" s="41"/>
      <c r="G8" s="53"/>
    </row>
    <row r="9" spans="1:7" ht="14.15" customHeight="1">
      <c r="A9" s="1492"/>
      <c r="B9" s="1492"/>
      <c r="C9" s="1548" t="s">
        <v>512</v>
      </c>
      <c r="D9" s="1492"/>
      <c r="E9" s="1492"/>
      <c r="F9" s="1492"/>
      <c r="G9" s="1492"/>
    </row>
    <row r="10" spans="1:7" ht="14.15" customHeight="1">
      <c r="A10" s="222"/>
      <c r="B10" s="1492"/>
      <c r="C10" s="1492"/>
      <c r="D10" s="1492"/>
      <c r="E10" s="1492"/>
      <c r="F10" s="1492"/>
      <c r="G10" s="1492"/>
    </row>
    <row r="11" spans="1:7" ht="14.15" customHeight="1">
      <c r="A11" s="5312" t="s">
        <v>370</v>
      </c>
      <c r="B11" s="5312"/>
      <c r="C11" s="5312"/>
      <c r="D11" s="5312"/>
      <c r="E11" s="5312"/>
      <c r="F11" s="5312"/>
      <c r="G11" s="5312"/>
    </row>
    <row r="12" spans="1:7" ht="14.15" customHeight="1">
      <c r="A12" s="223"/>
      <c r="B12" s="55"/>
      <c r="C12" s="55"/>
      <c r="D12" s="55"/>
      <c r="E12" s="55"/>
      <c r="F12" s="55"/>
      <c r="G12" s="53"/>
    </row>
    <row r="13" spans="1:7" ht="14.15" customHeight="1">
      <c r="A13" s="618" t="s">
        <v>336</v>
      </c>
      <c r="B13" s="5503" t="s">
        <v>371</v>
      </c>
      <c r="C13" s="5503"/>
      <c r="D13" s="5503"/>
      <c r="E13" s="5503"/>
      <c r="F13" s="5503"/>
      <c r="G13" s="5503"/>
    </row>
    <row r="14" spans="1:7" ht="14.15" customHeight="1">
      <c r="A14" s="124"/>
      <c r="B14" s="1493"/>
      <c r="C14" s="53"/>
      <c r="D14" s="53"/>
      <c r="E14" s="53"/>
      <c r="F14" s="37"/>
      <c r="G14" s="53"/>
    </row>
    <row r="15" spans="1:7" ht="32.65" customHeight="1">
      <c r="A15" s="617">
        <v>2.1</v>
      </c>
      <c r="B15" s="5308" t="s">
        <v>1782</v>
      </c>
      <c r="C15" s="5308"/>
      <c r="D15" s="5308"/>
      <c r="E15" s="5308"/>
      <c r="F15" s="5308"/>
      <c r="G15" s="5308"/>
    </row>
    <row r="16" spans="1:7" ht="14.15" customHeight="1">
      <c r="A16" s="124"/>
      <c r="B16" s="1486"/>
      <c r="C16" s="53"/>
      <c r="D16" s="53"/>
      <c r="E16" s="53"/>
      <c r="F16" s="53"/>
      <c r="G16" s="84"/>
    </row>
    <row r="17" spans="1:19" ht="14.15" customHeight="1">
      <c r="A17" s="124"/>
      <c r="B17" s="1486"/>
      <c r="C17" s="53"/>
      <c r="D17" s="53"/>
      <c r="E17" s="1549"/>
      <c r="F17" s="228"/>
      <c r="G17" s="824" t="s">
        <v>340</v>
      </c>
      <c r="S17" s="102" t="s">
        <v>340</v>
      </c>
    </row>
    <row r="18" spans="1:19" ht="14.15" customHeight="1">
      <c r="A18" s="124"/>
      <c r="B18" s="1486"/>
      <c r="C18" s="53"/>
      <c r="D18" s="53"/>
      <c r="E18" s="236"/>
      <c r="F18" s="53"/>
      <c r="G18" s="1550"/>
      <c r="S18" s="102" t="s">
        <v>343</v>
      </c>
    </row>
    <row r="19" spans="1:19" ht="14.15" customHeight="1">
      <c r="A19" s="124"/>
      <c r="B19" s="1486"/>
      <c r="C19" s="173"/>
      <c r="D19" s="5489" t="s">
        <v>372</v>
      </c>
      <c r="E19" s="5489"/>
      <c r="F19" s="5498"/>
      <c r="G19" s="1551"/>
      <c r="S19" s="102" t="s">
        <v>346</v>
      </c>
    </row>
    <row r="20" spans="1:19" ht="14.15" customHeight="1">
      <c r="A20" s="124"/>
      <c r="B20" s="1486"/>
      <c r="C20" s="53"/>
      <c r="D20" s="228"/>
      <c r="E20" s="289"/>
      <c r="F20" s="228"/>
      <c r="G20" s="53"/>
    </row>
    <row r="21" spans="1:19" ht="14.15" customHeight="1">
      <c r="A21" s="124"/>
      <c r="B21" s="5497" t="s">
        <v>373</v>
      </c>
      <c r="C21" s="5497"/>
      <c r="D21" s="5497"/>
      <c r="E21" s="5497"/>
      <c r="F21" s="5497"/>
      <c r="G21" s="5497"/>
    </row>
    <row r="22" spans="1:19" ht="14.15" customHeight="1">
      <c r="A22" s="124"/>
      <c r="B22" s="827" t="s">
        <v>374</v>
      </c>
      <c r="C22" s="827" t="s">
        <v>375</v>
      </c>
      <c r="D22" s="827" t="s">
        <v>376</v>
      </c>
      <c r="E22" s="5504" t="s">
        <v>377</v>
      </c>
      <c r="F22" s="5504"/>
      <c r="G22" s="5504"/>
    </row>
    <row r="23" spans="1:19" ht="14.15" customHeight="1">
      <c r="A23" s="124"/>
      <c r="B23" s="1552" t="s">
        <v>242</v>
      </c>
      <c r="C23" s="1552" t="s">
        <v>243</v>
      </c>
      <c r="D23" s="1552" t="s">
        <v>244</v>
      </c>
      <c r="E23" s="5505" t="s">
        <v>245</v>
      </c>
      <c r="F23" s="5506"/>
      <c r="G23" s="5507"/>
    </row>
    <row r="24" spans="1:19" ht="14.15" customHeight="1">
      <c r="A24" s="124"/>
      <c r="B24" s="1552"/>
      <c r="C24" s="1552" t="s">
        <v>230</v>
      </c>
      <c r="D24" s="1552" t="s">
        <v>230</v>
      </c>
      <c r="E24" s="1552"/>
      <c r="F24" s="598"/>
      <c r="G24" s="892"/>
    </row>
    <row r="25" spans="1:19" ht="14.15" customHeight="1">
      <c r="A25" s="124"/>
      <c r="B25" s="829"/>
      <c r="C25" s="1553"/>
      <c r="D25" s="832"/>
      <c r="E25" s="5499"/>
      <c r="F25" s="5499"/>
      <c r="G25" s="5499"/>
    </row>
    <row r="26" spans="1:19" ht="14.15" customHeight="1">
      <c r="A26" s="124"/>
      <c r="B26" s="1490"/>
      <c r="C26" s="1553"/>
      <c r="D26" s="1553"/>
      <c r="E26" s="5500"/>
      <c r="F26" s="5501"/>
      <c r="G26" s="5502"/>
    </row>
    <row r="27" spans="1:19" ht="14.15" customHeight="1">
      <c r="A27" s="124"/>
      <c r="B27" s="829"/>
      <c r="C27" s="1553"/>
      <c r="D27" s="832"/>
      <c r="E27" s="5499"/>
      <c r="F27" s="5499"/>
      <c r="G27" s="5499"/>
    </row>
    <row r="28" spans="1:19" ht="14.15" customHeight="1">
      <c r="A28" s="124"/>
      <c r="B28" s="829"/>
      <c r="C28" s="1553"/>
      <c r="D28" s="832"/>
      <c r="E28" s="5499"/>
      <c r="F28" s="5499"/>
      <c r="G28" s="5499"/>
    </row>
    <row r="29" spans="1:19" ht="14.15" customHeight="1">
      <c r="A29" s="124"/>
      <c r="B29" s="56"/>
      <c r="C29" s="56"/>
      <c r="D29" s="232"/>
      <c r="E29" s="56"/>
      <c r="F29" s="56"/>
      <c r="G29" s="56"/>
    </row>
    <row r="30" spans="1:19" ht="14.15" customHeight="1">
      <c r="A30" s="124"/>
      <c r="B30" s="56"/>
      <c r="C30" s="56"/>
      <c r="D30" s="232"/>
      <c r="E30" s="56"/>
      <c r="F30" s="56"/>
      <c r="G30" s="53"/>
    </row>
    <row r="31" spans="1:19" ht="33.65" customHeight="1">
      <c r="A31" s="617">
        <v>2.2000000000000002</v>
      </c>
      <c r="B31" s="5308" t="s">
        <v>378</v>
      </c>
      <c r="C31" s="5308"/>
      <c r="D31" s="5308"/>
      <c r="E31" s="5308"/>
      <c r="F31" s="5308"/>
      <c r="G31" s="5308"/>
    </row>
    <row r="32" spans="1:19" ht="14.15" customHeight="1">
      <c r="A32" s="124"/>
      <c r="B32" s="1486"/>
      <c r="C32" s="53"/>
      <c r="D32" s="53"/>
      <c r="E32" s="53"/>
      <c r="F32" s="53"/>
      <c r="G32" s="84" t="s">
        <v>246</v>
      </c>
    </row>
    <row r="33" spans="1:7" ht="14.15" customHeight="1">
      <c r="A33" s="124"/>
      <c r="B33" s="53"/>
      <c r="C33" s="53"/>
      <c r="D33" s="53"/>
      <c r="E33" s="232"/>
      <c r="F33" s="228"/>
      <c r="G33" s="824" t="s">
        <v>340</v>
      </c>
    </row>
    <row r="34" spans="1:7" ht="14.15" customHeight="1">
      <c r="A34" s="124"/>
      <c r="B34" s="53"/>
      <c r="C34" s="53"/>
      <c r="D34" s="53"/>
      <c r="E34" s="236"/>
      <c r="F34" s="53"/>
      <c r="G34" s="1554"/>
    </row>
    <row r="35" spans="1:7" ht="14.15" customHeight="1">
      <c r="A35" s="124"/>
      <c r="B35" s="53"/>
      <c r="C35" s="53"/>
      <c r="D35" s="5489" t="s">
        <v>372</v>
      </c>
      <c r="E35" s="5489"/>
      <c r="F35" s="5490"/>
      <c r="G35" s="779"/>
    </row>
    <row r="36" spans="1:7" ht="33.65" customHeight="1">
      <c r="A36" s="124"/>
      <c r="B36" s="5511" t="s">
        <v>379</v>
      </c>
      <c r="C36" s="5511"/>
      <c r="D36" s="5511"/>
      <c r="E36" s="5511"/>
      <c r="F36" s="5511"/>
      <c r="G36" s="5511"/>
    </row>
    <row r="37" spans="1:7" ht="17.25" customHeight="1">
      <c r="A37" s="124"/>
      <c r="B37" s="5495" t="s">
        <v>380</v>
      </c>
      <c r="C37" s="5496"/>
      <c r="D37" s="827" t="s">
        <v>381</v>
      </c>
      <c r="E37" s="5491" t="s">
        <v>382</v>
      </c>
      <c r="F37" s="5492"/>
      <c r="G37" s="1495" t="s">
        <v>383</v>
      </c>
    </row>
    <row r="38" spans="1:7" ht="17.25" customHeight="1">
      <c r="A38" s="124"/>
      <c r="B38" s="5491"/>
      <c r="C38" s="5492"/>
      <c r="D38" s="1555"/>
      <c r="E38" s="5493"/>
      <c r="F38" s="5494"/>
      <c r="G38" s="1556" t="s">
        <v>358</v>
      </c>
    </row>
    <row r="39" spans="1:7" ht="17.25" customHeight="1">
      <c r="A39" s="124"/>
      <c r="B39" s="5513"/>
      <c r="C39" s="5483"/>
      <c r="D39" s="1557"/>
      <c r="E39" s="5488"/>
      <c r="F39" s="5485"/>
      <c r="G39" s="1558"/>
    </row>
    <row r="40" spans="1:7" ht="14.15" customHeight="1">
      <c r="A40" s="124"/>
      <c r="B40" s="5482"/>
      <c r="C40" s="5483"/>
      <c r="D40" s="1559"/>
      <c r="E40" s="5484"/>
      <c r="F40" s="5485"/>
      <c r="G40" s="1560"/>
    </row>
    <row r="41" spans="1:7" ht="14.15" customHeight="1">
      <c r="A41" s="124"/>
      <c r="B41" s="5482"/>
      <c r="C41" s="5483"/>
      <c r="D41" s="1559"/>
      <c r="E41" s="5484"/>
      <c r="F41" s="5485"/>
      <c r="G41" s="1560"/>
    </row>
    <row r="42" spans="1:7" ht="14.15" customHeight="1">
      <c r="A42" s="124"/>
      <c r="B42" s="5514"/>
      <c r="C42" s="5515"/>
      <c r="D42" s="1559"/>
      <c r="E42" s="5484"/>
      <c r="F42" s="5485"/>
      <c r="G42" s="1560"/>
    </row>
    <row r="43" spans="1:7" ht="14.15" customHeight="1">
      <c r="A43" s="124"/>
      <c r="B43" s="5482"/>
      <c r="C43" s="5483"/>
      <c r="D43" s="1559"/>
      <c r="E43" s="5484"/>
      <c r="F43" s="5485"/>
      <c r="G43" s="1560"/>
    </row>
    <row r="44" spans="1:7" ht="14.15" customHeight="1">
      <c r="A44" s="124"/>
      <c r="B44" s="5482"/>
      <c r="C44" s="5483"/>
      <c r="D44" s="1559"/>
      <c r="E44" s="5484"/>
      <c r="F44" s="5485"/>
      <c r="G44" s="1560"/>
    </row>
    <row r="45" spans="1:7" ht="14.15" customHeight="1">
      <c r="A45" s="124"/>
      <c r="B45" s="5482"/>
      <c r="C45" s="5483"/>
      <c r="D45" s="1559"/>
      <c r="E45" s="5484"/>
      <c r="F45" s="5485"/>
      <c r="G45" s="1560"/>
    </row>
    <row r="46" spans="1:7" ht="14.15" customHeight="1">
      <c r="A46" s="124"/>
      <c r="B46" s="5482"/>
      <c r="C46" s="5483"/>
      <c r="D46" s="1559"/>
      <c r="E46" s="5484"/>
      <c r="F46" s="5485"/>
      <c r="G46" s="1560"/>
    </row>
    <row r="47" spans="1:7" ht="14.15" customHeight="1">
      <c r="A47" s="124"/>
      <c r="B47" s="5482"/>
      <c r="C47" s="5483"/>
      <c r="D47" s="1559"/>
      <c r="E47" s="5484"/>
      <c r="F47" s="5485"/>
      <c r="G47" s="1560"/>
    </row>
    <row r="48" spans="1:7" ht="14.15" customHeight="1">
      <c r="A48" s="124"/>
      <c r="B48" s="5482"/>
      <c r="C48" s="5483"/>
      <c r="D48" s="1559"/>
      <c r="E48" s="5486"/>
      <c r="F48" s="5487"/>
      <c r="G48" s="1560"/>
    </row>
    <row r="49" spans="1:7" ht="14.15" customHeight="1">
      <c r="A49" s="124"/>
      <c r="B49" s="5482"/>
      <c r="C49" s="5483"/>
      <c r="D49" s="1559"/>
      <c r="E49" s="5484"/>
      <c r="F49" s="5485"/>
      <c r="G49" s="1560"/>
    </row>
    <row r="50" spans="1:7" ht="14.15" customHeight="1">
      <c r="A50" s="124"/>
      <c r="B50" s="1494"/>
      <c r="C50" s="1494"/>
      <c r="D50" s="1494"/>
      <c r="E50" s="1494"/>
      <c r="F50" s="692"/>
      <c r="G50" s="56"/>
    </row>
    <row r="51" spans="1:7" ht="14.15" customHeight="1">
      <c r="A51" s="124"/>
      <c r="B51" s="56"/>
      <c r="C51" s="56"/>
      <c r="D51" s="232"/>
      <c r="E51" s="56"/>
      <c r="F51" s="1554"/>
      <c r="G51" s="84"/>
    </row>
    <row r="52" spans="1:7" ht="32.25" customHeight="1">
      <c r="A52" s="617">
        <v>2.2999999999999998</v>
      </c>
      <c r="B52" s="5512" t="s">
        <v>1773</v>
      </c>
      <c r="C52" s="5512"/>
      <c r="D52" s="5512"/>
      <c r="E52" s="5512"/>
      <c r="F52" s="5512"/>
      <c r="G52" s="5512"/>
    </row>
    <row r="53" spans="1:7" ht="14.15" customHeight="1">
      <c r="A53" s="227"/>
      <c r="B53" s="56"/>
      <c r="C53" s="56"/>
      <c r="D53" s="56"/>
      <c r="E53" s="56"/>
      <c r="F53" s="56"/>
      <c r="G53" s="84"/>
    </row>
    <row r="54" spans="1:7" ht="14.15" customHeight="1">
      <c r="A54" s="124"/>
      <c r="B54" s="53"/>
      <c r="C54" s="56"/>
      <c r="D54" s="53"/>
      <c r="E54" s="232"/>
      <c r="F54" s="228"/>
      <c r="G54" s="824" t="s">
        <v>340</v>
      </c>
    </row>
    <row r="55" spans="1:7" ht="14.15" customHeight="1">
      <c r="A55" s="124"/>
      <c r="B55" s="5497" t="s">
        <v>384</v>
      </c>
      <c r="C55" s="5497"/>
      <c r="D55" s="5497"/>
      <c r="E55" s="5497"/>
      <c r="F55" s="5497"/>
      <c r="G55" s="5510"/>
    </row>
    <row r="56" spans="1:7" ht="40.15" customHeight="1">
      <c r="A56" s="125"/>
      <c r="B56" s="5448"/>
      <c r="C56" s="5452"/>
      <c r="D56" s="5452"/>
      <c r="E56" s="5452"/>
      <c r="F56" s="5453"/>
      <c r="G56" s="676"/>
    </row>
    <row r="57" spans="1:7" ht="14.15" customHeight="1">
      <c r="A57" s="124"/>
      <c r="B57" s="1494"/>
      <c r="C57" s="56"/>
      <c r="D57" s="233"/>
      <c r="E57" s="56"/>
      <c r="F57" s="236"/>
      <c r="G57" s="56"/>
    </row>
    <row r="58" spans="1:7" ht="35.25" customHeight="1">
      <c r="A58" s="617" t="s">
        <v>385</v>
      </c>
      <c r="B58" s="5308" t="s">
        <v>386</v>
      </c>
      <c r="C58" s="5308"/>
      <c r="D58" s="5308"/>
      <c r="E58" s="5308"/>
      <c r="F58" s="5332"/>
      <c r="G58" s="5332"/>
    </row>
    <row r="59" spans="1:7" ht="14.15" customHeight="1">
      <c r="A59" s="123"/>
      <c r="B59" s="1486"/>
      <c r="C59" s="53"/>
      <c r="D59" s="53"/>
      <c r="E59" s="84"/>
      <c r="F59" s="236"/>
      <c r="G59" s="56"/>
    </row>
    <row r="60" spans="1:7" ht="14.15" customHeight="1">
      <c r="A60" s="124"/>
      <c r="B60" s="1486"/>
      <c r="C60" s="53"/>
      <c r="D60" s="228"/>
      <c r="E60" s="824" t="s">
        <v>340</v>
      </c>
      <c r="F60" s="236"/>
      <c r="G60" s="56"/>
    </row>
    <row r="61" spans="1:7" ht="14.15" customHeight="1">
      <c r="A61" s="124"/>
      <c r="B61" s="1486"/>
      <c r="C61" s="53"/>
      <c r="D61" s="228"/>
      <c r="E61" s="860"/>
      <c r="F61" s="236"/>
      <c r="G61" s="56"/>
    </row>
    <row r="62" spans="1:7" ht="14.15" customHeight="1">
      <c r="A62" s="124"/>
      <c r="B62" s="241"/>
      <c r="C62" s="53"/>
      <c r="D62" s="53"/>
      <c r="E62" s="228" t="s">
        <v>372</v>
      </c>
      <c r="F62" s="1561"/>
      <c r="G62" s="1461"/>
    </row>
    <row r="63" spans="1:7" ht="14.15" customHeight="1">
      <c r="A63" s="124"/>
      <c r="B63" s="5510" t="s">
        <v>351</v>
      </c>
      <c r="C63" s="5510"/>
      <c r="D63" s="5510"/>
      <c r="E63" s="5510"/>
      <c r="F63" s="236"/>
      <c r="G63" s="56"/>
    </row>
    <row r="64" spans="1:7" ht="40.15" customHeight="1">
      <c r="A64" s="125"/>
      <c r="B64" s="5448"/>
      <c r="C64" s="5508"/>
      <c r="D64" s="5508"/>
      <c r="E64" s="5508"/>
      <c r="F64" s="5509"/>
      <c r="G64" s="512"/>
    </row>
    <row r="65" spans="1:7" ht="14.15" customHeight="1">
      <c r="A65" s="124"/>
      <c r="B65" s="1494"/>
      <c r="C65" s="56"/>
      <c r="D65" s="233"/>
      <c r="E65" s="56"/>
      <c r="F65" s="236"/>
      <c r="G65" s="56"/>
    </row>
    <row r="66" spans="1:7" ht="14.15" customHeight="1">
      <c r="A66" s="124"/>
      <c r="B66" s="1494"/>
      <c r="C66" s="56"/>
      <c r="D66" s="233"/>
      <c r="E66" s="56"/>
      <c r="F66" s="236"/>
      <c r="G66" s="56"/>
    </row>
    <row r="67" spans="1:7" ht="14.15" customHeight="1">
      <c r="A67" s="124"/>
      <c r="B67" s="1494"/>
      <c r="C67" s="56"/>
      <c r="D67" s="233"/>
      <c r="E67" s="56"/>
      <c r="F67" s="236"/>
      <c r="G67" s="56"/>
    </row>
    <row r="68" spans="1:7" ht="14.15" customHeight="1">
      <c r="A68" s="124"/>
      <c r="B68" s="1494"/>
      <c r="C68" s="56"/>
      <c r="D68" s="233"/>
      <c r="E68" s="56"/>
      <c r="F68" s="236"/>
      <c r="G68" s="56"/>
    </row>
    <row r="69" spans="1:7" ht="14.15" customHeight="1">
      <c r="A69" s="124"/>
      <c r="B69" s="1494"/>
      <c r="C69" s="56"/>
      <c r="D69" s="233"/>
      <c r="E69" s="56"/>
      <c r="F69" s="236"/>
      <c r="G69" s="56"/>
    </row>
    <row r="70" spans="1:7" ht="14.15" customHeight="1">
      <c r="A70" s="124"/>
      <c r="B70" s="53"/>
      <c r="C70" s="53"/>
      <c r="D70" s="53"/>
      <c r="E70" s="53"/>
      <c r="F70" s="53"/>
      <c r="G70" s="173" t="str">
        <f>+ToC!E123</f>
        <v xml:space="preserve">Long-Term Annual Return </v>
      </c>
    </row>
    <row r="71" spans="1:7" ht="14.15" customHeight="1">
      <c r="A71" s="124"/>
      <c r="B71" s="234"/>
      <c r="C71" s="53"/>
      <c r="D71" s="53"/>
      <c r="E71" s="53"/>
      <c r="F71" s="53"/>
      <c r="G71" s="173" t="s">
        <v>387</v>
      </c>
    </row>
    <row r="72" spans="1:7" ht="14.15" hidden="1" customHeight="1"/>
    <row r="73" spans="1:7" ht="14.15" hidden="1" customHeight="1"/>
    <row r="74" spans="1:7" ht="14.15" hidden="1" customHeight="1"/>
    <row r="75" spans="1:7" ht="14.15" hidden="1" customHeight="1"/>
    <row r="76" spans="1:7" ht="14.15" hidden="1" customHeight="1"/>
  </sheetData>
  <sheetProtection algorithmName="SHA-512" hashValue="hUZ+/9XzDkeQMcBXcB/z4ysVyCRubITvbz2fZX8OHpZvLB9/wTsxHbQi3jaYrHXZi+XIye+56h64CPB6ZzhkMg==" saltValue="JWdFkQUP8r4GdXgZ3xFrJg==" spinCount="100000" sheet="1" objects="1" scenarios="1"/>
  <mergeCells count="47">
    <mergeCell ref="B56:F56"/>
    <mergeCell ref="B64:F64"/>
    <mergeCell ref="B63:E63"/>
    <mergeCell ref="B58:G58"/>
    <mergeCell ref="B36:G36"/>
    <mergeCell ref="B52:G52"/>
    <mergeCell ref="B55:G55"/>
    <mergeCell ref="B46:C46"/>
    <mergeCell ref="B47:C47"/>
    <mergeCell ref="B39:C39"/>
    <mergeCell ref="B40:C40"/>
    <mergeCell ref="B41:C41"/>
    <mergeCell ref="B42:C42"/>
    <mergeCell ref="B48:C48"/>
    <mergeCell ref="B49:C49"/>
    <mergeCell ref="E46:F46"/>
    <mergeCell ref="B21:G21"/>
    <mergeCell ref="B31:G31"/>
    <mergeCell ref="A1:G1"/>
    <mergeCell ref="D19:F19"/>
    <mergeCell ref="E25:G25"/>
    <mergeCell ref="E27:G27"/>
    <mergeCell ref="E28:G28"/>
    <mergeCell ref="E26:G26"/>
    <mergeCell ref="A11:G11"/>
    <mergeCell ref="B13:G13"/>
    <mergeCell ref="B15:G15"/>
    <mergeCell ref="E22:G22"/>
    <mergeCell ref="E23:G23"/>
    <mergeCell ref="D35:F35"/>
    <mergeCell ref="E37:F37"/>
    <mergeCell ref="E38:F38"/>
    <mergeCell ref="B38:C38"/>
    <mergeCell ref="B37:C37"/>
    <mergeCell ref="E47:F47"/>
    <mergeCell ref="E49:F49"/>
    <mergeCell ref="E48:F48"/>
    <mergeCell ref="E39:F39"/>
    <mergeCell ref="E40:F40"/>
    <mergeCell ref="E41:F41"/>
    <mergeCell ref="E42:F42"/>
    <mergeCell ref="E43:F43"/>
    <mergeCell ref="B43:C43"/>
    <mergeCell ref="B44:C44"/>
    <mergeCell ref="B45:C45"/>
    <mergeCell ref="E44:F44"/>
    <mergeCell ref="E45:F45"/>
  </mergeCells>
  <phoneticPr fontId="21" type="noConversion"/>
  <dataValidations count="1">
    <dataValidation type="list" allowBlank="1" showInputMessage="1" showErrorMessage="1" sqref="E60 G17 G33 G54">
      <formula1>$S$17:$S$19</formula1>
    </dataValidation>
  </dataValidations>
  <hyperlinks>
    <hyperlink ref="A1:G1" location="ToC!A1" display="10.021"/>
  </hyperlinks>
  <printOptions horizontalCentered="1"/>
  <pageMargins left="0.39370078740157483" right="0.39370078740157483" top="0.39370078740157483" bottom="0.39370078740157483" header="0.39370078740157483" footer="0.39370078740157483"/>
  <pageSetup paperSize="5" scale="83"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AQ57"/>
  <sheetViews>
    <sheetView zoomScaleNormal="100" workbookViewId="0">
      <selection activeCell="D16" sqref="D16"/>
    </sheetView>
  </sheetViews>
  <sheetFormatPr defaultColWidth="0" defaultRowHeight="0" customHeight="1" zeroHeight="1"/>
  <cols>
    <col min="1" max="1" width="4.765625" style="220" customWidth="1"/>
    <col min="2" max="2" width="8.07421875" style="209" customWidth="1"/>
    <col min="3" max="3" width="24.765625" style="209" customWidth="1"/>
    <col min="4" max="4" width="5.23046875" style="209" customWidth="1"/>
    <col min="5" max="5" width="14.765625" style="209" customWidth="1"/>
    <col min="6" max="6" width="18.4609375" style="209" customWidth="1"/>
    <col min="7" max="31" width="8.765625" style="43" hidden="1" customWidth="1"/>
    <col min="32" max="43" width="0" style="43" hidden="1" customWidth="1"/>
    <col min="44" max="16384" width="8.765625" style="43" hidden="1"/>
  </cols>
  <sheetData>
    <row r="1" spans="1:21" ht="14.15" customHeight="1">
      <c r="A1" s="5421" t="s">
        <v>388</v>
      </c>
      <c r="B1" s="5324"/>
      <c r="C1" s="5324"/>
      <c r="D1" s="5324"/>
      <c r="E1" s="5324"/>
      <c r="F1" s="5324"/>
    </row>
    <row r="2" spans="1:21" ht="14.15" customHeight="1">
      <c r="A2" s="206"/>
      <c r="B2" s="206"/>
      <c r="C2" s="206"/>
      <c r="D2" s="206"/>
      <c r="E2" s="208" t="s">
        <v>233</v>
      </c>
      <c r="F2" s="53"/>
    </row>
    <row r="3" spans="1:21" ht="14.15" customHeight="1">
      <c r="A3" s="238" t="str">
        <f>+Cover!A14</f>
        <v>Select Name of Insurer/ Financial Holding Company</v>
      </c>
      <c r="B3" s="219"/>
      <c r="C3" s="219"/>
      <c r="D3" s="219"/>
      <c r="E3" s="53"/>
      <c r="F3" s="53"/>
    </row>
    <row r="4" spans="1:21" ht="14.15" customHeight="1">
      <c r="A4" s="709" t="str">
        <f>+ToC!A3</f>
        <v>Insurer/Financial Holding Company</v>
      </c>
      <c r="B4" s="56"/>
      <c r="C4" s="56"/>
      <c r="D4" s="56"/>
      <c r="E4" s="53"/>
      <c r="F4" s="53"/>
    </row>
    <row r="5" spans="1:21" ht="14.15" customHeight="1">
      <c r="A5" s="221"/>
      <c r="B5" s="53"/>
      <c r="C5" s="53"/>
      <c r="D5" s="53"/>
      <c r="E5" s="53"/>
      <c r="F5" s="53"/>
    </row>
    <row r="6" spans="1:21" ht="14.15" customHeight="1">
      <c r="A6" s="51" t="str">
        <f>+ToC!A5</f>
        <v>Long-Term Insurers Annual Return</v>
      </c>
      <c r="B6" s="53"/>
      <c r="C6" s="53"/>
      <c r="D6" s="53"/>
      <c r="E6" s="53"/>
      <c r="F6" s="53"/>
    </row>
    <row r="7" spans="1:21" ht="14.15" customHeight="1">
      <c r="A7" s="51" t="str">
        <f>+ToC!A6</f>
        <v>For Year Ended:</v>
      </c>
      <c r="B7" s="53"/>
      <c r="C7" s="53"/>
      <c r="D7" s="53"/>
      <c r="E7" s="53"/>
      <c r="F7" s="933" t="str">
        <f>IF(+Cover!$A$23="","",+Cover!$A$23)</f>
        <v/>
      </c>
    </row>
    <row r="8" spans="1:21" ht="14.15" customHeight="1">
      <c r="A8" s="51"/>
      <c r="B8" s="53"/>
      <c r="C8" s="53"/>
      <c r="D8" s="53"/>
      <c r="E8" s="53"/>
      <c r="F8" s="53"/>
    </row>
    <row r="9" spans="1:21" ht="14.15" customHeight="1">
      <c r="A9" s="702"/>
      <c r="B9" s="702"/>
      <c r="C9" s="5521" t="s">
        <v>512</v>
      </c>
      <c r="D9" s="5521"/>
      <c r="E9" s="5521"/>
      <c r="F9" s="5519"/>
      <c r="G9" s="5520"/>
    </row>
    <row r="10" spans="1:21" ht="14.15" customHeight="1">
      <c r="A10" s="222"/>
      <c r="B10" s="702"/>
      <c r="C10" s="702"/>
      <c r="D10" s="702"/>
      <c r="E10" s="702"/>
      <c r="F10" s="702"/>
      <c r="G10" s="95"/>
    </row>
    <row r="11" spans="1:21" ht="14.15" customHeight="1">
      <c r="A11" s="5312" t="s">
        <v>370</v>
      </c>
      <c r="B11" s="5304"/>
      <c r="C11" s="5304"/>
      <c r="D11" s="5304"/>
      <c r="E11" s="5304"/>
      <c r="F11" s="5304"/>
      <c r="G11" s="128"/>
      <c r="U11" s="89" t="s">
        <v>340</v>
      </c>
    </row>
    <row r="12" spans="1:21" ht="14.15" customHeight="1">
      <c r="A12" s="223"/>
      <c r="B12" s="55"/>
      <c r="C12" s="55"/>
      <c r="D12" s="55"/>
      <c r="E12" s="55"/>
      <c r="F12" s="55"/>
      <c r="U12" s="89" t="s">
        <v>343</v>
      </c>
    </row>
    <row r="13" spans="1:21" ht="14.15" customHeight="1">
      <c r="A13" s="618" t="s">
        <v>337</v>
      </c>
      <c r="B13" s="5503" t="s">
        <v>389</v>
      </c>
      <c r="C13" s="5503"/>
      <c r="D13" s="5503"/>
      <c r="E13" s="5503"/>
      <c r="F13" s="5503"/>
      <c r="U13" s="89" t="s">
        <v>346</v>
      </c>
    </row>
    <row r="14" spans="1:21" ht="14.15" customHeight="1">
      <c r="A14" s="124"/>
      <c r="B14" s="706"/>
      <c r="C14" s="53"/>
      <c r="D14" s="53"/>
      <c r="E14" s="53"/>
      <c r="F14" s="84"/>
    </row>
    <row r="15" spans="1:21" ht="67.150000000000006" customHeight="1">
      <c r="A15" s="617" t="s">
        <v>390</v>
      </c>
      <c r="B15" s="5308" t="s">
        <v>391</v>
      </c>
      <c r="C15" s="5308"/>
      <c r="D15" s="5308"/>
      <c r="E15" s="5308"/>
      <c r="F15" s="5308"/>
      <c r="G15" s="129"/>
    </row>
    <row r="16" spans="1:21" ht="15.5">
      <c r="A16" s="125"/>
      <c r="B16" s="685"/>
      <c r="C16" s="685"/>
      <c r="D16" s="685"/>
      <c r="E16" s="225"/>
      <c r="F16" s="226"/>
      <c r="H16" s="130"/>
      <c r="I16" s="50"/>
      <c r="J16" s="50"/>
    </row>
    <row r="17" spans="1:43" ht="14.15" customHeight="1">
      <c r="A17" s="123"/>
      <c r="B17" s="57" t="s">
        <v>392</v>
      </c>
      <c r="C17" s="687" t="s">
        <v>1434</v>
      </c>
      <c r="D17" s="227"/>
      <c r="E17" s="228"/>
      <c r="F17" s="824" t="s">
        <v>340</v>
      </c>
      <c r="Q17" s="62"/>
      <c r="AQ17" s="62"/>
    </row>
    <row r="18" spans="1:43" ht="14.15" customHeight="1">
      <c r="A18" s="124"/>
      <c r="B18" s="57" t="s">
        <v>393</v>
      </c>
      <c r="C18" s="687" t="s">
        <v>1435</v>
      </c>
      <c r="D18" s="227"/>
      <c r="E18" s="228"/>
      <c r="F18" s="824" t="s">
        <v>340</v>
      </c>
      <c r="Q18" s="62"/>
      <c r="AQ18" s="62"/>
    </row>
    <row r="19" spans="1:43" ht="14.15" customHeight="1">
      <c r="A19" s="124"/>
      <c r="B19" s="84"/>
      <c r="C19" s="687"/>
      <c r="D19" s="229"/>
      <c r="E19" s="228"/>
      <c r="F19" s="56"/>
      <c r="Q19" s="62"/>
      <c r="AQ19" s="62"/>
    </row>
    <row r="20" spans="1:43" ht="18.75" customHeight="1">
      <c r="A20" s="124"/>
      <c r="B20" s="5497" t="s">
        <v>394</v>
      </c>
      <c r="C20" s="5497"/>
      <c r="D20" s="5497"/>
      <c r="E20" s="5497"/>
      <c r="F20" s="5497"/>
    </row>
    <row r="21" spans="1:43" ht="33" customHeight="1">
      <c r="A21" s="124"/>
      <c r="B21" s="825" t="s">
        <v>395</v>
      </c>
      <c r="C21" s="825" t="s">
        <v>396</v>
      </c>
      <c r="D21" s="826" t="s">
        <v>397</v>
      </c>
      <c r="E21" s="826" t="s">
        <v>398</v>
      </c>
      <c r="F21" s="825" t="s">
        <v>383</v>
      </c>
    </row>
    <row r="22" spans="1:43" ht="15" customHeight="1">
      <c r="A22" s="124"/>
      <c r="B22" s="827"/>
      <c r="C22" s="827"/>
      <c r="D22" s="828"/>
      <c r="E22" s="828"/>
      <c r="F22" s="827" t="s">
        <v>1822</v>
      </c>
    </row>
    <row r="23" spans="1:43" ht="14.15" customHeight="1">
      <c r="A23" s="124"/>
      <c r="B23" s="827">
        <v>1</v>
      </c>
      <c r="C23" s="829"/>
      <c r="D23" s="830"/>
      <c r="E23" s="831"/>
      <c r="F23" s="832"/>
    </row>
    <row r="24" spans="1:43" ht="14.15" customHeight="1">
      <c r="A24" s="124"/>
      <c r="B24" s="827">
        <v>2</v>
      </c>
      <c r="C24" s="829"/>
      <c r="D24" s="830"/>
      <c r="E24" s="831"/>
      <c r="F24" s="832"/>
    </row>
    <row r="25" spans="1:43" ht="14.15" customHeight="1">
      <c r="A25" s="124"/>
      <c r="B25" s="827">
        <v>3</v>
      </c>
      <c r="C25" s="829"/>
      <c r="D25" s="833"/>
      <c r="E25" s="834"/>
      <c r="F25" s="832"/>
    </row>
    <row r="26" spans="1:43" ht="14.15" customHeight="1">
      <c r="A26" s="124"/>
      <c r="B26" s="827">
        <v>4</v>
      </c>
      <c r="C26" s="829"/>
      <c r="D26" s="833"/>
      <c r="E26" s="834"/>
      <c r="F26" s="832"/>
    </row>
    <row r="27" spans="1:43" ht="14.15" customHeight="1">
      <c r="A27" s="124"/>
      <c r="B27" s="827">
        <v>5</v>
      </c>
      <c r="C27" s="829"/>
      <c r="D27" s="833"/>
      <c r="E27" s="834"/>
      <c r="F27" s="832"/>
    </row>
    <row r="28" spans="1:43" ht="14.15" customHeight="1">
      <c r="A28" s="124"/>
      <c r="B28" s="827">
        <v>6</v>
      </c>
      <c r="C28" s="829"/>
      <c r="D28" s="833"/>
      <c r="E28" s="834"/>
      <c r="F28" s="832"/>
    </row>
    <row r="29" spans="1:43" ht="14.15" customHeight="1">
      <c r="A29" s="124"/>
      <c r="B29" s="827">
        <v>7</v>
      </c>
      <c r="C29" s="829"/>
      <c r="D29" s="833"/>
      <c r="E29" s="834"/>
      <c r="F29" s="832"/>
    </row>
    <row r="30" spans="1:43" ht="15.5">
      <c r="A30" s="230"/>
      <c r="B30" s="827">
        <v>8</v>
      </c>
      <c r="C30" s="829"/>
      <c r="D30" s="833"/>
      <c r="E30" s="834"/>
      <c r="F30" s="832"/>
    </row>
    <row r="31" spans="1:43" ht="14.15" customHeight="1">
      <c r="A31" s="124"/>
      <c r="B31" s="827">
        <v>9</v>
      </c>
      <c r="C31" s="829"/>
      <c r="D31" s="833"/>
      <c r="E31" s="834"/>
      <c r="F31" s="832"/>
    </row>
    <row r="32" spans="1:43" ht="13.5" customHeight="1">
      <c r="A32" s="124"/>
      <c r="B32" s="2710">
        <v>10</v>
      </c>
      <c r="C32" s="2711"/>
      <c r="D32" s="2711"/>
      <c r="E32" s="2711"/>
      <c r="F32" s="2712"/>
    </row>
    <row r="33" spans="1:6" ht="13.5" customHeight="1">
      <c r="A33" s="124"/>
      <c r="B33" s="2638"/>
      <c r="C33" s="676"/>
      <c r="D33" s="676"/>
      <c r="E33" s="676"/>
      <c r="F33" s="2709"/>
    </row>
    <row r="34" spans="1:6" ht="31.9" customHeight="1">
      <c r="A34" s="618" t="s">
        <v>338</v>
      </c>
      <c r="B34" s="5518" t="s">
        <v>399</v>
      </c>
      <c r="C34" s="5518"/>
      <c r="D34" s="5518"/>
      <c r="E34" s="5518"/>
      <c r="F34" s="5518"/>
    </row>
    <row r="35" spans="1:6" ht="14.15" customHeight="1">
      <c r="A35" s="124"/>
      <c r="B35" s="706"/>
      <c r="C35" s="53"/>
      <c r="D35" s="53"/>
      <c r="E35" s="53"/>
      <c r="F35" s="53"/>
    </row>
    <row r="36" spans="1:6" ht="31.9" customHeight="1">
      <c r="A36" s="617" t="s">
        <v>400</v>
      </c>
      <c r="B36" s="5308" t="s">
        <v>401</v>
      </c>
      <c r="C36" s="5308"/>
      <c r="D36" s="5308"/>
      <c r="E36" s="5308"/>
      <c r="F36" s="5308"/>
    </row>
    <row r="37" spans="1:6" ht="15.5">
      <c r="A37" s="125"/>
      <c r="B37" s="685"/>
      <c r="C37" s="685"/>
      <c r="D37" s="685"/>
      <c r="E37" s="685"/>
      <c r="F37" s="226"/>
    </row>
    <row r="38" spans="1:6" ht="14.15" customHeight="1">
      <c r="A38" s="124"/>
      <c r="B38" s="687"/>
      <c r="C38" s="53"/>
      <c r="D38" s="227"/>
      <c r="E38" s="228"/>
      <c r="F38" s="824" t="s">
        <v>340</v>
      </c>
    </row>
    <row r="39" spans="1:6" ht="14.15" customHeight="1">
      <c r="A39" s="124"/>
      <c r="B39" s="687"/>
      <c r="C39" s="53"/>
      <c r="D39" s="229"/>
      <c r="E39" s="228"/>
      <c r="F39" s="56"/>
    </row>
    <row r="40" spans="1:6" ht="63" customHeight="1">
      <c r="A40" s="124"/>
      <c r="B40" s="5511" t="s">
        <v>1471</v>
      </c>
      <c r="C40" s="5511"/>
      <c r="D40" s="5511"/>
      <c r="E40" s="5511"/>
      <c r="F40" s="5511"/>
    </row>
    <row r="41" spans="1:6" ht="48" customHeight="1">
      <c r="A41" s="124"/>
      <c r="B41" s="825" t="s">
        <v>395</v>
      </c>
      <c r="C41" s="836" t="s">
        <v>402</v>
      </c>
      <c r="D41" s="826" t="s">
        <v>403</v>
      </c>
      <c r="E41" s="5516" t="s">
        <v>1495</v>
      </c>
      <c r="F41" s="5517"/>
    </row>
    <row r="42" spans="1:6" ht="15" customHeight="1">
      <c r="A42" s="124"/>
      <c r="B42" s="827"/>
      <c r="C42" s="837"/>
      <c r="D42" s="828"/>
      <c r="E42" s="838"/>
      <c r="F42" s="839" t="s">
        <v>1822</v>
      </c>
    </row>
    <row r="43" spans="1:6" ht="15.75" customHeight="1">
      <c r="A43" s="124"/>
      <c r="B43" s="827">
        <v>1</v>
      </c>
      <c r="C43" s="840"/>
      <c r="D43" s="841"/>
      <c r="E43" s="5523"/>
      <c r="F43" s="5524"/>
    </row>
    <row r="44" spans="1:6" ht="14.25" customHeight="1">
      <c r="A44" s="124"/>
      <c r="B44" s="842">
        <v>2</v>
      </c>
      <c r="C44" s="843"/>
      <c r="D44" s="844"/>
      <c r="E44" s="5525"/>
      <c r="F44" s="5526"/>
    </row>
    <row r="45" spans="1:6" ht="13.5" customHeight="1">
      <c r="A45" s="124"/>
      <c r="B45" s="827">
        <v>3</v>
      </c>
      <c r="C45" s="845"/>
      <c r="D45" s="841"/>
      <c r="E45" s="5522"/>
      <c r="F45" s="5522"/>
    </row>
    <row r="46" spans="1:6" ht="14.15" customHeight="1">
      <c r="A46" s="124"/>
      <c r="B46" s="842">
        <v>4</v>
      </c>
      <c r="C46" s="845"/>
      <c r="D46" s="841"/>
      <c r="E46" s="5522"/>
      <c r="F46" s="5522"/>
    </row>
    <row r="47" spans="1:6" ht="14.15" customHeight="1">
      <c r="A47" s="124"/>
      <c r="B47" s="827">
        <v>5</v>
      </c>
      <c r="C47" s="845"/>
      <c r="D47" s="841"/>
      <c r="E47" s="5522"/>
      <c r="F47" s="5522"/>
    </row>
    <row r="48" spans="1:6" ht="14.15" customHeight="1">
      <c r="A48" s="124"/>
      <c r="B48" s="842">
        <v>6</v>
      </c>
      <c r="C48" s="845"/>
      <c r="D48" s="841"/>
      <c r="E48" s="5522"/>
      <c r="F48" s="5522"/>
    </row>
    <row r="49" spans="1:6" ht="14.25" customHeight="1">
      <c r="A49" s="124"/>
      <c r="B49" s="827">
        <v>7</v>
      </c>
      <c r="C49" s="845"/>
      <c r="D49" s="841"/>
      <c r="E49" s="5522"/>
      <c r="F49" s="5522"/>
    </row>
    <row r="50" spans="1:6" ht="14.15" customHeight="1">
      <c r="A50" s="124"/>
      <c r="B50" s="842">
        <v>8</v>
      </c>
      <c r="C50" s="845"/>
      <c r="D50" s="841"/>
      <c r="E50" s="5522"/>
      <c r="F50" s="5522"/>
    </row>
    <row r="51" spans="1:6" ht="14.15" customHeight="1">
      <c r="A51" s="124"/>
      <c r="B51" s="827">
        <v>9</v>
      </c>
      <c r="C51" s="845"/>
      <c r="D51" s="841"/>
      <c r="E51" s="5522"/>
      <c r="F51" s="5522"/>
    </row>
    <row r="52" spans="1:6" ht="14.15" customHeight="1">
      <c r="A52" s="124"/>
      <c r="B52" s="842">
        <v>10</v>
      </c>
      <c r="C52" s="845"/>
      <c r="D52" s="835"/>
      <c r="E52" s="5522"/>
      <c r="F52" s="5522"/>
    </row>
    <row r="53" spans="1:6" ht="14.15" customHeight="1">
      <c r="A53" s="124"/>
      <c r="B53" s="56"/>
      <c r="C53" s="56"/>
      <c r="D53" s="56"/>
      <c r="E53" s="56"/>
      <c r="F53" s="56"/>
    </row>
    <row r="54" spans="1:6" ht="14.15" customHeight="1">
      <c r="A54" s="124"/>
      <c r="B54" s="53"/>
      <c r="C54" s="53"/>
      <c r="D54" s="53"/>
      <c r="E54" s="53"/>
      <c r="F54" s="173" t="str">
        <f>+ToC!E123</f>
        <v xml:space="preserve">Long-Term Annual Return </v>
      </c>
    </row>
    <row r="55" spans="1:6" ht="14.15" customHeight="1">
      <c r="A55" s="124"/>
      <c r="B55" s="53"/>
      <c r="C55" s="53"/>
      <c r="D55" s="53"/>
      <c r="E55" s="53"/>
      <c r="F55" s="173" t="s">
        <v>404</v>
      </c>
    </row>
    <row r="56" spans="1:6" ht="14.15" hidden="1" customHeight="1"/>
    <row r="57" spans="1:6" ht="14.15" hidden="1" customHeight="1"/>
  </sheetData>
  <sheetProtection algorithmName="SHA-512" hashValue="scWeP5rBoyQQRxzABPwBhoZLHQSsKL5vcD4SEq7TGgsC333JcQdDXPOoaqqcxZpgv90shmWvtGU7lPQU0mYPww==" saltValue="TiSWSz4GYbG1M4JdwOMQ3g==" spinCount="100000" sheet="1" objects="1" scenarios="1"/>
  <mergeCells count="21">
    <mergeCell ref="E49:F49"/>
    <mergeCell ref="E50:F50"/>
    <mergeCell ref="E51:F51"/>
    <mergeCell ref="E52:F52"/>
    <mergeCell ref="B36:F36"/>
    <mergeCell ref="E43:F43"/>
    <mergeCell ref="E44:F44"/>
    <mergeCell ref="E45:F45"/>
    <mergeCell ref="E46:F46"/>
    <mergeCell ref="E47:F47"/>
    <mergeCell ref="E48:F48"/>
    <mergeCell ref="A1:F1"/>
    <mergeCell ref="A11:F11"/>
    <mergeCell ref="B15:F15"/>
    <mergeCell ref="E41:F41"/>
    <mergeCell ref="B34:F34"/>
    <mergeCell ref="B40:F40"/>
    <mergeCell ref="B20:F20"/>
    <mergeCell ref="B13:F13"/>
    <mergeCell ref="F9:G9"/>
    <mergeCell ref="C9:E9"/>
  </mergeCells>
  <phoneticPr fontId="21" type="noConversion"/>
  <dataValidations count="1">
    <dataValidation type="list" allowBlank="1" showInputMessage="1" showErrorMessage="1" sqref="F38 F17:F18">
      <formula1>$U$11:$U$14</formula1>
    </dataValidation>
  </dataValidations>
  <hyperlinks>
    <hyperlink ref="A1:F1" location="ToC!A1" display="10.022"/>
  </hyperlinks>
  <printOptions horizontalCentered="1"/>
  <pageMargins left="0.7" right="0.7" top="0.75" bottom="0.75" header="0.3" footer="0.3"/>
  <pageSetup paperSize="5" scale="96"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S47"/>
  <sheetViews>
    <sheetView zoomScale="70" zoomScaleNormal="70" workbookViewId="0">
      <selection activeCell="D16" sqref="D16"/>
    </sheetView>
  </sheetViews>
  <sheetFormatPr defaultColWidth="0" defaultRowHeight="0" customHeight="1" zeroHeight="1"/>
  <cols>
    <col min="1" max="2" width="4.765625" style="220" customWidth="1"/>
    <col min="3" max="3" width="29.765625" style="209" customWidth="1"/>
    <col min="4" max="4" width="15.765625" style="209" customWidth="1"/>
    <col min="5" max="5" width="8.07421875" style="209" customWidth="1"/>
    <col min="6" max="6" width="21.23046875" style="209" customWidth="1"/>
    <col min="7" max="7" width="21" style="209" customWidth="1"/>
    <col min="8" max="19" width="0" style="43" hidden="1" customWidth="1"/>
    <col min="20" max="33" width="8.765625" style="43" hidden="1" customWidth="1"/>
    <col min="34" max="16384" width="8.765625" style="43" hidden="1"/>
  </cols>
  <sheetData>
    <row r="1" spans="1:8" ht="14.15" customHeight="1">
      <c r="A1" s="5421" t="s">
        <v>405</v>
      </c>
      <c r="B1" s="5421"/>
      <c r="C1" s="5421"/>
      <c r="D1" s="5421"/>
      <c r="E1" s="5421"/>
      <c r="F1" s="5431"/>
      <c r="G1" s="5431"/>
    </row>
    <row r="2" spans="1:8" ht="14.15" customHeight="1">
      <c r="A2" s="206"/>
      <c r="B2" s="206"/>
      <c r="C2" s="206"/>
      <c r="D2" s="206"/>
      <c r="E2" s="206"/>
      <c r="F2" s="208" t="s">
        <v>233</v>
      </c>
      <c r="G2" s="53"/>
    </row>
    <row r="3" spans="1:8" ht="14.15" customHeight="1">
      <c r="A3" s="238" t="str">
        <f>+Cover!A14</f>
        <v>Select Name of Insurer/ Financial Holding Company</v>
      </c>
      <c r="B3" s="219"/>
      <c r="C3" s="219"/>
      <c r="D3" s="53"/>
      <c r="E3" s="53"/>
      <c r="F3" s="53"/>
      <c r="G3" s="53"/>
    </row>
    <row r="4" spans="1:8" ht="14.15" customHeight="1">
      <c r="A4" s="376" t="str">
        <f>+ToC!A3</f>
        <v>Insurer/Financial Holding Company</v>
      </c>
      <c r="B4" s="221"/>
      <c r="C4" s="53"/>
      <c r="D4" s="53"/>
      <c r="E4" s="53"/>
      <c r="F4" s="53"/>
      <c r="G4" s="53"/>
    </row>
    <row r="5" spans="1:8" ht="14.15" customHeight="1">
      <c r="A5" s="221"/>
      <c r="B5" s="221"/>
      <c r="C5" s="53"/>
      <c r="D5" s="53"/>
      <c r="E5" s="53"/>
      <c r="F5" s="53"/>
      <c r="G5" s="53"/>
    </row>
    <row r="6" spans="1:8" ht="14.15" customHeight="1">
      <c r="A6" s="51" t="str">
        <f>ToC!A5</f>
        <v>Long-Term Insurers Annual Return</v>
      </c>
      <c r="B6" s="53"/>
      <c r="C6" s="53"/>
      <c r="D6" s="53"/>
      <c r="E6" s="53"/>
      <c r="F6" s="53"/>
      <c r="G6" s="53"/>
    </row>
    <row r="7" spans="1:8" ht="14.15" customHeight="1">
      <c r="A7" s="51" t="str">
        <f>+ToC!A6</f>
        <v>For Year Ended:</v>
      </c>
      <c r="B7" s="124"/>
      <c r="C7" s="53"/>
      <c r="D7" s="53"/>
      <c r="E7" s="53"/>
      <c r="F7" s="53"/>
      <c r="G7" s="933" t="str">
        <f>IF(+Cover!$A$23="","",+Cover!$A$23)</f>
        <v/>
      </c>
    </row>
    <row r="8" spans="1:8" ht="14.15" customHeight="1">
      <c r="A8" s="51"/>
      <c r="B8" s="124"/>
      <c r="C8" s="53"/>
      <c r="D8" s="53"/>
      <c r="E8" s="53"/>
      <c r="F8" s="683"/>
      <c r="G8" s="683"/>
    </row>
    <row r="9" spans="1:8" ht="14.15" customHeight="1">
      <c r="A9" s="702"/>
      <c r="B9" s="702"/>
      <c r="C9" s="702"/>
      <c r="D9" s="5521" t="s">
        <v>512</v>
      </c>
      <c r="E9" s="5521"/>
      <c r="F9" s="680"/>
      <c r="G9" s="53"/>
    </row>
    <row r="10" spans="1:8" ht="14.15" customHeight="1">
      <c r="A10" s="222"/>
      <c r="B10" s="222"/>
      <c r="C10" s="702"/>
      <c r="D10" s="702"/>
      <c r="E10" s="702"/>
      <c r="F10" s="53"/>
      <c r="G10" s="53"/>
    </row>
    <row r="11" spans="1:8" ht="14.15" customHeight="1">
      <c r="A11" s="5312" t="s">
        <v>370</v>
      </c>
      <c r="B11" s="5312"/>
      <c r="C11" s="5312"/>
      <c r="D11" s="5312"/>
      <c r="E11" s="5312"/>
      <c r="F11" s="5312"/>
      <c r="G11" s="5312"/>
    </row>
    <row r="12" spans="1:8" ht="14.15" customHeight="1">
      <c r="A12" s="124"/>
      <c r="B12" s="124"/>
      <c r="C12" s="53"/>
      <c r="D12" s="53"/>
      <c r="E12" s="53"/>
      <c r="F12" s="53"/>
      <c r="G12" s="53"/>
    </row>
    <row r="13" spans="1:8" ht="23.25" customHeight="1">
      <c r="A13" s="618" t="s">
        <v>341</v>
      </c>
      <c r="B13" s="224"/>
      <c r="C13" s="5503" t="s">
        <v>406</v>
      </c>
      <c r="D13" s="5503"/>
      <c r="E13" s="5503"/>
      <c r="F13" s="53"/>
      <c r="G13" s="53"/>
    </row>
    <row r="14" spans="1:8" ht="14.15" customHeight="1">
      <c r="A14" s="124"/>
      <c r="B14" s="124"/>
      <c r="C14" s="706"/>
      <c r="D14" s="53"/>
      <c r="E14" s="53"/>
      <c r="F14" s="53"/>
      <c r="G14" s="37"/>
    </row>
    <row r="15" spans="1:8" ht="18.75" customHeight="1">
      <c r="A15" s="617" t="s">
        <v>407</v>
      </c>
      <c r="B15" s="227"/>
      <c r="C15" s="5313" t="s">
        <v>408</v>
      </c>
      <c r="D15" s="5313"/>
      <c r="E15" s="5313"/>
      <c r="F15" s="5313"/>
      <c r="G15" s="5313"/>
      <c r="H15" s="129"/>
    </row>
    <row r="16" spans="1:8" ht="14.15" customHeight="1">
      <c r="A16" s="124"/>
      <c r="B16" s="124"/>
      <c r="C16" s="687"/>
      <c r="D16" s="56"/>
      <c r="E16" s="56"/>
      <c r="F16" s="56"/>
      <c r="G16" s="53"/>
    </row>
    <row r="17" spans="1:19" ht="44.25" customHeight="1">
      <c r="A17" s="124"/>
      <c r="B17" s="2643" t="s">
        <v>395</v>
      </c>
      <c r="C17" s="825" t="s">
        <v>409</v>
      </c>
      <c r="D17" s="5532" t="s">
        <v>410</v>
      </c>
      <c r="E17" s="5532"/>
      <c r="F17" s="2645" t="s">
        <v>411</v>
      </c>
      <c r="G17" s="2204" t="str">
        <f>"Annual charges for services for the year "&amp;YEAR($F$7)</f>
        <v>Annual charges for services for the year 1900</v>
      </c>
    </row>
    <row r="18" spans="1:19" ht="14.15" customHeight="1">
      <c r="A18" s="124"/>
      <c r="B18" s="846"/>
      <c r="C18" s="847"/>
      <c r="D18" s="5533"/>
      <c r="E18" s="5534"/>
      <c r="F18" s="848"/>
      <c r="G18" s="849" t="s">
        <v>230</v>
      </c>
    </row>
    <row r="19" spans="1:19" ht="14.15" customHeight="1">
      <c r="A19" s="124"/>
      <c r="B19" s="827">
        <v>1</v>
      </c>
      <c r="C19" s="850"/>
      <c r="D19" s="5482"/>
      <c r="E19" s="5528"/>
      <c r="F19" s="851"/>
      <c r="G19" s="852"/>
    </row>
    <row r="20" spans="1:19" ht="14.15" customHeight="1">
      <c r="A20" s="124"/>
      <c r="B20" s="827">
        <v>2</v>
      </c>
      <c r="C20" s="850"/>
      <c r="D20" s="5482"/>
      <c r="E20" s="5528"/>
      <c r="F20" s="851"/>
      <c r="G20" s="852"/>
    </row>
    <row r="21" spans="1:19" ht="14.15" customHeight="1">
      <c r="A21" s="124"/>
      <c r="B21" s="827">
        <v>3</v>
      </c>
      <c r="C21" s="850"/>
      <c r="D21" s="5482"/>
      <c r="E21" s="5528"/>
      <c r="F21" s="851"/>
      <c r="G21" s="852"/>
    </row>
    <row r="22" spans="1:19" ht="14.15" customHeight="1">
      <c r="A22" s="124"/>
      <c r="B22" s="827">
        <v>4</v>
      </c>
      <c r="C22" s="853"/>
      <c r="D22" s="5481"/>
      <c r="E22" s="5483"/>
      <c r="F22" s="845"/>
      <c r="G22" s="852"/>
    </row>
    <row r="23" spans="1:19" ht="14.15" customHeight="1">
      <c r="A23" s="124"/>
      <c r="B23" s="827">
        <v>5</v>
      </c>
      <c r="C23" s="853"/>
      <c r="D23" s="5481"/>
      <c r="E23" s="5483"/>
      <c r="F23" s="845"/>
      <c r="G23" s="852"/>
    </row>
    <row r="24" spans="1:19" ht="14.15" customHeight="1">
      <c r="A24" s="124"/>
      <c r="B24" s="827">
        <v>6</v>
      </c>
      <c r="C24" s="853"/>
      <c r="D24" s="5481"/>
      <c r="E24" s="5483"/>
      <c r="F24" s="845"/>
      <c r="G24" s="852"/>
    </row>
    <row r="25" spans="1:19" ht="14.15" customHeight="1">
      <c r="A25" s="124"/>
      <c r="B25" s="827">
        <v>7</v>
      </c>
      <c r="C25" s="853"/>
      <c r="D25" s="5481"/>
      <c r="E25" s="5483"/>
      <c r="F25" s="845"/>
      <c r="G25" s="852"/>
    </row>
    <row r="26" spans="1:19" ht="14.15" customHeight="1">
      <c r="A26" s="124"/>
      <c r="B26" s="827">
        <v>8</v>
      </c>
      <c r="C26" s="853"/>
      <c r="D26" s="5481"/>
      <c r="E26" s="5483"/>
      <c r="F26" s="845"/>
      <c r="G26" s="852"/>
    </row>
    <row r="27" spans="1:19" ht="14.15" customHeight="1">
      <c r="A27" s="124"/>
      <c r="B27" s="827">
        <v>9</v>
      </c>
      <c r="C27" s="853"/>
      <c r="D27" s="5481"/>
      <c r="E27" s="5483"/>
      <c r="F27" s="845"/>
      <c r="G27" s="852"/>
    </row>
    <row r="28" spans="1:19" ht="14.15" customHeight="1">
      <c r="A28" s="124"/>
      <c r="B28" s="827">
        <v>10</v>
      </c>
      <c r="C28" s="853"/>
      <c r="D28" s="5481"/>
      <c r="E28" s="5483"/>
      <c r="F28" s="845"/>
      <c r="G28" s="852"/>
    </row>
    <row r="29" spans="1:19" ht="14.15" customHeight="1">
      <c r="A29" s="124"/>
      <c r="B29" s="124"/>
      <c r="C29" s="231"/>
      <c r="D29" s="692"/>
      <c r="E29" s="692"/>
      <c r="F29" s="692"/>
      <c r="G29" s="53"/>
    </row>
    <row r="30" spans="1:19" ht="14.15" customHeight="1">
      <c r="A30" s="124"/>
      <c r="B30" s="124"/>
      <c r="C30" s="231"/>
      <c r="D30" s="692"/>
      <c r="E30" s="692"/>
      <c r="F30" s="692"/>
      <c r="G30" s="53"/>
    </row>
    <row r="31" spans="1:19" ht="43.5" customHeight="1">
      <c r="A31" s="617" t="s">
        <v>412</v>
      </c>
      <c r="B31" s="125"/>
      <c r="C31" s="5512" t="s">
        <v>413</v>
      </c>
      <c r="D31" s="5512"/>
      <c r="E31" s="5512"/>
      <c r="F31" s="5512"/>
      <c r="G31" s="5512"/>
    </row>
    <row r="32" spans="1:19" ht="14.15" customHeight="1">
      <c r="A32" s="124"/>
      <c r="B32" s="124"/>
      <c r="C32" s="687"/>
      <c r="D32" s="232"/>
      <c r="E32" s="232"/>
      <c r="F32" s="232"/>
      <c r="G32" s="53"/>
      <c r="S32" s="89" t="s">
        <v>340</v>
      </c>
    </row>
    <row r="33" spans="1:19" ht="14.15" customHeight="1">
      <c r="A33" s="124"/>
      <c r="B33" s="124"/>
      <c r="C33" s="687" t="s">
        <v>414</v>
      </c>
      <c r="D33" s="708" t="s">
        <v>358</v>
      </c>
      <c r="E33" s="5527"/>
      <c r="F33" s="5527"/>
      <c r="G33" s="232"/>
      <c r="S33" s="89" t="s">
        <v>343</v>
      </c>
    </row>
    <row r="34" spans="1:19" ht="14.15" customHeight="1">
      <c r="A34" s="124"/>
      <c r="B34" s="124"/>
      <c r="C34" s="687" t="s">
        <v>415</v>
      </c>
      <c r="D34" s="708" t="s">
        <v>358</v>
      </c>
      <c r="E34" s="5529"/>
      <c r="F34" s="5529"/>
      <c r="G34" s="232"/>
      <c r="S34" s="89" t="s">
        <v>346</v>
      </c>
    </row>
    <row r="35" spans="1:19" ht="14.15" customHeight="1">
      <c r="A35" s="124"/>
      <c r="B35" s="124"/>
      <c r="C35" s="687"/>
      <c r="D35" s="233"/>
      <c r="E35" s="232"/>
      <c r="F35" s="232"/>
      <c r="G35" s="232"/>
    </row>
    <row r="36" spans="1:19" ht="14.15" customHeight="1">
      <c r="A36" s="124"/>
      <c r="B36" s="124"/>
      <c r="C36" s="231"/>
      <c r="D36" s="692"/>
      <c r="E36" s="692"/>
      <c r="F36" s="692"/>
      <c r="G36" s="53"/>
    </row>
    <row r="37" spans="1:19" ht="14.15" customHeight="1">
      <c r="A37" s="124"/>
      <c r="B37" s="124"/>
      <c r="C37" s="706"/>
      <c r="D37" s="53"/>
      <c r="E37" s="53"/>
      <c r="F37" s="53"/>
      <c r="G37" s="53"/>
    </row>
    <row r="38" spans="1:19" s="46" customFormat="1" ht="34.5" customHeight="1">
      <c r="A38" s="617" t="s">
        <v>416</v>
      </c>
      <c r="B38" s="125"/>
      <c r="C38" s="5308" t="s">
        <v>417</v>
      </c>
      <c r="D38" s="5308"/>
      <c r="E38" s="5308"/>
      <c r="F38" s="5332"/>
      <c r="G38" s="5332"/>
      <c r="H38" s="129"/>
    </row>
    <row r="39" spans="1:19" s="46" customFormat="1" ht="14.15" customHeight="1">
      <c r="A39" s="124"/>
      <c r="B39" s="124"/>
      <c r="C39" s="687"/>
      <c r="D39" s="53"/>
      <c r="E39" s="84"/>
      <c r="F39" s="53"/>
      <c r="G39" s="37"/>
    </row>
    <row r="40" spans="1:19" s="112" customFormat="1" ht="14.15" customHeight="1">
      <c r="A40" s="124"/>
      <c r="B40" s="124"/>
      <c r="C40" s="687"/>
      <c r="D40" s="228"/>
      <c r="E40" s="824" t="s">
        <v>340</v>
      </c>
      <c r="F40" s="53"/>
      <c r="G40" s="53"/>
      <c r="H40" s="46"/>
      <c r="I40" s="46"/>
      <c r="J40" s="46"/>
      <c r="K40" s="46"/>
      <c r="L40" s="46"/>
      <c r="M40" s="46"/>
      <c r="N40" s="46"/>
      <c r="O40" s="46"/>
      <c r="P40" s="46"/>
      <c r="Q40" s="46"/>
      <c r="R40" s="46"/>
      <c r="S40" s="46"/>
    </row>
    <row r="41" spans="1:19" s="112" customFormat="1" ht="14.15" customHeight="1">
      <c r="A41" s="124"/>
      <c r="B41" s="124"/>
      <c r="C41" s="84"/>
      <c r="D41" s="53"/>
      <c r="E41" s="224"/>
      <c r="F41" s="53"/>
      <c r="G41" s="53"/>
      <c r="H41" s="46"/>
      <c r="I41" s="46"/>
      <c r="J41" s="46"/>
      <c r="K41" s="46"/>
      <c r="L41" s="46"/>
      <c r="M41" s="46"/>
      <c r="N41" s="46"/>
      <c r="O41" s="46"/>
      <c r="P41" s="46"/>
      <c r="Q41" s="46"/>
      <c r="R41" s="46"/>
      <c r="S41" s="46"/>
    </row>
    <row r="42" spans="1:19" s="112" customFormat="1" ht="14.15" customHeight="1">
      <c r="A42" s="124"/>
      <c r="B42" s="124"/>
      <c r="C42" s="5333" t="s">
        <v>373</v>
      </c>
      <c r="D42" s="5333"/>
      <c r="E42" s="5333"/>
      <c r="F42" s="53"/>
      <c r="G42" s="53"/>
      <c r="H42" s="46"/>
      <c r="I42" s="46"/>
      <c r="J42" s="46"/>
      <c r="K42" s="46"/>
      <c r="L42" s="46"/>
      <c r="M42" s="46"/>
      <c r="N42" s="46"/>
      <c r="O42" s="46"/>
      <c r="P42" s="46"/>
      <c r="Q42" s="46"/>
      <c r="R42" s="46"/>
      <c r="S42" s="46"/>
    </row>
    <row r="43" spans="1:19" s="112" customFormat="1" ht="150" customHeight="1">
      <c r="A43" s="230"/>
      <c r="B43" s="230"/>
      <c r="C43" s="5448"/>
      <c r="D43" s="5530"/>
      <c r="E43" s="5530"/>
      <c r="F43" s="5531"/>
      <c r="G43" s="674"/>
      <c r="H43" s="46"/>
      <c r="I43" s="46"/>
      <c r="J43" s="46"/>
      <c r="K43" s="46"/>
      <c r="L43" s="46"/>
      <c r="M43" s="46"/>
      <c r="N43" s="46"/>
      <c r="O43" s="46"/>
      <c r="P43" s="46"/>
      <c r="Q43" s="46"/>
      <c r="R43" s="46"/>
      <c r="S43" s="46"/>
    </row>
    <row r="44" spans="1:19" ht="14.15" customHeight="1">
      <c r="A44" s="124"/>
      <c r="B44" s="124"/>
      <c r="C44" s="56"/>
      <c r="D44" s="56"/>
      <c r="E44" s="56"/>
      <c r="F44" s="53"/>
      <c r="G44" s="53"/>
    </row>
    <row r="45" spans="1:19" ht="14.15" customHeight="1">
      <c r="A45" s="124"/>
      <c r="B45" s="124"/>
      <c r="C45" s="56"/>
      <c r="D45" s="53"/>
      <c r="E45" s="53"/>
      <c r="F45" s="56"/>
      <c r="G45" s="173" t="str">
        <f>+ToC!E123</f>
        <v xml:space="preserve">Long-Term Annual Return </v>
      </c>
    </row>
    <row r="46" spans="1:19" ht="14.15" customHeight="1">
      <c r="A46" s="124"/>
      <c r="B46" s="124"/>
      <c r="C46" s="53"/>
      <c r="D46" s="53"/>
      <c r="E46" s="53"/>
      <c r="F46" s="53"/>
      <c r="G46" s="173" t="s">
        <v>418</v>
      </c>
    </row>
    <row r="47" spans="1:19" ht="14.15" hidden="1" customHeight="1">
      <c r="A47" s="124"/>
      <c r="B47" s="124"/>
      <c r="C47" s="234"/>
      <c r="D47" s="53"/>
      <c r="E47" s="53"/>
      <c r="F47" s="53"/>
      <c r="G47" s="53"/>
    </row>
  </sheetData>
  <sheetProtection algorithmName="SHA-512" hashValue="5otkl7PwxPeJtf8OnN92zXMtD6/8TDVB6O8g2ucskt9ioGPta3PFr8FO4TV6wJjPKPE9WLOnot5Hy7qYf2ixqw==" saltValue="a5bkItpp6iuwpYZJSotH0A==" spinCount="100000" sheet="1" objects="1" scenarios="1"/>
  <mergeCells count="23">
    <mergeCell ref="C38:G38"/>
    <mergeCell ref="E34:F34"/>
    <mergeCell ref="C31:G31"/>
    <mergeCell ref="C43:F43"/>
    <mergeCell ref="A1:G1"/>
    <mergeCell ref="D25:E25"/>
    <mergeCell ref="D24:E24"/>
    <mergeCell ref="D20:E20"/>
    <mergeCell ref="D21:E21"/>
    <mergeCell ref="D22:E22"/>
    <mergeCell ref="D23:E23"/>
    <mergeCell ref="C13:E13"/>
    <mergeCell ref="C42:E42"/>
    <mergeCell ref="C15:G15"/>
    <mergeCell ref="D17:E17"/>
    <mergeCell ref="D18:E18"/>
    <mergeCell ref="E33:F33"/>
    <mergeCell ref="A11:G11"/>
    <mergeCell ref="D19:E19"/>
    <mergeCell ref="D9:E9"/>
    <mergeCell ref="D26:E26"/>
    <mergeCell ref="D27:E27"/>
    <mergeCell ref="D28:E28"/>
  </mergeCells>
  <phoneticPr fontId="21" type="noConversion"/>
  <dataValidations count="1">
    <dataValidation type="list" allowBlank="1" showInputMessage="1" showErrorMessage="1" sqref="E40">
      <formula1>$S$32:$S$34</formula1>
    </dataValidation>
  </dataValidations>
  <hyperlinks>
    <hyperlink ref="A1:G1" location="ToC!A1" display="10.023"/>
  </hyperlinks>
  <printOptions horizontalCentered="1"/>
  <pageMargins left="0.39370078740157499" right="0.39370078740157499" top="0.39370078740157499" bottom="0.39370078740157499" header="0.39370078740157499" footer="0.39370078740157499"/>
  <pageSetup paperSize="5" scale="78" orientation="portrait" cellComments="asDisplayed"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S49"/>
  <sheetViews>
    <sheetView zoomScaleNormal="100" workbookViewId="0">
      <selection activeCell="B16" sqref="B16:D16"/>
    </sheetView>
  </sheetViews>
  <sheetFormatPr defaultColWidth="0" defaultRowHeight="0" customHeight="1" zeroHeight="1"/>
  <cols>
    <col min="1" max="1" width="4.765625" style="220" customWidth="1"/>
    <col min="2" max="2" width="44.765625" style="209" customWidth="1"/>
    <col min="3" max="3" width="17.765625" style="209" customWidth="1"/>
    <col min="4" max="4" width="12.765625" style="209" customWidth="1"/>
    <col min="5" max="16384" width="12.765625" style="43" hidden="1"/>
  </cols>
  <sheetData>
    <row r="1" spans="1:7" ht="15" customHeight="1">
      <c r="A1" s="5421" t="s">
        <v>419</v>
      </c>
      <c r="B1" s="5421"/>
      <c r="C1" s="5421"/>
      <c r="D1" s="5421"/>
    </row>
    <row r="2" spans="1:7" ht="15" customHeight="1">
      <c r="A2" s="206"/>
      <c r="B2" s="206"/>
      <c r="C2" s="37" t="s">
        <v>233</v>
      </c>
      <c r="D2" s="53"/>
    </row>
    <row r="3" spans="1:7" ht="15" customHeight="1">
      <c r="A3" s="238" t="str">
        <f>+Cover!A14</f>
        <v>Select Name of Insurer/ Financial Holding Company</v>
      </c>
      <c r="B3" s="219"/>
      <c r="C3" s="219"/>
      <c r="D3" s="53"/>
    </row>
    <row r="4" spans="1:7" ht="15" customHeight="1">
      <c r="A4" s="376" t="str">
        <f>+ToC!A3</f>
        <v>Insurer/Financial Holding Company</v>
      </c>
      <c r="B4" s="53"/>
      <c r="C4" s="53"/>
      <c r="D4" s="53"/>
    </row>
    <row r="5" spans="1:7" ht="15" customHeight="1">
      <c r="A5" s="221"/>
      <c r="B5" s="53"/>
      <c r="C5" s="53"/>
      <c r="D5" s="53"/>
    </row>
    <row r="6" spans="1:7" ht="15" customHeight="1">
      <c r="A6" s="51" t="str">
        <f>+ToC!A5</f>
        <v>Long-Term Insurers Annual Return</v>
      </c>
      <c r="B6" s="53"/>
      <c r="C6" s="53"/>
      <c r="D6" s="53"/>
    </row>
    <row r="7" spans="1:7" ht="15" customHeight="1">
      <c r="A7" s="51" t="str">
        <f>+ToC!A6</f>
        <v>For Year Ended:</v>
      </c>
      <c r="B7" s="53"/>
      <c r="C7" s="53"/>
      <c r="D7" s="933" t="str">
        <f>IF(+Cover!$A$23="","",+Cover!$A$23)</f>
        <v/>
      </c>
    </row>
    <row r="8" spans="1:7" ht="15" customHeight="1">
      <c r="A8" s="51"/>
      <c r="B8" s="53"/>
      <c r="C8" s="53"/>
      <c r="D8" s="53"/>
    </row>
    <row r="9" spans="1:7" ht="15" customHeight="1">
      <c r="A9" s="5521" t="s">
        <v>512</v>
      </c>
      <c r="B9" s="5521"/>
      <c r="C9" s="5521"/>
      <c r="D9" s="5521"/>
    </row>
    <row r="10" spans="1:7" ht="15" customHeight="1">
      <c r="A10" s="222"/>
      <c r="B10" s="702"/>
      <c r="C10" s="702"/>
      <c r="D10" s="702"/>
    </row>
    <row r="11" spans="1:7" ht="15" customHeight="1">
      <c r="A11" s="5312" t="s">
        <v>370</v>
      </c>
      <c r="B11" s="5304"/>
      <c r="C11" s="5304"/>
      <c r="D11" s="5304"/>
      <c r="E11" s="128"/>
      <c r="F11" s="128"/>
      <c r="G11" s="128"/>
    </row>
    <row r="12" spans="1:7" ht="15" customHeight="1">
      <c r="A12" s="223"/>
      <c r="B12" s="55"/>
      <c r="C12" s="55"/>
      <c r="D12" s="55"/>
    </row>
    <row r="13" spans="1:7" ht="15" customHeight="1">
      <c r="A13" s="618" t="s">
        <v>341</v>
      </c>
      <c r="B13" s="5503" t="s">
        <v>420</v>
      </c>
      <c r="C13" s="5503"/>
      <c r="D13" s="5503"/>
    </row>
    <row r="14" spans="1:7" s="46" customFormat="1" ht="15" customHeight="1">
      <c r="A14" s="223"/>
      <c r="B14" s="55"/>
      <c r="C14" s="55"/>
      <c r="D14" s="55"/>
    </row>
    <row r="15" spans="1:7" s="46" customFormat="1" ht="15" customHeight="1">
      <c r="A15" s="53"/>
      <c r="B15" s="53"/>
      <c r="C15" s="53"/>
      <c r="D15" s="53"/>
    </row>
    <row r="16" spans="1:7" s="46" customFormat="1" ht="32.25" customHeight="1">
      <c r="A16" s="617" t="s">
        <v>421</v>
      </c>
      <c r="B16" s="5512" t="s">
        <v>2311</v>
      </c>
      <c r="C16" s="5331"/>
      <c r="D16" s="5331"/>
    </row>
    <row r="17" spans="1:19" s="46" customFormat="1" ht="15" customHeight="1">
      <c r="A17" s="125"/>
      <c r="B17" s="701"/>
      <c r="C17" s="701"/>
      <c r="D17" s="53"/>
    </row>
    <row r="18" spans="1:19" s="46" customFormat="1" ht="100.15" customHeight="1">
      <c r="A18" s="230"/>
      <c r="B18" s="5537"/>
      <c r="C18" s="5538"/>
      <c r="D18" s="675"/>
      <c r="S18" s="102" t="s">
        <v>340</v>
      </c>
    </row>
    <row r="19" spans="1:19" s="46" customFormat="1" ht="15" customHeight="1">
      <c r="A19" s="53"/>
      <c r="B19" s="53"/>
      <c r="C19" s="53"/>
      <c r="D19" s="53"/>
      <c r="S19" s="102" t="s">
        <v>343</v>
      </c>
    </row>
    <row r="20" spans="1:19" s="46" customFormat="1" ht="20.25" customHeight="1">
      <c r="A20" s="617" t="s">
        <v>422</v>
      </c>
      <c r="B20" s="5535" t="s">
        <v>423</v>
      </c>
      <c r="C20" s="5535"/>
      <c r="D20" s="5536"/>
      <c r="S20" s="102" t="s">
        <v>346</v>
      </c>
    </row>
    <row r="21" spans="1:19" s="46" customFormat="1" ht="15" customHeight="1">
      <c r="A21" s="227"/>
      <c r="B21" s="741"/>
      <c r="C21" s="741"/>
      <c r="D21" s="713"/>
    </row>
    <row r="22" spans="1:19" s="46" customFormat="1" ht="75" customHeight="1">
      <c r="A22" s="125"/>
      <c r="B22" s="5537"/>
      <c r="C22" s="5538"/>
      <c r="D22" s="675"/>
    </row>
    <row r="23" spans="1:19" s="46" customFormat="1" ht="15" customHeight="1">
      <c r="A23" s="53"/>
      <c r="B23" s="53"/>
      <c r="C23" s="53"/>
      <c r="D23" s="53"/>
    </row>
    <row r="24" spans="1:19" ht="15" customHeight="1">
      <c r="A24" s="124"/>
      <c r="B24" s="231"/>
      <c r="C24" s="692"/>
      <c r="D24" s="692"/>
    </row>
    <row r="25" spans="1:19" ht="30.75" customHeight="1">
      <c r="A25" s="617" t="s">
        <v>424</v>
      </c>
      <c r="B25" s="5512" t="s">
        <v>425</v>
      </c>
      <c r="C25" s="5512"/>
      <c r="D25" s="5332"/>
      <c r="E25" s="129"/>
    </row>
    <row r="26" spans="1:19" ht="15" customHeight="1">
      <c r="A26" s="227"/>
      <c r="B26" s="56"/>
      <c r="C26" s="235" t="s">
        <v>426</v>
      </c>
      <c r="D26" s="692"/>
    </row>
    <row r="27" spans="1:19" ht="15" customHeight="1">
      <c r="A27" s="124"/>
      <c r="B27" s="56"/>
      <c r="C27" s="228"/>
      <c r="D27" s="824" t="s">
        <v>340</v>
      </c>
    </row>
    <row r="28" spans="1:19" ht="15" customHeight="1">
      <c r="A28" s="124"/>
      <c r="B28" s="231"/>
      <c r="C28" s="692"/>
      <c r="D28" s="692"/>
    </row>
    <row r="29" spans="1:19" ht="32.25" customHeight="1">
      <c r="A29" s="617" t="s">
        <v>427</v>
      </c>
      <c r="B29" s="5512" t="s">
        <v>428</v>
      </c>
      <c r="C29" s="5512"/>
      <c r="D29" s="5512"/>
    </row>
    <row r="30" spans="1:19" ht="15" customHeight="1">
      <c r="A30" s="124"/>
      <c r="B30" s="682"/>
      <c r="C30" s="236"/>
      <c r="D30" s="692"/>
    </row>
    <row r="31" spans="1:19" ht="15" customHeight="1">
      <c r="A31" s="124"/>
      <c r="B31" s="53"/>
      <c r="C31" s="708" t="s">
        <v>358</v>
      </c>
      <c r="D31" s="854"/>
    </row>
    <row r="32" spans="1:19" ht="15" customHeight="1">
      <c r="A32" s="124"/>
      <c r="B32" s="53"/>
      <c r="C32" s="233"/>
      <c r="D32" s="56"/>
    </row>
    <row r="33" spans="1:4" ht="15" customHeight="1">
      <c r="A33" s="124"/>
      <c r="B33" s="53"/>
      <c r="C33" s="233"/>
      <c r="D33" s="56"/>
    </row>
    <row r="34" spans="1:4" ht="35.25" customHeight="1">
      <c r="A34" s="617" t="s">
        <v>429</v>
      </c>
      <c r="B34" s="5308" t="s">
        <v>1774</v>
      </c>
      <c r="C34" s="5308"/>
      <c r="D34" s="5308"/>
    </row>
    <row r="35" spans="1:4" ht="15" customHeight="1">
      <c r="A35" s="124"/>
      <c r="B35" s="53"/>
      <c r="C35" s="233"/>
      <c r="D35" s="56"/>
    </row>
    <row r="36" spans="1:4" ht="15" customHeight="1">
      <c r="A36" s="124"/>
      <c r="B36" s="53"/>
      <c r="C36" s="708" t="s">
        <v>358</v>
      </c>
      <c r="D36" s="855"/>
    </row>
    <row r="37" spans="1:4" ht="15" customHeight="1">
      <c r="A37" s="124"/>
      <c r="B37" s="53"/>
      <c r="C37" s="233"/>
      <c r="D37" s="56"/>
    </row>
    <row r="38" spans="1:4" ht="33.75" customHeight="1">
      <c r="A38" s="617" t="s">
        <v>430</v>
      </c>
      <c r="B38" s="5308" t="s">
        <v>431</v>
      </c>
      <c r="C38" s="5308"/>
      <c r="D38" s="5308"/>
    </row>
    <row r="39" spans="1:4" ht="15" customHeight="1">
      <c r="A39" s="124"/>
      <c r="B39" s="827" t="s">
        <v>432</v>
      </c>
      <c r="C39" s="827" t="s">
        <v>433</v>
      </c>
      <c r="D39" s="827" t="s">
        <v>434</v>
      </c>
    </row>
    <row r="40" spans="1:4" ht="15" customHeight="1">
      <c r="A40" s="124"/>
      <c r="B40" s="856" t="s">
        <v>242</v>
      </c>
      <c r="C40" s="856" t="s">
        <v>243</v>
      </c>
      <c r="D40" s="856" t="s">
        <v>244</v>
      </c>
    </row>
    <row r="41" spans="1:4" ht="15" customHeight="1">
      <c r="A41" s="124"/>
      <c r="B41" s="856"/>
      <c r="C41" s="856" t="s">
        <v>230</v>
      </c>
      <c r="D41" s="856" t="s">
        <v>230</v>
      </c>
    </row>
    <row r="42" spans="1:4" ht="15" customHeight="1">
      <c r="A42" s="124"/>
      <c r="B42" s="829"/>
      <c r="C42" s="857"/>
      <c r="D42" s="857"/>
    </row>
    <row r="43" spans="1:4" ht="15" customHeight="1">
      <c r="A43" s="124"/>
      <c r="B43" s="829"/>
      <c r="C43" s="857"/>
      <c r="D43" s="857"/>
    </row>
    <row r="44" spans="1:4" ht="15" customHeight="1">
      <c r="A44" s="124"/>
      <c r="B44" s="829"/>
      <c r="C44" s="858"/>
      <c r="D44" s="857"/>
    </row>
    <row r="45" spans="1:4" ht="15" customHeight="1">
      <c r="A45" s="124"/>
      <c r="B45" s="859"/>
      <c r="C45" s="852"/>
      <c r="D45" s="852"/>
    </row>
    <row r="46" spans="1:4" ht="15" customHeight="1">
      <c r="A46" s="124"/>
      <c r="B46" s="234"/>
      <c r="C46" s="53"/>
      <c r="D46" s="53"/>
    </row>
    <row r="47" spans="1:4" ht="15" customHeight="1">
      <c r="A47" s="124"/>
      <c r="B47" s="53"/>
      <c r="C47" s="53"/>
      <c r="D47" s="173" t="str">
        <f>+ToC!E123</f>
        <v xml:space="preserve">Long-Term Annual Return </v>
      </c>
    </row>
    <row r="48" spans="1:4" ht="15" customHeight="1">
      <c r="A48" s="124"/>
      <c r="B48" s="53"/>
      <c r="C48" s="53"/>
      <c r="D48" s="173" t="s">
        <v>435</v>
      </c>
    </row>
    <row r="49" spans="1:4" ht="14.15" customHeight="1">
      <c r="A49" s="124"/>
      <c r="B49" s="53"/>
      <c r="C49" s="53"/>
      <c r="D49" s="53"/>
    </row>
  </sheetData>
  <sheetProtection algorithmName="SHA-512" hashValue="pOyK4mSylR+f7l8nMBIoAUfvSf2+0mIOgPConlSKdWJeHQtSHSbOXoTZYtzPzdBnX7KL2gzBT3Z0mXqpPMVN2Q==" saltValue="XlXhJvd4lrG1XxCimTFf4g==" spinCount="100000" sheet="1" objects="1" scenarios="1"/>
  <mergeCells count="12">
    <mergeCell ref="A1:D1"/>
    <mergeCell ref="B13:D13"/>
    <mergeCell ref="B16:D16"/>
    <mergeCell ref="B38:D38"/>
    <mergeCell ref="A9:D9"/>
    <mergeCell ref="A11:D11"/>
    <mergeCell ref="B29:D29"/>
    <mergeCell ref="B34:D34"/>
    <mergeCell ref="B20:D20"/>
    <mergeCell ref="B25:D25"/>
    <mergeCell ref="B18:C18"/>
    <mergeCell ref="B22:C22"/>
  </mergeCells>
  <phoneticPr fontId="21" type="noConversion"/>
  <dataValidations count="1">
    <dataValidation type="list" allowBlank="1" showInputMessage="1" showErrorMessage="1" sqref="D27">
      <formula1>$S$18:$S$20</formula1>
    </dataValidation>
  </dataValidations>
  <hyperlinks>
    <hyperlink ref="A1:D1" location="ToC!A1" display="10.024"/>
  </hyperlinks>
  <printOptions horizontalCentered="1"/>
  <pageMargins left="0.7" right="0.7" top="0.75" bottom="0.75" header="0.3" footer="0.3"/>
  <pageSetup paperSize="5" scale="94" orientation="portrait" cellComments="asDisplayed"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I14"/>
  <sheetViews>
    <sheetView workbookViewId="0">
      <selection activeCell="C22" sqref="C22"/>
    </sheetView>
  </sheetViews>
  <sheetFormatPr defaultColWidth="9.23046875" defaultRowHeight="15.5"/>
  <cols>
    <col min="1" max="16384" width="9.23046875" style="4"/>
  </cols>
  <sheetData>
    <row r="1" spans="1:9" ht="20">
      <c r="A1" s="5291" t="s">
        <v>1832</v>
      </c>
      <c r="B1" s="5291"/>
      <c r="C1" s="5291"/>
      <c r="D1" s="5291"/>
      <c r="E1" s="5291"/>
      <c r="F1" s="5291"/>
      <c r="G1" s="5291"/>
      <c r="H1" s="5291"/>
      <c r="I1" s="5291"/>
    </row>
    <row r="5" spans="1:9">
      <c r="B5" s="1735" t="s">
        <v>1833</v>
      </c>
      <c r="C5" s="4" t="s">
        <v>1834</v>
      </c>
    </row>
    <row r="6" spans="1:9">
      <c r="B6" s="1609"/>
      <c r="C6" s="1609"/>
    </row>
    <row r="7" spans="1:9">
      <c r="B7" s="1740"/>
      <c r="C7" s="4" t="s">
        <v>1835</v>
      </c>
    </row>
    <row r="9" spans="1:9">
      <c r="B9" s="1736"/>
      <c r="C9" s="4" t="s">
        <v>1836</v>
      </c>
    </row>
    <row r="11" spans="1:9" hidden="1">
      <c r="B11" s="1737"/>
      <c r="C11" s="1609" t="s">
        <v>1837</v>
      </c>
    </row>
    <row r="12" spans="1:9" hidden="1">
      <c r="B12" s="1609"/>
      <c r="C12" s="1609"/>
    </row>
    <row r="13" spans="1:9" hidden="1">
      <c r="B13" s="1738"/>
      <c r="C13" s="1739" t="s">
        <v>1838</v>
      </c>
    </row>
    <row r="14" spans="1:9">
      <c r="B14" s="2297"/>
      <c r="C14" s="2298" t="s">
        <v>2391</v>
      </c>
    </row>
  </sheetData>
  <sheetProtection algorithmName="SHA-512" hashValue="sVgAoKuS2ukCMCbcxx8KoZ6JwIFKD0o5fUflr8oOYAKs562Rb/UqpWuWMEf82/5Nm8OqFbGjzmOf9sX2EgcEmQ==" saltValue="qOb/ECZnh7J79JH8ndXYAQ==" spinCount="100000" sheet="1" objects="1" scenarios="1"/>
  <mergeCells count="1">
    <mergeCell ref="A1:I1"/>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1">
    <pageSetUpPr fitToPage="1"/>
  </sheetPr>
  <dimension ref="A1:WVM41"/>
  <sheetViews>
    <sheetView zoomScaleNormal="100" workbookViewId="0">
      <selection activeCell="D16" sqref="D16"/>
    </sheetView>
  </sheetViews>
  <sheetFormatPr defaultColWidth="0" defaultRowHeight="15.5" zeroHeight="1"/>
  <cols>
    <col min="1" max="1" width="5.53515625" style="220" customWidth="1"/>
    <col min="2" max="2" width="39.765625" style="209" customWidth="1"/>
    <col min="3" max="3" width="18.53515625" style="209" customWidth="1"/>
    <col min="4" max="4" width="7" style="209" customWidth="1"/>
    <col min="5" max="5" width="14.4609375" style="209" customWidth="1"/>
    <col min="6" max="248" width="12.765625" style="89" hidden="1"/>
    <col min="249" max="249" width="6.23046875" style="89" hidden="1"/>
    <col min="250" max="250" width="8.07421875" style="89" hidden="1"/>
    <col min="251" max="251" width="10.53515625" style="89" hidden="1"/>
    <col min="252" max="252" width="12.765625" style="89" hidden="1"/>
    <col min="253" max="253" width="7.23046875" style="89" hidden="1"/>
    <col min="254" max="254" width="11.4609375" style="89" hidden="1"/>
    <col min="255" max="255" width="7.23046875" style="89" hidden="1"/>
    <col min="256" max="256" width="5.4609375" style="89" hidden="1"/>
    <col min="257" max="257" width="11" style="89" hidden="1"/>
    <col min="258" max="258" width="4.765625" style="89" hidden="1"/>
    <col min="259" max="259" width="8.4609375" style="89" hidden="1"/>
    <col min="260" max="260" width="0.765625" style="89" hidden="1"/>
    <col min="261" max="261" width="10.765625" style="89" hidden="1"/>
    <col min="262" max="504" width="12.765625" style="89" hidden="1"/>
    <col min="505" max="505" width="6.23046875" style="89" hidden="1"/>
    <col min="506" max="506" width="8.07421875" style="89" hidden="1"/>
    <col min="507" max="507" width="10.53515625" style="89" hidden="1"/>
    <col min="508" max="508" width="12.765625" style="89" hidden="1"/>
    <col min="509" max="509" width="7.23046875" style="89" hidden="1"/>
    <col min="510" max="510" width="11.4609375" style="89" hidden="1"/>
    <col min="511" max="511" width="7.23046875" style="89" hidden="1"/>
    <col min="512" max="512" width="5.4609375" style="89" hidden="1"/>
    <col min="513" max="513" width="11" style="89" hidden="1"/>
    <col min="514" max="514" width="4.765625" style="89" hidden="1"/>
    <col min="515" max="515" width="8.4609375" style="89" hidden="1"/>
    <col min="516" max="516" width="0.765625" style="89" hidden="1"/>
    <col min="517" max="517" width="10.765625" style="89" hidden="1"/>
    <col min="518" max="760" width="12.765625" style="89" hidden="1"/>
    <col min="761" max="761" width="6.23046875" style="89" hidden="1"/>
    <col min="762" max="762" width="8.07421875" style="89" hidden="1"/>
    <col min="763" max="763" width="10.53515625" style="89" hidden="1"/>
    <col min="764" max="764" width="12.765625" style="89" hidden="1"/>
    <col min="765" max="765" width="7.23046875" style="89" hidden="1"/>
    <col min="766" max="766" width="11.4609375" style="89" hidden="1"/>
    <col min="767" max="767" width="7.23046875" style="89" hidden="1"/>
    <col min="768" max="768" width="5.4609375" style="89" hidden="1"/>
    <col min="769" max="769" width="11" style="89" hidden="1"/>
    <col min="770" max="770" width="4.765625" style="89" hidden="1"/>
    <col min="771" max="771" width="8.4609375" style="89" hidden="1"/>
    <col min="772" max="772" width="0.765625" style="89" hidden="1"/>
    <col min="773" max="773" width="10.765625" style="89" hidden="1"/>
    <col min="774" max="1016" width="12.765625" style="89" hidden="1"/>
    <col min="1017" max="1017" width="6.23046875" style="89" hidden="1"/>
    <col min="1018" max="1018" width="8.07421875" style="89" hidden="1"/>
    <col min="1019" max="1019" width="10.53515625" style="89" hidden="1"/>
    <col min="1020" max="1020" width="12.765625" style="89" hidden="1"/>
    <col min="1021" max="1021" width="7.23046875" style="89" hidden="1"/>
    <col min="1022" max="1022" width="11.4609375" style="89" hidden="1"/>
    <col min="1023" max="1023" width="7.23046875" style="89" hidden="1"/>
    <col min="1024" max="1024" width="5.4609375" style="89" hidden="1"/>
    <col min="1025" max="1025" width="11" style="89" hidden="1"/>
    <col min="1026" max="1026" width="4.765625" style="89" hidden="1"/>
    <col min="1027" max="1027" width="8.4609375" style="89" hidden="1"/>
    <col min="1028" max="1028" width="0.765625" style="89" hidden="1"/>
    <col min="1029" max="1029" width="10.765625" style="89" hidden="1"/>
    <col min="1030" max="1272" width="12.765625" style="89" hidden="1"/>
    <col min="1273" max="1273" width="6.23046875" style="89" hidden="1"/>
    <col min="1274" max="1274" width="8.07421875" style="89" hidden="1"/>
    <col min="1275" max="1275" width="10.53515625" style="89" hidden="1"/>
    <col min="1276" max="1276" width="12.765625" style="89" hidden="1"/>
    <col min="1277" max="1277" width="7.23046875" style="89" hidden="1"/>
    <col min="1278" max="1278" width="11.4609375" style="89" hidden="1"/>
    <col min="1279" max="1279" width="7.23046875" style="89" hidden="1"/>
    <col min="1280" max="1280" width="5.4609375" style="89" hidden="1"/>
    <col min="1281" max="1281" width="11" style="89" hidden="1"/>
    <col min="1282" max="1282" width="4.765625" style="89" hidden="1"/>
    <col min="1283" max="1283" width="8.4609375" style="89" hidden="1"/>
    <col min="1284" max="1284" width="0.765625" style="89" hidden="1"/>
    <col min="1285" max="1285" width="10.765625" style="89" hidden="1"/>
    <col min="1286" max="1528" width="12.765625" style="89" hidden="1"/>
    <col min="1529" max="1529" width="6.23046875" style="89" hidden="1"/>
    <col min="1530" max="1530" width="8.07421875" style="89" hidden="1"/>
    <col min="1531" max="1531" width="10.53515625" style="89" hidden="1"/>
    <col min="1532" max="1532" width="12.765625" style="89" hidden="1"/>
    <col min="1533" max="1533" width="7.23046875" style="89" hidden="1"/>
    <col min="1534" max="1534" width="11.4609375" style="89" hidden="1"/>
    <col min="1535" max="1535" width="7.23046875" style="89" hidden="1"/>
    <col min="1536" max="1536" width="5.4609375" style="89" hidden="1"/>
    <col min="1537" max="1537" width="11" style="89" hidden="1"/>
    <col min="1538" max="1538" width="4.765625" style="89" hidden="1"/>
    <col min="1539" max="1539" width="8.4609375" style="89" hidden="1"/>
    <col min="1540" max="1540" width="0.765625" style="89" hidden="1"/>
    <col min="1541" max="1541" width="10.765625" style="89" hidden="1"/>
    <col min="1542" max="1784" width="12.765625" style="89" hidden="1"/>
    <col min="1785" max="1785" width="6.23046875" style="89" hidden="1"/>
    <col min="1786" max="1786" width="8.07421875" style="89" hidden="1"/>
    <col min="1787" max="1787" width="10.53515625" style="89" hidden="1"/>
    <col min="1788" max="1788" width="12.765625" style="89" hidden="1"/>
    <col min="1789" max="1789" width="7.23046875" style="89" hidden="1"/>
    <col min="1790" max="1790" width="11.4609375" style="89" hidden="1"/>
    <col min="1791" max="1791" width="7.23046875" style="89" hidden="1"/>
    <col min="1792" max="1792" width="5.4609375" style="89" hidden="1"/>
    <col min="1793" max="1793" width="11" style="89" hidden="1"/>
    <col min="1794" max="1794" width="4.765625" style="89" hidden="1"/>
    <col min="1795" max="1795" width="8.4609375" style="89" hidden="1"/>
    <col min="1796" max="1796" width="0.765625" style="89" hidden="1"/>
    <col min="1797" max="1797" width="10.765625" style="89" hidden="1"/>
    <col min="1798" max="2040" width="12.765625" style="89" hidden="1"/>
    <col min="2041" max="2041" width="6.23046875" style="89" hidden="1"/>
    <col min="2042" max="2042" width="8.07421875" style="89" hidden="1"/>
    <col min="2043" max="2043" width="10.53515625" style="89" hidden="1"/>
    <col min="2044" max="2044" width="12.765625" style="89" hidden="1"/>
    <col min="2045" max="2045" width="7.23046875" style="89" hidden="1"/>
    <col min="2046" max="2046" width="11.4609375" style="89" hidden="1"/>
    <col min="2047" max="2047" width="7.23046875" style="89" hidden="1"/>
    <col min="2048" max="2048" width="5.4609375" style="89" hidden="1"/>
    <col min="2049" max="2049" width="11" style="89" hidden="1"/>
    <col min="2050" max="2050" width="4.765625" style="89" hidden="1"/>
    <col min="2051" max="2051" width="8.4609375" style="89" hidden="1"/>
    <col min="2052" max="2052" width="0.765625" style="89" hidden="1"/>
    <col min="2053" max="2053" width="10.765625" style="89" hidden="1"/>
    <col min="2054" max="2296" width="12.765625" style="89" hidden="1"/>
    <col min="2297" max="2297" width="6.23046875" style="89" hidden="1"/>
    <col min="2298" max="2298" width="8.07421875" style="89" hidden="1"/>
    <col min="2299" max="2299" width="10.53515625" style="89" hidden="1"/>
    <col min="2300" max="2300" width="12.765625" style="89" hidden="1"/>
    <col min="2301" max="2301" width="7.23046875" style="89" hidden="1"/>
    <col min="2302" max="2302" width="11.4609375" style="89" hidden="1"/>
    <col min="2303" max="2303" width="7.23046875" style="89" hidden="1"/>
    <col min="2304" max="2304" width="5.4609375" style="89" hidden="1"/>
    <col min="2305" max="2305" width="11" style="89" hidden="1"/>
    <col min="2306" max="2306" width="4.765625" style="89" hidden="1"/>
    <col min="2307" max="2307" width="8.4609375" style="89" hidden="1"/>
    <col min="2308" max="2308" width="0.765625" style="89" hidden="1"/>
    <col min="2309" max="2309" width="10.765625" style="89" hidden="1"/>
    <col min="2310" max="2552" width="12.765625" style="89" hidden="1"/>
    <col min="2553" max="2553" width="6.23046875" style="89" hidden="1"/>
    <col min="2554" max="2554" width="8.07421875" style="89" hidden="1"/>
    <col min="2555" max="2555" width="10.53515625" style="89" hidden="1"/>
    <col min="2556" max="2556" width="12.765625" style="89" hidden="1"/>
    <col min="2557" max="2557" width="7.23046875" style="89" hidden="1"/>
    <col min="2558" max="2558" width="11.4609375" style="89" hidden="1"/>
    <col min="2559" max="2559" width="7.23046875" style="89" hidden="1"/>
    <col min="2560" max="2560" width="5.4609375" style="89" hidden="1"/>
    <col min="2561" max="2561" width="11" style="89" hidden="1"/>
    <col min="2562" max="2562" width="4.765625" style="89" hidden="1"/>
    <col min="2563" max="2563" width="8.4609375" style="89" hidden="1"/>
    <col min="2564" max="2564" width="0.765625" style="89" hidden="1"/>
    <col min="2565" max="2565" width="10.765625" style="89" hidden="1"/>
    <col min="2566" max="2808" width="12.765625" style="89" hidden="1"/>
    <col min="2809" max="2809" width="6.23046875" style="89" hidden="1"/>
    <col min="2810" max="2810" width="8.07421875" style="89" hidden="1"/>
    <col min="2811" max="2811" width="10.53515625" style="89" hidden="1"/>
    <col min="2812" max="2812" width="12.765625" style="89" hidden="1"/>
    <col min="2813" max="2813" width="7.23046875" style="89" hidden="1"/>
    <col min="2814" max="2814" width="11.4609375" style="89" hidden="1"/>
    <col min="2815" max="2815" width="7.23046875" style="89" hidden="1"/>
    <col min="2816" max="2816" width="5.4609375" style="89" hidden="1"/>
    <col min="2817" max="2817" width="11" style="89" hidden="1"/>
    <col min="2818" max="2818" width="4.765625" style="89" hidden="1"/>
    <col min="2819" max="2819" width="8.4609375" style="89" hidden="1"/>
    <col min="2820" max="2820" width="0.765625" style="89" hidden="1"/>
    <col min="2821" max="2821" width="10.765625" style="89" hidden="1"/>
    <col min="2822" max="3064" width="12.765625" style="89" hidden="1"/>
    <col min="3065" max="3065" width="6.23046875" style="89" hidden="1"/>
    <col min="3066" max="3066" width="8.07421875" style="89" hidden="1"/>
    <col min="3067" max="3067" width="10.53515625" style="89" hidden="1"/>
    <col min="3068" max="3068" width="12.765625" style="89" hidden="1"/>
    <col min="3069" max="3069" width="7.23046875" style="89" hidden="1"/>
    <col min="3070" max="3070" width="11.4609375" style="89" hidden="1"/>
    <col min="3071" max="3071" width="7.23046875" style="89" hidden="1"/>
    <col min="3072" max="3072" width="5.4609375" style="89" hidden="1"/>
    <col min="3073" max="3073" width="11" style="89" hidden="1"/>
    <col min="3074" max="3074" width="4.765625" style="89" hidden="1"/>
    <col min="3075" max="3075" width="8.4609375" style="89" hidden="1"/>
    <col min="3076" max="3076" width="0.765625" style="89" hidden="1"/>
    <col min="3077" max="3077" width="10.765625" style="89" hidden="1"/>
    <col min="3078" max="3320" width="12.765625" style="89" hidden="1"/>
    <col min="3321" max="3321" width="6.23046875" style="89" hidden="1"/>
    <col min="3322" max="3322" width="8.07421875" style="89" hidden="1"/>
    <col min="3323" max="3323" width="10.53515625" style="89" hidden="1"/>
    <col min="3324" max="3324" width="12.765625" style="89" hidden="1"/>
    <col min="3325" max="3325" width="7.23046875" style="89" hidden="1"/>
    <col min="3326" max="3326" width="11.4609375" style="89" hidden="1"/>
    <col min="3327" max="3327" width="7.23046875" style="89" hidden="1"/>
    <col min="3328" max="3328" width="5.4609375" style="89" hidden="1"/>
    <col min="3329" max="3329" width="11" style="89" hidden="1"/>
    <col min="3330" max="3330" width="4.765625" style="89" hidden="1"/>
    <col min="3331" max="3331" width="8.4609375" style="89" hidden="1"/>
    <col min="3332" max="3332" width="0.765625" style="89" hidden="1"/>
    <col min="3333" max="3333" width="10.765625" style="89" hidden="1"/>
    <col min="3334" max="3576" width="12.765625" style="89" hidden="1"/>
    <col min="3577" max="3577" width="6.23046875" style="89" hidden="1"/>
    <col min="3578" max="3578" width="8.07421875" style="89" hidden="1"/>
    <col min="3579" max="3579" width="10.53515625" style="89" hidden="1"/>
    <col min="3580" max="3580" width="12.765625" style="89" hidden="1"/>
    <col min="3581" max="3581" width="7.23046875" style="89" hidden="1"/>
    <col min="3582" max="3582" width="11.4609375" style="89" hidden="1"/>
    <col min="3583" max="3583" width="7.23046875" style="89" hidden="1"/>
    <col min="3584" max="3584" width="5.4609375" style="89" hidden="1"/>
    <col min="3585" max="3585" width="11" style="89" hidden="1"/>
    <col min="3586" max="3586" width="4.765625" style="89" hidden="1"/>
    <col min="3587" max="3587" width="8.4609375" style="89" hidden="1"/>
    <col min="3588" max="3588" width="0.765625" style="89" hidden="1"/>
    <col min="3589" max="3589" width="10.765625" style="89" hidden="1"/>
    <col min="3590" max="3832" width="12.765625" style="89" hidden="1"/>
    <col min="3833" max="3833" width="6.23046875" style="89" hidden="1"/>
    <col min="3834" max="3834" width="8.07421875" style="89" hidden="1"/>
    <col min="3835" max="3835" width="10.53515625" style="89" hidden="1"/>
    <col min="3836" max="3836" width="12.765625" style="89" hidden="1"/>
    <col min="3837" max="3837" width="7.23046875" style="89" hidden="1"/>
    <col min="3838" max="3838" width="11.4609375" style="89" hidden="1"/>
    <col min="3839" max="3839" width="7.23046875" style="89" hidden="1"/>
    <col min="3840" max="3840" width="5.4609375" style="89" hidden="1"/>
    <col min="3841" max="3841" width="11" style="89" hidden="1"/>
    <col min="3842" max="3842" width="4.765625" style="89" hidden="1"/>
    <col min="3843" max="3843" width="8.4609375" style="89" hidden="1"/>
    <col min="3844" max="3844" width="0.765625" style="89" hidden="1"/>
    <col min="3845" max="3845" width="10.765625" style="89" hidden="1"/>
    <col min="3846" max="4088" width="12.765625" style="89" hidden="1"/>
    <col min="4089" max="4089" width="6.23046875" style="89" hidden="1"/>
    <col min="4090" max="4090" width="8.07421875" style="89" hidden="1"/>
    <col min="4091" max="4091" width="10.53515625" style="89" hidden="1"/>
    <col min="4092" max="4092" width="12.765625" style="89" hidden="1"/>
    <col min="4093" max="4093" width="7.23046875" style="89" hidden="1"/>
    <col min="4094" max="4094" width="11.4609375" style="89" hidden="1"/>
    <col min="4095" max="4095" width="7.23046875" style="89" hidden="1"/>
    <col min="4096" max="4096" width="5.4609375" style="89" hidden="1"/>
    <col min="4097" max="4097" width="11" style="89" hidden="1"/>
    <col min="4098" max="4098" width="4.765625" style="89" hidden="1"/>
    <col min="4099" max="4099" width="8.4609375" style="89" hidden="1"/>
    <col min="4100" max="4100" width="0.765625" style="89" hidden="1"/>
    <col min="4101" max="4101" width="10.765625" style="89" hidden="1"/>
    <col min="4102" max="4344" width="12.765625" style="89" hidden="1"/>
    <col min="4345" max="4345" width="6.23046875" style="89" hidden="1"/>
    <col min="4346" max="4346" width="8.07421875" style="89" hidden="1"/>
    <col min="4347" max="4347" width="10.53515625" style="89" hidden="1"/>
    <col min="4348" max="4348" width="12.765625" style="89" hidden="1"/>
    <col min="4349" max="4349" width="7.23046875" style="89" hidden="1"/>
    <col min="4350" max="4350" width="11.4609375" style="89" hidden="1"/>
    <col min="4351" max="4351" width="7.23046875" style="89" hidden="1"/>
    <col min="4352" max="4352" width="5.4609375" style="89" hidden="1"/>
    <col min="4353" max="4353" width="11" style="89" hidden="1"/>
    <col min="4354" max="4354" width="4.765625" style="89" hidden="1"/>
    <col min="4355" max="4355" width="8.4609375" style="89" hidden="1"/>
    <col min="4356" max="4356" width="0.765625" style="89" hidden="1"/>
    <col min="4357" max="4357" width="10.765625" style="89" hidden="1"/>
    <col min="4358" max="4600" width="12.765625" style="89" hidden="1"/>
    <col min="4601" max="4601" width="6.23046875" style="89" hidden="1"/>
    <col min="4602" max="4602" width="8.07421875" style="89" hidden="1"/>
    <col min="4603" max="4603" width="10.53515625" style="89" hidden="1"/>
    <col min="4604" max="4604" width="12.765625" style="89" hidden="1"/>
    <col min="4605" max="4605" width="7.23046875" style="89" hidden="1"/>
    <col min="4606" max="4606" width="11.4609375" style="89" hidden="1"/>
    <col min="4607" max="4607" width="7.23046875" style="89" hidden="1"/>
    <col min="4608" max="4608" width="5.4609375" style="89" hidden="1"/>
    <col min="4609" max="4609" width="11" style="89" hidden="1"/>
    <col min="4610" max="4610" width="4.765625" style="89" hidden="1"/>
    <col min="4611" max="4611" width="8.4609375" style="89" hidden="1"/>
    <col min="4612" max="4612" width="0.765625" style="89" hidden="1"/>
    <col min="4613" max="4613" width="10.765625" style="89" hidden="1"/>
    <col min="4614" max="4856" width="12.765625" style="89" hidden="1"/>
    <col min="4857" max="4857" width="6.23046875" style="89" hidden="1"/>
    <col min="4858" max="4858" width="8.07421875" style="89" hidden="1"/>
    <col min="4859" max="4859" width="10.53515625" style="89" hidden="1"/>
    <col min="4860" max="4860" width="12.765625" style="89" hidden="1"/>
    <col min="4861" max="4861" width="7.23046875" style="89" hidden="1"/>
    <col min="4862" max="4862" width="11.4609375" style="89" hidden="1"/>
    <col min="4863" max="4863" width="7.23046875" style="89" hidden="1"/>
    <col min="4864" max="4864" width="5.4609375" style="89" hidden="1"/>
    <col min="4865" max="4865" width="11" style="89" hidden="1"/>
    <col min="4866" max="4866" width="4.765625" style="89" hidden="1"/>
    <col min="4867" max="4867" width="8.4609375" style="89" hidden="1"/>
    <col min="4868" max="4868" width="0.765625" style="89" hidden="1"/>
    <col min="4869" max="4869" width="10.765625" style="89" hidden="1"/>
    <col min="4870" max="5112" width="12.765625" style="89" hidden="1"/>
    <col min="5113" max="5113" width="6.23046875" style="89" hidden="1"/>
    <col min="5114" max="5114" width="8.07421875" style="89" hidden="1"/>
    <col min="5115" max="5115" width="10.53515625" style="89" hidden="1"/>
    <col min="5116" max="5116" width="12.765625" style="89" hidden="1"/>
    <col min="5117" max="5117" width="7.23046875" style="89" hidden="1"/>
    <col min="5118" max="5118" width="11.4609375" style="89" hidden="1"/>
    <col min="5119" max="5119" width="7.23046875" style="89" hidden="1"/>
    <col min="5120" max="5120" width="5.4609375" style="89" hidden="1"/>
    <col min="5121" max="5121" width="11" style="89" hidden="1"/>
    <col min="5122" max="5122" width="4.765625" style="89" hidden="1"/>
    <col min="5123" max="5123" width="8.4609375" style="89" hidden="1"/>
    <col min="5124" max="5124" width="0.765625" style="89" hidden="1"/>
    <col min="5125" max="5125" width="10.765625" style="89" hidden="1"/>
    <col min="5126" max="5368" width="12.765625" style="89" hidden="1"/>
    <col min="5369" max="5369" width="6.23046875" style="89" hidden="1"/>
    <col min="5370" max="5370" width="8.07421875" style="89" hidden="1"/>
    <col min="5371" max="5371" width="10.53515625" style="89" hidden="1"/>
    <col min="5372" max="5372" width="12.765625" style="89" hidden="1"/>
    <col min="5373" max="5373" width="7.23046875" style="89" hidden="1"/>
    <col min="5374" max="5374" width="11.4609375" style="89" hidden="1"/>
    <col min="5375" max="5375" width="7.23046875" style="89" hidden="1"/>
    <col min="5376" max="5376" width="5.4609375" style="89" hidden="1"/>
    <col min="5377" max="5377" width="11" style="89" hidden="1"/>
    <col min="5378" max="5378" width="4.765625" style="89" hidden="1"/>
    <col min="5379" max="5379" width="8.4609375" style="89" hidden="1"/>
    <col min="5380" max="5380" width="0.765625" style="89" hidden="1"/>
    <col min="5381" max="5381" width="10.765625" style="89" hidden="1"/>
    <col min="5382" max="5624" width="12.765625" style="89" hidden="1"/>
    <col min="5625" max="5625" width="6.23046875" style="89" hidden="1"/>
    <col min="5626" max="5626" width="8.07421875" style="89" hidden="1"/>
    <col min="5627" max="5627" width="10.53515625" style="89" hidden="1"/>
    <col min="5628" max="5628" width="12.765625" style="89" hidden="1"/>
    <col min="5629" max="5629" width="7.23046875" style="89" hidden="1"/>
    <col min="5630" max="5630" width="11.4609375" style="89" hidden="1"/>
    <col min="5631" max="5631" width="7.23046875" style="89" hidden="1"/>
    <col min="5632" max="5632" width="5.4609375" style="89" hidden="1"/>
    <col min="5633" max="5633" width="11" style="89" hidden="1"/>
    <col min="5634" max="5634" width="4.765625" style="89" hidden="1"/>
    <col min="5635" max="5635" width="8.4609375" style="89" hidden="1"/>
    <col min="5636" max="5636" width="0.765625" style="89" hidden="1"/>
    <col min="5637" max="5637" width="10.765625" style="89" hidden="1"/>
    <col min="5638" max="5880" width="12.765625" style="89" hidden="1"/>
    <col min="5881" max="5881" width="6.23046875" style="89" hidden="1"/>
    <col min="5882" max="5882" width="8.07421875" style="89" hidden="1"/>
    <col min="5883" max="5883" width="10.53515625" style="89" hidden="1"/>
    <col min="5884" max="5884" width="12.765625" style="89" hidden="1"/>
    <col min="5885" max="5885" width="7.23046875" style="89" hidden="1"/>
    <col min="5886" max="5886" width="11.4609375" style="89" hidden="1"/>
    <col min="5887" max="5887" width="7.23046875" style="89" hidden="1"/>
    <col min="5888" max="5888" width="5.4609375" style="89" hidden="1"/>
    <col min="5889" max="5889" width="11" style="89" hidden="1"/>
    <col min="5890" max="5890" width="4.765625" style="89" hidden="1"/>
    <col min="5891" max="5891" width="8.4609375" style="89" hidden="1"/>
    <col min="5892" max="5892" width="0.765625" style="89" hidden="1"/>
    <col min="5893" max="5893" width="10.765625" style="89" hidden="1"/>
    <col min="5894" max="6136" width="12.765625" style="89" hidden="1"/>
    <col min="6137" max="6137" width="6.23046875" style="89" hidden="1"/>
    <col min="6138" max="6138" width="8.07421875" style="89" hidden="1"/>
    <col min="6139" max="6139" width="10.53515625" style="89" hidden="1"/>
    <col min="6140" max="6140" width="12.765625" style="89" hidden="1"/>
    <col min="6141" max="6141" width="7.23046875" style="89" hidden="1"/>
    <col min="6142" max="6142" width="11.4609375" style="89" hidden="1"/>
    <col min="6143" max="6143" width="7.23046875" style="89" hidden="1"/>
    <col min="6144" max="6144" width="5.4609375" style="89" hidden="1"/>
    <col min="6145" max="6145" width="11" style="89" hidden="1"/>
    <col min="6146" max="6146" width="4.765625" style="89" hidden="1"/>
    <col min="6147" max="6147" width="8.4609375" style="89" hidden="1"/>
    <col min="6148" max="6148" width="0.765625" style="89" hidden="1"/>
    <col min="6149" max="6149" width="10.765625" style="89" hidden="1"/>
    <col min="6150" max="6392" width="12.765625" style="89" hidden="1"/>
    <col min="6393" max="6393" width="6.23046875" style="89" hidden="1"/>
    <col min="6394" max="6394" width="8.07421875" style="89" hidden="1"/>
    <col min="6395" max="6395" width="10.53515625" style="89" hidden="1"/>
    <col min="6396" max="6396" width="12.765625" style="89" hidden="1"/>
    <col min="6397" max="6397" width="7.23046875" style="89" hidden="1"/>
    <col min="6398" max="6398" width="11.4609375" style="89" hidden="1"/>
    <col min="6399" max="6399" width="7.23046875" style="89" hidden="1"/>
    <col min="6400" max="6400" width="5.4609375" style="89" hidden="1"/>
    <col min="6401" max="6401" width="11" style="89" hidden="1"/>
    <col min="6402" max="6402" width="4.765625" style="89" hidden="1"/>
    <col min="6403" max="6403" width="8.4609375" style="89" hidden="1"/>
    <col min="6404" max="6404" width="0.765625" style="89" hidden="1"/>
    <col min="6405" max="6405" width="10.765625" style="89" hidden="1"/>
    <col min="6406" max="6648" width="12.765625" style="89" hidden="1"/>
    <col min="6649" max="6649" width="6.23046875" style="89" hidden="1"/>
    <col min="6650" max="6650" width="8.07421875" style="89" hidden="1"/>
    <col min="6651" max="6651" width="10.53515625" style="89" hidden="1"/>
    <col min="6652" max="6652" width="12.765625" style="89" hidden="1"/>
    <col min="6653" max="6653" width="7.23046875" style="89" hidden="1"/>
    <col min="6654" max="6654" width="11.4609375" style="89" hidden="1"/>
    <col min="6655" max="6655" width="7.23046875" style="89" hidden="1"/>
    <col min="6656" max="6656" width="5.4609375" style="89" hidden="1"/>
    <col min="6657" max="6657" width="11" style="89" hidden="1"/>
    <col min="6658" max="6658" width="4.765625" style="89" hidden="1"/>
    <col min="6659" max="6659" width="8.4609375" style="89" hidden="1"/>
    <col min="6660" max="6660" width="0.765625" style="89" hidden="1"/>
    <col min="6661" max="6661" width="10.765625" style="89" hidden="1"/>
    <col min="6662" max="6904" width="12.765625" style="89" hidden="1"/>
    <col min="6905" max="6905" width="6.23046875" style="89" hidden="1"/>
    <col min="6906" max="6906" width="8.07421875" style="89" hidden="1"/>
    <col min="6907" max="6907" width="10.53515625" style="89" hidden="1"/>
    <col min="6908" max="6908" width="12.765625" style="89" hidden="1"/>
    <col min="6909" max="6909" width="7.23046875" style="89" hidden="1"/>
    <col min="6910" max="6910" width="11.4609375" style="89" hidden="1"/>
    <col min="6911" max="6911" width="7.23046875" style="89" hidden="1"/>
    <col min="6912" max="6912" width="5.4609375" style="89" hidden="1"/>
    <col min="6913" max="6913" width="11" style="89" hidden="1"/>
    <col min="6914" max="6914" width="4.765625" style="89" hidden="1"/>
    <col min="6915" max="6915" width="8.4609375" style="89" hidden="1"/>
    <col min="6916" max="6916" width="0.765625" style="89" hidden="1"/>
    <col min="6917" max="6917" width="10.765625" style="89" hidden="1"/>
    <col min="6918" max="7160" width="12.765625" style="89" hidden="1"/>
    <col min="7161" max="7161" width="6.23046875" style="89" hidden="1"/>
    <col min="7162" max="7162" width="8.07421875" style="89" hidden="1"/>
    <col min="7163" max="7163" width="10.53515625" style="89" hidden="1"/>
    <col min="7164" max="7164" width="12.765625" style="89" hidden="1"/>
    <col min="7165" max="7165" width="7.23046875" style="89" hidden="1"/>
    <col min="7166" max="7166" width="11.4609375" style="89" hidden="1"/>
    <col min="7167" max="7167" width="7.23046875" style="89" hidden="1"/>
    <col min="7168" max="7168" width="5.4609375" style="89" hidden="1"/>
    <col min="7169" max="7169" width="11" style="89" hidden="1"/>
    <col min="7170" max="7170" width="4.765625" style="89" hidden="1"/>
    <col min="7171" max="7171" width="8.4609375" style="89" hidden="1"/>
    <col min="7172" max="7172" width="0.765625" style="89" hidden="1"/>
    <col min="7173" max="7173" width="10.765625" style="89" hidden="1"/>
    <col min="7174" max="7416" width="12.765625" style="89" hidden="1"/>
    <col min="7417" max="7417" width="6.23046875" style="89" hidden="1"/>
    <col min="7418" max="7418" width="8.07421875" style="89" hidden="1"/>
    <col min="7419" max="7419" width="10.53515625" style="89" hidden="1"/>
    <col min="7420" max="7420" width="12.765625" style="89" hidden="1"/>
    <col min="7421" max="7421" width="7.23046875" style="89" hidden="1"/>
    <col min="7422" max="7422" width="11.4609375" style="89" hidden="1"/>
    <col min="7423" max="7423" width="7.23046875" style="89" hidden="1"/>
    <col min="7424" max="7424" width="5.4609375" style="89" hidden="1"/>
    <col min="7425" max="7425" width="11" style="89" hidden="1"/>
    <col min="7426" max="7426" width="4.765625" style="89" hidden="1"/>
    <col min="7427" max="7427" width="8.4609375" style="89" hidden="1"/>
    <col min="7428" max="7428" width="0.765625" style="89" hidden="1"/>
    <col min="7429" max="7429" width="10.765625" style="89" hidden="1"/>
    <col min="7430" max="7672" width="12.765625" style="89" hidden="1"/>
    <col min="7673" max="7673" width="6.23046875" style="89" hidden="1"/>
    <col min="7674" max="7674" width="8.07421875" style="89" hidden="1"/>
    <col min="7675" max="7675" width="10.53515625" style="89" hidden="1"/>
    <col min="7676" max="7676" width="12.765625" style="89" hidden="1"/>
    <col min="7677" max="7677" width="7.23046875" style="89" hidden="1"/>
    <col min="7678" max="7678" width="11.4609375" style="89" hidden="1"/>
    <col min="7679" max="7679" width="7.23046875" style="89" hidden="1"/>
    <col min="7680" max="7680" width="5.4609375" style="89" hidden="1"/>
    <col min="7681" max="7681" width="11" style="89" hidden="1"/>
    <col min="7682" max="7682" width="4.765625" style="89" hidden="1"/>
    <col min="7683" max="7683" width="8.4609375" style="89" hidden="1"/>
    <col min="7684" max="7684" width="0.765625" style="89" hidden="1"/>
    <col min="7685" max="7685" width="10.765625" style="89" hidden="1"/>
    <col min="7686" max="7928" width="12.765625" style="89" hidden="1"/>
    <col min="7929" max="7929" width="6.23046875" style="89" hidden="1"/>
    <col min="7930" max="7930" width="8.07421875" style="89" hidden="1"/>
    <col min="7931" max="7931" width="10.53515625" style="89" hidden="1"/>
    <col min="7932" max="7932" width="12.765625" style="89" hidden="1"/>
    <col min="7933" max="7933" width="7.23046875" style="89" hidden="1"/>
    <col min="7934" max="7934" width="11.4609375" style="89" hidden="1"/>
    <col min="7935" max="7935" width="7.23046875" style="89" hidden="1"/>
    <col min="7936" max="7936" width="5.4609375" style="89" hidden="1"/>
    <col min="7937" max="7937" width="11" style="89" hidden="1"/>
    <col min="7938" max="7938" width="4.765625" style="89" hidden="1"/>
    <col min="7939" max="7939" width="8.4609375" style="89" hidden="1"/>
    <col min="7940" max="7940" width="0.765625" style="89" hidden="1"/>
    <col min="7941" max="7941" width="10.765625" style="89" hidden="1"/>
    <col min="7942" max="8184" width="12.765625" style="89" hidden="1"/>
    <col min="8185" max="8185" width="6.23046875" style="89" hidden="1"/>
    <col min="8186" max="8186" width="8.07421875" style="89" hidden="1"/>
    <col min="8187" max="8187" width="10.53515625" style="89" hidden="1"/>
    <col min="8188" max="8188" width="12.765625" style="89" hidden="1"/>
    <col min="8189" max="8189" width="7.23046875" style="89" hidden="1"/>
    <col min="8190" max="8190" width="11.4609375" style="89" hidden="1"/>
    <col min="8191" max="8191" width="7.23046875" style="89" hidden="1"/>
    <col min="8192" max="8192" width="5.4609375" style="89" hidden="1"/>
    <col min="8193" max="8193" width="11" style="89" hidden="1"/>
    <col min="8194" max="8194" width="4.765625" style="89" hidden="1"/>
    <col min="8195" max="8195" width="8.4609375" style="89" hidden="1"/>
    <col min="8196" max="8196" width="0.765625" style="89" hidden="1"/>
    <col min="8197" max="8197" width="10.765625" style="89" hidden="1"/>
    <col min="8198" max="8440" width="12.765625" style="89" hidden="1"/>
    <col min="8441" max="8441" width="6.23046875" style="89" hidden="1"/>
    <col min="8442" max="8442" width="8.07421875" style="89" hidden="1"/>
    <col min="8443" max="8443" width="10.53515625" style="89" hidden="1"/>
    <col min="8444" max="8444" width="12.765625" style="89" hidden="1"/>
    <col min="8445" max="8445" width="7.23046875" style="89" hidden="1"/>
    <col min="8446" max="8446" width="11.4609375" style="89" hidden="1"/>
    <col min="8447" max="8447" width="7.23046875" style="89" hidden="1"/>
    <col min="8448" max="8448" width="5.4609375" style="89" hidden="1"/>
    <col min="8449" max="8449" width="11" style="89" hidden="1"/>
    <col min="8450" max="8450" width="4.765625" style="89" hidden="1"/>
    <col min="8451" max="8451" width="8.4609375" style="89" hidden="1"/>
    <col min="8452" max="8452" width="0.765625" style="89" hidden="1"/>
    <col min="8453" max="8453" width="10.765625" style="89" hidden="1"/>
    <col min="8454" max="8696" width="12.765625" style="89" hidden="1"/>
    <col min="8697" max="8697" width="6.23046875" style="89" hidden="1"/>
    <col min="8698" max="8698" width="8.07421875" style="89" hidden="1"/>
    <col min="8699" max="8699" width="10.53515625" style="89" hidden="1"/>
    <col min="8700" max="8700" width="12.765625" style="89" hidden="1"/>
    <col min="8701" max="8701" width="7.23046875" style="89" hidden="1"/>
    <col min="8702" max="8702" width="11.4609375" style="89" hidden="1"/>
    <col min="8703" max="8703" width="7.23046875" style="89" hidden="1"/>
    <col min="8704" max="8704" width="5.4609375" style="89" hidden="1"/>
    <col min="8705" max="8705" width="11" style="89" hidden="1"/>
    <col min="8706" max="8706" width="4.765625" style="89" hidden="1"/>
    <col min="8707" max="8707" width="8.4609375" style="89" hidden="1"/>
    <col min="8708" max="8708" width="0.765625" style="89" hidden="1"/>
    <col min="8709" max="8709" width="10.765625" style="89" hidden="1"/>
    <col min="8710" max="8952" width="12.765625" style="89" hidden="1"/>
    <col min="8953" max="8953" width="6.23046875" style="89" hidden="1"/>
    <col min="8954" max="8954" width="8.07421875" style="89" hidden="1"/>
    <col min="8955" max="8955" width="10.53515625" style="89" hidden="1"/>
    <col min="8956" max="8956" width="12.765625" style="89" hidden="1"/>
    <col min="8957" max="8957" width="7.23046875" style="89" hidden="1"/>
    <col min="8958" max="8958" width="11.4609375" style="89" hidden="1"/>
    <col min="8959" max="8959" width="7.23046875" style="89" hidden="1"/>
    <col min="8960" max="8960" width="5.4609375" style="89" hidden="1"/>
    <col min="8961" max="8961" width="11" style="89" hidden="1"/>
    <col min="8962" max="8962" width="4.765625" style="89" hidden="1"/>
    <col min="8963" max="8963" width="8.4609375" style="89" hidden="1"/>
    <col min="8964" max="8964" width="0.765625" style="89" hidden="1"/>
    <col min="8965" max="8965" width="10.765625" style="89" hidden="1"/>
    <col min="8966" max="9208" width="12.765625" style="89" hidden="1"/>
    <col min="9209" max="9209" width="6.23046875" style="89" hidden="1"/>
    <col min="9210" max="9210" width="8.07421875" style="89" hidden="1"/>
    <col min="9211" max="9211" width="10.53515625" style="89" hidden="1"/>
    <col min="9212" max="9212" width="12.765625" style="89" hidden="1"/>
    <col min="9213" max="9213" width="7.23046875" style="89" hidden="1"/>
    <col min="9214" max="9214" width="11.4609375" style="89" hidden="1"/>
    <col min="9215" max="9215" width="7.23046875" style="89" hidden="1"/>
    <col min="9216" max="9216" width="5.4609375" style="89" hidden="1"/>
    <col min="9217" max="9217" width="11" style="89" hidden="1"/>
    <col min="9218" max="9218" width="4.765625" style="89" hidden="1"/>
    <col min="9219" max="9219" width="8.4609375" style="89" hidden="1"/>
    <col min="9220" max="9220" width="0.765625" style="89" hidden="1"/>
    <col min="9221" max="9221" width="10.765625" style="89" hidden="1"/>
    <col min="9222" max="9464" width="12.765625" style="89" hidden="1"/>
    <col min="9465" max="9465" width="6.23046875" style="89" hidden="1"/>
    <col min="9466" max="9466" width="8.07421875" style="89" hidden="1"/>
    <col min="9467" max="9467" width="10.53515625" style="89" hidden="1"/>
    <col min="9468" max="9468" width="12.765625" style="89" hidden="1"/>
    <col min="9469" max="9469" width="7.23046875" style="89" hidden="1"/>
    <col min="9470" max="9470" width="11.4609375" style="89" hidden="1"/>
    <col min="9471" max="9471" width="7.23046875" style="89" hidden="1"/>
    <col min="9472" max="9472" width="5.4609375" style="89" hidden="1"/>
    <col min="9473" max="9473" width="11" style="89" hidden="1"/>
    <col min="9474" max="9474" width="4.765625" style="89" hidden="1"/>
    <col min="9475" max="9475" width="8.4609375" style="89" hidden="1"/>
    <col min="9476" max="9476" width="0.765625" style="89" hidden="1"/>
    <col min="9477" max="9477" width="10.765625" style="89" hidden="1"/>
    <col min="9478" max="9720" width="12.765625" style="89" hidden="1"/>
    <col min="9721" max="9721" width="6.23046875" style="89" hidden="1"/>
    <col min="9722" max="9722" width="8.07421875" style="89" hidden="1"/>
    <col min="9723" max="9723" width="10.53515625" style="89" hidden="1"/>
    <col min="9724" max="9724" width="12.765625" style="89" hidden="1"/>
    <col min="9725" max="9725" width="7.23046875" style="89" hidden="1"/>
    <col min="9726" max="9726" width="11.4609375" style="89" hidden="1"/>
    <col min="9727" max="9727" width="7.23046875" style="89" hidden="1"/>
    <col min="9728" max="9728" width="5.4609375" style="89" hidden="1"/>
    <col min="9729" max="9729" width="11" style="89" hidden="1"/>
    <col min="9730" max="9730" width="4.765625" style="89" hidden="1"/>
    <col min="9731" max="9731" width="8.4609375" style="89" hidden="1"/>
    <col min="9732" max="9732" width="0.765625" style="89" hidden="1"/>
    <col min="9733" max="9733" width="10.765625" style="89" hidden="1"/>
    <col min="9734" max="9976" width="12.765625" style="89" hidden="1"/>
    <col min="9977" max="9977" width="6.23046875" style="89" hidden="1"/>
    <col min="9978" max="9978" width="8.07421875" style="89" hidden="1"/>
    <col min="9979" max="9979" width="10.53515625" style="89" hidden="1"/>
    <col min="9980" max="9980" width="12.765625" style="89" hidden="1"/>
    <col min="9981" max="9981" width="7.23046875" style="89" hidden="1"/>
    <col min="9982" max="9982" width="11.4609375" style="89" hidden="1"/>
    <col min="9983" max="9983" width="7.23046875" style="89" hidden="1"/>
    <col min="9984" max="9984" width="5.4609375" style="89" hidden="1"/>
    <col min="9985" max="9985" width="11" style="89" hidden="1"/>
    <col min="9986" max="9986" width="4.765625" style="89" hidden="1"/>
    <col min="9987" max="9987" width="8.4609375" style="89" hidden="1"/>
    <col min="9988" max="9988" width="0.765625" style="89" hidden="1"/>
    <col min="9989" max="9989" width="10.765625" style="89" hidden="1"/>
    <col min="9990" max="10232" width="12.765625" style="89" hidden="1"/>
    <col min="10233" max="10233" width="6.23046875" style="89" hidden="1"/>
    <col min="10234" max="10234" width="8.07421875" style="89" hidden="1"/>
    <col min="10235" max="10235" width="10.53515625" style="89" hidden="1"/>
    <col min="10236" max="10236" width="12.765625" style="89" hidden="1"/>
    <col min="10237" max="10237" width="7.23046875" style="89" hidden="1"/>
    <col min="10238" max="10238" width="11.4609375" style="89" hidden="1"/>
    <col min="10239" max="10239" width="7.23046875" style="89" hidden="1"/>
    <col min="10240" max="10240" width="5.4609375" style="89" hidden="1"/>
    <col min="10241" max="10241" width="11" style="89" hidden="1"/>
    <col min="10242" max="10242" width="4.765625" style="89" hidden="1"/>
    <col min="10243" max="10243" width="8.4609375" style="89" hidden="1"/>
    <col min="10244" max="10244" width="0.765625" style="89" hidden="1"/>
    <col min="10245" max="10245" width="10.765625" style="89" hidden="1"/>
    <col min="10246" max="10488" width="12.765625" style="89" hidden="1"/>
    <col min="10489" max="10489" width="6.23046875" style="89" hidden="1"/>
    <col min="10490" max="10490" width="8.07421875" style="89" hidden="1"/>
    <col min="10491" max="10491" width="10.53515625" style="89" hidden="1"/>
    <col min="10492" max="10492" width="12.765625" style="89" hidden="1"/>
    <col min="10493" max="10493" width="7.23046875" style="89" hidden="1"/>
    <col min="10494" max="10494" width="11.4609375" style="89" hidden="1"/>
    <col min="10495" max="10495" width="7.23046875" style="89" hidden="1"/>
    <col min="10496" max="10496" width="5.4609375" style="89" hidden="1"/>
    <col min="10497" max="10497" width="11" style="89" hidden="1"/>
    <col min="10498" max="10498" width="4.765625" style="89" hidden="1"/>
    <col min="10499" max="10499" width="8.4609375" style="89" hidden="1"/>
    <col min="10500" max="10500" width="0.765625" style="89" hidden="1"/>
    <col min="10501" max="10501" width="10.765625" style="89" hidden="1"/>
    <col min="10502" max="10744" width="12.765625" style="89" hidden="1"/>
    <col min="10745" max="10745" width="6.23046875" style="89" hidden="1"/>
    <col min="10746" max="10746" width="8.07421875" style="89" hidden="1"/>
    <col min="10747" max="10747" width="10.53515625" style="89" hidden="1"/>
    <col min="10748" max="10748" width="12.765625" style="89" hidden="1"/>
    <col min="10749" max="10749" width="7.23046875" style="89" hidden="1"/>
    <col min="10750" max="10750" width="11.4609375" style="89" hidden="1"/>
    <col min="10751" max="10751" width="7.23046875" style="89" hidden="1"/>
    <col min="10752" max="10752" width="5.4609375" style="89" hidden="1"/>
    <col min="10753" max="10753" width="11" style="89" hidden="1"/>
    <col min="10754" max="10754" width="4.765625" style="89" hidden="1"/>
    <col min="10755" max="10755" width="8.4609375" style="89" hidden="1"/>
    <col min="10756" max="10756" width="0.765625" style="89" hidden="1"/>
    <col min="10757" max="10757" width="10.765625" style="89" hidden="1"/>
    <col min="10758" max="11000" width="12.765625" style="89" hidden="1"/>
    <col min="11001" max="11001" width="6.23046875" style="89" hidden="1"/>
    <col min="11002" max="11002" width="8.07421875" style="89" hidden="1"/>
    <col min="11003" max="11003" width="10.53515625" style="89" hidden="1"/>
    <col min="11004" max="11004" width="12.765625" style="89" hidden="1"/>
    <col min="11005" max="11005" width="7.23046875" style="89" hidden="1"/>
    <col min="11006" max="11006" width="11.4609375" style="89" hidden="1"/>
    <col min="11007" max="11007" width="7.23046875" style="89" hidden="1"/>
    <col min="11008" max="11008" width="5.4609375" style="89" hidden="1"/>
    <col min="11009" max="11009" width="11" style="89" hidden="1"/>
    <col min="11010" max="11010" width="4.765625" style="89" hidden="1"/>
    <col min="11011" max="11011" width="8.4609375" style="89" hidden="1"/>
    <col min="11012" max="11012" width="0.765625" style="89" hidden="1"/>
    <col min="11013" max="11013" width="10.765625" style="89" hidden="1"/>
    <col min="11014" max="11256" width="12.765625" style="89" hidden="1"/>
    <col min="11257" max="11257" width="6.23046875" style="89" hidden="1"/>
    <col min="11258" max="11258" width="8.07421875" style="89" hidden="1"/>
    <col min="11259" max="11259" width="10.53515625" style="89" hidden="1"/>
    <col min="11260" max="11260" width="12.765625" style="89" hidden="1"/>
    <col min="11261" max="11261" width="7.23046875" style="89" hidden="1"/>
    <col min="11262" max="11262" width="11.4609375" style="89" hidden="1"/>
    <col min="11263" max="11263" width="7.23046875" style="89" hidden="1"/>
    <col min="11264" max="11264" width="5.4609375" style="89" hidden="1"/>
    <col min="11265" max="11265" width="11" style="89" hidden="1"/>
    <col min="11266" max="11266" width="4.765625" style="89" hidden="1"/>
    <col min="11267" max="11267" width="8.4609375" style="89" hidden="1"/>
    <col min="11268" max="11268" width="0.765625" style="89" hidden="1"/>
    <col min="11269" max="11269" width="10.765625" style="89" hidden="1"/>
    <col min="11270" max="11512" width="12.765625" style="89" hidden="1"/>
    <col min="11513" max="11513" width="6.23046875" style="89" hidden="1"/>
    <col min="11514" max="11514" width="8.07421875" style="89" hidden="1"/>
    <col min="11515" max="11515" width="10.53515625" style="89" hidden="1"/>
    <col min="11516" max="11516" width="12.765625" style="89" hidden="1"/>
    <col min="11517" max="11517" width="7.23046875" style="89" hidden="1"/>
    <col min="11518" max="11518" width="11.4609375" style="89" hidden="1"/>
    <col min="11519" max="11519" width="7.23046875" style="89" hidden="1"/>
    <col min="11520" max="11520" width="5.4609375" style="89" hidden="1"/>
    <col min="11521" max="11521" width="11" style="89" hidden="1"/>
    <col min="11522" max="11522" width="4.765625" style="89" hidden="1"/>
    <col min="11523" max="11523" width="8.4609375" style="89" hidden="1"/>
    <col min="11524" max="11524" width="0.765625" style="89" hidden="1"/>
    <col min="11525" max="11525" width="10.765625" style="89" hidden="1"/>
    <col min="11526" max="11768" width="12.765625" style="89" hidden="1"/>
    <col min="11769" max="11769" width="6.23046875" style="89" hidden="1"/>
    <col min="11770" max="11770" width="8.07421875" style="89" hidden="1"/>
    <col min="11771" max="11771" width="10.53515625" style="89" hidden="1"/>
    <col min="11772" max="11772" width="12.765625" style="89" hidden="1"/>
    <col min="11773" max="11773" width="7.23046875" style="89" hidden="1"/>
    <col min="11774" max="11774" width="11.4609375" style="89" hidden="1"/>
    <col min="11775" max="11775" width="7.23046875" style="89" hidden="1"/>
    <col min="11776" max="11776" width="5.4609375" style="89" hidden="1"/>
    <col min="11777" max="11777" width="11" style="89" hidden="1"/>
    <col min="11778" max="11778" width="4.765625" style="89" hidden="1"/>
    <col min="11779" max="11779" width="8.4609375" style="89" hidden="1"/>
    <col min="11780" max="11780" width="0.765625" style="89" hidden="1"/>
    <col min="11781" max="11781" width="10.765625" style="89" hidden="1"/>
    <col min="11782" max="12024" width="12.765625" style="89" hidden="1"/>
    <col min="12025" max="12025" width="6.23046875" style="89" hidden="1"/>
    <col min="12026" max="12026" width="8.07421875" style="89" hidden="1"/>
    <col min="12027" max="12027" width="10.53515625" style="89" hidden="1"/>
    <col min="12028" max="12028" width="12.765625" style="89" hidden="1"/>
    <col min="12029" max="12029" width="7.23046875" style="89" hidden="1"/>
    <col min="12030" max="12030" width="11.4609375" style="89" hidden="1"/>
    <col min="12031" max="12031" width="7.23046875" style="89" hidden="1"/>
    <col min="12032" max="12032" width="5.4609375" style="89" hidden="1"/>
    <col min="12033" max="12033" width="11" style="89" hidden="1"/>
    <col min="12034" max="12034" width="4.765625" style="89" hidden="1"/>
    <col min="12035" max="12035" width="8.4609375" style="89" hidden="1"/>
    <col min="12036" max="12036" width="0.765625" style="89" hidden="1"/>
    <col min="12037" max="12037" width="10.765625" style="89" hidden="1"/>
    <col min="12038" max="12280" width="12.765625" style="89" hidden="1"/>
    <col min="12281" max="12281" width="6.23046875" style="89" hidden="1"/>
    <col min="12282" max="12282" width="8.07421875" style="89" hidden="1"/>
    <col min="12283" max="12283" width="10.53515625" style="89" hidden="1"/>
    <col min="12284" max="12284" width="12.765625" style="89" hidden="1"/>
    <col min="12285" max="12285" width="7.23046875" style="89" hidden="1"/>
    <col min="12286" max="12286" width="11.4609375" style="89" hidden="1"/>
    <col min="12287" max="12287" width="7.23046875" style="89" hidden="1"/>
    <col min="12288" max="12288" width="5.4609375" style="89" hidden="1"/>
    <col min="12289" max="12289" width="11" style="89" hidden="1"/>
    <col min="12290" max="12290" width="4.765625" style="89" hidden="1"/>
    <col min="12291" max="12291" width="8.4609375" style="89" hidden="1"/>
    <col min="12292" max="12292" width="0.765625" style="89" hidden="1"/>
    <col min="12293" max="12293" width="10.765625" style="89" hidden="1"/>
    <col min="12294" max="12536" width="12.765625" style="89" hidden="1"/>
    <col min="12537" max="12537" width="6.23046875" style="89" hidden="1"/>
    <col min="12538" max="12538" width="8.07421875" style="89" hidden="1"/>
    <col min="12539" max="12539" width="10.53515625" style="89" hidden="1"/>
    <col min="12540" max="12540" width="12.765625" style="89" hidden="1"/>
    <col min="12541" max="12541" width="7.23046875" style="89" hidden="1"/>
    <col min="12542" max="12542" width="11.4609375" style="89" hidden="1"/>
    <col min="12543" max="12543" width="7.23046875" style="89" hidden="1"/>
    <col min="12544" max="12544" width="5.4609375" style="89" hidden="1"/>
    <col min="12545" max="12545" width="11" style="89" hidden="1"/>
    <col min="12546" max="12546" width="4.765625" style="89" hidden="1"/>
    <col min="12547" max="12547" width="8.4609375" style="89" hidden="1"/>
    <col min="12548" max="12548" width="0.765625" style="89" hidden="1"/>
    <col min="12549" max="12549" width="10.765625" style="89" hidden="1"/>
    <col min="12550" max="12792" width="12.765625" style="89" hidden="1"/>
    <col min="12793" max="12793" width="6.23046875" style="89" hidden="1"/>
    <col min="12794" max="12794" width="8.07421875" style="89" hidden="1"/>
    <col min="12795" max="12795" width="10.53515625" style="89" hidden="1"/>
    <col min="12796" max="12796" width="12.765625" style="89" hidden="1"/>
    <col min="12797" max="12797" width="7.23046875" style="89" hidden="1"/>
    <col min="12798" max="12798" width="11.4609375" style="89" hidden="1"/>
    <col min="12799" max="12799" width="7.23046875" style="89" hidden="1"/>
    <col min="12800" max="12800" width="5.4609375" style="89" hidden="1"/>
    <col min="12801" max="12801" width="11" style="89" hidden="1"/>
    <col min="12802" max="12802" width="4.765625" style="89" hidden="1"/>
    <col min="12803" max="12803" width="8.4609375" style="89" hidden="1"/>
    <col min="12804" max="12804" width="0.765625" style="89" hidden="1"/>
    <col min="12805" max="12805" width="10.765625" style="89" hidden="1"/>
    <col min="12806" max="13048" width="12.765625" style="89" hidden="1"/>
    <col min="13049" max="13049" width="6.23046875" style="89" hidden="1"/>
    <col min="13050" max="13050" width="8.07421875" style="89" hidden="1"/>
    <col min="13051" max="13051" width="10.53515625" style="89" hidden="1"/>
    <col min="13052" max="13052" width="12.765625" style="89" hidden="1"/>
    <col min="13053" max="13053" width="7.23046875" style="89" hidden="1"/>
    <col min="13054" max="13054" width="11.4609375" style="89" hidden="1"/>
    <col min="13055" max="13055" width="7.23046875" style="89" hidden="1"/>
    <col min="13056" max="13056" width="5.4609375" style="89" hidden="1"/>
    <col min="13057" max="13057" width="11" style="89" hidden="1"/>
    <col min="13058" max="13058" width="4.765625" style="89" hidden="1"/>
    <col min="13059" max="13059" width="8.4609375" style="89" hidden="1"/>
    <col min="13060" max="13060" width="0.765625" style="89" hidden="1"/>
    <col min="13061" max="13061" width="10.765625" style="89" hidden="1"/>
    <col min="13062" max="13304" width="12.765625" style="89" hidden="1"/>
    <col min="13305" max="13305" width="6.23046875" style="89" hidden="1"/>
    <col min="13306" max="13306" width="8.07421875" style="89" hidden="1"/>
    <col min="13307" max="13307" width="10.53515625" style="89" hidden="1"/>
    <col min="13308" max="13308" width="12.765625" style="89" hidden="1"/>
    <col min="13309" max="13309" width="7.23046875" style="89" hidden="1"/>
    <col min="13310" max="13310" width="11.4609375" style="89" hidden="1"/>
    <col min="13311" max="13311" width="7.23046875" style="89" hidden="1"/>
    <col min="13312" max="13312" width="5.4609375" style="89" hidden="1"/>
    <col min="13313" max="13313" width="11" style="89" hidden="1"/>
    <col min="13314" max="13314" width="4.765625" style="89" hidden="1"/>
    <col min="13315" max="13315" width="8.4609375" style="89" hidden="1"/>
    <col min="13316" max="13316" width="0.765625" style="89" hidden="1"/>
    <col min="13317" max="13317" width="10.765625" style="89" hidden="1"/>
    <col min="13318" max="13560" width="12.765625" style="89" hidden="1"/>
    <col min="13561" max="13561" width="6.23046875" style="89" hidden="1"/>
    <col min="13562" max="13562" width="8.07421875" style="89" hidden="1"/>
    <col min="13563" max="13563" width="10.53515625" style="89" hidden="1"/>
    <col min="13564" max="13564" width="12.765625" style="89" hidden="1"/>
    <col min="13565" max="13565" width="7.23046875" style="89" hidden="1"/>
    <col min="13566" max="13566" width="11.4609375" style="89" hidden="1"/>
    <col min="13567" max="13567" width="7.23046875" style="89" hidden="1"/>
    <col min="13568" max="13568" width="5.4609375" style="89" hidden="1"/>
    <col min="13569" max="13569" width="11" style="89" hidden="1"/>
    <col min="13570" max="13570" width="4.765625" style="89" hidden="1"/>
    <col min="13571" max="13571" width="8.4609375" style="89" hidden="1"/>
    <col min="13572" max="13572" width="0.765625" style="89" hidden="1"/>
    <col min="13573" max="13573" width="10.765625" style="89" hidden="1"/>
    <col min="13574" max="13816" width="12.765625" style="89" hidden="1"/>
    <col min="13817" max="13817" width="6.23046875" style="89" hidden="1"/>
    <col min="13818" max="13818" width="8.07421875" style="89" hidden="1"/>
    <col min="13819" max="13819" width="10.53515625" style="89" hidden="1"/>
    <col min="13820" max="13820" width="12.765625" style="89" hidden="1"/>
    <col min="13821" max="13821" width="7.23046875" style="89" hidden="1"/>
    <col min="13822" max="13822" width="11.4609375" style="89" hidden="1"/>
    <col min="13823" max="13823" width="7.23046875" style="89" hidden="1"/>
    <col min="13824" max="13824" width="5.4609375" style="89" hidden="1"/>
    <col min="13825" max="13825" width="11" style="89" hidden="1"/>
    <col min="13826" max="13826" width="4.765625" style="89" hidden="1"/>
    <col min="13827" max="13827" width="8.4609375" style="89" hidden="1"/>
    <col min="13828" max="13828" width="0.765625" style="89" hidden="1"/>
    <col min="13829" max="13829" width="10.765625" style="89" hidden="1"/>
    <col min="13830" max="14072" width="12.765625" style="89" hidden="1"/>
    <col min="14073" max="14073" width="6.23046875" style="89" hidden="1"/>
    <col min="14074" max="14074" width="8.07421875" style="89" hidden="1"/>
    <col min="14075" max="14075" width="10.53515625" style="89" hidden="1"/>
    <col min="14076" max="14076" width="12.765625" style="89" hidden="1"/>
    <col min="14077" max="14077" width="7.23046875" style="89" hidden="1"/>
    <col min="14078" max="14078" width="11.4609375" style="89" hidden="1"/>
    <col min="14079" max="14079" width="7.23046875" style="89" hidden="1"/>
    <col min="14080" max="14080" width="5.4609375" style="89" hidden="1"/>
    <col min="14081" max="14081" width="11" style="89" hidden="1"/>
    <col min="14082" max="14082" width="4.765625" style="89" hidden="1"/>
    <col min="14083" max="14083" width="8.4609375" style="89" hidden="1"/>
    <col min="14084" max="14084" width="0.765625" style="89" hidden="1"/>
    <col min="14085" max="14085" width="10.765625" style="89" hidden="1"/>
    <col min="14086" max="14328" width="12.765625" style="89" hidden="1"/>
    <col min="14329" max="14329" width="6.23046875" style="89" hidden="1"/>
    <col min="14330" max="14330" width="8.07421875" style="89" hidden="1"/>
    <col min="14331" max="14331" width="10.53515625" style="89" hidden="1"/>
    <col min="14332" max="14332" width="12.765625" style="89" hidden="1"/>
    <col min="14333" max="14333" width="7.23046875" style="89" hidden="1"/>
    <col min="14334" max="14334" width="11.4609375" style="89" hidden="1"/>
    <col min="14335" max="14335" width="7.23046875" style="89" hidden="1"/>
    <col min="14336" max="14336" width="5.4609375" style="89" hidden="1"/>
    <col min="14337" max="14337" width="11" style="89" hidden="1"/>
    <col min="14338" max="14338" width="4.765625" style="89" hidden="1"/>
    <col min="14339" max="14339" width="8.4609375" style="89" hidden="1"/>
    <col min="14340" max="14340" width="0.765625" style="89" hidden="1"/>
    <col min="14341" max="14341" width="10.765625" style="89" hidden="1"/>
    <col min="14342" max="14584" width="12.765625" style="89" hidden="1"/>
    <col min="14585" max="14585" width="6.23046875" style="89" hidden="1"/>
    <col min="14586" max="14586" width="8.07421875" style="89" hidden="1"/>
    <col min="14587" max="14587" width="10.53515625" style="89" hidden="1"/>
    <col min="14588" max="14588" width="12.765625" style="89" hidden="1"/>
    <col min="14589" max="14589" width="7.23046875" style="89" hidden="1"/>
    <col min="14590" max="14590" width="11.4609375" style="89" hidden="1"/>
    <col min="14591" max="14591" width="7.23046875" style="89" hidden="1"/>
    <col min="14592" max="14592" width="5.4609375" style="89" hidden="1"/>
    <col min="14593" max="14593" width="11" style="89" hidden="1"/>
    <col min="14594" max="14594" width="4.765625" style="89" hidden="1"/>
    <col min="14595" max="14595" width="8.4609375" style="89" hidden="1"/>
    <col min="14596" max="14596" width="0.765625" style="89" hidden="1"/>
    <col min="14597" max="14597" width="10.765625" style="89" hidden="1"/>
    <col min="14598" max="14840" width="12.765625" style="89" hidden="1"/>
    <col min="14841" max="14841" width="6.23046875" style="89" hidden="1"/>
    <col min="14842" max="14842" width="8.07421875" style="89" hidden="1"/>
    <col min="14843" max="14843" width="10.53515625" style="89" hidden="1"/>
    <col min="14844" max="14844" width="12.765625" style="89" hidden="1"/>
    <col min="14845" max="14845" width="7.23046875" style="89" hidden="1"/>
    <col min="14846" max="14846" width="11.4609375" style="89" hidden="1"/>
    <col min="14847" max="14847" width="7.23046875" style="89" hidden="1"/>
    <col min="14848" max="14848" width="5.4609375" style="89" hidden="1"/>
    <col min="14849" max="14849" width="11" style="89" hidden="1"/>
    <col min="14850" max="14850" width="4.765625" style="89" hidden="1"/>
    <col min="14851" max="14851" width="8.4609375" style="89" hidden="1"/>
    <col min="14852" max="14852" width="0.765625" style="89" hidden="1"/>
    <col min="14853" max="14853" width="10.765625" style="89" hidden="1"/>
    <col min="14854" max="15096" width="12.765625" style="89" hidden="1"/>
    <col min="15097" max="15097" width="6.23046875" style="89" hidden="1"/>
    <col min="15098" max="15098" width="8.07421875" style="89" hidden="1"/>
    <col min="15099" max="15099" width="10.53515625" style="89" hidden="1"/>
    <col min="15100" max="15100" width="12.765625" style="89" hidden="1"/>
    <col min="15101" max="15101" width="7.23046875" style="89" hidden="1"/>
    <col min="15102" max="15102" width="11.4609375" style="89" hidden="1"/>
    <col min="15103" max="15103" width="7.23046875" style="89" hidden="1"/>
    <col min="15104" max="15104" width="5.4609375" style="89" hidden="1"/>
    <col min="15105" max="15105" width="11" style="89" hidden="1"/>
    <col min="15106" max="15106" width="4.765625" style="89" hidden="1"/>
    <col min="15107" max="15107" width="8.4609375" style="89" hidden="1"/>
    <col min="15108" max="15108" width="0.765625" style="89" hidden="1"/>
    <col min="15109" max="15109" width="10.765625" style="89" hidden="1"/>
    <col min="15110" max="15352" width="12.765625" style="89" hidden="1"/>
    <col min="15353" max="15353" width="6.23046875" style="89" hidden="1"/>
    <col min="15354" max="15354" width="8.07421875" style="89" hidden="1"/>
    <col min="15355" max="15355" width="10.53515625" style="89" hidden="1"/>
    <col min="15356" max="15356" width="12.765625" style="89" hidden="1"/>
    <col min="15357" max="15357" width="7.23046875" style="89" hidden="1"/>
    <col min="15358" max="15358" width="11.4609375" style="89" hidden="1"/>
    <col min="15359" max="15359" width="7.23046875" style="89" hidden="1"/>
    <col min="15360" max="15360" width="5.4609375" style="89" hidden="1"/>
    <col min="15361" max="15361" width="11" style="89" hidden="1"/>
    <col min="15362" max="15362" width="4.765625" style="89" hidden="1"/>
    <col min="15363" max="15363" width="8.4609375" style="89" hidden="1"/>
    <col min="15364" max="15364" width="0.765625" style="89" hidden="1"/>
    <col min="15365" max="15365" width="10.765625" style="89" hidden="1"/>
    <col min="15366" max="15608" width="12.765625" style="89" hidden="1"/>
    <col min="15609" max="15609" width="6.23046875" style="89" hidden="1"/>
    <col min="15610" max="15610" width="8.07421875" style="89" hidden="1"/>
    <col min="15611" max="15611" width="10.53515625" style="89" hidden="1"/>
    <col min="15612" max="15612" width="12.765625" style="89" hidden="1"/>
    <col min="15613" max="15613" width="7.23046875" style="89" hidden="1"/>
    <col min="15614" max="15614" width="11.4609375" style="89" hidden="1"/>
    <col min="15615" max="15615" width="7.23046875" style="89" hidden="1"/>
    <col min="15616" max="15616" width="5.4609375" style="89" hidden="1"/>
    <col min="15617" max="15617" width="11" style="89" hidden="1"/>
    <col min="15618" max="15618" width="4.765625" style="89" hidden="1"/>
    <col min="15619" max="15619" width="8.4609375" style="89" hidden="1"/>
    <col min="15620" max="15620" width="0.765625" style="89" hidden="1"/>
    <col min="15621" max="15621" width="10.765625" style="89" hidden="1"/>
    <col min="15622" max="15864" width="12.765625" style="89" hidden="1"/>
    <col min="15865" max="15865" width="6.23046875" style="89" hidden="1"/>
    <col min="15866" max="15866" width="8.07421875" style="89" hidden="1"/>
    <col min="15867" max="15867" width="10.53515625" style="89" hidden="1"/>
    <col min="15868" max="15868" width="12.765625" style="89" hidden="1"/>
    <col min="15869" max="15869" width="7.23046875" style="89" hidden="1"/>
    <col min="15870" max="15870" width="11.4609375" style="89" hidden="1"/>
    <col min="15871" max="15871" width="7.23046875" style="89" hidden="1"/>
    <col min="15872" max="15872" width="5.4609375" style="89" hidden="1"/>
    <col min="15873" max="15873" width="11" style="89" hidden="1"/>
    <col min="15874" max="15874" width="4.765625" style="89" hidden="1"/>
    <col min="15875" max="15875" width="8.4609375" style="89" hidden="1"/>
    <col min="15876" max="15876" width="0.765625" style="89" hidden="1"/>
    <col min="15877" max="15877" width="10.765625" style="89" hidden="1"/>
    <col min="15878" max="16120" width="12.765625" style="89" hidden="1"/>
    <col min="16121" max="16121" width="6.23046875" style="89" hidden="1"/>
    <col min="16122" max="16122" width="8.07421875" style="89" hidden="1"/>
    <col min="16123" max="16123" width="10.53515625" style="89" hidden="1"/>
    <col min="16124" max="16124" width="12.765625" style="89" hidden="1"/>
    <col min="16125" max="16125" width="7.23046875" style="89" hidden="1"/>
    <col min="16126" max="16126" width="11.4609375" style="89" hidden="1"/>
    <col min="16127" max="16127" width="7.23046875" style="89" hidden="1"/>
    <col min="16128" max="16128" width="5.4609375" style="89" hidden="1"/>
    <col min="16129" max="16129" width="11" style="89" hidden="1"/>
    <col min="16130" max="16130" width="4.765625" style="89" hidden="1"/>
    <col min="16131" max="16131" width="8.4609375" style="89" hidden="1"/>
    <col min="16132" max="16132" width="0.765625" style="89" hidden="1"/>
    <col min="16133" max="16133" width="10.765625" style="89" hidden="1"/>
    <col min="16134" max="16384" width="12.765625" style="89" hidden="1"/>
  </cols>
  <sheetData>
    <row r="1" spans="1:15">
      <c r="A1" s="5543" t="s">
        <v>436</v>
      </c>
      <c r="B1" s="5543"/>
      <c r="C1" s="5543"/>
      <c r="D1" s="5543"/>
      <c r="E1" s="5543"/>
    </row>
    <row r="2" spans="1:15">
      <c r="A2" s="239"/>
      <c r="B2" s="239"/>
      <c r="C2" s="37" t="s">
        <v>1789</v>
      </c>
      <c r="D2" s="53"/>
      <c r="E2" s="37"/>
    </row>
    <row r="3" spans="1:15">
      <c r="A3" s="238" t="str">
        <f>+Cover!A14</f>
        <v>Select Name of Insurer/ Financial Holding Company</v>
      </c>
      <c r="B3" s="218"/>
      <c r="C3" s="53"/>
      <c r="D3" s="53"/>
      <c r="E3" s="53"/>
    </row>
    <row r="4" spans="1:15">
      <c r="A4" s="376" t="str">
        <f>+ToC!A3</f>
        <v>Insurer/Financial Holding Company</v>
      </c>
      <c r="B4" s="55"/>
      <c r="C4" s="53"/>
      <c r="D4" s="53"/>
      <c r="E4" s="53"/>
    </row>
    <row r="5" spans="1:15">
      <c r="A5" s="240"/>
      <c r="B5" s="55"/>
      <c r="C5" s="53"/>
      <c r="D5" s="53"/>
      <c r="E5" s="692"/>
    </row>
    <row r="6" spans="1:15">
      <c r="A6" s="51" t="str">
        <f>+ToC!A5</f>
        <v>Long-Term Insurers Annual Return</v>
      </c>
      <c r="B6" s="53"/>
      <c r="C6" s="53"/>
      <c r="D6" s="53"/>
      <c r="E6" s="53"/>
    </row>
    <row r="7" spans="1:15" ht="15" customHeight="1">
      <c r="A7" s="51" t="str">
        <f>+ToC!A6</f>
        <v>For Year Ended:</v>
      </c>
      <c r="B7" s="55"/>
      <c r="C7" s="53"/>
      <c r="D7" s="53"/>
      <c r="E7" s="933" t="str">
        <f>IF(+Cover!$A$23="","",+Cover!$A$23)</f>
        <v/>
      </c>
    </row>
    <row r="8" spans="1:15" ht="15" customHeight="1">
      <c r="A8" s="51"/>
      <c r="B8" s="55"/>
      <c r="C8" s="53"/>
      <c r="D8" s="53"/>
      <c r="E8" s="692"/>
    </row>
    <row r="9" spans="1:15" ht="15" customHeight="1">
      <c r="A9" s="240"/>
      <c r="B9" s="5521" t="s">
        <v>512</v>
      </c>
      <c r="C9" s="5521"/>
      <c r="D9" s="5521"/>
      <c r="E9" s="5521"/>
      <c r="O9" s="89" t="s">
        <v>340</v>
      </c>
    </row>
    <row r="10" spans="1:15" ht="15" customHeight="1">
      <c r="A10" s="240"/>
      <c r="B10" s="702"/>
      <c r="C10" s="702"/>
      <c r="D10" s="702"/>
      <c r="E10" s="702"/>
      <c r="O10" s="89" t="s">
        <v>343</v>
      </c>
    </row>
    <row r="11" spans="1:15">
      <c r="A11" s="5312" t="s">
        <v>370</v>
      </c>
      <c r="B11" s="5304"/>
      <c r="C11" s="5304"/>
      <c r="D11" s="5304"/>
      <c r="E11" s="5304"/>
      <c r="F11" s="128"/>
      <c r="G11" s="128"/>
      <c r="O11" s="89" t="s">
        <v>346</v>
      </c>
    </row>
    <row r="12" spans="1:15" ht="15" customHeight="1">
      <c r="A12" s="124"/>
      <c r="B12" s="53"/>
      <c r="C12" s="53"/>
      <c r="D12" s="53"/>
      <c r="E12" s="53"/>
    </row>
    <row r="13" spans="1:15" ht="30.75" customHeight="1">
      <c r="A13" s="125" t="s">
        <v>437</v>
      </c>
      <c r="B13" s="5308" t="s">
        <v>438</v>
      </c>
      <c r="C13" s="5308"/>
      <c r="D13" s="5308"/>
      <c r="E13" s="5308"/>
    </row>
    <row r="14" spans="1:15" ht="15" customHeight="1">
      <c r="A14" s="227"/>
      <c r="B14" s="687"/>
      <c r="C14" s="53"/>
      <c r="D14" s="53"/>
      <c r="E14" s="84"/>
    </row>
    <row r="15" spans="1:15" ht="15" customHeight="1">
      <c r="A15" s="227"/>
      <c r="B15" s="687"/>
      <c r="C15" s="53"/>
      <c r="D15" s="228"/>
      <c r="E15" s="824" t="s">
        <v>340</v>
      </c>
    </row>
    <row r="16" spans="1:15" ht="15" customHeight="1">
      <c r="A16" s="227"/>
      <c r="B16" s="687"/>
      <c r="C16" s="53"/>
      <c r="D16" s="228"/>
      <c r="E16" s="860"/>
    </row>
    <row r="17" spans="1:5" ht="15" customHeight="1">
      <c r="A17" s="227"/>
      <c r="B17" s="241"/>
      <c r="C17" s="5298" t="s">
        <v>372</v>
      </c>
      <c r="D17" s="5298"/>
      <c r="E17" s="832"/>
    </row>
    <row r="18" spans="1:5" ht="27" customHeight="1">
      <c r="A18" s="227"/>
      <c r="B18" s="5541" t="s">
        <v>439</v>
      </c>
      <c r="C18" s="5541"/>
      <c r="D18" s="5541"/>
      <c r="E18" s="5541"/>
    </row>
    <row r="19" spans="1:5" ht="49.9" customHeight="1">
      <c r="A19" s="125"/>
      <c r="B19" s="5448"/>
      <c r="C19" s="5539"/>
      <c r="D19" s="5540"/>
      <c r="E19" s="676"/>
    </row>
    <row r="20" spans="1:5" ht="15" customHeight="1">
      <c r="A20" s="227"/>
      <c r="B20" s="53"/>
      <c r="C20" s="53"/>
      <c r="D20" s="53"/>
      <c r="E20" s="53"/>
    </row>
    <row r="21" spans="1:5" ht="24" customHeight="1">
      <c r="A21" s="125" t="s">
        <v>440</v>
      </c>
      <c r="B21" s="5512" t="s">
        <v>2045</v>
      </c>
      <c r="C21" s="5512"/>
      <c r="D21" s="5512"/>
      <c r="E21" s="5512"/>
    </row>
    <row r="22" spans="1:5" ht="14.15" customHeight="1">
      <c r="A22" s="227"/>
      <c r="B22" s="53"/>
      <c r="C22" s="56"/>
      <c r="D22" s="53"/>
      <c r="E22" s="84"/>
    </row>
    <row r="23" spans="1:5" ht="14.15" customHeight="1">
      <c r="A23" s="227"/>
      <c r="B23" s="242"/>
      <c r="C23" s="53"/>
      <c r="D23" s="236"/>
      <c r="E23" s="824" t="s">
        <v>340</v>
      </c>
    </row>
    <row r="24" spans="1:5" ht="14.15" customHeight="1">
      <c r="A24" s="227"/>
      <c r="B24" s="5497" t="s">
        <v>441</v>
      </c>
      <c r="C24" s="5497"/>
      <c r="D24" s="5497"/>
      <c r="E24" s="5510"/>
    </row>
    <row r="25" spans="1:5" ht="49.9" customHeight="1">
      <c r="A25" s="125"/>
      <c r="B25" s="5448"/>
      <c r="C25" s="5539"/>
      <c r="D25" s="5540"/>
      <c r="E25" s="676"/>
    </row>
    <row r="26" spans="1:5" ht="15" customHeight="1">
      <c r="A26" s="227"/>
      <c r="B26" s="53"/>
      <c r="C26" s="53"/>
      <c r="D26" s="53"/>
      <c r="E26" s="53"/>
    </row>
    <row r="27" spans="1:5" ht="33.75" customHeight="1">
      <c r="A27" s="230" t="s">
        <v>442</v>
      </c>
      <c r="B27" s="5308" t="s">
        <v>1497</v>
      </c>
      <c r="C27" s="5308"/>
      <c r="D27" s="5308"/>
      <c r="E27" s="5308"/>
    </row>
    <row r="28" spans="1:5" ht="15" customHeight="1">
      <c r="A28" s="227"/>
      <c r="B28" s="53"/>
      <c r="C28" s="53"/>
      <c r="D28" s="53"/>
      <c r="E28" s="53"/>
    </row>
    <row r="29" spans="1:5" ht="15" customHeight="1">
      <c r="A29" s="227"/>
      <c r="B29" s="242"/>
      <c r="C29" s="53"/>
      <c r="D29" s="236"/>
      <c r="E29" s="824" t="s">
        <v>340</v>
      </c>
    </row>
    <row r="30" spans="1:5" ht="33.75" customHeight="1">
      <c r="A30" s="227"/>
      <c r="B30" s="5511" t="s">
        <v>1496</v>
      </c>
      <c r="C30" s="5511"/>
      <c r="D30" s="5511"/>
      <c r="E30" s="5542"/>
    </row>
    <row r="31" spans="1:5" ht="63" customHeight="1">
      <c r="A31" s="227"/>
      <c r="B31" s="5448"/>
      <c r="C31" s="5539"/>
      <c r="D31" s="5540"/>
      <c r="E31" s="676"/>
    </row>
    <row r="32" spans="1:5" ht="15" customHeight="1">
      <c r="A32" s="124"/>
      <c r="B32" s="53"/>
      <c r="C32" s="53"/>
      <c r="D32" s="53"/>
      <c r="E32" s="53"/>
    </row>
    <row r="33" spans="1:5" ht="15" customHeight="1">
      <c r="A33" s="124"/>
      <c r="B33" s="53"/>
      <c r="C33" s="53"/>
      <c r="D33" s="53"/>
      <c r="E33" s="53"/>
    </row>
    <row r="34" spans="1:5" ht="15" customHeight="1">
      <c r="A34" s="124"/>
      <c r="B34" s="53"/>
      <c r="C34" s="53"/>
      <c r="D34" s="53"/>
      <c r="E34" s="173" t="str">
        <f>+ToC!E123</f>
        <v xml:space="preserve">Long-Term Annual Return </v>
      </c>
    </row>
    <row r="35" spans="1:5" ht="15.75" customHeight="1">
      <c r="A35" s="124"/>
      <c r="B35" s="53"/>
      <c r="C35" s="53"/>
      <c r="D35" s="53"/>
      <c r="E35" s="173" t="s">
        <v>443</v>
      </c>
    </row>
    <row r="36" spans="1:5" ht="15" customHeight="1">
      <c r="A36" s="124"/>
      <c r="B36" s="53"/>
      <c r="C36" s="53"/>
      <c r="D36" s="53"/>
      <c r="E36" s="53"/>
    </row>
    <row r="37" spans="1:5" ht="15" hidden="1" customHeight="1"/>
    <row r="38" spans="1:5" ht="15" hidden="1" customHeight="1"/>
    <row r="39" spans="1:5" hidden="1">
      <c r="A39" s="243"/>
      <c r="B39" s="244"/>
    </row>
    <row r="40" spans="1:5" hidden="1"/>
    <row r="41" spans="1:5" hidden="1"/>
  </sheetData>
  <sheetProtection algorithmName="SHA-512" hashValue="GLHtjiZrVqtqv+J0jjqAwlmxHeclOAiUIHhTQtIR4VgoKRCikEq/CU1jxH+nihGqRTWOylaMjRB/PgSK0q+5Aw==" saltValue="q7QLvUqFBB6zfn46cwkwSw==" spinCount="100000" sheet="1" objects="1" scenarios="1"/>
  <mergeCells count="13">
    <mergeCell ref="A1:E1"/>
    <mergeCell ref="A11:E11"/>
    <mergeCell ref="B9:E9"/>
    <mergeCell ref="B13:E13"/>
    <mergeCell ref="C17:D17"/>
    <mergeCell ref="B31:D31"/>
    <mergeCell ref="B18:E18"/>
    <mergeCell ref="B24:E24"/>
    <mergeCell ref="B21:E21"/>
    <mergeCell ref="B27:E27"/>
    <mergeCell ref="B30:E30"/>
    <mergeCell ref="B19:D19"/>
    <mergeCell ref="B25:D25"/>
  </mergeCells>
  <dataValidations count="1">
    <dataValidation type="list" allowBlank="1" showInputMessage="1" showErrorMessage="1" sqref="E29 E15 E23">
      <formula1>$O$9:$O$11</formula1>
    </dataValidation>
  </dataValidations>
  <hyperlinks>
    <hyperlink ref="A1:E1" location="ToC!A1" display="10.025"/>
  </hyperlinks>
  <printOptions horizontalCentered="1"/>
  <pageMargins left="0.59055118110236204" right="0.59055118110236204" top="0.59055118110236204" bottom="0.39370078740157499" header="0.23622047244094499" footer="0.23622047244094499"/>
  <pageSetup paperSize="5" scale="91" orientation="portrait" cellComments="asDisplayed"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2">
    <pageSetUpPr fitToPage="1"/>
  </sheetPr>
  <dimension ref="A1:WVM38"/>
  <sheetViews>
    <sheetView zoomScaleNormal="100" workbookViewId="0">
      <selection activeCell="D16" sqref="D16"/>
    </sheetView>
  </sheetViews>
  <sheetFormatPr defaultColWidth="0" defaultRowHeight="15.5" zeroHeight="1"/>
  <cols>
    <col min="1" max="1" width="5.4609375" style="220" customWidth="1"/>
    <col min="2" max="2" width="26.765625" style="209" customWidth="1"/>
    <col min="3" max="3" width="21.765625" style="209" customWidth="1"/>
    <col min="4" max="5" width="15.765625" style="209" customWidth="1"/>
    <col min="6" max="252" width="9.765625" style="89" hidden="1"/>
    <col min="253" max="253" width="7" style="89" hidden="1"/>
    <col min="254" max="254" width="11.07421875" style="89" hidden="1"/>
    <col min="255" max="255" width="14.23046875" style="89" hidden="1"/>
    <col min="256" max="256" width="11" style="89" hidden="1"/>
    <col min="257" max="258" width="9.765625" style="89" hidden="1"/>
    <col min="259" max="259" width="11.765625" style="89" hidden="1"/>
    <col min="260" max="260" width="9.765625" style="89" hidden="1"/>
    <col min="261" max="261" width="11.765625" style="89" hidden="1"/>
    <col min="262" max="508" width="9.765625" style="89" hidden="1"/>
    <col min="509" max="509" width="7" style="89" hidden="1"/>
    <col min="510" max="510" width="11.07421875" style="89" hidden="1"/>
    <col min="511" max="511" width="14.23046875" style="89" hidden="1"/>
    <col min="512" max="512" width="11" style="89" hidden="1"/>
    <col min="513" max="514" width="9.765625" style="89" hidden="1"/>
    <col min="515" max="515" width="11.765625" style="89" hidden="1"/>
    <col min="516" max="516" width="9.765625" style="89" hidden="1"/>
    <col min="517" max="517" width="11.765625" style="89" hidden="1"/>
    <col min="518" max="764" width="9.765625" style="89" hidden="1"/>
    <col min="765" max="765" width="7" style="89" hidden="1"/>
    <col min="766" max="766" width="11.07421875" style="89" hidden="1"/>
    <col min="767" max="767" width="14.23046875" style="89" hidden="1"/>
    <col min="768" max="768" width="11" style="89" hidden="1"/>
    <col min="769" max="770" width="9.765625" style="89" hidden="1"/>
    <col min="771" max="771" width="11.765625" style="89" hidden="1"/>
    <col min="772" max="772" width="9.765625" style="89" hidden="1"/>
    <col min="773" max="773" width="11.765625" style="89" hidden="1"/>
    <col min="774" max="1020" width="9.765625" style="89" hidden="1"/>
    <col min="1021" max="1021" width="7" style="89" hidden="1"/>
    <col min="1022" max="1022" width="11.07421875" style="89" hidden="1"/>
    <col min="1023" max="1023" width="14.23046875" style="89" hidden="1"/>
    <col min="1024" max="1024" width="11" style="89" hidden="1"/>
    <col min="1025" max="1026" width="9.765625" style="89" hidden="1"/>
    <col min="1027" max="1027" width="11.765625" style="89" hidden="1"/>
    <col min="1028" max="1028" width="9.765625" style="89" hidden="1"/>
    <col min="1029" max="1029" width="11.765625" style="89" hidden="1"/>
    <col min="1030" max="1276" width="9.765625" style="89" hidden="1"/>
    <col min="1277" max="1277" width="7" style="89" hidden="1"/>
    <col min="1278" max="1278" width="11.07421875" style="89" hidden="1"/>
    <col min="1279" max="1279" width="14.23046875" style="89" hidden="1"/>
    <col min="1280" max="1280" width="11" style="89" hidden="1"/>
    <col min="1281" max="1282" width="9.765625" style="89" hidden="1"/>
    <col min="1283" max="1283" width="11.765625" style="89" hidden="1"/>
    <col min="1284" max="1284" width="9.765625" style="89" hidden="1"/>
    <col min="1285" max="1285" width="11.765625" style="89" hidden="1"/>
    <col min="1286" max="1532" width="9.765625" style="89" hidden="1"/>
    <col min="1533" max="1533" width="7" style="89" hidden="1"/>
    <col min="1534" max="1534" width="11.07421875" style="89" hidden="1"/>
    <col min="1535" max="1535" width="14.23046875" style="89" hidden="1"/>
    <col min="1536" max="1536" width="11" style="89" hidden="1"/>
    <col min="1537" max="1538" width="9.765625" style="89" hidden="1"/>
    <col min="1539" max="1539" width="11.765625" style="89" hidden="1"/>
    <col min="1540" max="1540" width="9.765625" style="89" hidden="1"/>
    <col min="1541" max="1541" width="11.765625" style="89" hidden="1"/>
    <col min="1542" max="1788" width="9.765625" style="89" hidden="1"/>
    <col min="1789" max="1789" width="7" style="89" hidden="1"/>
    <col min="1790" max="1790" width="11.07421875" style="89" hidden="1"/>
    <col min="1791" max="1791" width="14.23046875" style="89" hidden="1"/>
    <col min="1792" max="1792" width="11" style="89" hidden="1"/>
    <col min="1793" max="1794" width="9.765625" style="89" hidden="1"/>
    <col min="1795" max="1795" width="11.765625" style="89" hidden="1"/>
    <col min="1796" max="1796" width="9.765625" style="89" hidden="1"/>
    <col min="1797" max="1797" width="11.765625" style="89" hidden="1"/>
    <col min="1798" max="2044" width="9.765625" style="89" hidden="1"/>
    <col min="2045" max="2045" width="7" style="89" hidden="1"/>
    <col min="2046" max="2046" width="11.07421875" style="89" hidden="1"/>
    <col min="2047" max="2047" width="14.23046875" style="89" hidden="1"/>
    <col min="2048" max="2048" width="11" style="89" hidden="1"/>
    <col min="2049" max="2050" width="9.765625" style="89" hidden="1"/>
    <col min="2051" max="2051" width="11.765625" style="89" hidden="1"/>
    <col min="2052" max="2052" width="9.765625" style="89" hidden="1"/>
    <col min="2053" max="2053" width="11.765625" style="89" hidden="1"/>
    <col min="2054" max="2300" width="9.765625" style="89" hidden="1"/>
    <col min="2301" max="2301" width="7" style="89" hidden="1"/>
    <col min="2302" max="2302" width="11.07421875" style="89" hidden="1"/>
    <col min="2303" max="2303" width="14.23046875" style="89" hidden="1"/>
    <col min="2304" max="2304" width="11" style="89" hidden="1"/>
    <col min="2305" max="2306" width="9.765625" style="89" hidden="1"/>
    <col min="2307" max="2307" width="11.765625" style="89" hidden="1"/>
    <col min="2308" max="2308" width="9.765625" style="89" hidden="1"/>
    <col min="2309" max="2309" width="11.765625" style="89" hidden="1"/>
    <col min="2310" max="2556" width="9.765625" style="89" hidden="1"/>
    <col min="2557" max="2557" width="7" style="89" hidden="1"/>
    <col min="2558" max="2558" width="11.07421875" style="89" hidden="1"/>
    <col min="2559" max="2559" width="14.23046875" style="89" hidden="1"/>
    <col min="2560" max="2560" width="11" style="89" hidden="1"/>
    <col min="2561" max="2562" width="9.765625" style="89" hidden="1"/>
    <col min="2563" max="2563" width="11.765625" style="89" hidden="1"/>
    <col min="2564" max="2564" width="9.765625" style="89" hidden="1"/>
    <col min="2565" max="2565" width="11.765625" style="89" hidden="1"/>
    <col min="2566" max="2812" width="9.765625" style="89" hidden="1"/>
    <col min="2813" max="2813" width="7" style="89" hidden="1"/>
    <col min="2814" max="2814" width="11.07421875" style="89" hidden="1"/>
    <col min="2815" max="2815" width="14.23046875" style="89" hidden="1"/>
    <col min="2816" max="2816" width="11" style="89" hidden="1"/>
    <col min="2817" max="2818" width="9.765625" style="89" hidden="1"/>
    <col min="2819" max="2819" width="11.765625" style="89" hidden="1"/>
    <col min="2820" max="2820" width="9.765625" style="89" hidden="1"/>
    <col min="2821" max="2821" width="11.765625" style="89" hidden="1"/>
    <col min="2822" max="3068" width="9.765625" style="89" hidden="1"/>
    <col min="3069" max="3069" width="7" style="89" hidden="1"/>
    <col min="3070" max="3070" width="11.07421875" style="89" hidden="1"/>
    <col min="3071" max="3071" width="14.23046875" style="89" hidden="1"/>
    <col min="3072" max="3072" width="11" style="89" hidden="1"/>
    <col min="3073" max="3074" width="9.765625" style="89" hidden="1"/>
    <col min="3075" max="3075" width="11.765625" style="89" hidden="1"/>
    <col min="3076" max="3076" width="9.765625" style="89" hidden="1"/>
    <col min="3077" max="3077" width="11.765625" style="89" hidden="1"/>
    <col min="3078" max="3324" width="9.765625" style="89" hidden="1"/>
    <col min="3325" max="3325" width="7" style="89" hidden="1"/>
    <col min="3326" max="3326" width="11.07421875" style="89" hidden="1"/>
    <col min="3327" max="3327" width="14.23046875" style="89" hidden="1"/>
    <col min="3328" max="3328" width="11" style="89" hidden="1"/>
    <col min="3329" max="3330" width="9.765625" style="89" hidden="1"/>
    <col min="3331" max="3331" width="11.765625" style="89" hidden="1"/>
    <col min="3332" max="3332" width="9.765625" style="89" hidden="1"/>
    <col min="3333" max="3333" width="11.765625" style="89" hidden="1"/>
    <col min="3334" max="3580" width="9.765625" style="89" hidden="1"/>
    <col min="3581" max="3581" width="7" style="89" hidden="1"/>
    <col min="3582" max="3582" width="11.07421875" style="89" hidden="1"/>
    <col min="3583" max="3583" width="14.23046875" style="89" hidden="1"/>
    <col min="3584" max="3584" width="11" style="89" hidden="1"/>
    <col min="3585" max="3586" width="9.765625" style="89" hidden="1"/>
    <col min="3587" max="3587" width="11.765625" style="89" hidden="1"/>
    <col min="3588" max="3588" width="9.765625" style="89" hidden="1"/>
    <col min="3589" max="3589" width="11.765625" style="89" hidden="1"/>
    <col min="3590" max="3836" width="9.765625" style="89" hidden="1"/>
    <col min="3837" max="3837" width="7" style="89" hidden="1"/>
    <col min="3838" max="3838" width="11.07421875" style="89" hidden="1"/>
    <col min="3839" max="3839" width="14.23046875" style="89" hidden="1"/>
    <col min="3840" max="3840" width="11" style="89" hidden="1"/>
    <col min="3841" max="3842" width="9.765625" style="89" hidden="1"/>
    <col min="3843" max="3843" width="11.765625" style="89" hidden="1"/>
    <col min="3844" max="3844" width="9.765625" style="89" hidden="1"/>
    <col min="3845" max="3845" width="11.765625" style="89" hidden="1"/>
    <col min="3846" max="4092" width="9.765625" style="89" hidden="1"/>
    <col min="4093" max="4093" width="7" style="89" hidden="1"/>
    <col min="4094" max="4094" width="11.07421875" style="89" hidden="1"/>
    <col min="4095" max="4095" width="14.23046875" style="89" hidden="1"/>
    <col min="4096" max="4096" width="11" style="89" hidden="1"/>
    <col min="4097" max="4098" width="9.765625" style="89" hidden="1"/>
    <col min="4099" max="4099" width="11.765625" style="89" hidden="1"/>
    <col min="4100" max="4100" width="9.765625" style="89" hidden="1"/>
    <col min="4101" max="4101" width="11.765625" style="89" hidden="1"/>
    <col min="4102" max="4348" width="9.765625" style="89" hidden="1"/>
    <col min="4349" max="4349" width="7" style="89" hidden="1"/>
    <col min="4350" max="4350" width="11.07421875" style="89" hidden="1"/>
    <col min="4351" max="4351" width="14.23046875" style="89" hidden="1"/>
    <col min="4352" max="4352" width="11" style="89" hidden="1"/>
    <col min="4353" max="4354" width="9.765625" style="89" hidden="1"/>
    <col min="4355" max="4355" width="11.765625" style="89" hidden="1"/>
    <col min="4356" max="4356" width="9.765625" style="89" hidden="1"/>
    <col min="4357" max="4357" width="11.765625" style="89" hidden="1"/>
    <col min="4358" max="4604" width="9.765625" style="89" hidden="1"/>
    <col min="4605" max="4605" width="7" style="89" hidden="1"/>
    <col min="4606" max="4606" width="11.07421875" style="89" hidden="1"/>
    <col min="4607" max="4607" width="14.23046875" style="89" hidden="1"/>
    <col min="4608" max="4608" width="11" style="89" hidden="1"/>
    <col min="4609" max="4610" width="9.765625" style="89" hidden="1"/>
    <col min="4611" max="4611" width="11.765625" style="89" hidden="1"/>
    <col min="4612" max="4612" width="9.765625" style="89" hidden="1"/>
    <col min="4613" max="4613" width="11.765625" style="89" hidden="1"/>
    <col min="4614" max="4860" width="9.765625" style="89" hidden="1"/>
    <col min="4861" max="4861" width="7" style="89" hidden="1"/>
    <col min="4862" max="4862" width="11.07421875" style="89" hidden="1"/>
    <col min="4863" max="4863" width="14.23046875" style="89" hidden="1"/>
    <col min="4864" max="4864" width="11" style="89" hidden="1"/>
    <col min="4865" max="4866" width="9.765625" style="89" hidden="1"/>
    <col min="4867" max="4867" width="11.765625" style="89" hidden="1"/>
    <col min="4868" max="4868" width="9.765625" style="89" hidden="1"/>
    <col min="4869" max="4869" width="11.765625" style="89" hidden="1"/>
    <col min="4870" max="5116" width="9.765625" style="89" hidden="1"/>
    <col min="5117" max="5117" width="7" style="89" hidden="1"/>
    <col min="5118" max="5118" width="11.07421875" style="89" hidden="1"/>
    <col min="5119" max="5119" width="14.23046875" style="89" hidden="1"/>
    <col min="5120" max="5120" width="11" style="89" hidden="1"/>
    <col min="5121" max="5122" width="9.765625" style="89" hidden="1"/>
    <col min="5123" max="5123" width="11.765625" style="89" hidden="1"/>
    <col min="5124" max="5124" width="9.765625" style="89" hidden="1"/>
    <col min="5125" max="5125" width="11.765625" style="89" hidden="1"/>
    <col min="5126" max="5372" width="9.765625" style="89" hidden="1"/>
    <col min="5373" max="5373" width="7" style="89" hidden="1"/>
    <col min="5374" max="5374" width="11.07421875" style="89" hidden="1"/>
    <col min="5375" max="5375" width="14.23046875" style="89" hidden="1"/>
    <col min="5376" max="5376" width="11" style="89" hidden="1"/>
    <col min="5377" max="5378" width="9.765625" style="89" hidden="1"/>
    <col min="5379" max="5379" width="11.765625" style="89" hidden="1"/>
    <col min="5380" max="5380" width="9.765625" style="89" hidden="1"/>
    <col min="5381" max="5381" width="11.765625" style="89" hidden="1"/>
    <col min="5382" max="5628" width="9.765625" style="89" hidden="1"/>
    <col min="5629" max="5629" width="7" style="89" hidden="1"/>
    <col min="5630" max="5630" width="11.07421875" style="89" hidden="1"/>
    <col min="5631" max="5631" width="14.23046875" style="89" hidden="1"/>
    <col min="5632" max="5632" width="11" style="89" hidden="1"/>
    <col min="5633" max="5634" width="9.765625" style="89" hidden="1"/>
    <col min="5635" max="5635" width="11.765625" style="89" hidden="1"/>
    <col min="5636" max="5636" width="9.765625" style="89" hidden="1"/>
    <col min="5637" max="5637" width="11.765625" style="89" hidden="1"/>
    <col min="5638" max="5884" width="9.765625" style="89" hidden="1"/>
    <col min="5885" max="5885" width="7" style="89" hidden="1"/>
    <col min="5886" max="5886" width="11.07421875" style="89" hidden="1"/>
    <col min="5887" max="5887" width="14.23046875" style="89" hidden="1"/>
    <col min="5888" max="5888" width="11" style="89" hidden="1"/>
    <col min="5889" max="5890" width="9.765625" style="89" hidden="1"/>
    <col min="5891" max="5891" width="11.765625" style="89" hidden="1"/>
    <col min="5892" max="5892" width="9.765625" style="89" hidden="1"/>
    <col min="5893" max="5893" width="11.765625" style="89" hidden="1"/>
    <col min="5894" max="6140" width="9.765625" style="89" hidden="1"/>
    <col min="6141" max="6141" width="7" style="89" hidden="1"/>
    <col min="6142" max="6142" width="11.07421875" style="89" hidden="1"/>
    <col min="6143" max="6143" width="14.23046875" style="89" hidden="1"/>
    <col min="6144" max="6144" width="11" style="89" hidden="1"/>
    <col min="6145" max="6146" width="9.765625" style="89" hidden="1"/>
    <col min="6147" max="6147" width="11.765625" style="89" hidden="1"/>
    <col min="6148" max="6148" width="9.765625" style="89" hidden="1"/>
    <col min="6149" max="6149" width="11.765625" style="89" hidden="1"/>
    <col min="6150" max="6396" width="9.765625" style="89" hidden="1"/>
    <col min="6397" max="6397" width="7" style="89" hidden="1"/>
    <col min="6398" max="6398" width="11.07421875" style="89" hidden="1"/>
    <col min="6399" max="6399" width="14.23046875" style="89" hidden="1"/>
    <col min="6400" max="6400" width="11" style="89" hidden="1"/>
    <col min="6401" max="6402" width="9.765625" style="89" hidden="1"/>
    <col min="6403" max="6403" width="11.765625" style="89" hidden="1"/>
    <col min="6404" max="6404" width="9.765625" style="89" hidden="1"/>
    <col min="6405" max="6405" width="11.765625" style="89" hidden="1"/>
    <col min="6406" max="6652" width="9.765625" style="89" hidden="1"/>
    <col min="6653" max="6653" width="7" style="89" hidden="1"/>
    <col min="6654" max="6654" width="11.07421875" style="89" hidden="1"/>
    <col min="6655" max="6655" width="14.23046875" style="89" hidden="1"/>
    <col min="6656" max="6656" width="11" style="89" hidden="1"/>
    <col min="6657" max="6658" width="9.765625" style="89" hidden="1"/>
    <col min="6659" max="6659" width="11.765625" style="89" hidden="1"/>
    <col min="6660" max="6660" width="9.765625" style="89" hidden="1"/>
    <col min="6661" max="6661" width="11.765625" style="89" hidden="1"/>
    <col min="6662" max="6908" width="9.765625" style="89" hidden="1"/>
    <col min="6909" max="6909" width="7" style="89" hidden="1"/>
    <col min="6910" max="6910" width="11.07421875" style="89" hidden="1"/>
    <col min="6911" max="6911" width="14.23046875" style="89" hidden="1"/>
    <col min="6912" max="6912" width="11" style="89" hidden="1"/>
    <col min="6913" max="6914" width="9.765625" style="89" hidden="1"/>
    <col min="6915" max="6915" width="11.765625" style="89" hidden="1"/>
    <col min="6916" max="6916" width="9.765625" style="89" hidden="1"/>
    <col min="6917" max="6917" width="11.765625" style="89" hidden="1"/>
    <col min="6918" max="7164" width="9.765625" style="89" hidden="1"/>
    <col min="7165" max="7165" width="7" style="89" hidden="1"/>
    <col min="7166" max="7166" width="11.07421875" style="89" hidden="1"/>
    <col min="7167" max="7167" width="14.23046875" style="89" hidden="1"/>
    <col min="7168" max="7168" width="11" style="89" hidden="1"/>
    <col min="7169" max="7170" width="9.765625" style="89" hidden="1"/>
    <col min="7171" max="7171" width="11.765625" style="89" hidden="1"/>
    <col min="7172" max="7172" width="9.765625" style="89" hidden="1"/>
    <col min="7173" max="7173" width="11.765625" style="89" hidden="1"/>
    <col min="7174" max="7420" width="9.765625" style="89" hidden="1"/>
    <col min="7421" max="7421" width="7" style="89" hidden="1"/>
    <col min="7422" max="7422" width="11.07421875" style="89" hidden="1"/>
    <col min="7423" max="7423" width="14.23046875" style="89" hidden="1"/>
    <col min="7424" max="7424" width="11" style="89" hidden="1"/>
    <col min="7425" max="7426" width="9.765625" style="89" hidden="1"/>
    <col min="7427" max="7427" width="11.765625" style="89" hidden="1"/>
    <col min="7428" max="7428" width="9.765625" style="89" hidden="1"/>
    <col min="7429" max="7429" width="11.765625" style="89" hidden="1"/>
    <col min="7430" max="7676" width="9.765625" style="89" hidden="1"/>
    <col min="7677" max="7677" width="7" style="89" hidden="1"/>
    <col min="7678" max="7678" width="11.07421875" style="89" hidden="1"/>
    <col min="7679" max="7679" width="14.23046875" style="89" hidden="1"/>
    <col min="7680" max="7680" width="11" style="89" hidden="1"/>
    <col min="7681" max="7682" width="9.765625" style="89" hidden="1"/>
    <col min="7683" max="7683" width="11.765625" style="89" hidden="1"/>
    <col min="7684" max="7684" width="9.765625" style="89" hidden="1"/>
    <col min="7685" max="7685" width="11.765625" style="89" hidden="1"/>
    <col min="7686" max="7932" width="9.765625" style="89" hidden="1"/>
    <col min="7933" max="7933" width="7" style="89" hidden="1"/>
    <col min="7934" max="7934" width="11.07421875" style="89" hidden="1"/>
    <col min="7935" max="7935" width="14.23046875" style="89" hidden="1"/>
    <col min="7936" max="7936" width="11" style="89" hidden="1"/>
    <col min="7937" max="7938" width="9.765625" style="89" hidden="1"/>
    <col min="7939" max="7939" width="11.765625" style="89" hidden="1"/>
    <col min="7940" max="7940" width="9.765625" style="89" hidden="1"/>
    <col min="7941" max="7941" width="11.765625" style="89" hidden="1"/>
    <col min="7942" max="8188" width="9.765625" style="89" hidden="1"/>
    <col min="8189" max="8189" width="7" style="89" hidden="1"/>
    <col min="8190" max="8190" width="11.07421875" style="89" hidden="1"/>
    <col min="8191" max="8191" width="14.23046875" style="89" hidden="1"/>
    <col min="8192" max="8192" width="11" style="89" hidden="1"/>
    <col min="8193" max="8194" width="9.765625" style="89" hidden="1"/>
    <col min="8195" max="8195" width="11.765625" style="89" hidden="1"/>
    <col min="8196" max="8196" width="9.765625" style="89" hidden="1"/>
    <col min="8197" max="8197" width="11.765625" style="89" hidden="1"/>
    <col min="8198" max="8444" width="9.765625" style="89" hidden="1"/>
    <col min="8445" max="8445" width="7" style="89" hidden="1"/>
    <col min="8446" max="8446" width="11.07421875" style="89" hidden="1"/>
    <col min="8447" max="8447" width="14.23046875" style="89" hidden="1"/>
    <col min="8448" max="8448" width="11" style="89" hidden="1"/>
    <col min="8449" max="8450" width="9.765625" style="89" hidden="1"/>
    <col min="8451" max="8451" width="11.765625" style="89" hidden="1"/>
    <col min="8452" max="8452" width="9.765625" style="89" hidden="1"/>
    <col min="8453" max="8453" width="11.765625" style="89" hidden="1"/>
    <col min="8454" max="8700" width="9.765625" style="89" hidden="1"/>
    <col min="8701" max="8701" width="7" style="89" hidden="1"/>
    <col min="8702" max="8702" width="11.07421875" style="89" hidden="1"/>
    <col min="8703" max="8703" width="14.23046875" style="89" hidden="1"/>
    <col min="8704" max="8704" width="11" style="89" hidden="1"/>
    <col min="8705" max="8706" width="9.765625" style="89" hidden="1"/>
    <col min="8707" max="8707" width="11.765625" style="89" hidden="1"/>
    <col min="8708" max="8708" width="9.765625" style="89" hidden="1"/>
    <col min="8709" max="8709" width="11.765625" style="89" hidden="1"/>
    <col min="8710" max="8956" width="9.765625" style="89" hidden="1"/>
    <col min="8957" max="8957" width="7" style="89" hidden="1"/>
    <col min="8958" max="8958" width="11.07421875" style="89" hidden="1"/>
    <col min="8959" max="8959" width="14.23046875" style="89" hidden="1"/>
    <col min="8960" max="8960" width="11" style="89" hidden="1"/>
    <col min="8961" max="8962" width="9.765625" style="89" hidden="1"/>
    <col min="8963" max="8963" width="11.765625" style="89" hidden="1"/>
    <col min="8964" max="8964" width="9.765625" style="89" hidden="1"/>
    <col min="8965" max="8965" width="11.765625" style="89" hidden="1"/>
    <col min="8966" max="9212" width="9.765625" style="89" hidden="1"/>
    <col min="9213" max="9213" width="7" style="89" hidden="1"/>
    <col min="9214" max="9214" width="11.07421875" style="89" hidden="1"/>
    <col min="9215" max="9215" width="14.23046875" style="89" hidden="1"/>
    <col min="9216" max="9216" width="11" style="89" hidden="1"/>
    <col min="9217" max="9218" width="9.765625" style="89" hidden="1"/>
    <col min="9219" max="9219" width="11.765625" style="89" hidden="1"/>
    <col min="9220" max="9220" width="9.765625" style="89" hidden="1"/>
    <col min="9221" max="9221" width="11.765625" style="89" hidden="1"/>
    <col min="9222" max="9468" width="9.765625" style="89" hidden="1"/>
    <col min="9469" max="9469" width="7" style="89" hidden="1"/>
    <col min="9470" max="9470" width="11.07421875" style="89" hidden="1"/>
    <col min="9471" max="9471" width="14.23046875" style="89" hidden="1"/>
    <col min="9472" max="9472" width="11" style="89" hidden="1"/>
    <col min="9473" max="9474" width="9.765625" style="89" hidden="1"/>
    <col min="9475" max="9475" width="11.765625" style="89" hidden="1"/>
    <col min="9476" max="9476" width="9.765625" style="89" hidden="1"/>
    <col min="9477" max="9477" width="11.765625" style="89" hidden="1"/>
    <col min="9478" max="9724" width="9.765625" style="89" hidden="1"/>
    <col min="9725" max="9725" width="7" style="89" hidden="1"/>
    <col min="9726" max="9726" width="11.07421875" style="89" hidden="1"/>
    <col min="9727" max="9727" width="14.23046875" style="89" hidden="1"/>
    <col min="9728" max="9728" width="11" style="89" hidden="1"/>
    <col min="9729" max="9730" width="9.765625" style="89" hidden="1"/>
    <col min="9731" max="9731" width="11.765625" style="89" hidden="1"/>
    <col min="9732" max="9732" width="9.765625" style="89" hidden="1"/>
    <col min="9733" max="9733" width="11.765625" style="89" hidden="1"/>
    <col min="9734" max="9980" width="9.765625" style="89" hidden="1"/>
    <col min="9981" max="9981" width="7" style="89" hidden="1"/>
    <col min="9982" max="9982" width="11.07421875" style="89" hidden="1"/>
    <col min="9983" max="9983" width="14.23046875" style="89" hidden="1"/>
    <col min="9984" max="9984" width="11" style="89" hidden="1"/>
    <col min="9985" max="9986" width="9.765625" style="89" hidden="1"/>
    <col min="9987" max="9987" width="11.765625" style="89" hidden="1"/>
    <col min="9988" max="9988" width="9.765625" style="89" hidden="1"/>
    <col min="9989" max="9989" width="11.765625" style="89" hidden="1"/>
    <col min="9990" max="10236" width="9.765625" style="89" hidden="1"/>
    <col min="10237" max="10237" width="7" style="89" hidden="1"/>
    <col min="10238" max="10238" width="11.07421875" style="89" hidden="1"/>
    <col min="10239" max="10239" width="14.23046875" style="89" hidden="1"/>
    <col min="10240" max="10240" width="11" style="89" hidden="1"/>
    <col min="10241" max="10242" width="9.765625" style="89" hidden="1"/>
    <col min="10243" max="10243" width="11.765625" style="89" hidden="1"/>
    <col min="10244" max="10244" width="9.765625" style="89" hidden="1"/>
    <col min="10245" max="10245" width="11.765625" style="89" hidden="1"/>
    <col min="10246" max="10492" width="9.765625" style="89" hidden="1"/>
    <col min="10493" max="10493" width="7" style="89" hidden="1"/>
    <col min="10494" max="10494" width="11.07421875" style="89" hidden="1"/>
    <col min="10495" max="10495" width="14.23046875" style="89" hidden="1"/>
    <col min="10496" max="10496" width="11" style="89" hidden="1"/>
    <col min="10497" max="10498" width="9.765625" style="89" hidden="1"/>
    <col min="10499" max="10499" width="11.765625" style="89" hidden="1"/>
    <col min="10500" max="10500" width="9.765625" style="89" hidden="1"/>
    <col min="10501" max="10501" width="11.765625" style="89" hidden="1"/>
    <col min="10502" max="10748" width="9.765625" style="89" hidden="1"/>
    <col min="10749" max="10749" width="7" style="89" hidden="1"/>
    <col min="10750" max="10750" width="11.07421875" style="89" hidden="1"/>
    <col min="10751" max="10751" width="14.23046875" style="89" hidden="1"/>
    <col min="10752" max="10752" width="11" style="89" hidden="1"/>
    <col min="10753" max="10754" width="9.765625" style="89" hidden="1"/>
    <col min="10755" max="10755" width="11.765625" style="89" hidden="1"/>
    <col min="10756" max="10756" width="9.765625" style="89" hidden="1"/>
    <col min="10757" max="10757" width="11.765625" style="89" hidden="1"/>
    <col min="10758" max="11004" width="9.765625" style="89" hidden="1"/>
    <col min="11005" max="11005" width="7" style="89" hidden="1"/>
    <col min="11006" max="11006" width="11.07421875" style="89" hidden="1"/>
    <col min="11007" max="11007" width="14.23046875" style="89" hidden="1"/>
    <col min="11008" max="11008" width="11" style="89" hidden="1"/>
    <col min="11009" max="11010" width="9.765625" style="89" hidden="1"/>
    <col min="11011" max="11011" width="11.765625" style="89" hidden="1"/>
    <col min="11012" max="11012" width="9.765625" style="89" hidden="1"/>
    <col min="11013" max="11013" width="11.765625" style="89" hidden="1"/>
    <col min="11014" max="11260" width="9.765625" style="89" hidden="1"/>
    <col min="11261" max="11261" width="7" style="89" hidden="1"/>
    <col min="11262" max="11262" width="11.07421875" style="89" hidden="1"/>
    <col min="11263" max="11263" width="14.23046875" style="89" hidden="1"/>
    <col min="11264" max="11264" width="11" style="89" hidden="1"/>
    <col min="11265" max="11266" width="9.765625" style="89" hidden="1"/>
    <col min="11267" max="11267" width="11.765625" style="89" hidden="1"/>
    <col min="11268" max="11268" width="9.765625" style="89" hidden="1"/>
    <col min="11269" max="11269" width="11.765625" style="89" hidden="1"/>
    <col min="11270" max="11516" width="9.765625" style="89" hidden="1"/>
    <col min="11517" max="11517" width="7" style="89" hidden="1"/>
    <col min="11518" max="11518" width="11.07421875" style="89" hidden="1"/>
    <col min="11519" max="11519" width="14.23046875" style="89" hidden="1"/>
    <col min="11520" max="11520" width="11" style="89" hidden="1"/>
    <col min="11521" max="11522" width="9.765625" style="89" hidden="1"/>
    <col min="11523" max="11523" width="11.765625" style="89" hidden="1"/>
    <col min="11524" max="11524" width="9.765625" style="89" hidden="1"/>
    <col min="11525" max="11525" width="11.765625" style="89" hidden="1"/>
    <col min="11526" max="11772" width="9.765625" style="89" hidden="1"/>
    <col min="11773" max="11773" width="7" style="89" hidden="1"/>
    <col min="11774" max="11774" width="11.07421875" style="89" hidden="1"/>
    <col min="11775" max="11775" width="14.23046875" style="89" hidden="1"/>
    <col min="11776" max="11776" width="11" style="89" hidden="1"/>
    <col min="11777" max="11778" width="9.765625" style="89" hidden="1"/>
    <col min="11779" max="11779" width="11.765625" style="89" hidden="1"/>
    <col min="11780" max="11780" width="9.765625" style="89" hidden="1"/>
    <col min="11781" max="11781" width="11.765625" style="89" hidden="1"/>
    <col min="11782" max="12028" width="9.765625" style="89" hidden="1"/>
    <col min="12029" max="12029" width="7" style="89" hidden="1"/>
    <col min="12030" max="12030" width="11.07421875" style="89" hidden="1"/>
    <col min="12031" max="12031" width="14.23046875" style="89" hidden="1"/>
    <col min="12032" max="12032" width="11" style="89" hidden="1"/>
    <col min="12033" max="12034" width="9.765625" style="89" hidden="1"/>
    <col min="12035" max="12035" width="11.765625" style="89" hidden="1"/>
    <col min="12036" max="12036" width="9.765625" style="89" hidden="1"/>
    <col min="12037" max="12037" width="11.765625" style="89" hidden="1"/>
    <col min="12038" max="12284" width="9.765625" style="89" hidden="1"/>
    <col min="12285" max="12285" width="7" style="89" hidden="1"/>
    <col min="12286" max="12286" width="11.07421875" style="89" hidden="1"/>
    <col min="12287" max="12287" width="14.23046875" style="89" hidden="1"/>
    <col min="12288" max="12288" width="11" style="89" hidden="1"/>
    <col min="12289" max="12290" width="9.765625" style="89" hidden="1"/>
    <col min="12291" max="12291" width="11.765625" style="89" hidden="1"/>
    <col min="12292" max="12292" width="9.765625" style="89" hidden="1"/>
    <col min="12293" max="12293" width="11.765625" style="89" hidden="1"/>
    <col min="12294" max="12540" width="9.765625" style="89" hidden="1"/>
    <col min="12541" max="12541" width="7" style="89" hidden="1"/>
    <col min="12542" max="12542" width="11.07421875" style="89" hidden="1"/>
    <col min="12543" max="12543" width="14.23046875" style="89" hidden="1"/>
    <col min="12544" max="12544" width="11" style="89" hidden="1"/>
    <col min="12545" max="12546" width="9.765625" style="89" hidden="1"/>
    <col min="12547" max="12547" width="11.765625" style="89" hidden="1"/>
    <col min="12548" max="12548" width="9.765625" style="89" hidden="1"/>
    <col min="12549" max="12549" width="11.765625" style="89" hidden="1"/>
    <col min="12550" max="12796" width="9.765625" style="89" hidden="1"/>
    <col min="12797" max="12797" width="7" style="89" hidden="1"/>
    <col min="12798" max="12798" width="11.07421875" style="89" hidden="1"/>
    <col min="12799" max="12799" width="14.23046875" style="89" hidden="1"/>
    <col min="12800" max="12800" width="11" style="89" hidden="1"/>
    <col min="12801" max="12802" width="9.765625" style="89" hidden="1"/>
    <col min="12803" max="12803" width="11.765625" style="89" hidden="1"/>
    <col min="12804" max="12804" width="9.765625" style="89" hidden="1"/>
    <col min="12805" max="12805" width="11.765625" style="89" hidden="1"/>
    <col min="12806" max="13052" width="9.765625" style="89" hidden="1"/>
    <col min="13053" max="13053" width="7" style="89" hidden="1"/>
    <col min="13054" max="13054" width="11.07421875" style="89" hidden="1"/>
    <col min="13055" max="13055" width="14.23046875" style="89" hidden="1"/>
    <col min="13056" max="13056" width="11" style="89" hidden="1"/>
    <col min="13057" max="13058" width="9.765625" style="89" hidden="1"/>
    <col min="13059" max="13059" width="11.765625" style="89" hidden="1"/>
    <col min="13060" max="13060" width="9.765625" style="89" hidden="1"/>
    <col min="13061" max="13061" width="11.765625" style="89" hidden="1"/>
    <col min="13062" max="13308" width="9.765625" style="89" hidden="1"/>
    <col min="13309" max="13309" width="7" style="89" hidden="1"/>
    <col min="13310" max="13310" width="11.07421875" style="89" hidden="1"/>
    <col min="13311" max="13311" width="14.23046875" style="89" hidden="1"/>
    <col min="13312" max="13312" width="11" style="89" hidden="1"/>
    <col min="13313" max="13314" width="9.765625" style="89" hidden="1"/>
    <col min="13315" max="13315" width="11.765625" style="89" hidden="1"/>
    <col min="13316" max="13316" width="9.765625" style="89" hidden="1"/>
    <col min="13317" max="13317" width="11.765625" style="89" hidden="1"/>
    <col min="13318" max="13564" width="9.765625" style="89" hidden="1"/>
    <col min="13565" max="13565" width="7" style="89" hidden="1"/>
    <col min="13566" max="13566" width="11.07421875" style="89" hidden="1"/>
    <col min="13567" max="13567" width="14.23046875" style="89" hidden="1"/>
    <col min="13568" max="13568" width="11" style="89" hidden="1"/>
    <col min="13569" max="13570" width="9.765625" style="89" hidden="1"/>
    <col min="13571" max="13571" width="11.765625" style="89" hidden="1"/>
    <col min="13572" max="13572" width="9.765625" style="89" hidden="1"/>
    <col min="13573" max="13573" width="11.765625" style="89" hidden="1"/>
    <col min="13574" max="13820" width="9.765625" style="89" hidden="1"/>
    <col min="13821" max="13821" width="7" style="89" hidden="1"/>
    <col min="13822" max="13822" width="11.07421875" style="89" hidden="1"/>
    <col min="13823" max="13823" width="14.23046875" style="89" hidden="1"/>
    <col min="13824" max="13824" width="11" style="89" hidden="1"/>
    <col min="13825" max="13826" width="9.765625" style="89" hidden="1"/>
    <col min="13827" max="13827" width="11.765625" style="89" hidden="1"/>
    <col min="13828" max="13828" width="9.765625" style="89" hidden="1"/>
    <col min="13829" max="13829" width="11.765625" style="89" hidden="1"/>
    <col min="13830" max="14076" width="9.765625" style="89" hidden="1"/>
    <col min="14077" max="14077" width="7" style="89" hidden="1"/>
    <col min="14078" max="14078" width="11.07421875" style="89" hidden="1"/>
    <col min="14079" max="14079" width="14.23046875" style="89" hidden="1"/>
    <col min="14080" max="14080" width="11" style="89" hidden="1"/>
    <col min="14081" max="14082" width="9.765625" style="89" hidden="1"/>
    <col min="14083" max="14083" width="11.765625" style="89" hidden="1"/>
    <col min="14084" max="14084" width="9.765625" style="89" hidden="1"/>
    <col min="14085" max="14085" width="11.765625" style="89" hidden="1"/>
    <col min="14086" max="14332" width="9.765625" style="89" hidden="1"/>
    <col min="14333" max="14333" width="7" style="89" hidden="1"/>
    <col min="14334" max="14334" width="11.07421875" style="89" hidden="1"/>
    <col min="14335" max="14335" width="14.23046875" style="89" hidden="1"/>
    <col min="14336" max="14336" width="11" style="89" hidden="1"/>
    <col min="14337" max="14338" width="9.765625" style="89" hidden="1"/>
    <col min="14339" max="14339" width="11.765625" style="89" hidden="1"/>
    <col min="14340" max="14340" width="9.765625" style="89" hidden="1"/>
    <col min="14341" max="14341" width="11.765625" style="89" hidden="1"/>
    <col min="14342" max="14588" width="9.765625" style="89" hidden="1"/>
    <col min="14589" max="14589" width="7" style="89" hidden="1"/>
    <col min="14590" max="14590" width="11.07421875" style="89" hidden="1"/>
    <col min="14591" max="14591" width="14.23046875" style="89" hidden="1"/>
    <col min="14592" max="14592" width="11" style="89" hidden="1"/>
    <col min="14593" max="14594" width="9.765625" style="89" hidden="1"/>
    <col min="14595" max="14595" width="11.765625" style="89" hidden="1"/>
    <col min="14596" max="14596" width="9.765625" style="89" hidden="1"/>
    <col min="14597" max="14597" width="11.765625" style="89" hidden="1"/>
    <col min="14598" max="14844" width="9.765625" style="89" hidden="1"/>
    <col min="14845" max="14845" width="7" style="89" hidden="1"/>
    <col min="14846" max="14846" width="11.07421875" style="89" hidden="1"/>
    <col min="14847" max="14847" width="14.23046875" style="89" hidden="1"/>
    <col min="14848" max="14848" width="11" style="89" hidden="1"/>
    <col min="14849" max="14850" width="9.765625" style="89" hidden="1"/>
    <col min="14851" max="14851" width="11.765625" style="89" hidden="1"/>
    <col min="14852" max="14852" width="9.765625" style="89" hidden="1"/>
    <col min="14853" max="14853" width="11.765625" style="89" hidden="1"/>
    <col min="14854" max="15100" width="9.765625" style="89" hidden="1"/>
    <col min="15101" max="15101" width="7" style="89" hidden="1"/>
    <col min="15102" max="15102" width="11.07421875" style="89" hidden="1"/>
    <col min="15103" max="15103" width="14.23046875" style="89" hidden="1"/>
    <col min="15104" max="15104" width="11" style="89" hidden="1"/>
    <col min="15105" max="15106" width="9.765625" style="89" hidden="1"/>
    <col min="15107" max="15107" width="11.765625" style="89" hidden="1"/>
    <col min="15108" max="15108" width="9.765625" style="89" hidden="1"/>
    <col min="15109" max="15109" width="11.765625" style="89" hidden="1"/>
    <col min="15110" max="15356" width="9.765625" style="89" hidden="1"/>
    <col min="15357" max="15357" width="7" style="89" hidden="1"/>
    <col min="15358" max="15358" width="11.07421875" style="89" hidden="1"/>
    <col min="15359" max="15359" width="14.23046875" style="89" hidden="1"/>
    <col min="15360" max="15360" width="11" style="89" hidden="1"/>
    <col min="15361" max="15362" width="9.765625" style="89" hidden="1"/>
    <col min="15363" max="15363" width="11.765625" style="89" hidden="1"/>
    <col min="15364" max="15364" width="9.765625" style="89" hidden="1"/>
    <col min="15365" max="15365" width="11.765625" style="89" hidden="1"/>
    <col min="15366" max="15612" width="9.765625" style="89" hidden="1"/>
    <col min="15613" max="15613" width="7" style="89" hidden="1"/>
    <col min="15614" max="15614" width="11.07421875" style="89" hidden="1"/>
    <col min="15615" max="15615" width="14.23046875" style="89" hidden="1"/>
    <col min="15616" max="15616" width="11" style="89" hidden="1"/>
    <col min="15617" max="15618" width="9.765625" style="89" hidden="1"/>
    <col min="15619" max="15619" width="11.765625" style="89" hidden="1"/>
    <col min="15620" max="15620" width="9.765625" style="89" hidden="1"/>
    <col min="15621" max="15621" width="11.765625" style="89" hidden="1"/>
    <col min="15622" max="15868" width="9.765625" style="89" hidden="1"/>
    <col min="15869" max="15869" width="7" style="89" hidden="1"/>
    <col min="15870" max="15870" width="11.07421875" style="89" hidden="1"/>
    <col min="15871" max="15871" width="14.23046875" style="89" hidden="1"/>
    <col min="15872" max="15872" width="11" style="89" hidden="1"/>
    <col min="15873" max="15874" width="9.765625" style="89" hidden="1"/>
    <col min="15875" max="15875" width="11.765625" style="89" hidden="1"/>
    <col min="15876" max="15876" width="9.765625" style="89" hidden="1"/>
    <col min="15877" max="15877" width="11.765625" style="89" hidden="1"/>
    <col min="15878" max="16124" width="9.765625" style="89" hidden="1"/>
    <col min="16125" max="16125" width="7" style="89" hidden="1"/>
    <col min="16126" max="16126" width="11.07421875" style="89" hidden="1"/>
    <col min="16127" max="16127" width="14.23046875" style="89" hidden="1"/>
    <col min="16128" max="16128" width="11" style="89" hidden="1"/>
    <col min="16129" max="16130" width="9.765625" style="89" hidden="1"/>
    <col min="16131" max="16131" width="11.765625" style="89" hidden="1"/>
    <col min="16132" max="16132" width="9.765625" style="89" hidden="1"/>
    <col min="16133" max="16133" width="11.765625" style="89" hidden="1"/>
    <col min="16134" max="16384" width="9.765625" style="89" hidden="1"/>
  </cols>
  <sheetData>
    <row r="1" spans="1:18">
      <c r="A1" s="5543" t="s">
        <v>444</v>
      </c>
      <c r="B1" s="5543"/>
      <c r="C1" s="5543"/>
      <c r="D1" s="5543"/>
      <c r="E1" s="5543"/>
    </row>
    <row r="2" spans="1:18">
      <c r="A2" s="239"/>
      <c r="B2" s="239"/>
      <c r="C2" s="239"/>
      <c r="D2" s="37" t="s">
        <v>1787</v>
      </c>
      <c r="E2" s="37"/>
    </row>
    <row r="3" spans="1:18">
      <c r="A3" s="238" t="str">
        <f>+Cover!A14</f>
        <v>Select Name of Insurer/ Financial Holding Company</v>
      </c>
      <c r="B3" s="218"/>
      <c r="C3" s="218"/>
      <c r="D3" s="56"/>
      <c r="E3" s="53"/>
    </row>
    <row r="4" spans="1:18">
      <c r="A4" s="709" t="str">
        <f>+ToC!A3</f>
        <v>Insurer/Financial Holding Company</v>
      </c>
      <c r="B4" s="203"/>
      <c r="C4" s="56"/>
      <c r="D4" s="56"/>
      <c r="E4" s="53"/>
    </row>
    <row r="5" spans="1:18">
      <c r="A5" s="388"/>
      <c r="B5" s="203"/>
      <c r="C5" s="56"/>
      <c r="D5" s="56"/>
      <c r="E5" s="53"/>
    </row>
    <row r="6" spans="1:18">
      <c r="A6" s="132" t="str">
        <f>+ToC!A5</f>
        <v>Long-Term Insurers Annual Return</v>
      </c>
      <c r="B6" s="56"/>
      <c r="C6" s="56"/>
      <c r="D6" s="56"/>
      <c r="E6" s="53"/>
    </row>
    <row r="7" spans="1:18" ht="15" customHeight="1">
      <c r="A7" s="132" t="str">
        <f>+ToC!A6</f>
        <v>For Year Ended:</v>
      </c>
      <c r="B7" s="56"/>
      <c r="C7" s="56"/>
      <c r="D7" s="56"/>
      <c r="E7" s="933" t="str">
        <f>IF(+Cover!$A$23="","",+Cover!$A$23)</f>
        <v/>
      </c>
    </row>
    <row r="8" spans="1:18" ht="15" customHeight="1">
      <c r="A8" s="389"/>
      <c r="B8" s="56"/>
      <c r="C8" s="56"/>
      <c r="D8" s="56"/>
      <c r="E8" s="53"/>
    </row>
    <row r="9" spans="1:18" ht="15" customHeight="1">
      <c r="A9" s="124"/>
      <c r="B9" s="702"/>
      <c r="C9" s="702" t="s">
        <v>512</v>
      </c>
      <c r="D9" s="702"/>
      <c r="E9" s="702"/>
      <c r="R9" s="89" t="s">
        <v>340</v>
      </c>
    </row>
    <row r="10" spans="1:18" ht="15" customHeight="1">
      <c r="A10" s="124"/>
      <c r="B10" s="53"/>
      <c r="C10" s="53"/>
      <c r="D10" s="53"/>
      <c r="E10" s="53"/>
      <c r="R10" s="89" t="s">
        <v>343</v>
      </c>
    </row>
    <row r="11" spans="1:18" ht="15" customHeight="1">
      <c r="A11" s="5312" t="s">
        <v>370</v>
      </c>
      <c r="B11" s="5304"/>
      <c r="C11" s="5304"/>
      <c r="D11" s="5304"/>
      <c r="E11" s="5304"/>
      <c r="F11" s="128"/>
      <c r="G11" s="128"/>
      <c r="R11" s="89" t="s">
        <v>346</v>
      </c>
    </row>
    <row r="12" spans="1:18">
      <c r="A12" s="124"/>
      <c r="B12" s="53"/>
      <c r="C12" s="53"/>
      <c r="D12" s="53"/>
      <c r="E12" s="53"/>
    </row>
    <row r="13" spans="1:18" ht="15" customHeight="1">
      <c r="A13" s="124"/>
      <c r="B13" s="56"/>
      <c r="C13" s="56"/>
      <c r="D13" s="56"/>
      <c r="E13" s="56"/>
      <c r="F13" s="131"/>
      <c r="G13" s="131"/>
      <c r="H13" s="131"/>
      <c r="I13" s="131"/>
    </row>
    <row r="14" spans="1:18" ht="33" customHeight="1">
      <c r="A14" s="125" t="s">
        <v>445</v>
      </c>
      <c r="B14" s="5512" t="s">
        <v>446</v>
      </c>
      <c r="C14" s="5512"/>
      <c r="D14" s="5512"/>
      <c r="E14" s="5512"/>
    </row>
    <row r="15" spans="1:18">
      <c r="A15" s="227"/>
      <c r="B15" s="56"/>
      <c r="C15" s="56"/>
      <c r="D15" s="56"/>
      <c r="E15" s="84"/>
    </row>
    <row r="16" spans="1:18" ht="18" customHeight="1">
      <c r="A16" s="245"/>
      <c r="B16" s="5535" t="s">
        <v>447</v>
      </c>
      <c r="C16" s="5535"/>
      <c r="D16" s="228"/>
      <c r="E16" s="824" t="s">
        <v>340</v>
      </c>
      <c r="I16" s="131"/>
    </row>
    <row r="17" spans="1:9" ht="18" customHeight="1">
      <c r="A17" s="245"/>
      <c r="B17" s="5535" t="s">
        <v>448</v>
      </c>
      <c r="C17" s="5535"/>
      <c r="D17" s="228"/>
      <c r="E17" s="824" t="s">
        <v>340</v>
      </c>
      <c r="I17" s="131"/>
    </row>
    <row r="18" spans="1:9" ht="34.9" customHeight="1">
      <c r="A18" s="245"/>
      <c r="B18" s="5542" t="s">
        <v>449</v>
      </c>
      <c r="C18" s="5542"/>
      <c r="D18" s="5542"/>
      <c r="E18" s="5542"/>
    </row>
    <row r="19" spans="1:9" ht="49.5" customHeight="1">
      <c r="A19" s="230"/>
      <c r="B19" s="5448"/>
      <c r="C19" s="5539"/>
      <c r="D19" s="5540"/>
      <c r="E19" s="676"/>
      <c r="F19" s="131"/>
      <c r="G19" s="131"/>
      <c r="H19" s="131"/>
      <c r="I19" s="131"/>
    </row>
    <row r="20" spans="1:9" ht="18" customHeight="1">
      <c r="A20" s="124"/>
      <c r="B20" s="56"/>
      <c r="C20" s="56"/>
      <c r="D20" s="56"/>
      <c r="E20" s="56"/>
      <c r="F20" s="131"/>
      <c r="G20" s="131"/>
      <c r="H20" s="131"/>
      <c r="I20" s="131"/>
    </row>
    <row r="21" spans="1:9" ht="15" customHeight="1">
      <c r="A21" s="124"/>
      <c r="B21" s="53"/>
      <c r="C21" s="53"/>
      <c r="D21" s="53"/>
      <c r="E21" s="53"/>
    </row>
    <row r="22" spans="1:9" ht="31.9" customHeight="1">
      <c r="A22" s="125" t="s">
        <v>450</v>
      </c>
      <c r="B22" s="5512" t="s">
        <v>451</v>
      </c>
      <c r="C22" s="5512"/>
      <c r="D22" s="5512"/>
      <c r="E22" s="5512"/>
    </row>
    <row r="23" spans="1:9">
      <c r="A23" s="124"/>
      <c r="B23" s="56"/>
      <c r="C23" s="56"/>
      <c r="D23" s="236"/>
      <c r="E23" s="84"/>
    </row>
    <row r="24" spans="1:9">
      <c r="A24" s="124"/>
      <c r="B24" s="56"/>
      <c r="C24" s="56"/>
      <c r="D24" s="228"/>
      <c r="E24" s="824" t="s">
        <v>340</v>
      </c>
    </row>
    <row r="25" spans="1:9">
      <c r="A25" s="124"/>
      <c r="B25" s="5497" t="s">
        <v>452</v>
      </c>
      <c r="C25" s="5497"/>
      <c r="D25" s="5497"/>
      <c r="E25" s="5497"/>
    </row>
    <row r="26" spans="1:9" ht="42">
      <c r="A26" s="124"/>
      <c r="B26" s="861" t="s">
        <v>396</v>
      </c>
      <c r="C26" s="861" t="s">
        <v>453</v>
      </c>
      <c r="D26" s="861" t="s">
        <v>454</v>
      </c>
      <c r="E26" s="862" t="s">
        <v>455</v>
      </c>
    </row>
    <row r="27" spans="1:9" ht="18" customHeight="1">
      <c r="A27" s="124"/>
      <c r="B27" s="863"/>
      <c r="C27" s="864"/>
      <c r="D27" s="865"/>
      <c r="E27" s="866" t="s">
        <v>230</v>
      </c>
    </row>
    <row r="28" spans="1:9" ht="20.149999999999999" customHeight="1">
      <c r="A28" s="124"/>
      <c r="B28" s="859"/>
      <c r="C28" s="830"/>
      <c r="D28" s="481"/>
      <c r="E28" s="867"/>
    </row>
    <row r="29" spans="1:9" ht="20.149999999999999" customHeight="1">
      <c r="A29" s="124"/>
      <c r="B29" s="778"/>
      <c r="C29" s="868"/>
      <c r="D29" s="482"/>
      <c r="E29" s="869"/>
    </row>
    <row r="30" spans="1:9" ht="20.149999999999999" customHeight="1">
      <c r="A30" s="124"/>
      <c r="B30" s="778"/>
      <c r="C30" s="868"/>
      <c r="D30" s="482"/>
      <c r="E30" s="869"/>
    </row>
    <row r="31" spans="1:9" ht="20.149999999999999" customHeight="1">
      <c r="A31" s="124"/>
      <c r="B31" s="778"/>
      <c r="C31" s="868"/>
      <c r="D31" s="482"/>
      <c r="E31" s="869"/>
    </row>
    <row r="32" spans="1:9" ht="20.149999999999999" customHeight="1">
      <c r="A32" s="124"/>
      <c r="B32" s="778"/>
      <c r="C32" s="868"/>
      <c r="D32" s="482"/>
      <c r="E32" s="869"/>
    </row>
    <row r="33" spans="1:5" ht="20.149999999999999" customHeight="1">
      <c r="A33" s="124"/>
      <c r="B33" s="778"/>
      <c r="C33" s="868"/>
      <c r="D33" s="482"/>
      <c r="E33" s="609"/>
    </row>
    <row r="34" spans="1:5" ht="15" customHeight="1">
      <c r="A34" s="124"/>
      <c r="B34" s="53"/>
      <c r="C34" s="53"/>
      <c r="D34" s="53"/>
      <c r="E34" s="53"/>
    </row>
    <row r="35" spans="1:5">
      <c r="A35" s="124"/>
      <c r="B35" s="53"/>
      <c r="C35" s="53"/>
      <c r="D35" s="53"/>
      <c r="E35" s="173" t="str">
        <f>+ToC!E123</f>
        <v xml:space="preserve">Long-Term Annual Return </v>
      </c>
    </row>
    <row r="36" spans="1:5">
      <c r="A36" s="246"/>
      <c r="B36" s="55"/>
      <c r="C36" s="53"/>
      <c r="D36" s="53"/>
      <c r="E36" s="173" t="s">
        <v>456</v>
      </c>
    </row>
    <row r="37" spans="1:5">
      <c r="A37" s="124"/>
      <c r="B37" s="53"/>
      <c r="C37" s="53"/>
      <c r="D37" s="53"/>
      <c r="E37" s="53"/>
    </row>
    <row r="38" spans="1:5" hidden="1">
      <c r="B38" s="53"/>
      <c r="C38" s="53"/>
      <c r="D38" s="53"/>
      <c r="E38" s="53"/>
    </row>
  </sheetData>
  <sheetProtection algorithmName="SHA-512" hashValue="2XxOvQYawUl5UTdaEkxIWzx8acVx4u/k+MM9LcRrrdoELU6YQ18Ef/9zR6y7BJGSyZJ28BSbD/Ps9T06O2z3qw==" saltValue="FVCWCC2fUrSYpZBuAWxNlA==" spinCount="100000" sheet="1" objects="1" scenarios="1"/>
  <mergeCells count="9">
    <mergeCell ref="B22:E22"/>
    <mergeCell ref="B25:E25"/>
    <mergeCell ref="A1:E1"/>
    <mergeCell ref="A11:E11"/>
    <mergeCell ref="B14:E14"/>
    <mergeCell ref="B18:E18"/>
    <mergeCell ref="B16:C16"/>
    <mergeCell ref="B17:C17"/>
    <mergeCell ref="B19:D19"/>
  </mergeCells>
  <dataValidations count="2">
    <dataValidation type="list" allowBlank="1" showInputMessage="1" showErrorMessage="1" sqref="E24">
      <formula1>$R$8:$R$11</formula1>
    </dataValidation>
    <dataValidation type="list" allowBlank="1" showInputMessage="1" showErrorMessage="1" sqref="E16:E17">
      <formula1>$R$9:$R$11</formula1>
    </dataValidation>
  </dataValidations>
  <hyperlinks>
    <hyperlink ref="A1:E1" location="ToC!A1" display="10.026"/>
  </hyperlinks>
  <printOptions horizontalCentered="1"/>
  <pageMargins left="0.59055118110236227" right="0.59055118110236227" top="0.59055118110236227" bottom="0.39370078740157483" header="0.23622047244094491" footer="0.23622047244094491"/>
  <pageSetup paperSize="5" scale="91"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D56"/>
  <sheetViews>
    <sheetView zoomScaleNormal="100" workbookViewId="0">
      <selection activeCell="D16" sqref="D16"/>
    </sheetView>
  </sheetViews>
  <sheetFormatPr defaultColWidth="0" defaultRowHeight="15.5" zeroHeight="1"/>
  <cols>
    <col min="1" max="1" width="3.765625" style="50" customWidth="1"/>
    <col min="2" max="2" width="66" style="50" customWidth="1"/>
    <col min="3" max="3" width="41.07421875" style="50" customWidth="1"/>
    <col min="4" max="4" width="2.23046875" style="50" customWidth="1"/>
    <col min="5" max="16384" width="8.765625" style="50" hidden="1"/>
  </cols>
  <sheetData>
    <row r="1" spans="1:4">
      <c r="A1" s="5373" t="s">
        <v>50</v>
      </c>
      <c r="B1" s="5374"/>
      <c r="C1" s="5374"/>
      <c r="D1" s="44"/>
    </row>
    <row r="2" spans="1:4">
      <c r="A2" s="93"/>
      <c r="B2" s="94"/>
      <c r="C2" s="65" t="s">
        <v>1779</v>
      </c>
      <c r="D2" s="44"/>
    </row>
    <row r="3" spans="1:4">
      <c r="A3" s="197" t="str">
        <f>+Cover!A14</f>
        <v>Select Name of Insurer/ Financial Holding Company</v>
      </c>
      <c r="B3" s="341"/>
      <c r="C3" s="44"/>
      <c r="D3" s="44"/>
    </row>
    <row r="4" spans="1:4">
      <c r="A4" s="76" t="str">
        <f>+ToC!A3</f>
        <v>Insurer/Financial Holding Company</v>
      </c>
      <c r="B4" s="80"/>
      <c r="C4" s="44"/>
      <c r="D4" s="44"/>
    </row>
    <row r="5" spans="1:4">
      <c r="A5" s="76"/>
      <c r="B5" s="80"/>
      <c r="C5" s="44"/>
      <c r="D5" s="44"/>
    </row>
    <row r="6" spans="1:4">
      <c r="A6" s="51" t="str">
        <f>+ToC!A5</f>
        <v>Long-Term Insurers Annual Return</v>
      </c>
      <c r="B6" s="80"/>
      <c r="C6" s="81"/>
      <c r="D6" s="44"/>
    </row>
    <row r="7" spans="1:4">
      <c r="A7" s="101" t="str">
        <f>+ToC!A6</f>
        <v>For Year Ended:</v>
      </c>
      <c r="B7" s="80"/>
      <c r="C7" s="933" t="str">
        <f>IF(+Cover!$A$23="","",+Cover!$A$23)</f>
        <v/>
      </c>
      <c r="D7" s="44"/>
    </row>
    <row r="8" spans="1:4">
      <c r="A8" s="88"/>
      <c r="B8" s="80"/>
      <c r="C8" s="44"/>
      <c r="D8" s="44"/>
    </row>
    <row r="9" spans="1:4">
      <c r="A9" s="44"/>
      <c r="B9" s="44"/>
      <c r="C9" s="44"/>
      <c r="D9" s="44"/>
    </row>
    <row r="10" spans="1:4">
      <c r="A10" s="44"/>
      <c r="B10" s="5552" t="s">
        <v>457</v>
      </c>
      <c r="C10" s="5552"/>
      <c r="D10" s="44"/>
    </row>
    <row r="11" spans="1:4" ht="16" thickBot="1">
      <c r="A11" s="105"/>
      <c r="B11" s="106"/>
      <c r="C11" s="106"/>
      <c r="D11" s="44"/>
    </row>
    <row r="12" spans="1:4" ht="75.75" customHeight="1" thickTop="1">
      <c r="A12" s="5555" t="s">
        <v>1823</v>
      </c>
      <c r="B12" s="5556"/>
      <c r="C12" s="5557"/>
      <c r="D12" s="44"/>
    </row>
    <row r="13" spans="1:4" ht="26.25" customHeight="1">
      <c r="A13" s="1619" t="s">
        <v>1640</v>
      </c>
      <c r="B13" s="5553" t="s">
        <v>1686</v>
      </c>
      <c r="C13" s="5554"/>
      <c r="D13" s="44"/>
    </row>
    <row r="14" spans="1:4" s="43" customFormat="1">
      <c r="A14" s="1620" t="s">
        <v>458</v>
      </c>
      <c r="B14" s="5548" t="s">
        <v>1775</v>
      </c>
      <c r="C14" s="5549"/>
      <c r="D14" s="42"/>
    </row>
    <row r="15" spans="1:4" s="43" customFormat="1">
      <c r="A15" s="1620" t="s">
        <v>459</v>
      </c>
      <c r="B15" s="5548" t="s">
        <v>1776</v>
      </c>
      <c r="C15" s="5549"/>
      <c r="D15" s="42"/>
    </row>
    <row r="16" spans="1:4" s="43" customFormat="1">
      <c r="A16" s="1620" t="s">
        <v>460</v>
      </c>
      <c r="B16" s="1630" t="s">
        <v>1696</v>
      </c>
      <c r="C16" s="1631"/>
      <c r="D16" s="42"/>
    </row>
    <row r="17" spans="1:4" s="43" customFormat="1">
      <c r="A17" s="1620" t="s">
        <v>461</v>
      </c>
      <c r="B17" s="1630" t="s">
        <v>1697</v>
      </c>
      <c r="C17" s="1631"/>
      <c r="D17" s="42"/>
    </row>
    <row r="18" spans="1:4" s="43" customFormat="1">
      <c r="A18" s="1620" t="s">
        <v>462</v>
      </c>
      <c r="B18" s="1630" t="s">
        <v>1698</v>
      </c>
      <c r="C18" s="1631"/>
      <c r="D18" s="42"/>
    </row>
    <row r="19" spans="1:4" s="43" customFormat="1">
      <c r="A19" s="1620" t="s">
        <v>463</v>
      </c>
      <c r="B19" s="1630" t="s">
        <v>1699</v>
      </c>
      <c r="C19" s="1631"/>
      <c r="D19" s="42"/>
    </row>
    <row r="20" spans="1:4" s="43" customFormat="1">
      <c r="A20" s="1620" t="s">
        <v>464</v>
      </c>
      <c r="B20" s="1628" t="s">
        <v>1824</v>
      </c>
      <c r="C20" s="1629"/>
      <c r="D20" s="42"/>
    </row>
    <row r="21" spans="1:4" s="43" customFormat="1" ht="15" customHeight="1">
      <c r="A21" s="1620" t="s">
        <v>465</v>
      </c>
      <c r="B21" s="1628" t="s">
        <v>1700</v>
      </c>
      <c r="C21" s="1629"/>
      <c r="D21" s="42"/>
    </row>
    <row r="22" spans="1:4" s="43" customFormat="1">
      <c r="A22" s="1620" t="s">
        <v>466</v>
      </c>
      <c r="B22" s="1628" t="s">
        <v>1701</v>
      </c>
      <c r="C22" s="1629"/>
      <c r="D22" s="42"/>
    </row>
    <row r="23" spans="1:4" s="43" customFormat="1">
      <c r="A23" s="1620" t="s">
        <v>467</v>
      </c>
      <c r="B23" s="1628" t="s">
        <v>1702</v>
      </c>
      <c r="C23" s="1629"/>
      <c r="D23" s="42"/>
    </row>
    <row r="24" spans="1:4" s="43" customFormat="1" ht="15" customHeight="1">
      <c r="A24" s="1620" t="s">
        <v>468</v>
      </c>
      <c r="B24" s="1628" t="s">
        <v>1703</v>
      </c>
      <c r="C24" s="1629"/>
      <c r="D24" s="42"/>
    </row>
    <row r="25" spans="1:4" s="43" customFormat="1" ht="15" customHeight="1">
      <c r="A25" s="1620" t="s">
        <v>1687</v>
      </c>
      <c r="B25" s="1628" t="s">
        <v>1704</v>
      </c>
      <c r="C25" s="1629"/>
      <c r="D25" s="42"/>
    </row>
    <row r="26" spans="1:4" s="43" customFormat="1" ht="15" customHeight="1">
      <c r="A26" s="1620" t="s">
        <v>1688</v>
      </c>
      <c r="B26" s="1628" t="s">
        <v>1705</v>
      </c>
      <c r="C26" s="1629"/>
      <c r="D26" s="42"/>
    </row>
    <row r="27" spans="1:4" s="43" customFormat="1" ht="15" customHeight="1">
      <c r="A27" s="1620" t="s">
        <v>1689</v>
      </c>
      <c r="B27" s="1628" t="s">
        <v>1706</v>
      </c>
      <c r="C27" s="1629"/>
      <c r="D27" s="42"/>
    </row>
    <row r="28" spans="1:4" s="43" customFormat="1" ht="15" customHeight="1">
      <c r="A28" s="1620" t="s">
        <v>1690</v>
      </c>
      <c r="B28" s="1628" t="s">
        <v>1707</v>
      </c>
      <c r="C28" s="1629"/>
      <c r="D28" s="42"/>
    </row>
    <row r="29" spans="1:4" s="43" customFormat="1" ht="15" customHeight="1">
      <c r="A29" s="1620" t="s">
        <v>1691</v>
      </c>
      <c r="B29" s="1628" t="s">
        <v>1777</v>
      </c>
      <c r="C29" s="1629"/>
      <c r="D29" s="42"/>
    </row>
    <row r="30" spans="1:4" s="43" customFormat="1">
      <c r="A30" s="1620" t="s">
        <v>1692</v>
      </c>
      <c r="B30" s="5544" t="s">
        <v>1708</v>
      </c>
      <c r="C30" s="5545"/>
      <c r="D30" s="42"/>
    </row>
    <row r="31" spans="1:4" s="43" customFormat="1" ht="15" customHeight="1">
      <c r="A31" s="1620"/>
      <c r="B31" s="1628"/>
      <c r="C31" s="1629"/>
      <c r="D31" s="42"/>
    </row>
    <row r="32" spans="1:4" s="43" customFormat="1" ht="31.5" customHeight="1">
      <c r="A32" s="1619" t="s">
        <v>1641</v>
      </c>
      <c r="B32" s="1621" t="s">
        <v>1642</v>
      </c>
      <c r="C32" s="1622"/>
      <c r="D32" s="42"/>
    </row>
    <row r="33" spans="1:4" s="43" customFormat="1">
      <c r="A33" s="1623" t="s">
        <v>458</v>
      </c>
      <c r="B33" s="5544" t="s">
        <v>1695</v>
      </c>
      <c r="C33" s="5545"/>
      <c r="D33" s="42"/>
    </row>
    <row r="34" spans="1:4" s="43" customFormat="1">
      <c r="A34" s="1623" t="s">
        <v>459</v>
      </c>
      <c r="B34" s="5544" t="s">
        <v>1643</v>
      </c>
      <c r="C34" s="5545"/>
      <c r="D34" s="42"/>
    </row>
    <row r="35" spans="1:4" s="43" customFormat="1">
      <c r="A35" s="1623" t="s">
        <v>460</v>
      </c>
      <c r="B35" s="5548" t="s">
        <v>1644</v>
      </c>
      <c r="C35" s="5549"/>
      <c r="D35" s="42"/>
    </row>
    <row r="36" spans="1:4" s="43" customFormat="1">
      <c r="A36" s="1623"/>
      <c r="B36" s="1624"/>
      <c r="C36" s="1625"/>
      <c r="D36" s="42"/>
    </row>
    <row r="37" spans="1:4" s="43" customFormat="1" ht="31.5" customHeight="1">
      <c r="A37" s="1619" t="s">
        <v>1645</v>
      </c>
      <c r="B37" s="5550" t="s">
        <v>1825</v>
      </c>
      <c r="C37" s="5551"/>
      <c r="D37" s="42"/>
    </row>
    <row r="38" spans="1:4" s="43" customFormat="1">
      <c r="A38" s="1623" t="s">
        <v>458</v>
      </c>
      <c r="B38" s="5544" t="s">
        <v>1646</v>
      </c>
      <c r="C38" s="5545"/>
      <c r="D38" s="42"/>
    </row>
    <row r="39" spans="1:4" s="43" customFormat="1">
      <c r="A39" s="1623" t="s">
        <v>459</v>
      </c>
      <c r="B39" s="5544" t="s">
        <v>1693</v>
      </c>
      <c r="C39" s="5545"/>
      <c r="D39" s="42"/>
    </row>
    <row r="40" spans="1:4" s="43" customFormat="1">
      <c r="A40" s="1623" t="s">
        <v>460</v>
      </c>
      <c r="B40" s="5544" t="s">
        <v>1694</v>
      </c>
      <c r="C40" s="5545"/>
      <c r="D40" s="42"/>
    </row>
    <row r="41" spans="1:4" s="43" customFormat="1" ht="32.25" customHeight="1" thickBot="1">
      <c r="A41" s="2713" t="s">
        <v>461</v>
      </c>
      <c r="B41" s="5546" t="s">
        <v>1778</v>
      </c>
      <c r="C41" s="5547"/>
      <c r="D41" s="42"/>
    </row>
    <row r="42" spans="1:4" s="43" customFormat="1" ht="16" thickTop="1">
      <c r="A42" s="42"/>
      <c r="B42" s="42"/>
      <c r="C42" s="42"/>
      <c r="D42" s="42"/>
    </row>
    <row r="43" spans="1:4" s="43" customFormat="1">
      <c r="A43" s="42"/>
      <c r="B43" s="42"/>
      <c r="C43" s="215" t="s">
        <v>1428</v>
      </c>
      <c r="D43" s="42"/>
    </row>
    <row r="44" spans="1:4" s="43" customFormat="1" ht="16.5" customHeight="1">
      <c r="A44" s="42"/>
      <c r="B44" s="42"/>
      <c r="C44" s="173" t="s">
        <v>2102</v>
      </c>
      <c r="D44" s="42"/>
    </row>
    <row r="45" spans="1:4" hidden="1"/>
    <row r="46" spans="1:4" hidden="1"/>
    <row r="47" spans="1:4" hidden="1"/>
    <row r="48" spans="1:4" hidden="1"/>
    <row r="49" hidden="1"/>
    <row r="50" hidden="1"/>
    <row r="51" hidden="1"/>
    <row r="52" hidden="1"/>
    <row r="53" hidden="1"/>
    <row r="54" hidden="1"/>
    <row r="55" hidden="1"/>
    <row r="56" hidden="1"/>
  </sheetData>
  <sheetProtection algorithmName="SHA-512" hashValue="d3lh7E4h/mb6oec4nbZYUcMAydVr9Qxgre7FLVRGbCRxPSqsQHRc7FROJDha2Tp9i7mNcKhzYUXp1SpslXtyog==" saltValue="ez76uYamCSJkvIa4CMh/ig==" spinCount="100000" sheet="1" objects="1" scenarios="1"/>
  <mergeCells count="15">
    <mergeCell ref="B30:C30"/>
    <mergeCell ref="A1:C1"/>
    <mergeCell ref="B39:C39"/>
    <mergeCell ref="B10:C10"/>
    <mergeCell ref="B13:C13"/>
    <mergeCell ref="A12:C12"/>
    <mergeCell ref="B14:C14"/>
    <mergeCell ref="B15:C15"/>
    <mergeCell ref="B38:C38"/>
    <mergeCell ref="B40:C40"/>
    <mergeCell ref="B41:C41"/>
    <mergeCell ref="B33:C33"/>
    <mergeCell ref="B34:C34"/>
    <mergeCell ref="B35:C35"/>
    <mergeCell ref="B37:C37"/>
  </mergeCells>
  <hyperlinks>
    <hyperlink ref="A1:C1" location="ToC!A1" display="10.027"/>
  </hyperlinks>
  <pageMargins left="0.7" right="0.7" top="0.75" bottom="0.75" header="0.3" footer="0.3"/>
  <pageSetup paperSize="5" scale="65"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tabColor rgb="FFCCFFCC"/>
  </sheetPr>
  <dimension ref="A1:I194"/>
  <sheetViews>
    <sheetView showZeros="0" zoomScale="80" zoomScaleNormal="80" workbookViewId="0">
      <selection activeCell="D16" sqref="D16"/>
    </sheetView>
  </sheetViews>
  <sheetFormatPr defaultColWidth="0" defaultRowHeight="15.5" zeroHeight="1"/>
  <cols>
    <col min="1" max="1" width="37" customWidth="1"/>
    <col min="2" max="2" width="28.23046875" customWidth="1"/>
    <col min="3" max="3" width="27.765625" customWidth="1"/>
    <col min="4" max="4" width="32" customWidth="1"/>
    <col min="5" max="5" width="26.23046875" customWidth="1"/>
    <col min="6" max="6" width="43.765625" customWidth="1"/>
    <col min="7" max="7" width="22.765625" customWidth="1"/>
    <col min="8" max="8" width="31.23046875" customWidth="1"/>
    <col min="9" max="9" width="14.84375" customWidth="1"/>
    <col min="10" max="16384" width="9.23046875" hidden="1"/>
  </cols>
  <sheetData>
    <row r="1" spans="1:9">
      <c r="A1" s="5373" t="s">
        <v>2082</v>
      </c>
      <c r="B1" s="5373"/>
      <c r="C1" s="5373"/>
      <c r="D1" s="5373"/>
      <c r="E1" s="5373"/>
      <c r="F1" s="1966"/>
      <c r="G1" s="53"/>
      <c r="H1" s="53"/>
      <c r="I1" s="53"/>
    </row>
    <row r="2" spans="1:9">
      <c r="A2" s="61"/>
      <c r="B2" s="698"/>
      <c r="C2" s="699"/>
      <c r="D2" s="37" t="s">
        <v>1787</v>
      </c>
      <c r="E2" s="61"/>
      <c r="F2" s="61"/>
      <c r="G2" s="53"/>
      <c r="H2" s="37"/>
      <c r="I2" s="1441" t="s">
        <v>1787</v>
      </c>
    </row>
    <row r="3" spans="1:9">
      <c r="A3" s="238" t="s">
        <v>2</v>
      </c>
      <c r="B3" s="1496"/>
      <c r="C3" s="1497"/>
      <c r="D3" s="1497"/>
      <c r="E3" s="53"/>
      <c r="F3" s="53"/>
      <c r="G3" s="53"/>
      <c r="H3" s="53"/>
      <c r="I3" s="53"/>
    </row>
    <row r="4" spans="1:9">
      <c r="A4" s="1498" t="s">
        <v>24</v>
      </c>
      <c r="B4" s="59"/>
      <c r="C4" s="1499"/>
      <c r="D4" s="53"/>
      <c r="E4" s="53"/>
      <c r="F4" s="53"/>
      <c r="G4" s="53"/>
      <c r="H4" s="53"/>
      <c r="I4" s="53"/>
    </row>
    <row r="5" spans="1:9">
      <c r="A5" s="1498"/>
      <c r="B5" s="59"/>
      <c r="C5" s="1499"/>
      <c r="D5" s="53"/>
      <c r="E5" s="1967"/>
      <c r="F5" s="1967"/>
      <c r="G5" s="53"/>
      <c r="H5" s="53"/>
      <c r="I5" s="53"/>
    </row>
    <row r="6" spans="1:9">
      <c r="A6" s="1498" t="s">
        <v>1429</v>
      </c>
      <c r="B6" s="59"/>
      <c r="C6" s="1499"/>
      <c r="D6" s="53"/>
      <c r="E6" s="1967"/>
      <c r="F6" s="1967"/>
      <c r="G6" s="53"/>
      <c r="H6" s="53"/>
      <c r="I6" s="53"/>
    </row>
    <row r="7" spans="1:9">
      <c r="A7" s="1500" t="s">
        <v>25</v>
      </c>
      <c r="B7" s="53"/>
      <c r="C7" s="53"/>
      <c r="D7" s="11"/>
      <c r="E7" s="2634"/>
      <c r="F7" s="933" t="str">
        <f>IF(+Cover!$A$23="","",+Cover!$A$23)</f>
        <v/>
      </c>
      <c r="G7" s="53"/>
      <c r="H7" s="53"/>
      <c r="I7" s="53"/>
    </row>
    <row r="8" spans="1:9">
      <c r="A8" s="1501"/>
      <c r="B8" s="1501"/>
      <c r="C8" s="1501"/>
      <c r="D8" s="1502"/>
      <c r="E8" s="1967"/>
      <c r="F8" s="1967"/>
      <c r="G8" s="53"/>
      <c r="H8" s="53"/>
      <c r="I8" s="53"/>
    </row>
    <row r="9" spans="1:9" s="4" customFormat="1">
      <c r="A9" s="1501"/>
      <c r="B9" s="1501"/>
      <c r="C9" s="1501"/>
      <c r="D9" s="1502"/>
      <c r="E9" s="2633"/>
      <c r="F9" s="2633"/>
      <c r="G9" s="53"/>
      <c r="H9" s="53"/>
      <c r="I9" s="53"/>
    </row>
    <row r="10" spans="1:9">
      <c r="A10" s="5573" t="s">
        <v>193</v>
      </c>
      <c r="B10" s="5573"/>
      <c r="C10" s="5573"/>
      <c r="D10" s="5573"/>
      <c r="E10" s="5573"/>
      <c r="F10" s="5573"/>
      <c r="G10" s="5573"/>
      <c r="H10" s="5573"/>
      <c r="I10" s="5573"/>
    </row>
    <row r="11" spans="1:9" ht="16" thickBot="1">
      <c r="A11" s="2714"/>
      <c r="B11" s="2714"/>
      <c r="C11" s="2714"/>
      <c r="D11" s="2715"/>
      <c r="E11" s="2714"/>
      <c r="F11" s="2714"/>
      <c r="G11" s="2714"/>
      <c r="H11" s="2714"/>
      <c r="I11" s="2714"/>
    </row>
    <row r="12" spans="1:9" ht="16" thickTop="1">
      <c r="A12" s="2716"/>
      <c r="B12" s="2717"/>
      <c r="C12" s="2718"/>
      <c r="D12" s="1511"/>
      <c r="E12" s="1511"/>
      <c r="F12" s="1511"/>
      <c r="G12" s="1511"/>
      <c r="H12" s="1511"/>
      <c r="I12" s="1512"/>
    </row>
    <row r="13" spans="1:9">
      <c r="A13" s="1969" t="s">
        <v>1488</v>
      </c>
      <c r="B13" s="1503"/>
      <c r="C13" s="2719"/>
      <c r="D13" s="1503"/>
      <c r="E13" s="1503"/>
      <c r="F13" s="1503"/>
      <c r="G13" s="2720"/>
      <c r="H13" s="2720"/>
      <c r="I13" s="2721"/>
    </row>
    <row r="14" spans="1:9">
      <c r="A14" s="1503" t="s">
        <v>194</v>
      </c>
      <c r="B14" s="2722"/>
      <c r="C14" s="2723" t="s">
        <v>2262</v>
      </c>
      <c r="D14" s="1503"/>
      <c r="E14" s="1503"/>
      <c r="F14" s="1503"/>
      <c r="G14" s="1503"/>
      <c r="H14" s="1503"/>
      <c r="I14" s="1503"/>
    </row>
    <row r="15" spans="1:9">
      <c r="A15" s="2724"/>
      <c r="B15" s="2725"/>
      <c r="C15" s="2725"/>
      <c r="D15" s="2725"/>
      <c r="E15" s="2725"/>
      <c r="F15" s="2725"/>
      <c r="G15" s="2720"/>
      <c r="H15" s="2720"/>
      <c r="I15" s="2721"/>
    </row>
    <row r="16" spans="1:9">
      <c r="A16" s="1505" t="s">
        <v>195</v>
      </c>
      <c r="B16" s="1506"/>
      <c r="C16" s="1506"/>
      <c r="D16" s="1506"/>
      <c r="E16" s="1503"/>
      <c r="F16" s="1503"/>
      <c r="G16" s="2720"/>
      <c r="H16" s="2720"/>
      <c r="I16" s="2721"/>
    </row>
    <row r="17" spans="1:9">
      <c r="A17" s="2726" t="s">
        <v>196</v>
      </c>
      <c r="B17" s="5570"/>
      <c r="C17" s="5571"/>
      <c r="D17" s="5571"/>
      <c r="E17" s="1503"/>
      <c r="F17" s="1503"/>
      <c r="G17" s="2720"/>
      <c r="H17" s="2720"/>
      <c r="I17" s="2721"/>
    </row>
    <row r="18" spans="1:9">
      <c r="A18" s="2727"/>
      <c r="B18" s="5567">
        <v>0</v>
      </c>
      <c r="C18" s="5572"/>
      <c r="D18" s="2728" t="s">
        <v>123</v>
      </c>
      <c r="E18" s="2729">
        <v>0</v>
      </c>
      <c r="F18" s="2720"/>
      <c r="G18" s="2720"/>
      <c r="H18" s="2720"/>
      <c r="I18" s="2721"/>
    </row>
    <row r="19" spans="1:9">
      <c r="A19" s="2727"/>
      <c r="B19" s="5567"/>
      <c r="C19" s="5568"/>
      <c r="D19" s="2730"/>
      <c r="E19" s="1503"/>
      <c r="F19" s="1503"/>
      <c r="G19" s="2720"/>
      <c r="H19" s="2720"/>
      <c r="I19" s="2721"/>
    </row>
    <row r="20" spans="1:9">
      <c r="A20" s="2726" t="s">
        <v>197</v>
      </c>
      <c r="B20" s="5567"/>
      <c r="C20" s="5568"/>
      <c r="D20" s="2730"/>
      <c r="E20" s="1503"/>
      <c r="F20" s="1503"/>
      <c r="G20" s="2720"/>
      <c r="H20" s="2720"/>
      <c r="I20" s="2721"/>
    </row>
    <row r="21" spans="1:9">
      <c r="A21" s="2726" t="s">
        <v>198</v>
      </c>
      <c r="B21" s="5567"/>
      <c r="C21" s="5568"/>
      <c r="D21" s="2730"/>
      <c r="E21" s="1503"/>
      <c r="F21" s="1503"/>
      <c r="G21" s="2720"/>
      <c r="H21" s="2720"/>
      <c r="I21" s="2721"/>
    </row>
    <row r="22" spans="1:9">
      <c r="A22" s="2726"/>
      <c r="B22" s="5567"/>
      <c r="C22" s="5568"/>
      <c r="D22" s="2730"/>
      <c r="E22" s="1503"/>
      <c r="F22" s="1503"/>
      <c r="G22" s="2720"/>
      <c r="H22" s="2720"/>
      <c r="I22" s="2721"/>
    </row>
    <row r="23" spans="1:9">
      <c r="A23" s="2726" t="s">
        <v>199</v>
      </c>
      <c r="B23" s="5569"/>
      <c r="C23" s="5569"/>
      <c r="D23" s="1507"/>
      <c r="E23" s="1503"/>
      <c r="F23" s="1503"/>
      <c r="G23" s="2720"/>
      <c r="H23" s="2720"/>
      <c r="I23" s="2721"/>
    </row>
    <row r="24" spans="1:9">
      <c r="A24" s="2726" t="s">
        <v>200</v>
      </c>
      <c r="B24" s="5567"/>
      <c r="C24" s="5568"/>
      <c r="D24" s="2730"/>
      <c r="E24" s="1503"/>
      <c r="F24" s="1503"/>
      <c r="G24" s="2720"/>
      <c r="H24" s="2720"/>
      <c r="I24" s="2721"/>
    </row>
    <row r="25" spans="1:9">
      <c r="A25" s="2726" t="s">
        <v>201</v>
      </c>
      <c r="B25" s="5567"/>
      <c r="C25" s="5568"/>
      <c r="D25" s="2730"/>
      <c r="E25" s="1503"/>
      <c r="F25" s="1503"/>
      <c r="G25" s="2720"/>
      <c r="H25" s="2720"/>
      <c r="I25" s="2721"/>
    </row>
    <row r="26" spans="1:9">
      <c r="A26" s="2731"/>
      <c r="B26" s="2732"/>
      <c r="C26" s="2732"/>
      <c r="D26" s="1503"/>
      <c r="E26" s="1503"/>
      <c r="F26" s="1503"/>
      <c r="G26" s="2720"/>
      <c r="H26" s="2720"/>
      <c r="I26" s="2721"/>
    </row>
    <row r="27" spans="1:9">
      <c r="A27" s="1508"/>
      <c r="B27" s="1503"/>
      <c r="C27" s="1503"/>
      <c r="D27" s="1503"/>
      <c r="E27" s="1503"/>
      <c r="F27" s="1503"/>
      <c r="G27" s="2720"/>
      <c r="H27" s="2720"/>
      <c r="I27" s="2720"/>
    </row>
    <row r="28" spans="1:9">
      <c r="A28" s="1508"/>
      <c r="B28" s="1503"/>
      <c r="C28" s="1503"/>
      <c r="D28" s="1503"/>
      <c r="E28" s="1503"/>
      <c r="F28" s="1503"/>
      <c r="G28" s="2720"/>
      <c r="H28" s="2720"/>
      <c r="I28" s="2720"/>
    </row>
    <row r="29" spans="1:9">
      <c r="A29" s="2733"/>
      <c r="B29" s="1503"/>
      <c r="C29" s="1503"/>
      <c r="D29" s="1970"/>
      <c r="E29" s="1970"/>
      <c r="F29" s="1970"/>
      <c r="G29" s="2734"/>
      <c r="H29" s="2734"/>
      <c r="I29" s="2734"/>
    </row>
    <row r="30" spans="1:9">
      <c r="A30" s="2735" t="s">
        <v>202</v>
      </c>
      <c r="B30" s="1503"/>
      <c r="C30" s="1503"/>
      <c r="D30" s="1971"/>
      <c r="E30" s="1971"/>
      <c r="F30" s="1971"/>
      <c r="G30" s="2720"/>
      <c r="H30" s="2720"/>
      <c r="I30" s="2720"/>
    </row>
    <row r="31" spans="1:9">
      <c r="A31" s="2736"/>
      <c r="B31" s="1503"/>
      <c r="C31" s="1503"/>
      <c r="D31" s="1971"/>
      <c r="E31" s="1971"/>
      <c r="F31" s="1971"/>
      <c r="G31" s="2720"/>
      <c r="H31" s="2720"/>
      <c r="I31" s="2720"/>
    </row>
    <row r="32" spans="1:9" ht="16" thickBot="1">
      <c r="A32" s="1972" t="s">
        <v>203</v>
      </c>
      <c r="B32" s="1503"/>
      <c r="C32" s="1503"/>
      <c r="D32" s="1970"/>
      <c r="E32" s="1970"/>
      <c r="F32" s="1970"/>
      <c r="G32" s="2734"/>
      <c r="H32" s="2734"/>
      <c r="I32" s="2721"/>
    </row>
    <row r="33" spans="1:9" ht="58.15" customHeight="1" thickTop="1">
      <c r="A33" s="2737" t="s">
        <v>2047</v>
      </c>
      <c r="B33" s="2737" t="s">
        <v>2048</v>
      </c>
      <c r="C33" s="2737" t="s">
        <v>2049</v>
      </c>
      <c r="D33" s="2738" t="s">
        <v>2050</v>
      </c>
      <c r="E33" s="2737" t="s">
        <v>2051</v>
      </c>
      <c r="F33" s="2737" t="s">
        <v>204</v>
      </c>
      <c r="G33" s="2738" t="s">
        <v>2052</v>
      </c>
      <c r="H33" s="5558" t="s">
        <v>2053</v>
      </c>
      <c r="I33" s="5559"/>
    </row>
    <row r="34" spans="1:9">
      <c r="A34" s="2739"/>
      <c r="B34" s="2739"/>
      <c r="C34" s="2739"/>
      <c r="D34" s="2739"/>
      <c r="E34" s="2739"/>
      <c r="F34" s="2739"/>
      <c r="G34" s="2739"/>
      <c r="H34" s="2740" t="s">
        <v>2054</v>
      </c>
      <c r="I34" s="2740" t="s">
        <v>2055</v>
      </c>
    </row>
    <row r="35" spans="1:9">
      <c r="A35" s="2741"/>
      <c r="B35" s="2741"/>
      <c r="C35" s="2741"/>
      <c r="D35" s="2741"/>
      <c r="E35" s="2742"/>
      <c r="F35" s="2741"/>
      <c r="G35" s="2741"/>
      <c r="H35" s="2741"/>
      <c r="I35" s="2741"/>
    </row>
    <row r="36" spans="1:9">
      <c r="A36" s="2741"/>
      <c r="B36" s="2741"/>
      <c r="C36" s="2741"/>
      <c r="D36" s="2741"/>
      <c r="E36" s="2742"/>
      <c r="F36" s="2741"/>
      <c r="G36" s="2741"/>
      <c r="H36" s="2741"/>
      <c r="I36" s="2741"/>
    </row>
    <row r="37" spans="1:9">
      <c r="A37" s="2741"/>
      <c r="B37" s="2741"/>
      <c r="C37" s="2741"/>
      <c r="D37" s="2741"/>
      <c r="E37" s="2742"/>
      <c r="F37" s="2741"/>
      <c r="G37" s="2741"/>
      <c r="H37" s="2741"/>
      <c r="I37" s="2741"/>
    </row>
    <row r="38" spans="1:9">
      <c r="A38" s="2741"/>
      <c r="B38" s="2741"/>
      <c r="C38" s="2741"/>
      <c r="D38" s="2741"/>
      <c r="E38" s="2742"/>
      <c r="F38" s="2741"/>
      <c r="G38" s="2741"/>
      <c r="H38" s="2741"/>
      <c r="I38" s="2741"/>
    </row>
    <row r="39" spans="1:9">
      <c r="A39" s="2741"/>
      <c r="B39" s="2741"/>
      <c r="C39" s="2741"/>
      <c r="D39" s="2741"/>
      <c r="E39" s="2742"/>
      <c r="F39" s="2741"/>
      <c r="G39" s="2741"/>
      <c r="H39" s="2741"/>
      <c r="I39" s="2741"/>
    </row>
    <row r="40" spans="1:9">
      <c r="A40" s="2741"/>
      <c r="B40" s="2741"/>
      <c r="C40" s="2741"/>
      <c r="D40" s="2741"/>
      <c r="E40" s="2742"/>
      <c r="F40" s="2741"/>
      <c r="G40" s="2741"/>
      <c r="H40" s="2741"/>
      <c r="I40" s="2741"/>
    </row>
    <row r="41" spans="1:9">
      <c r="A41" s="2743"/>
      <c r="B41" s="2743"/>
      <c r="C41" s="2743"/>
      <c r="D41" s="2743"/>
      <c r="E41" s="2744"/>
      <c r="F41" s="2743"/>
      <c r="G41" s="2743"/>
      <c r="H41" s="2743"/>
      <c r="I41" s="2743"/>
    </row>
    <row r="42" spans="1:9">
      <c r="A42" s="2743"/>
      <c r="B42" s="2743"/>
      <c r="C42" s="2743"/>
      <c r="D42" s="2743"/>
      <c r="E42" s="2744"/>
      <c r="F42" s="2743"/>
      <c r="G42" s="2743"/>
      <c r="H42" s="2743"/>
      <c r="I42" s="2743"/>
    </row>
    <row r="43" spans="1:9">
      <c r="A43" s="2743"/>
      <c r="B43" s="2743"/>
      <c r="C43" s="2743"/>
      <c r="D43" s="2743"/>
      <c r="E43" s="2744"/>
      <c r="F43" s="2743"/>
      <c r="G43" s="2743"/>
      <c r="H43" s="2743"/>
      <c r="I43" s="2743"/>
    </row>
    <row r="44" spans="1:9">
      <c r="A44" s="2743"/>
      <c r="B44" s="2743"/>
      <c r="C44" s="2743"/>
      <c r="D44" s="2743"/>
      <c r="E44" s="2744"/>
      <c r="F44" s="2743"/>
      <c r="G44" s="2743"/>
      <c r="H44" s="2743"/>
      <c r="I44" s="2743"/>
    </row>
    <row r="45" spans="1:9">
      <c r="A45" s="2743"/>
      <c r="B45" s="2743"/>
      <c r="C45" s="2743"/>
      <c r="D45" s="2743"/>
      <c r="E45" s="2744"/>
      <c r="F45" s="2743"/>
      <c r="G45" s="2743"/>
      <c r="H45" s="2743"/>
      <c r="I45" s="2743"/>
    </row>
    <row r="46" spans="1:9">
      <c r="A46" s="2743"/>
      <c r="B46" s="2743"/>
      <c r="C46" s="2743"/>
      <c r="D46" s="2743"/>
      <c r="E46" s="2744"/>
      <c r="F46" s="2743"/>
      <c r="G46" s="2743"/>
      <c r="H46" s="2743"/>
      <c r="I46" s="2743"/>
    </row>
    <row r="47" spans="1:9">
      <c r="A47" s="2743"/>
      <c r="B47" s="2743"/>
      <c r="C47" s="2743"/>
      <c r="D47" s="2743"/>
      <c r="E47" s="2744"/>
      <c r="F47" s="2743"/>
      <c r="G47" s="2743"/>
      <c r="H47" s="2743"/>
      <c r="I47" s="2743"/>
    </row>
    <row r="48" spans="1:9">
      <c r="A48" s="2743"/>
      <c r="B48" s="2743"/>
      <c r="C48" s="2743"/>
      <c r="D48" s="2743"/>
      <c r="E48" s="2744"/>
      <c r="F48" s="2743"/>
      <c r="G48" s="2743"/>
      <c r="H48" s="2743"/>
      <c r="I48" s="2743"/>
    </row>
    <row r="49" spans="1:9">
      <c r="A49" s="2743"/>
      <c r="B49" s="2743"/>
      <c r="C49" s="2743"/>
      <c r="D49" s="2743"/>
      <c r="E49" s="2744"/>
      <c r="F49" s="2743"/>
      <c r="G49" s="2743"/>
      <c r="H49" s="2743"/>
      <c r="I49" s="2743"/>
    </row>
    <row r="50" spans="1:9">
      <c r="A50" s="2743"/>
      <c r="B50" s="2743"/>
      <c r="C50" s="2745"/>
      <c r="D50" s="2745"/>
      <c r="E50" s="2746"/>
      <c r="F50" s="2745"/>
      <c r="G50" s="2745"/>
      <c r="H50" s="2745"/>
      <c r="I50" s="2745"/>
    </row>
    <row r="51" spans="1:9" ht="16" thickBot="1">
      <c r="A51" s="2747"/>
      <c r="B51" s="2747"/>
      <c r="C51" s="2747"/>
      <c r="D51" s="2747"/>
      <c r="E51" s="2748"/>
      <c r="F51" s="2747"/>
      <c r="G51" s="2747"/>
      <c r="H51" s="2747"/>
      <c r="I51" s="2747"/>
    </row>
    <row r="52" spans="1:9" ht="16" thickTop="1">
      <c r="A52" s="2720"/>
      <c r="B52" s="2720"/>
      <c r="C52" s="2720"/>
      <c r="D52" s="2720"/>
      <c r="E52" s="2720"/>
      <c r="F52" s="2720"/>
      <c r="G52" s="2720"/>
      <c r="H52" s="2720"/>
      <c r="I52" s="2721"/>
    </row>
    <row r="53" spans="1:9">
      <c r="A53" s="2720"/>
      <c r="B53" s="2720"/>
      <c r="C53" s="2720"/>
      <c r="D53" s="2720"/>
      <c r="E53" s="2720"/>
      <c r="F53" s="2720"/>
      <c r="G53" s="2720"/>
      <c r="H53" s="2720"/>
      <c r="I53" s="2720"/>
    </row>
    <row r="54" spans="1:9">
      <c r="A54" s="2749" t="s">
        <v>211</v>
      </c>
      <c r="B54" s="2750"/>
      <c r="C54" s="2751"/>
      <c r="D54" s="2751"/>
      <c r="E54" s="2751"/>
      <c r="F54" s="2720"/>
      <c r="G54" s="2720"/>
      <c r="H54" s="2720"/>
      <c r="I54" s="2721"/>
    </row>
    <row r="55" spans="1:9">
      <c r="A55" s="2749" t="s">
        <v>212</v>
      </c>
      <c r="B55" s="2750"/>
      <c r="C55" s="2752"/>
      <c r="D55" s="2753"/>
      <c r="E55" s="2753"/>
      <c r="F55" s="2720"/>
      <c r="G55" s="2720"/>
      <c r="H55" s="2720"/>
      <c r="I55" s="2721"/>
    </row>
    <row r="56" spans="1:9">
      <c r="A56" s="1506"/>
      <c r="B56" s="1506" t="s">
        <v>213</v>
      </c>
      <c r="C56" s="2754"/>
      <c r="D56" s="2751"/>
      <c r="E56" s="2753"/>
      <c r="F56" s="2720"/>
      <c r="G56" s="2720"/>
      <c r="H56" s="2720"/>
      <c r="I56" s="2721"/>
    </row>
    <row r="57" spans="1:9">
      <c r="A57" s="1506"/>
      <c r="B57" s="1506"/>
      <c r="C57" s="2752"/>
      <c r="D57" s="2728" t="s">
        <v>123</v>
      </c>
      <c r="E57" s="2755"/>
      <c r="F57" s="2720"/>
      <c r="G57" s="2720"/>
      <c r="H57" s="2720"/>
      <c r="I57" s="2721"/>
    </row>
    <row r="58" spans="1:9">
      <c r="A58" s="1506"/>
      <c r="B58" s="1506"/>
      <c r="C58" s="2752"/>
      <c r="D58" s="2751"/>
      <c r="E58" s="2753"/>
      <c r="F58" s="2720"/>
      <c r="G58" s="2720"/>
      <c r="H58" s="2720"/>
      <c r="I58" s="2721"/>
    </row>
    <row r="59" spans="1:9">
      <c r="A59" s="1506"/>
      <c r="B59" s="1506"/>
      <c r="C59" s="2752"/>
      <c r="D59" s="2751"/>
      <c r="E59" s="2751"/>
      <c r="F59" s="2720"/>
      <c r="G59" s="2720"/>
      <c r="H59" s="2720"/>
      <c r="I59" s="2721"/>
    </row>
    <row r="60" spans="1:9">
      <c r="A60" s="1506"/>
      <c r="B60" s="1506" t="s">
        <v>214</v>
      </c>
      <c r="C60" s="2752"/>
      <c r="D60" s="2751"/>
      <c r="E60" s="2756"/>
      <c r="F60" s="2720"/>
      <c r="G60" s="2720"/>
      <c r="H60" s="2720"/>
      <c r="I60" s="2721"/>
    </row>
    <row r="61" spans="1:9">
      <c r="A61" s="1506"/>
      <c r="B61" s="1506" t="s">
        <v>215</v>
      </c>
      <c r="C61" s="2752"/>
      <c r="D61" s="2751"/>
      <c r="E61" s="2756"/>
      <c r="F61" s="2720"/>
      <c r="G61" s="2720"/>
      <c r="H61" s="2720"/>
      <c r="I61" s="2721"/>
    </row>
    <row r="62" spans="1:9">
      <c r="A62" s="1506"/>
      <c r="B62" s="1506" t="s">
        <v>216</v>
      </c>
      <c r="C62" s="2752"/>
      <c r="D62" s="2751"/>
      <c r="E62" s="2753"/>
      <c r="F62" s="2720"/>
      <c r="G62" s="2720"/>
      <c r="H62" s="2720"/>
      <c r="I62" s="2721"/>
    </row>
    <row r="63" spans="1:9">
      <c r="A63" s="2720"/>
      <c r="B63" s="2720"/>
      <c r="C63" s="2720"/>
      <c r="D63" s="2720"/>
      <c r="E63" s="2720"/>
      <c r="F63" s="2720"/>
      <c r="G63" s="2720"/>
      <c r="H63" s="2720"/>
      <c r="I63" s="2720"/>
    </row>
    <row r="64" spans="1:9">
      <c r="A64" s="2720"/>
      <c r="B64" s="2720"/>
      <c r="C64" s="2720"/>
      <c r="D64" s="2720"/>
      <c r="E64" s="2720"/>
      <c r="F64" s="2720"/>
      <c r="G64" s="2720"/>
      <c r="H64" s="2720"/>
      <c r="I64" s="2720"/>
    </row>
    <row r="65" spans="1:9">
      <c r="A65" s="2757" t="s">
        <v>217</v>
      </c>
      <c r="B65" s="2758"/>
      <c r="C65" s="2751"/>
      <c r="D65" s="2751"/>
      <c r="E65" s="2751"/>
      <c r="F65" s="2759"/>
      <c r="G65" s="2720"/>
      <c r="H65" s="2720"/>
      <c r="I65" s="2721"/>
    </row>
    <row r="66" spans="1:9">
      <c r="A66" s="2760" t="s">
        <v>218</v>
      </c>
      <c r="B66" s="2758"/>
      <c r="C66" s="2759"/>
      <c r="D66" s="2759"/>
      <c r="E66" s="2759"/>
      <c r="F66" s="2759"/>
      <c r="G66" s="2720"/>
      <c r="H66" s="2720"/>
      <c r="I66" s="2721"/>
    </row>
    <row r="67" spans="1:9">
      <c r="A67" s="2760" t="s">
        <v>219</v>
      </c>
      <c r="B67" s="2758"/>
      <c r="C67" s="2759"/>
      <c r="D67" s="2759"/>
      <c r="E67" s="2759"/>
      <c r="F67" s="2759"/>
      <c r="G67" s="2720"/>
      <c r="H67" s="2720"/>
      <c r="I67" s="2721"/>
    </row>
    <row r="68" spans="1:9">
      <c r="A68" s="2760" t="s">
        <v>220</v>
      </c>
      <c r="B68" s="2758"/>
      <c r="C68" s="2759"/>
      <c r="D68" s="2759"/>
      <c r="E68" s="2759"/>
      <c r="F68" s="2759"/>
      <c r="G68" s="2720"/>
      <c r="H68" s="2720"/>
      <c r="I68" s="2721"/>
    </row>
    <row r="69" spans="1:9">
      <c r="A69" s="2760" t="s">
        <v>221</v>
      </c>
      <c r="B69" s="2758"/>
      <c r="C69" s="2759"/>
      <c r="D69" s="2759"/>
      <c r="E69" s="2759"/>
      <c r="F69" s="2759"/>
      <c r="G69" s="2720"/>
      <c r="H69" s="2720"/>
      <c r="I69" s="2721"/>
    </row>
    <row r="70" spans="1:9">
      <c r="A70" s="2761"/>
      <c r="B70" s="2751"/>
      <c r="C70" s="2751"/>
      <c r="D70" s="2759"/>
      <c r="E70" s="2751"/>
      <c r="F70" s="2759"/>
      <c r="G70" s="2720"/>
      <c r="H70" s="2720"/>
      <c r="I70" s="2721"/>
    </row>
    <row r="71" spans="1:9">
      <c r="A71" s="1506"/>
      <c r="B71" s="1506" t="s">
        <v>222</v>
      </c>
      <c r="C71" s="2752"/>
      <c r="D71" s="2759"/>
      <c r="E71" s="2753"/>
      <c r="F71" s="2759"/>
      <c r="G71" s="2720"/>
      <c r="H71" s="2720"/>
      <c r="I71" s="2721"/>
    </row>
    <row r="72" spans="1:9">
      <c r="A72" s="1506"/>
      <c r="B72" s="1506" t="s">
        <v>223</v>
      </c>
      <c r="C72" s="2752"/>
      <c r="D72" s="2759"/>
      <c r="E72" s="2753"/>
      <c r="F72" s="2759"/>
      <c r="G72" s="2720"/>
      <c r="H72" s="2720"/>
      <c r="I72" s="2721"/>
    </row>
    <row r="73" spans="1:9">
      <c r="A73" s="1506"/>
      <c r="B73" s="1506" t="s">
        <v>213</v>
      </c>
      <c r="C73" s="2752"/>
      <c r="D73" s="2759"/>
      <c r="E73" s="2753"/>
      <c r="F73" s="2759"/>
      <c r="G73" s="2720"/>
      <c r="H73" s="2720"/>
      <c r="I73" s="2721"/>
    </row>
    <row r="74" spans="1:9">
      <c r="A74" s="1506"/>
      <c r="B74" s="1506"/>
      <c r="C74" s="2752"/>
      <c r="D74" s="2728" t="s">
        <v>123</v>
      </c>
      <c r="E74" s="2755"/>
      <c r="F74" s="2759"/>
      <c r="G74" s="2720"/>
      <c r="H74" s="2720"/>
      <c r="I74" s="2721"/>
    </row>
    <row r="75" spans="1:9">
      <c r="A75" s="1506"/>
      <c r="B75" s="1506"/>
      <c r="C75" s="2752"/>
      <c r="D75" s="2759"/>
      <c r="E75" s="2753"/>
      <c r="F75" s="2759"/>
      <c r="G75" s="2720"/>
      <c r="H75" s="2720"/>
      <c r="I75" s="2721"/>
    </row>
    <row r="76" spans="1:9">
      <c r="A76" s="1506"/>
      <c r="B76" s="1506"/>
      <c r="C76" s="2762"/>
      <c r="D76" s="2759"/>
      <c r="E76" s="2751"/>
      <c r="F76" s="2759"/>
      <c r="G76" s="2720"/>
      <c r="H76" s="2720"/>
      <c r="I76" s="2721"/>
    </row>
    <row r="77" spans="1:9">
      <c r="A77" s="1506"/>
      <c r="B77" s="1506" t="s">
        <v>214</v>
      </c>
      <c r="C77" s="2763"/>
      <c r="D77" s="2759"/>
      <c r="E77" s="2756"/>
      <c r="F77" s="2759"/>
      <c r="G77" s="2720"/>
      <c r="H77" s="2720"/>
      <c r="I77" s="2721"/>
    </row>
    <row r="78" spans="1:9">
      <c r="A78" s="1506"/>
      <c r="B78" s="1506" t="s">
        <v>215</v>
      </c>
      <c r="C78" s="2763"/>
      <c r="D78" s="2759"/>
      <c r="E78" s="2756"/>
      <c r="F78" s="2759"/>
      <c r="G78" s="2720"/>
      <c r="H78" s="2720"/>
      <c r="I78" s="2721"/>
    </row>
    <row r="79" spans="1:9">
      <c r="A79" s="1506"/>
      <c r="B79" s="1506" t="s">
        <v>216</v>
      </c>
      <c r="C79" s="2752"/>
      <c r="D79" s="2759"/>
      <c r="E79" s="2753"/>
      <c r="F79" s="2759"/>
      <c r="G79" s="2720"/>
      <c r="H79" s="2720"/>
      <c r="I79" s="2721"/>
    </row>
    <row r="80" spans="1:9">
      <c r="A80" s="2761"/>
      <c r="B80" s="2751"/>
      <c r="C80" s="2764"/>
      <c r="D80" s="2751"/>
      <c r="E80" s="2751"/>
      <c r="F80" s="2759"/>
      <c r="G80" s="2720"/>
      <c r="H80" s="2720"/>
      <c r="I80" s="2721"/>
    </row>
    <row r="81" spans="1:9">
      <c r="A81" s="2751"/>
      <c r="B81" s="2751"/>
      <c r="C81" s="2751"/>
      <c r="D81" s="2751"/>
      <c r="E81" s="2751"/>
      <c r="F81" s="2759"/>
      <c r="G81" s="2720"/>
      <c r="H81" s="2720"/>
      <c r="I81" s="2720"/>
    </row>
    <row r="82" spans="1:9">
      <c r="A82" s="1969" t="s">
        <v>205</v>
      </c>
      <c r="B82" s="1503"/>
      <c r="C82" s="1510"/>
      <c r="D82" s="2765"/>
      <c r="E82" s="1503"/>
      <c r="F82" s="1503"/>
      <c r="G82" s="1503"/>
      <c r="H82" s="1503"/>
      <c r="I82" s="1504"/>
    </row>
    <row r="83" spans="1:9">
      <c r="A83" s="1509"/>
      <c r="B83" s="1506" t="s">
        <v>196</v>
      </c>
      <c r="C83" s="2766"/>
      <c r="D83" s="2730"/>
      <c r="E83" s="1503"/>
      <c r="F83" s="1503"/>
      <c r="G83" s="1503"/>
      <c r="H83" s="1503"/>
      <c r="I83" s="1504"/>
    </row>
    <row r="84" spans="1:9">
      <c r="A84" s="2726"/>
      <c r="B84" s="2767"/>
      <c r="C84" s="2766"/>
      <c r="D84" s="2728" t="s">
        <v>123</v>
      </c>
      <c r="E84" s="2729"/>
      <c r="F84" s="1503"/>
      <c r="G84" s="1503"/>
      <c r="H84" s="1503"/>
      <c r="I84" s="1504"/>
    </row>
    <row r="85" spans="1:9">
      <c r="A85" s="2726"/>
      <c r="B85" s="1506"/>
      <c r="C85" s="2766"/>
      <c r="D85" s="2730"/>
      <c r="E85" s="1503"/>
      <c r="F85" s="1503"/>
      <c r="G85" s="1503"/>
      <c r="H85" s="1503"/>
      <c r="I85" s="1504"/>
    </row>
    <row r="86" spans="1:9">
      <c r="A86" s="2726"/>
      <c r="B86" s="1506" t="s">
        <v>206</v>
      </c>
      <c r="C86" s="2766"/>
      <c r="D86" s="1507"/>
      <c r="E86" s="1503"/>
      <c r="F86" s="1503"/>
      <c r="G86" s="1503"/>
      <c r="H86" s="1503"/>
      <c r="I86" s="1504"/>
    </row>
    <row r="87" spans="1:9">
      <c r="A87" s="2726"/>
      <c r="B87" s="1506" t="s">
        <v>199</v>
      </c>
      <c r="C87" s="2768"/>
      <c r="D87" s="1507"/>
      <c r="E87" s="1503"/>
      <c r="F87" s="1503"/>
      <c r="G87" s="1503"/>
      <c r="H87" s="1503"/>
      <c r="I87" s="1504"/>
    </row>
    <row r="88" spans="1:9">
      <c r="A88" s="2726"/>
      <c r="B88" s="1506" t="s">
        <v>207</v>
      </c>
      <c r="C88" s="2768"/>
      <c r="D88" s="2730"/>
      <c r="E88" s="1503"/>
      <c r="F88" s="1503"/>
      <c r="G88" s="1503"/>
      <c r="H88" s="1503"/>
      <c r="I88" s="1504"/>
    </row>
    <row r="89" spans="1:9">
      <c r="A89" s="2726"/>
      <c r="B89" s="1506" t="s">
        <v>201</v>
      </c>
      <c r="C89" s="2769"/>
      <c r="D89" s="2730"/>
      <c r="E89" s="1503"/>
      <c r="F89" s="1503"/>
      <c r="G89" s="1503"/>
      <c r="H89" s="1503"/>
      <c r="I89" s="1504"/>
    </row>
    <row r="90" spans="1:9">
      <c r="A90" s="2731"/>
      <c r="B90" s="1503"/>
      <c r="C90" s="1507"/>
      <c r="D90" s="2730"/>
      <c r="E90" s="1503"/>
      <c r="F90" s="1503"/>
      <c r="G90" s="1503"/>
      <c r="H90" s="1503"/>
      <c r="I90" s="1504"/>
    </row>
    <row r="91" spans="1:9">
      <c r="A91" s="1508"/>
      <c r="B91" s="1503"/>
      <c r="C91" s="1507"/>
      <c r="D91" s="2730"/>
      <c r="E91" s="1503"/>
      <c r="F91" s="1503"/>
      <c r="G91" s="1503"/>
      <c r="H91" s="1503"/>
      <c r="I91" s="1503"/>
    </row>
    <row r="92" spans="1:9">
      <c r="A92" s="1969" t="s">
        <v>208</v>
      </c>
      <c r="B92" s="1503"/>
      <c r="C92" s="1503"/>
      <c r="D92" s="1503"/>
      <c r="E92" s="1503"/>
      <c r="F92" s="1503"/>
      <c r="G92" s="2720"/>
      <c r="H92" s="2720"/>
      <c r="I92" s="2721"/>
    </row>
    <row r="93" spans="1:9">
      <c r="A93" s="1969" t="s">
        <v>209</v>
      </c>
      <c r="B93" s="1503"/>
      <c r="C93" s="2766"/>
      <c r="D93" s="2765"/>
      <c r="E93" s="1503"/>
      <c r="F93" s="1503"/>
      <c r="G93" s="2720"/>
      <c r="H93" s="2720"/>
      <c r="I93" s="2721"/>
    </row>
    <row r="94" spans="1:9">
      <c r="A94" s="1509"/>
      <c r="B94" s="1506" t="s">
        <v>210</v>
      </c>
      <c r="C94" s="2766"/>
      <c r="D94" s="2765"/>
      <c r="E94" s="1503"/>
      <c r="F94" s="1503"/>
      <c r="G94" s="2720"/>
      <c r="H94" s="2720"/>
      <c r="I94" s="2721"/>
    </row>
    <row r="95" spans="1:9">
      <c r="A95" s="2726"/>
      <c r="B95" s="2767" t="s">
        <v>196</v>
      </c>
      <c r="C95" s="2766"/>
      <c r="D95" s="2730"/>
      <c r="E95" s="1503"/>
      <c r="F95" s="1503"/>
      <c r="G95" s="2720"/>
      <c r="H95" s="2720"/>
      <c r="I95" s="2721"/>
    </row>
    <row r="96" spans="1:9">
      <c r="A96" s="2726"/>
      <c r="B96" s="2767"/>
      <c r="C96" s="2766"/>
      <c r="D96" s="2728" t="s">
        <v>123</v>
      </c>
      <c r="E96" s="2729"/>
      <c r="F96" s="2720"/>
      <c r="G96" s="2720"/>
      <c r="H96" s="2720"/>
      <c r="I96" s="2721"/>
    </row>
    <row r="97" spans="1:9">
      <c r="A97" s="2726"/>
      <c r="B97" s="1506"/>
      <c r="C97" s="2766"/>
      <c r="D97" s="2730"/>
      <c r="E97" s="1503"/>
      <c r="F97" s="1503"/>
      <c r="G97" s="2720"/>
      <c r="H97" s="2720"/>
      <c r="I97" s="2721"/>
    </row>
    <row r="98" spans="1:9">
      <c r="A98" s="2726"/>
      <c r="B98" s="1506" t="s">
        <v>199</v>
      </c>
      <c r="C98" s="2768"/>
      <c r="D98" s="1507"/>
      <c r="E98" s="1503"/>
      <c r="F98" s="1503"/>
      <c r="G98" s="2720"/>
      <c r="H98" s="2720"/>
      <c r="I98" s="2721"/>
    </row>
    <row r="99" spans="1:9">
      <c r="A99" s="2726"/>
      <c r="B99" s="1506" t="s">
        <v>207</v>
      </c>
      <c r="C99" s="2768"/>
      <c r="D99" s="2730"/>
      <c r="E99" s="1503"/>
      <c r="F99" s="1503"/>
      <c r="G99" s="2720"/>
      <c r="H99" s="2720"/>
      <c r="I99" s="2721"/>
    </row>
    <row r="100" spans="1:9">
      <c r="A100" s="2726"/>
      <c r="B100" s="1506" t="s">
        <v>201</v>
      </c>
      <c r="C100" s="2766"/>
      <c r="D100" s="2730"/>
      <c r="E100" s="1503"/>
      <c r="F100" s="1503"/>
      <c r="G100" s="2720"/>
      <c r="H100" s="2720"/>
      <c r="I100" s="2721"/>
    </row>
    <row r="101" spans="1:9">
      <c r="A101" s="1508"/>
      <c r="B101" s="1503"/>
      <c r="C101" s="2770"/>
      <c r="D101" s="2730"/>
      <c r="E101" s="2730"/>
      <c r="F101" s="2730"/>
      <c r="G101" s="2720"/>
      <c r="H101" s="2720"/>
      <c r="I101" s="2721"/>
    </row>
    <row r="102" spans="1:9">
      <c r="A102" s="1508"/>
      <c r="B102" s="1503"/>
      <c r="C102" s="2730"/>
      <c r="D102" s="2730"/>
      <c r="E102" s="2730"/>
      <c r="F102" s="2730"/>
      <c r="G102" s="2720"/>
      <c r="H102" s="2720"/>
      <c r="I102" s="2721"/>
    </row>
    <row r="103" spans="1:9" ht="29" thickBot="1">
      <c r="A103" s="2771" t="s">
        <v>2056</v>
      </c>
      <c r="B103" s="2720"/>
      <c r="C103" s="2720"/>
      <c r="D103" s="2720"/>
      <c r="E103" s="2720"/>
      <c r="F103" s="2720"/>
      <c r="G103" s="2720"/>
      <c r="H103" s="2720"/>
      <c r="I103" s="2721"/>
    </row>
    <row r="104" spans="1:9" ht="16" thickTop="1">
      <c r="A104" s="2738" t="s">
        <v>2047</v>
      </c>
      <c r="B104" s="2738" t="s">
        <v>2048</v>
      </c>
      <c r="C104" s="2772" t="s">
        <v>2049</v>
      </c>
      <c r="D104" s="2773"/>
      <c r="E104" s="2734"/>
      <c r="F104" s="2734"/>
      <c r="G104" s="2734"/>
      <c r="H104" s="2734"/>
      <c r="I104" s="2721"/>
    </row>
    <row r="105" spans="1:9" ht="33" customHeight="1">
      <c r="A105" s="2774"/>
      <c r="B105" s="2774"/>
      <c r="C105" s="2775"/>
      <c r="D105" s="2773"/>
      <c r="E105" s="2734"/>
      <c r="F105" s="2734"/>
      <c r="G105" s="2734"/>
      <c r="H105" s="2734"/>
      <c r="I105" s="2721"/>
    </row>
    <row r="106" spans="1:9">
      <c r="A106" s="2776"/>
      <c r="B106" s="2776"/>
      <c r="C106" s="2777"/>
      <c r="D106" s="2773"/>
      <c r="E106" s="2734"/>
      <c r="F106" s="2734"/>
      <c r="G106" s="2734"/>
      <c r="H106" s="2734"/>
      <c r="I106" s="2721"/>
    </row>
    <row r="107" spans="1:9">
      <c r="A107" s="2776"/>
      <c r="B107" s="2776"/>
      <c r="C107" s="2777"/>
      <c r="D107" s="2773"/>
      <c r="E107" s="2734"/>
      <c r="F107" s="2734"/>
      <c r="G107" s="2734"/>
      <c r="H107" s="2734"/>
      <c r="I107" s="2721"/>
    </row>
    <row r="108" spans="1:9">
      <c r="A108" s="2778"/>
      <c r="B108" s="2778"/>
      <c r="C108" s="2779"/>
      <c r="D108" s="2773"/>
      <c r="E108" s="2734"/>
      <c r="F108" s="2734"/>
      <c r="G108" s="2734"/>
      <c r="H108" s="2734"/>
      <c r="I108" s="2721"/>
    </row>
    <row r="109" spans="1:9">
      <c r="A109" s="2778"/>
      <c r="B109" s="2778"/>
      <c r="C109" s="2779"/>
      <c r="D109" s="2773"/>
      <c r="E109" s="2734"/>
      <c r="F109" s="2734"/>
      <c r="G109" s="2734"/>
      <c r="H109" s="2734"/>
      <c r="I109" s="2721"/>
    </row>
    <row r="110" spans="1:9">
      <c r="A110" s="2778"/>
      <c r="B110" s="2778"/>
      <c r="C110" s="2779"/>
      <c r="D110" s="2773"/>
      <c r="E110" s="2734"/>
      <c r="F110" s="2734"/>
      <c r="G110" s="2734"/>
      <c r="H110" s="2734"/>
      <c r="I110" s="2721"/>
    </row>
    <row r="111" spans="1:9" ht="16" thickBot="1">
      <c r="A111" s="2780"/>
      <c r="B111" s="2780"/>
      <c r="C111" s="2781"/>
      <c r="D111" s="2773"/>
      <c r="E111" s="2734"/>
      <c r="F111" s="2734"/>
      <c r="G111" s="2734"/>
      <c r="H111" s="2734"/>
      <c r="I111" s="2721"/>
    </row>
    <row r="112" spans="1:9" ht="16" thickTop="1">
      <c r="A112" s="2720"/>
      <c r="B112" s="2720"/>
      <c r="C112" s="2720"/>
      <c r="D112" s="2720"/>
      <c r="E112" s="2720"/>
      <c r="F112" s="2720"/>
      <c r="G112" s="2720"/>
      <c r="H112" s="2720"/>
      <c r="I112" s="2721"/>
    </row>
    <row r="113" spans="1:9">
      <c r="A113" s="2720"/>
      <c r="B113" s="2720"/>
      <c r="C113" s="2720"/>
      <c r="D113" s="2720"/>
      <c r="E113" s="2720"/>
      <c r="F113" s="2720"/>
      <c r="G113" s="2720"/>
      <c r="H113" s="2720"/>
      <c r="I113" s="2720"/>
    </row>
    <row r="114" spans="1:9" ht="28.5" thickBot="1">
      <c r="A114" s="2782" t="s">
        <v>2057</v>
      </c>
      <c r="B114" s="2783"/>
      <c r="C114" s="2783"/>
      <c r="D114" s="2783"/>
      <c r="E114" s="2720"/>
      <c r="F114" s="2720"/>
      <c r="G114" s="2720"/>
      <c r="H114" s="2720"/>
      <c r="I114" s="2721"/>
    </row>
    <row r="115" spans="1:9" ht="16" thickTop="1">
      <c r="A115" s="2784"/>
      <c r="B115" s="5558" t="s">
        <v>396</v>
      </c>
      <c r="C115" s="5562"/>
      <c r="D115" s="2783"/>
      <c r="E115" s="2720"/>
      <c r="F115" s="2720"/>
      <c r="G115" s="2720"/>
      <c r="H115" s="2720"/>
      <c r="I115" s="2721"/>
    </row>
    <row r="116" spans="1:9" ht="32.15" customHeight="1">
      <c r="A116" s="2785">
        <v>1</v>
      </c>
      <c r="B116" s="5563"/>
      <c r="C116" s="5564"/>
      <c r="D116" s="2720"/>
      <c r="E116" s="2720"/>
      <c r="F116" s="2720"/>
      <c r="G116" s="2720"/>
      <c r="H116" s="2720"/>
      <c r="I116" s="2721"/>
    </row>
    <row r="117" spans="1:9">
      <c r="A117" s="2785">
        <v>2</v>
      </c>
      <c r="B117" s="5560"/>
      <c r="C117" s="5561"/>
      <c r="D117" s="2720"/>
      <c r="E117" s="2720"/>
      <c r="F117" s="2720"/>
      <c r="G117" s="2720"/>
      <c r="H117" s="2720"/>
      <c r="I117" s="2721"/>
    </row>
    <row r="118" spans="1:9">
      <c r="A118" s="2785">
        <v>3</v>
      </c>
      <c r="B118" s="5560"/>
      <c r="C118" s="5561"/>
      <c r="D118" s="2720"/>
      <c r="E118" s="2720"/>
      <c r="F118" s="2720"/>
      <c r="G118" s="2720"/>
      <c r="H118" s="2720"/>
      <c r="I118" s="2721"/>
    </row>
    <row r="119" spans="1:9">
      <c r="A119" s="2785">
        <v>4</v>
      </c>
      <c r="B119" s="5560"/>
      <c r="C119" s="5561"/>
      <c r="D119" s="2720"/>
      <c r="E119" s="2720"/>
      <c r="F119" s="2720"/>
      <c r="G119" s="2720"/>
      <c r="H119" s="2720"/>
      <c r="I119" s="2721"/>
    </row>
    <row r="120" spans="1:9">
      <c r="A120" s="2785">
        <v>5</v>
      </c>
      <c r="B120" s="5560"/>
      <c r="C120" s="5561"/>
      <c r="D120" s="2720"/>
      <c r="E120" s="2720"/>
      <c r="F120" s="2720"/>
      <c r="G120" s="2720"/>
      <c r="H120" s="2720"/>
      <c r="I120" s="2721"/>
    </row>
    <row r="121" spans="1:9">
      <c r="A121" s="2785">
        <v>6</v>
      </c>
      <c r="B121" s="5560"/>
      <c r="C121" s="5561"/>
      <c r="D121" s="2720"/>
      <c r="E121" s="2720"/>
      <c r="F121" s="2720"/>
      <c r="G121" s="2720"/>
      <c r="H121" s="2720"/>
      <c r="I121" s="2721"/>
    </row>
    <row r="122" spans="1:9">
      <c r="A122" s="2785">
        <v>7</v>
      </c>
      <c r="B122" s="5560"/>
      <c r="C122" s="5561"/>
      <c r="D122" s="2720"/>
      <c r="E122" s="2720"/>
      <c r="F122" s="2720"/>
      <c r="G122" s="2720"/>
      <c r="H122" s="2720"/>
      <c r="I122" s="2721"/>
    </row>
    <row r="123" spans="1:9">
      <c r="A123" s="2785">
        <v>8</v>
      </c>
      <c r="B123" s="5560"/>
      <c r="C123" s="5561"/>
      <c r="D123" s="2720"/>
      <c r="E123" s="2720"/>
      <c r="F123" s="2720"/>
      <c r="G123" s="2720"/>
      <c r="H123" s="2720"/>
      <c r="I123" s="2721"/>
    </row>
    <row r="124" spans="1:9">
      <c r="A124" s="2785">
        <v>9</v>
      </c>
      <c r="B124" s="5560"/>
      <c r="C124" s="5561"/>
      <c r="D124" s="2720"/>
      <c r="E124" s="2720"/>
      <c r="F124" s="2720"/>
      <c r="G124" s="2720"/>
      <c r="H124" s="2720"/>
      <c r="I124" s="2721"/>
    </row>
    <row r="125" spans="1:9" ht="16" thickBot="1">
      <c r="A125" s="2786">
        <v>10</v>
      </c>
      <c r="B125" s="5565"/>
      <c r="C125" s="5566"/>
      <c r="D125" s="2720"/>
      <c r="E125" s="2720"/>
      <c r="F125" s="2720"/>
      <c r="G125" s="2720"/>
      <c r="H125" s="2720"/>
      <c r="I125" s="2721"/>
    </row>
    <row r="126" spans="1:9" ht="16" thickTop="1">
      <c r="A126" s="2720"/>
      <c r="B126" s="2720"/>
      <c r="C126" s="2720"/>
      <c r="D126" s="2720"/>
      <c r="E126" s="2720"/>
      <c r="F126" s="2720"/>
      <c r="G126" s="2720"/>
      <c r="H126" s="2720"/>
      <c r="I126" s="2721"/>
    </row>
    <row r="127" spans="1:9">
      <c r="A127" s="2720"/>
      <c r="B127" s="2720"/>
      <c r="C127" s="2720"/>
      <c r="D127" s="2720"/>
      <c r="E127" s="2720"/>
      <c r="F127" s="2720"/>
      <c r="G127" s="2720"/>
      <c r="H127" s="2720"/>
      <c r="I127" s="2720"/>
    </row>
    <row r="128" spans="1:9" ht="16" thickBot="1">
      <c r="A128" s="2787" t="s">
        <v>2060</v>
      </c>
      <c r="B128" s="2720"/>
      <c r="C128" s="2720"/>
      <c r="D128" s="2720"/>
      <c r="E128" s="2720"/>
      <c r="F128" s="2720"/>
      <c r="G128" s="2720"/>
      <c r="H128" s="2720"/>
      <c r="I128" s="2721"/>
    </row>
    <row r="129" spans="1:9" ht="16" thickTop="1">
      <c r="A129" s="2788"/>
      <c r="B129" s="2737" t="s">
        <v>2047</v>
      </c>
      <c r="C129" s="2737" t="s">
        <v>2048</v>
      </c>
      <c r="D129" s="2789" t="s">
        <v>2049</v>
      </c>
      <c r="E129" s="2734"/>
      <c r="F129" s="2734"/>
      <c r="G129" s="2734"/>
      <c r="H129" s="2734"/>
      <c r="I129" s="2721"/>
    </row>
    <row r="130" spans="1:9" ht="23.65" customHeight="1">
      <c r="A130" s="2785">
        <v>1</v>
      </c>
      <c r="B130" s="2790"/>
      <c r="C130" s="2790"/>
      <c r="D130" s="2791"/>
      <c r="E130" s="2734"/>
      <c r="F130" s="2734"/>
      <c r="G130" s="2734"/>
      <c r="H130" s="2734"/>
      <c r="I130" s="2721"/>
    </row>
    <row r="131" spans="1:9">
      <c r="A131" s="2785">
        <v>2</v>
      </c>
      <c r="B131" s="2792"/>
      <c r="C131" s="2792"/>
      <c r="D131" s="2793"/>
      <c r="E131" s="2734"/>
      <c r="F131" s="2734"/>
      <c r="G131" s="2734"/>
      <c r="H131" s="2734"/>
      <c r="I131" s="2721"/>
    </row>
    <row r="132" spans="1:9">
      <c r="A132" s="2785">
        <v>3</v>
      </c>
      <c r="B132" s="2792"/>
      <c r="C132" s="2792"/>
      <c r="D132" s="2793"/>
      <c r="E132" s="2734"/>
      <c r="F132" s="2734"/>
      <c r="G132" s="2734"/>
      <c r="H132" s="2734"/>
      <c r="I132" s="2721"/>
    </row>
    <row r="133" spans="1:9">
      <c r="A133" s="2785">
        <v>4</v>
      </c>
      <c r="B133" s="2792"/>
      <c r="C133" s="2792"/>
      <c r="D133" s="2793"/>
      <c r="E133" s="2734"/>
      <c r="F133" s="2734"/>
      <c r="G133" s="2734"/>
      <c r="H133" s="2734"/>
      <c r="I133" s="2721"/>
    </row>
    <row r="134" spans="1:9">
      <c r="A134" s="2785">
        <v>5</v>
      </c>
      <c r="B134" s="2792"/>
      <c r="C134" s="2792"/>
      <c r="D134" s="2793"/>
      <c r="E134" s="2734"/>
      <c r="F134" s="2734"/>
      <c r="G134" s="2734"/>
      <c r="H134" s="2734"/>
      <c r="I134" s="2721"/>
    </row>
    <row r="135" spans="1:9">
      <c r="A135" s="2785">
        <v>6</v>
      </c>
      <c r="B135" s="2792"/>
      <c r="C135" s="2792"/>
      <c r="D135" s="2793"/>
      <c r="E135" s="2734"/>
      <c r="F135" s="2734"/>
      <c r="G135" s="2734"/>
      <c r="H135" s="2734"/>
      <c r="I135" s="2721"/>
    </row>
    <row r="136" spans="1:9">
      <c r="A136" s="2785">
        <v>7</v>
      </c>
      <c r="B136" s="2792"/>
      <c r="C136" s="2792"/>
      <c r="D136" s="2793"/>
      <c r="E136" s="2734"/>
      <c r="F136" s="2734"/>
      <c r="G136" s="2734"/>
      <c r="H136" s="2734"/>
      <c r="I136" s="2721"/>
    </row>
    <row r="137" spans="1:9">
      <c r="A137" s="2785">
        <v>8</v>
      </c>
      <c r="B137" s="2792"/>
      <c r="C137" s="2792"/>
      <c r="D137" s="2793"/>
      <c r="E137" s="2734"/>
      <c r="F137" s="2734"/>
      <c r="G137" s="2734"/>
      <c r="H137" s="2734"/>
      <c r="I137" s="2721"/>
    </row>
    <row r="138" spans="1:9">
      <c r="A138" s="2785">
        <v>9</v>
      </c>
      <c r="B138" s="2792"/>
      <c r="C138" s="2792"/>
      <c r="D138" s="2793"/>
      <c r="E138" s="2734"/>
      <c r="F138" s="2734"/>
      <c r="G138" s="2734"/>
      <c r="H138" s="2734"/>
      <c r="I138" s="2721"/>
    </row>
    <row r="139" spans="1:9">
      <c r="A139" s="2785">
        <v>10</v>
      </c>
      <c r="B139" s="2792"/>
      <c r="C139" s="2792"/>
      <c r="D139" s="2793"/>
      <c r="E139" s="2734"/>
      <c r="F139" s="2734"/>
      <c r="G139" s="2734"/>
      <c r="H139" s="2734"/>
      <c r="I139" s="2721"/>
    </row>
    <row r="140" spans="1:9">
      <c r="A140" s="2785">
        <v>11</v>
      </c>
      <c r="B140" s="2792"/>
      <c r="C140" s="2792"/>
      <c r="D140" s="2793"/>
      <c r="E140" s="2734"/>
      <c r="F140" s="2734"/>
      <c r="G140" s="2734"/>
      <c r="H140" s="2734"/>
      <c r="I140" s="2721"/>
    </row>
    <row r="141" spans="1:9">
      <c r="A141" s="2785">
        <v>12</v>
      </c>
      <c r="B141" s="2792"/>
      <c r="C141" s="2792"/>
      <c r="D141" s="2793"/>
      <c r="E141" s="2734"/>
      <c r="F141" s="2734"/>
      <c r="G141" s="2734"/>
      <c r="H141" s="2734"/>
      <c r="I141" s="2721"/>
    </row>
    <row r="142" spans="1:9">
      <c r="A142" s="2785">
        <v>13</v>
      </c>
      <c r="B142" s="2792"/>
      <c r="C142" s="2792"/>
      <c r="D142" s="2793"/>
      <c r="E142" s="2734"/>
      <c r="F142" s="2734"/>
      <c r="G142" s="2734"/>
      <c r="H142" s="2734"/>
      <c r="I142" s="2721"/>
    </row>
    <row r="143" spans="1:9">
      <c r="A143" s="2785">
        <v>14</v>
      </c>
      <c r="B143" s="2792"/>
      <c r="C143" s="2792"/>
      <c r="D143" s="2793"/>
      <c r="E143" s="2734"/>
      <c r="F143" s="2734"/>
      <c r="G143" s="2734"/>
      <c r="H143" s="2734"/>
      <c r="I143" s="2721"/>
    </row>
    <row r="144" spans="1:9">
      <c r="A144" s="2785">
        <v>15</v>
      </c>
      <c r="B144" s="2792"/>
      <c r="C144" s="2792"/>
      <c r="D144" s="2793"/>
      <c r="E144" s="2734"/>
      <c r="F144" s="2734"/>
      <c r="G144" s="2734"/>
      <c r="H144" s="2734"/>
      <c r="I144" s="2721"/>
    </row>
    <row r="145" spans="1:9">
      <c r="A145" s="2785">
        <v>16</v>
      </c>
      <c r="B145" s="2792"/>
      <c r="C145" s="2792"/>
      <c r="D145" s="2793"/>
      <c r="E145" s="2734"/>
      <c r="F145" s="2734"/>
      <c r="G145" s="2734"/>
      <c r="H145" s="2734"/>
      <c r="I145" s="2721"/>
    </row>
    <row r="146" spans="1:9">
      <c r="A146" s="2785">
        <v>17</v>
      </c>
      <c r="B146" s="2792"/>
      <c r="C146" s="2792"/>
      <c r="D146" s="2793"/>
      <c r="E146" s="2734"/>
      <c r="F146" s="2734"/>
      <c r="G146" s="2734"/>
      <c r="H146" s="2734"/>
      <c r="I146" s="2721"/>
    </row>
    <row r="147" spans="1:9">
      <c r="A147" s="2785">
        <v>18</v>
      </c>
      <c r="B147" s="2794"/>
      <c r="C147" s="2794"/>
      <c r="D147" s="2795"/>
      <c r="E147" s="2734"/>
      <c r="F147" s="2734"/>
      <c r="G147" s="2734"/>
      <c r="H147" s="2734"/>
      <c r="I147" s="2721"/>
    </row>
    <row r="148" spans="1:9">
      <c r="A148" s="2785">
        <v>19</v>
      </c>
      <c r="B148" s="2794"/>
      <c r="C148" s="2794"/>
      <c r="D148" s="2795"/>
      <c r="E148" s="2734"/>
      <c r="F148" s="2734"/>
      <c r="G148" s="2734"/>
      <c r="H148" s="2734"/>
      <c r="I148" s="2721"/>
    </row>
    <row r="149" spans="1:9" ht="16" thickBot="1">
      <c r="A149" s="2786">
        <v>20</v>
      </c>
      <c r="B149" s="2796"/>
      <c r="C149" s="2796"/>
      <c r="D149" s="2797"/>
      <c r="E149" s="2734"/>
      <c r="F149" s="2734"/>
      <c r="G149" s="2734"/>
      <c r="H149" s="2734"/>
      <c r="I149" s="2721"/>
    </row>
    <row r="150" spans="1:9" ht="16" thickTop="1">
      <c r="A150" s="2720"/>
      <c r="B150" s="2720"/>
      <c r="C150" s="2720"/>
      <c r="D150" s="2720"/>
      <c r="E150" s="2720"/>
      <c r="F150" s="2720"/>
      <c r="G150" s="2720"/>
      <c r="H150" s="2720"/>
      <c r="I150" s="2721"/>
    </row>
    <row r="151" spans="1:9">
      <c r="A151" s="2720"/>
      <c r="B151" s="2720"/>
      <c r="C151" s="2720"/>
      <c r="D151" s="2720"/>
      <c r="E151" s="2720"/>
      <c r="F151" s="2720"/>
      <c r="G151" s="2720"/>
      <c r="H151" s="2720"/>
      <c r="I151" s="2720"/>
    </row>
    <row r="152" spans="1:9" ht="16" thickBot="1">
      <c r="A152" s="2798" t="s">
        <v>2059</v>
      </c>
      <c r="B152" s="2720"/>
      <c r="C152" s="2720"/>
      <c r="D152" s="2720"/>
      <c r="E152" s="2720"/>
      <c r="F152" s="2720"/>
      <c r="G152" s="2720"/>
      <c r="H152" s="2720"/>
      <c r="I152" s="2721"/>
    </row>
    <row r="153" spans="1:9" ht="16" thickTop="1">
      <c r="A153" s="2799"/>
      <c r="B153" s="2800" t="s">
        <v>396</v>
      </c>
      <c r="C153" s="2800" t="s">
        <v>204</v>
      </c>
      <c r="D153" s="2801" t="s">
        <v>2058</v>
      </c>
      <c r="E153" s="2734"/>
      <c r="F153" s="2734"/>
      <c r="G153" s="2734"/>
      <c r="H153" s="2734"/>
      <c r="I153" s="2721"/>
    </row>
    <row r="154" spans="1:9" ht="20.149999999999999" customHeight="1">
      <c r="A154" s="2785">
        <v>1</v>
      </c>
      <c r="B154" s="2741"/>
      <c r="C154" s="2741"/>
      <c r="D154" s="2802"/>
      <c r="E154" s="2734"/>
      <c r="F154" s="2734"/>
      <c r="G154" s="2734"/>
      <c r="H154" s="2734"/>
      <c r="I154" s="2721"/>
    </row>
    <row r="155" spans="1:9">
      <c r="A155" s="2785">
        <v>2</v>
      </c>
      <c r="B155" s="2741"/>
      <c r="C155" s="2741"/>
      <c r="D155" s="2802"/>
      <c r="E155" s="2734"/>
      <c r="F155" s="2734"/>
      <c r="G155" s="2734"/>
      <c r="H155" s="2734"/>
      <c r="I155" s="2721"/>
    </row>
    <row r="156" spans="1:9">
      <c r="A156" s="2785">
        <v>3</v>
      </c>
      <c r="B156" s="2741"/>
      <c r="C156" s="2741"/>
      <c r="D156" s="2802"/>
      <c r="E156" s="2734"/>
      <c r="F156" s="2734"/>
      <c r="G156" s="2734"/>
      <c r="H156" s="2734"/>
      <c r="I156" s="2721"/>
    </row>
    <row r="157" spans="1:9">
      <c r="A157" s="2785">
        <v>4</v>
      </c>
      <c r="B157" s="2741"/>
      <c r="C157" s="2741"/>
      <c r="D157" s="2802"/>
      <c r="E157" s="2734"/>
      <c r="F157" s="2734"/>
      <c r="G157" s="2734"/>
      <c r="H157" s="2734"/>
      <c r="I157" s="2721"/>
    </row>
    <row r="158" spans="1:9">
      <c r="A158" s="2785">
        <v>5</v>
      </c>
      <c r="B158" s="2741"/>
      <c r="C158" s="2741"/>
      <c r="D158" s="2802"/>
      <c r="E158" s="2734"/>
      <c r="F158" s="2734"/>
      <c r="G158" s="2734"/>
      <c r="H158" s="2734"/>
      <c r="I158" s="2721"/>
    </row>
    <row r="159" spans="1:9">
      <c r="A159" s="2785">
        <v>6</v>
      </c>
      <c r="B159" s="2741"/>
      <c r="C159" s="2741"/>
      <c r="D159" s="2802"/>
      <c r="E159" s="2734"/>
      <c r="F159" s="2734"/>
      <c r="G159" s="2734"/>
      <c r="H159" s="2734"/>
      <c r="I159" s="2721"/>
    </row>
    <row r="160" spans="1:9">
      <c r="A160" s="2785">
        <v>7</v>
      </c>
      <c r="B160" s="2741"/>
      <c r="C160" s="2741"/>
      <c r="D160" s="2802"/>
      <c r="E160" s="2734"/>
      <c r="F160" s="2734"/>
      <c r="G160" s="2734"/>
      <c r="H160" s="2734"/>
      <c r="I160" s="2721"/>
    </row>
    <row r="161" spans="1:9">
      <c r="A161" s="2785">
        <v>8</v>
      </c>
      <c r="B161" s="2741"/>
      <c r="C161" s="2741"/>
      <c r="D161" s="2802"/>
      <c r="E161" s="2734"/>
      <c r="F161" s="2734"/>
      <c r="G161" s="2734"/>
      <c r="H161" s="2734"/>
      <c r="I161" s="2721"/>
    </row>
    <row r="162" spans="1:9">
      <c r="A162" s="2785">
        <v>9</v>
      </c>
      <c r="B162" s="2741"/>
      <c r="C162" s="2741"/>
      <c r="D162" s="2802"/>
      <c r="E162" s="2734"/>
      <c r="F162" s="2734"/>
      <c r="G162" s="2734"/>
      <c r="H162" s="2734"/>
      <c r="I162" s="2721"/>
    </row>
    <row r="163" spans="1:9">
      <c r="A163" s="2785">
        <v>10</v>
      </c>
      <c r="B163" s="2741"/>
      <c r="C163" s="2741"/>
      <c r="D163" s="2802"/>
      <c r="E163" s="2734"/>
      <c r="F163" s="2734"/>
      <c r="G163" s="2734"/>
      <c r="H163" s="2734"/>
      <c r="I163" s="2721"/>
    </row>
    <row r="164" spans="1:9">
      <c r="A164" s="2785">
        <v>11</v>
      </c>
      <c r="B164" s="2741"/>
      <c r="C164" s="2741"/>
      <c r="D164" s="2802"/>
      <c r="E164" s="2734"/>
      <c r="F164" s="2734"/>
      <c r="G164" s="2734"/>
      <c r="H164" s="2734"/>
      <c r="I164" s="2721"/>
    </row>
    <row r="165" spans="1:9">
      <c r="A165" s="2785">
        <v>12</v>
      </c>
      <c r="B165" s="2741"/>
      <c r="C165" s="2741"/>
      <c r="D165" s="2802"/>
      <c r="E165" s="2734"/>
      <c r="F165" s="2734"/>
      <c r="G165" s="2734"/>
      <c r="H165" s="2734"/>
      <c r="I165" s="2721"/>
    </row>
    <row r="166" spans="1:9">
      <c r="A166" s="2785">
        <v>13</v>
      </c>
      <c r="B166" s="2741"/>
      <c r="C166" s="2741"/>
      <c r="D166" s="2802"/>
      <c r="E166" s="2734"/>
      <c r="F166" s="2734"/>
      <c r="G166" s="2734"/>
      <c r="H166" s="2734"/>
      <c r="I166" s="2721"/>
    </row>
    <row r="167" spans="1:9">
      <c r="A167" s="2785">
        <v>14</v>
      </c>
      <c r="B167" s="2741"/>
      <c r="C167" s="2741"/>
      <c r="D167" s="2802"/>
      <c r="E167" s="2734"/>
      <c r="F167" s="2734"/>
      <c r="G167" s="2734"/>
      <c r="H167" s="2734"/>
      <c r="I167" s="2721"/>
    </row>
    <row r="168" spans="1:9" ht="16" thickBot="1">
      <c r="A168" s="2786">
        <v>15</v>
      </c>
      <c r="B168" s="2747"/>
      <c r="C168" s="2747"/>
      <c r="D168" s="2803"/>
      <c r="E168" s="2734"/>
      <c r="F168" s="2734"/>
      <c r="G168" s="2734"/>
      <c r="H168" s="2734"/>
      <c r="I168" s="2721"/>
    </row>
    <row r="169" spans="1:9" ht="16" thickTop="1">
      <c r="A169" s="1971"/>
      <c r="B169" s="2804"/>
      <c r="C169" s="2804"/>
      <c r="D169" s="2804"/>
      <c r="E169" s="2734"/>
      <c r="F169" s="2734"/>
      <c r="G169" s="2734"/>
      <c r="H169" s="2734"/>
      <c r="I169" s="2721"/>
    </row>
    <row r="170" spans="1:9">
      <c r="A170" s="1971"/>
      <c r="B170" s="2804"/>
      <c r="C170" s="2804"/>
      <c r="D170" s="2804"/>
      <c r="E170" s="2720"/>
      <c r="F170" s="2720"/>
      <c r="G170" s="2720"/>
      <c r="H170" s="2720"/>
      <c r="I170" s="2720"/>
    </row>
    <row r="171" spans="1:9" ht="16" thickBot="1">
      <c r="A171" s="2798" t="s">
        <v>2061</v>
      </c>
      <c r="B171" s="2720"/>
      <c r="C171" s="2720"/>
      <c r="D171" s="2720"/>
      <c r="E171" s="2720"/>
      <c r="F171" s="2720"/>
      <c r="G171" s="2720"/>
      <c r="H171" s="2720"/>
      <c r="I171" s="2721"/>
    </row>
    <row r="172" spans="1:9" ht="16" thickTop="1">
      <c r="A172" s="2805"/>
      <c r="B172" s="2737" t="s">
        <v>396</v>
      </c>
      <c r="C172" s="2789" t="s">
        <v>204</v>
      </c>
      <c r="D172" s="2734"/>
      <c r="E172" s="2734"/>
      <c r="F172" s="2734"/>
      <c r="G172" s="2734"/>
      <c r="H172" s="2734"/>
      <c r="I172" s="2721"/>
    </row>
    <row r="173" spans="1:9">
      <c r="A173" s="2806">
        <v>1</v>
      </c>
      <c r="B173" s="2807"/>
      <c r="C173" s="2808"/>
      <c r="D173" s="2734"/>
      <c r="E173" s="2734"/>
      <c r="F173" s="2734"/>
      <c r="G173" s="2734"/>
      <c r="H173" s="2734"/>
      <c r="I173" s="2721"/>
    </row>
    <row r="174" spans="1:9">
      <c r="A174" s="2806">
        <v>2</v>
      </c>
      <c r="B174" s="2807"/>
      <c r="C174" s="2808"/>
      <c r="D174" s="2734"/>
      <c r="E174" s="2734"/>
      <c r="F174" s="2734"/>
      <c r="G174" s="2734"/>
      <c r="H174" s="2734"/>
      <c r="I174" s="2721"/>
    </row>
    <row r="175" spans="1:9">
      <c r="A175" s="2806">
        <v>3</v>
      </c>
      <c r="B175" s="2807"/>
      <c r="C175" s="2808"/>
      <c r="D175" s="2734"/>
      <c r="E175" s="2734"/>
      <c r="F175" s="2734"/>
      <c r="G175" s="2734"/>
      <c r="H175" s="2734"/>
      <c r="I175" s="2721"/>
    </row>
    <row r="176" spans="1:9">
      <c r="A176" s="2806">
        <v>4</v>
      </c>
      <c r="B176" s="2807"/>
      <c r="C176" s="2808"/>
      <c r="D176" s="2734"/>
      <c r="E176" s="2734"/>
      <c r="F176" s="2734"/>
      <c r="G176" s="2734"/>
      <c r="H176" s="2734"/>
      <c r="I176" s="2721"/>
    </row>
    <row r="177" spans="1:9">
      <c r="A177" s="2806">
        <v>5</v>
      </c>
      <c r="B177" s="2807"/>
      <c r="C177" s="2808"/>
      <c r="D177" s="2734"/>
      <c r="E177" s="2734"/>
      <c r="F177" s="2734"/>
      <c r="G177" s="2734"/>
      <c r="H177" s="2734"/>
      <c r="I177" s="2721"/>
    </row>
    <row r="178" spans="1:9">
      <c r="A178" s="2806">
        <v>6</v>
      </c>
      <c r="B178" s="2807"/>
      <c r="C178" s="2808"/>
      <c r="D178" s="2734"/>
      <c r="E178" s="2734"/>
      <c r="F178" s="2734"/>
      <c r="G178" s="2734"/>
      <c r="H178" s="2734"/>
      <c r="I178" s="2721"/>
    </row>
    <row r="179" spans="1:9" ht="16" thickBot="1">
      <c r="A179" s="2809">
        <v>7</v>
      </c>
      <c r="B179" s="2747"/>
      <c r="C179" s="2803"/>
      <c r="D179" s="2734"/>
      <c r="E179" s="2734"/>
      <c r="F179" s="2734"/>
      <c r="G179" s="2734"/>
      <c r="H179" s="2734"/>
      <c r="I179" s="2721"/>
    </row>
    <row r="180" spans="1:9" ht="16" thickTop="1">
      <c r="A180" s="2720"/>
      <c r="B180" s="2720"/>
      <c r="C180" s="2720"/>
      <c r="D180" s="2720"/>
      <c r="E180" s="2720"/>
      <c r="F180" s="2720"/>
      <c r="G180" s="2720"/>
      <c r="H180" s="2720"/>
      <c r="I180" s="2721"/>
    </row>
    <row r="181" spans="1:9">
      <c r="A181" s="2720"/>
      <c r="B181" s="2720"/>
      <c r="C181" s="2720"/>
      <c r="D181" s="2720"/>
      <c r="E181" s="2720"/>
      <c r="F181" s="2720"/>
      <c r="G181" s="2720"/>
      <c r="H181" s="2720"/>
      <c r="I181" s="2720"/>
    </row>
    <row r="182" spans="1:9" ht="16" thickBot="1">
      <c r="A182" s="2810" t="s">
        <v>2062</v>
      </c>
      <c r="B182" s="2720"/>
      <c r="C182" s="2720"/>
      <c r="D182" s="2720"/>
      <c r="E182" s="2720"/>
      <c r="F182" s="2720"/>
      <c r="G182" s="2720"/>
      <c r="H182" s="2720"/>
      <c r="I182" s="2721"/>
    </row>
    <row r="183" spans="1:9" ht="16" thickTop="1">
      <c r="A183" s="2805"/>
      <c r="B183" s="2737" t="s">
        <v>396</v>
      </c>
      <c r="C183" s="2789" t="s">
        <v>204</v>
      </c>
      <c r="D183" s="2720"/>
      <c r="E183" s="2720"/>
      <c r="F183" s="2720"/>
      <c r="G183" s="2720"/>
      <c r="H183" s="2720"/>
      <c r="I183" s="2721"/>
    </row>
    <row r="184" spans="1:9">
      <c r="A184" s="2806">
        <v>1</v>
      </c>
      <c r="B184" s="2741"/>
      <c r="C184" s="2802"/>
      <c r="D184" s="2734"/>
      <c r="E184" s="2734"/>
      <c r="F184" s="2734"/>
      <c r="G184" s="2734"/>
      <c r="H184" s="2734"/>
      <c r="I184" s="2721"/>
    </row>
    <row r="185" spans="1:9">
      <c r="A185" s="2806">
        <v>2</v>
      </c>
      <c r="B185" s="2741"/>
      <c r="C185" s="2802"/>
      <c r="D185" s="2734"/>
      <c r="E185" s="2734"/>
      <c r="F185" s="2734"/>
      <c r="G185" s="2734"/>
      <c r="H185" s="2734"/>
      <c r="I185" s="2721"/>
    </row>
    <row r="186" spans="1:9">
      <c r="A186" s="2806">
        <v>3</v>
      </c>
      <c r="B186" s="2741"/>
      <c r="C186" s="2802"/>
      <c r="D186" s="2734"/>
      <c r="E186" s="2734"/>
      <c r="F186" s="2734"/>
      <c r="G186" s="2734"/>
      <c r="H186" s="2734"/>
      <c r="I186" s="2721"/>
    </row>
    <row r="187" spans="1:9" ht="16" thickBot="1">
      <c r="A187" s="2811">
        <v>4</v>
      </c>
      <c r="B187" s="2747"/>
      <c r="C187" s="2803"/>
      <c r="D187" s="2734"/>
      <c r="E187" s="2734"/>
      <c r="F187" s="2734"/>
      <c r="G187" s="2734"/>
      <c r="H187" s="2734"/>
      <c r="I187" s="2721"/>
    </row>
    <row r="188" spans="1:9" ht="16" thickTop="1">
      <c r="A188" s="2720"/>
      <c r="B188" s="2720"/>
      <c r="C188" s="2720"/>
      <c r="D188" s="2720"/>
      <c r="E188" s="2720"/>
      <c r="F188" s="2720"/>
      <c r="G188" s="2720"/>
      <c r="H188" s="2720"/>
      <c r="I188" s="2720"/>
    </row>
    <row r="189" spans="1:9">
      <c r="A189" s="2718"/>
      <c r="B189" s="2812"/>
      <c r="C189" s="2812"/>
      <c r="D189" s="56"/>
      <c r="E189" s="56"/>
      <c r="F189" s="56"/>
      <c r="G189" s="56"/>
      <c r="H189" s="56"/>
      <c r="I189" s="56"/>
    </row>
    <row r="190" spans="1:9">
      <c r="A190" s="56"/>
      <c r="B190" s="56"/>
      <c r="C190" s="56"/>
      <c r="D190" s="56"/>
      <c r="E190" s="56"/>
      <c r="F190" s="56"/>
      <c r="G190" s="56"/>
      <c r="H190" s="56"/>
      <c r="I190" s="56"/>
    </row>
    <row r="191" spans="1:9">
      <c r="A191" s="53"/>
      <c r="B191" s="53"/>
      <c r="C191" s="53"/>
      <c r="D191" s="53"/>
      <c r="E191" s="53"/>
      <c r="F191" s="53"/>
      <c r="G191" s="53"/>
      <c r="H191" s="53"/>
      <c r="I191" s="53"/>
    </row>
    <row r="192" spans="1:9">
      <c r="A192" s="53"/>
      <c r="B192" s="53"/>
      <c r="C192" s="53"/>
      <c r="D192" s="53"/>
      <c r="E192" s="53"/>
      <c r="F192" s="53"/>
      <c r="G192" s="53"/>
      <c r="H192" s="215" t="s">
        <v>1428</v>
      </c>
      <c r="I192" s="53"/>
    </row>
    <row r="193" spans="1:9">
      <c r="A193" s="53"/>
      <c r="B193" s="53"/>
      <c r="C193" s="53"/>
      <c r="D193" s="53"/>
      <c r="E193" s="53"/>
      <c r="F193" s="53"/>
      <c r="G193" s="53"/>
      <c r="H193" s="173" t="s">
        <v>1436</v>
      </c>
      <c r="I193" s="53"/>
    </row>
    <row r="194" spans="1:9">
      <c r="A194" s="53"/>
      <c r="B194" s="53"/>
      <c r="C194" s="53"/>
      <c r="D194" s="53"/>
      <c r="E194" s="53"/>
      <c r="F194" s="53"/>
      <c r="G194" s="53"/>
      <c r="H194" s="53"/>
      <c r="I194" s="53"/>
    </row>
  </sheetData>
  <sheetProtection algorithmName="SHA-512" hashValue="SaY9JgpVwstdTZ2yi5+4iGp7fmWcv1QfQjfKDzqwmOg2Qhq3OXz7OLUamJntwussSTsif90abxWnH2WSRyLWpA==" saltValue="NFijF1JD2VEglcUCy9R2Wg==" spinCount="100000" sheet="1" objects="1" scenarios="1"/>
  <mergeCells count="23">
    <mergeCell ref="B25:C25"/>
    <mergeCell ref="A1:E1"/>
    <mergeCell ref="B19:C19"/>
    <mergeCell ref="B20:C20"/>
    <mergeCell ref="B21:C21"/>
    <mergeCell ref="B22:C22"/>
    <mergeCell ref="B23:C23"/>
    <mergeCell ref="B24:C24"/>
    <mergeCell ref="B17:D17"/>
    <mergeCell ref="B18:C18"/>
    <mergeCell ref="A10:I10"/>
    <mergeCell ref="B122:C122"/>
    <mergeCell ref="B123:C123"/>
    <mergeCell ref="B124:C124"/>
    <mergeCell ref="B125:C125"/>
    <mergeCell ref="B120:C120"/>
    <mergeCell ref="H33:I33"/>
    <mergeCell ref="B117:C117"/>
    <mergeCell ref="B118:C118"/>
    <mergeCell ref="B119:C119"/>
    <mergeCell ref="B121:C121"/>
    <mergeCell ref="B115:C115"/>
    <mergeCell ref="B116:C116"/>
  </mergeCells>
  <dataValidations count="2">
    <dataValidation type="whole" allowBlank="1" showInputMessage="1" showErrorMessage="1" sqref="G35:G51 I35:I51">
      <formula1>0</formula1>
      <formula2>100</formula2>
    </dataValidation>
    <dataValidation type="whole" operator="notEqual" allowBlank="1" showInputMessage="1" showErrorMessage="1" sqref="B23:C23">
      <formula1>0</formula1>
    </dataValidation>
  </dataValidations>
  <hyperlinks>
    <hyperlink ref="A1:E1" location="ToC!A1" display="10.007"/>
  </hyperlink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Y51"/>
  <sheetViews>
    <sheetView zoomScale="90" zoomScaleNormal="90" workbookViewId="0">
      <selection activeCell="D16" sqref="D16"/>
    </sheetView>
  </sheetViews>
  <sheetFormatPr defaultColWidth="0" defaultRowHeight="15.5" zeroHeight="1"/>
  <cols>
    <col min="1" max="1" width="3.765625" style="1514" customWidth="1"/>
    <col min="2" max="4" width="25.765625" style="1514" customWidth="1"/>
    <col min="5" max="6" width="11.765625" style="1514" customWidth="1"/>
    <col min="7" max="7" width="13.4609375" style="1514" customWidth="1"/>
    <col min="8" max="8" width="25.765625" style="1514" customWidth="1"/>
    <col min="9" max="25" width="0" style="1514" hidden="1" customWidth="1"/>
    <col min="26" max="16384" width="8.765625" style="1514" hidden="1"/>
  </cols>
  <sheetData>
    <row r="1" spans="1:8" customFormat="1">
      <c r="A1" s="5309" t="s">
        <v>52</v>
      </c>
      <c r="B1" s="5309"/>
      <c r="C1" s="5309"/>
      <c r="D1" s="5309"/>
      <c r="E1" s="5309"/>
      <c r="F1" s="5324"/>
      <c r="G1" s="5324"/>
      <c r="H1" s="5324"/>
    </row>
    <row r="2" spans="1:8" customFormat="1">
      <c r="A2" s="239"/>
      <c r="B2" s="239"/>
      <c r="C2" s="239"/>
      <c r="D2" s="239"/>
      <c r="E2" s="37"/>
      <c r="F2" s="21"/>
      <c r="G2" s="21"/>
      <c r="H2" s="37" t="s">
        <v>233</v>
      </c>
    </row>
    <row r="3" spans="1:8" customFormat="1">
      <c r="A3" s="238" t="str">
        <f>+Cover!A14</f>
        <v>Select Name of Insurer/ Financial Holding Company</v>
      </c>
      <c r="B3" s="218"/>
      <c r="C3" s="218"/>
      <c r="D3" s="56"/>
      <c r="E3" s="53"/>
      <c r="F3" s="21"/>
      <c r="G3" s="21"/>
      <c r="H3" s="21"/>
    </row>
    <row r="4" spans="1:8" customFormat="1">
      <c r="A4" s="2648" t="str">
        <f>+ToC!A3</f>
        <v>Insurer/Financial Holding Company</v>
      </c>
      <c r="B4" s="203"/>
      <c r="C4" s="56"/>
      <c r="D4" s="56"/>
      <c r="E4" s="53"/>
      <c r="F4" s="21"/>
      <c r="G4" s="21"/>
      <c r="H4" s="21"/>
    </row>
    <row r="5" spans="1:8" customFormat="1">
      <c r="A5" s="388"/>
      <c r="B5" s="203"/>
      <c r="C5" s="56"/>
      <c r="D5" s="56"/>
      <c r="E5" s="53"/>
      <c r="F5" s="21"/>
      <c r="G5" s="21"/>
      <c r="H5" s="21"/>
    </row>
    <row r="6" spans="1:8" customFormat="1">
      <c r="A6" s="132" t="str">
        <f>+ToC!A5</f>
        <v>Long-Term Insurers Annual Return</v>
      </c>
      <c r="B6" s="56"/>
      <c r="C6" s="56"/>
      <c r="D6" s="56"/>
      <c r="E6" s="53"/>
      <c r="F6" s="21"/>
      <c r="G6" s="21"/>
      <c r="H6" s="21"/>
    </row>
    <row r="7" spans="1:8" customFormat="1">
      <c r="A7" s="132" t="str">
        <f>+ToC!A6</f>
        <v>For Year Ended:</v>
      </c>
      <c r="B7" s="56"/>
      <c r="C7" s="56"/>
      <c r="D7" s="56"/>
      <c r="E7" s="53"/>
      <c r="F7" s="21"/>
      <c r="G7" s="21"/>
      <c r="H7" s="933" t="str">
        <f>IF(+Cover!$A$23="","",+Cover!$A$23)</f>
        <v/>
      </c>
    </row>
    <row r="8" spans="1:8" customFormat="1">
      <c r="A8" s="389"/>
      <c r="B8" s="56"/>
      <c r="C8" s="56"/>
      <c r="D8" s="56"/>
      <c r="E8" s="53"/>
      <c r="F8" s="21"/>
      <c r="G8" s="21"/>
      <c r="H8" s="21"/>
    </row>
    <row r="9" spans="1:8" customFormat="1" ht="20.149999999999999" customHeight="1">
      <c r="A9" s="5578" t="s">
        <v>512</v>
      </c>
      <c r="B9" s="5578"/>
      <c r="C9" s="5578"/>
      <c r="D9" s="5578"/>
      <c r="E9" s="5578"/>
      <c r="F9" s="5578"/>
      <c r="G9" s="5578"/>
      <c r="H9" s="5578"/>
    </row>
    <row r="10" spans="1:8" customFormat="1" ht="19.5" customHeight="1">
      <c r="A10" s="691"/>
      <c r="B10" s="691"/>
      <c r="C10" s="691"/>
      <c r="D10" s="691"/>
      <c r="E10" s="691"/>
      <c r="F10" s="691"/>
      <c r="G10" s="691"/>
      <c r="H10" s="691"/>
    </row>
    <row r="11" spans="1:8" ht="20.149999999999999" customHeight="1">
      <c r="A11" s="5460" t="s">
        <v>469</v>
      </c>
      <c r="B11" s="5460"/>
      <c r="C11" s="5460"/>
      <c r="D11" s="5460"/>
      <c r="E11" s="5460"/>
      <c r="F11" s="5460"/>
      <c r="G11" s="5460"/>
      <c r="H11" s="5460"/>
    </row>
    <row r="12" spans="1:8" ht="20.149999999999999" customHeight="1">
      <c r="A12" s="203"/>
      <c r="B12" s="203"/>
      <c r="C12" s="2638"/>
      <c r="D12" s="2649"/>
      <c r="E12" s="2649"/>
      <c r="F12" s="2649"/>
      <c r="G12" s="2653"/>
      <c r="H12" s="1562"/>
    </row>
    <row r="13" spans="1:8" ht="20.149999999999999" customHeight="1">
      <c r="A13" s="5460" t="s">
        <v>470</v>
      </c>
      <c r="B13" s="5460"/>
      <c r="C13" s="5460"/>
      <c r="D13" s="5460"/>
      <c r="E13" s="5460"/>
      <c r="F13" s="5460"/>
      <c r="G13" s="5460"/>
      <c r="H13" s="5460"/>
    </row>
    <row r="14" spans="1:8" ht="20.149999999999999" customHeight="1" thickBot="1">
      <c r="A14" s="53"/>
      <c r="B14" s="53"/>
      <c r="C14" s="53"/>
      <c r="D14" s="53"/>
      <c r="E14" s="53"/>
      <c r="F14" s="53"/>
      <c r="G14" s="53"/>
      <c r="H14" s="53"/>
    </row>
    <row r="15" spans="1:8" ht="20.149999999999999" customHeight="1" thickTop="1" thickBot="1">
      <c r="A15" s="5579"/>
      <c r="B15" s="5579"/>
      <c r="C15" s="2638"/>
      <c r="D15" s="2813"/>
      <c r="E15" s="2638"/>
      <c r="F15" s="5580" t="s">
        <v>471</v>
      </c>
      <c r="G15" s="5581"/>
      <c r="H15" s="132"/>
    </row>
    <row r="16" spans="1:8" ht="54.75" customHeight="1" thickTop="1">
      <c r="A16" s="5582" t="s">
        <v>472</v>
      </c>
      <c r="B16" s="5583"/>
      <c r="C16" s="2814" t="s">
        <v>473</v>
      </c>
      <c r="D16" s="2815" t="s">
        <v>474</v>
      </c>
      <c r="E16" s="2816" t="s">
        <v>475</v>
      </c>
      <c r="F16" s="2816" t="s">
        <v>476</v>
      </c>
      <c r="G16" s="2816" t="s">
        <v>477</v>
      </c>
      <c r="H16" s="2816" t="s">
        <v>478</v>
      </c>
    </row>
    <row r="17" spans="1:25" ht="20.149999999999999" customHeight="1">
      <c r="A17" s="5584" t="s">
        <v>242</v>
      </c>
      <c r="B17" s="5585"/>
      <c r="C17" s="1563" t="s">
        <v>243</v>
      </c>
      <c r="D17" s="2647" t="s">
        <v>244</v>
      </c>
      <c r="E17" s="1563" t="s">
        <v>245</v>
      </c>
      <c r="F17" s="1563" t="s">
        <v>246</v>
      </c>
      <c r="G17" s="1564" t="s">
        <v>247</v>
      </c>
      <c r="H17" s="1563" t="s">
        <v>248</v>
      </c>
    </row>
    <row r="18" spans="1:25" ht="20.149999999999999" customHeight="1">
      <c r="A18" s="5591"/>
      <c r="B18" s="5592"/>
      <c r="C18" s="859"/>
      <c r="D18" s="1565"/>
      <c r="E18" s="859"/>
      <c r="F18" s="852"/>
      <c r="G18" s="852"/>
      <c r="H18" s="1566"/>
    </row>
    <row r="19" spans="1:25" ht="20.149999999999999" customHeight="1">
      <c r="A19" s="5591"/>
      <c r="B19" s="5592"/>
      <c r="C19" s="859"/>
      <c r="D19" s="1565"/>
      <c r="E19" s="859"/>
      <c r="F19" s="852"/>
      <c r="G19" s="852"/>
      <c r="H19" s="1566"/>
    </row>
    <row r="20" spans="1:25" ht="20.149999999999999" customHeight="1">
      <c r="A20" s="5591"/>
      <c r="B20" s="5592"/>
      <c r="C20" s="859"/>
      <c r="D20" s="1565"/>
      <c r="E20" s="859"/>
      <c r="F20" s="852"/>
      <c r="G20" s="852"/>
      <c r="H20" s="1566"/>
    </row>
    <row r="21" spans="1:25" ht="20.149999999999999" customHeight="1">
      <c r="A21" s="5591"/>
      <c r="B21" s="5592"/>
      <c r="C21" s="859"/>
      <c r="D21" s="1565"/>
      <c r="E21" s="859"/>
      <c r="F21" s="852"/>
      <c r="G21" s="852"/>
      <c r="H21" s="1566"/>
    </row>
    <row r="22" spans="1:25" ht="20.149999999999999" customHeight="1">
      <c r="A22" s="5591"/>
      <c r="B22" s="5592"/>
      <c r="C22" s="859"/>
      <c r="D22" s="1565"/>
      <c r="E22" s="859"/>
      <c r="F22" s="852"/>
      <c r="G22" s="852"/>
      <c r="H22" s="1566"/>
    </row>
    <row r="23" spans="1:25" ht="20.149999999999999" customHeight="1">
      <c r="A23" s="5591"/>
      <c r="B23" s="5592"/>
      <c r="C23" s="859"/>
      <c r="D23" s="1565"/>
      <c r="E23" s="859"/>
      <c r="F23" s="852"/>
      <c r="G23" s="852"/>
      <c r="H23" s="1566"/>
      <c r="Y23" s="39" t="s">
        <v>340</v>
      </c>
    </row>
    <row r="24" spans="1:25" ht="20.149999999999999" customHeight="1">
      <c r="A24" s="5591"/>
      <c r="B24" s="5592"/>
      <c r="C24" s="859"/>
      <c r="D24" s="1565"/>
      <c r="E24" s="859"/>
      <c r="F24" s="852"/>
      <c r="G24" s="852"/>
      <c r="H24" s="1566"/>
      <c r="Y24" s="39" t="s">
        <v>343</v>
      </c>
    </row>
    <row r="25" spans="1:25" ht="20.149999999999999" customHeight="1" thickBot="1">
      <c r="A25" s="5586" t="s">
        <v>359</v>
      </c>
      <c r="B25" s="5587"/>
      <c r="C25" s="2817"/>
      <c r="D25" s="2818"/>
      <c r="E25" s="2817"/>
      <c r="F25" s="2819">
        <f>SUM(F18:F24)</f>
        <v>0</v>
      </c>
      <c r="G25" s="2819">
        <f>SUM(G18:G24)</f>
        <v>0</v>
      </c>
      <c r="H25" s="2820"/>
      <c r="Y25" s="39" t="s">
        <v>346</v>
      </c>
    </row>
    <row r="26" spans="1:25" ht="20.149999999999999" customHeight="1" thickTop="1">
      <c r="A26" s="53"/>
      <c r="B26" s="2821"/>
      <c r="C26" s="2821"/>
      <c r="D26" s="2821"/>
      <c r="E26" s="2821"/>
      <c r="F26" s="2821"/>
      <c r="G26" s="2821"/>
      <c r="H26" s="2821"/>
    </row>
    <row r="27" spans="1:25" ht="20.149999999999999" customHeight="1" thickBot="1">
      <c r="A27" s="53"/>
      <c r="B27" s="53"/>
      <c r="C27" s="53"/>
      <c r="D27" s="53"/>
      <c r="E27" s="53"/>
      <c r="F27" s="53"/>
      <c r="G27" s="53"/>
      <c r="H27" s="53"/>
    </row>
    <row r="28" spans="1:25" ht="20.149999999999999" customHeight="1" thickTop="1">
      <c r="A28" s="2619"/>
      <c r="B28" s="132"/>
      <c r="C28" s="132"/>
      <c r="D28" s="132"/>
      <c r="E28" s="5588" t="str">
        <f>IF(H7="","",YEAR($H$7))</f>
        <v/>
      </c>
      <c r="F28" s="5589"/>
      <c r="G28" s="5590" t="str">
        <f>IF(E28="","",E28-1)</f>
        <v/>
      </c>
      <c r="H28" s="5589"/>
    </row>
    <row r="29" spans="1:25" ht="20.149999999999999" customHeight="1" thickBot="1">
      <c r="A29" s="2642"/>
      <c r="B29" s="132"/>
      <c r="C29" s="132"/>
      <c r="D29" s="132"/>
      <c r="E29" s="5574" t="s">
        <v>358</v>
      </c>
      <c r="F29" s="5575"/>
      <c r="G29" s="5576" t="s">
        <v>358</v>
      </c>
      <c r="H29" s="5577"/>
    </row>
    <row r="30" spans="1:25" ht="20.149999999999999" customHeight="1" thickTop="1">
      <c r="A30" s="2823" t="s">
        <v>479</v>
      </c>
      <c r="B30" s="2824"/>
      <c r="C30" s="2824"/>
      <c r="D30" s="2825"/>
      <c r="E30" s="5593"/>
      <c r="F30" s="5480"/>
      <c r="G30" s="5593"/>
      <c r="H30" s="5480"/>
    </row>
    <row r="31" spans="1:25" ht="20.149999999999999" customHeight="1" thickBot="1">
      <c r="A31" s="2822" t="s">
        <v>480</v>
      </c>
      <c r="B31" s="740"/>
      <c r="C31" s="740"/>
      <c r="D31" s="740"/>
      <c r="E31" s="5594"/>
      <c r="F31" s="5595"/>
      <c r="G31" s="5594"/>
      <c r="H31" s="5595"/>
    </row>
    <row r="32" spans="1:25" ht="20.149999999999999" customHeight="1" thickTop="1">
      <c r="A32" s="2821"/>
      <c r="B32" s="2821"/>
      <c r="C32" s="2821"/>
      <c r="D32" s="2821"/>
      <c r="E32" s="2821"/>
      <c r="F32" s="2821"/>
      <c r="G32" s="2821"/>
      <c r="H32" s="2821"/>
    </row>
    <row r="33" spans="1:8" ht="20.149999999999999" customHeight="1">
      <c r="A33" s="53"/>
      <c r="B33" s="53"/>
      <c r="C33" s="53"/>
      <c r="D33" s="53"/>
      <c r="E33" s="53"/>
      <c r="F33" s="53"/>
      <c r="G33" s="53"/>
      <c r="H33" s="53"/>
    </row>
    <row r="34" spans="1:8" ht="20.149999999999999" customHeight="1">
      <c r="A34" s="1567">
        <v>2</v>
      </c>
      <c r="B34" s="1568" t="s">
        <v>481</v>
      </c>
      <c r="C34" s="1568"/>
      <c r="D34" s="1568"/>
      <c r="E34" s="1568"/>
      <c r="F34" s="1568"/>
      <c r="G34" s="860"/>
      <c r="H34" s="1569"/>
    </row>
    <row r="35" spans="1:8" ht="20.149999999999999" customHeight="1">
      <c r="A35" s="1570"/>
      <c r="B35" s="2646" t="s">
        <v>482</v>
      </c>
      <c r="C35" s="2653"/>
      <c r="D35" s="2653"/>
      <c r="E35" s="2653"/>
      <c r="F35" s="2653"/>
      <c r="G35" s="824" t="s">
        <v>340</v>
      </c>
      <c r="H35" s="1571"/>
    </row>
    <row r="36" spans="1:8" ht="20.149999999999999" customHeight="1">
      <c r="A36" s="1570"/>
      <c r="B36" s="2653"/>
      <c r="C36" s="2653"/>
      <c r="D36" s="2653"/>
      <c r="E36" s="2653"/>
      <c r="F36" s="2653"/>
      <c r="G36" s="2653"/>
      <c r="H36" s="1571"/>
    </row>
    <row r="37" spans="1:8" ht="20.149999999999999" customHeight="1">
      <c r="A37" s="1570"/>
      <c r="B37" s="2644" t="s">
        <v>483</v>
      </c>
      <c r="C37" s="2653"/>
      <c r="D37" s="2653"/>
      <c r="E37" s="2653"/>
      <c r="F37" s="2653"/>
      <c r="G37" s="2653"/>
      <c r="H37" s="1571"/>
    </row>
    <row r="38" spans="1:8" ht="20.149999999999999" customHeight="1">
      <c r="A38" s="2826"/>
      <c r="B38" s="87"/>
      <c r="C38" s="2653"/>
      <c r="D38" s="2653"/>
      <c r="E38" s="2653"/>
      <c r="F38" s="2653"/>
      <c r="G38" s="2653"/>
      <c r="H38" s="1571"/>
    </row>
    <row r="39" spans="1:8" ht="20.149999999999999" customHeight="1">
      <c r="A39" s="2827">
        <v>1</v>
      </c>
      <c r="B39" s="5596"/>
      <c r="C39" s="5596"/>
      <c r="D39" s="5596"/>
      <c r="E39" s="5596"/>
      <c r="F39" s="5596"/>
      <c r="G39" s="5596"/>
      <c r="H39" s="5597"/>
    </row>
    <row r="40" spans="1:8" ht="20.149999999999999" customHeight="1">
      <c r="A40" s="1572">
        <v>2</v>
      </c>
      <c r="B40" s="5598"/>
      <c r="C40" s="5598"/>
      <c r="D40" s="5598"/>
      <c r="E40" s="5598"/>
      <c r="F40" s="5598"/>
      <c r="G40" s="5598"/>
      <c r="H40" s="5592"/>
    </row>
    <row r="41" spans="1:8" ht="20.149999999999999" customHeight="1">
      <c r="A41" s="1572">
        <v>3</v>
      </c>
      <c r="B41" s="5598"/>
      <c r="C41" s="5598"/>
      <c r="D41" s="5598"/>
      <c r="E41" s="5598"/>
      <c r="F41" s="5598"/>
      <c r="G41" s="5598"/>
      <c r="H41" s="5592"/>
    </row>
    <row r="42" spans="1:8" ht="20.149999999999999" customHeight="1">
      <c r="A42" s="1572">
        <v>4</v>
      </c>
      <c r="B42" s="5598"/>
      <c r="C42" s="5598"/>
      <c r="D42" s="5598"/>
      <c r="E42" s="5598"/>
      <c r="F42" s="5598"/>
      <c r="G42" s="5598"/>
      <c r="H42" s="5592"/>
    </row>
    <row r="43" spans="1:8" ht="20.149999999999999" customHeight="1">
      <c r="A43" s="1572">
        <v>5</v>
      </c>
      <c r="B43" s="5598"/>
      <c r="C43" s="5598"/>
      <c r="D43" s="5598"/>
      <c r="E43" s="5598"/>
      <c r="F43" s="5598"/>
      <c r="G43" s="5598"/>
      <c r="H43" s="5592"/>
    </row>
    <row r="44" spans="1:8" ht="20.149999999999999" customHeight="1">
      <c r="A44" s="1573">
        <v>6</v>
      </c>
      <c r="B44" s="5598"/>
      <c r="C44" s="5598"/>
      <c r="D44" s="5598"/>
      <c r="E44" s="5598"/>
      <c r="F44" s="5598"/>
      <c r="G44" s="5598"/>
      <c r="H44" s="5592"/>
    </row>
    <row r="45" spans="1:8" ht="20.149999999999999" customHeight="1">
      <c r="A45" s="53"/>
      <c r="B45" s="53"/>
      <c r="C45" s="53"/>
      <c r="D45" s="53"/>
      <c r="E45" s="53"/>
      <c r="F45" s="53"/>
      <c r="G45" s="53"/>
      <c r="H45" s="53"/>
    </row>
    <row r="46" spans="1:8">
      <c r="A46" s="57"/>
      <c r="B46" s="53"/>
      <c r="C46" s="53"/>
      <c r="D46" s="53"/>
      <c r="E46" s="56"/>
      <c r="F46" s="56"/>
      <c r="G46" s="56"/>
      <c r="H46" s="56"/>
    </row>
    <row r="47" spans="1:8">
      <c r="A47" s="57"/>
      <c r="B47" s="53"/>
      <c r="C47" s="53"/>
      <c r="D47" s="53"/>
      <c r="E47" s="56"/>
      <c r="F47" s="56"/>
      <c r="G47" s="56"/>
      <c r="H47" s="56"/>
    </row>
    <row r="48" spans="1:8">
      <c r="A48" s="53"/>
      <c r="B48" s="53"/>
      <c r="C48" s="53"/>
      <c r="D48" s="53"/>
      <c r="E48" s="53"/>
      <c r="F48" s="53"/>
      <c r="G48" s="53"/>
      <c r="H48" s="53"/>
    </row>
    <row r="49" spans="1:8">
      <c r="A49" s="53"/>
      <c r="B49" s="53"/>
      <c r="C49" s="53"/>
      <c r="D49" s="53"/>
      <c r="E49" s="53"/>
      <c r="F49" s="53"/>
      <c r="G49" s="53"/>
      <c r="H49" s="53"/>
    </row>
    <row r="50" spans="1:8">
      <c r="A50" s="53"/>
      <c r="B50" s="53"/>
      <c r="C50" s="53"/>
      <c r="D50" s="53"/>
      <c r="E50" s="53"/>
      <c r="F50" s="53"/>
      <c r="G50" s="320"/>
      <c r="H50" s="57" t="str">
        <f>+ToC!E123</f>
        <v xml:space="preserve">Long-Term Annual Return </v>
      </c>
    </row>
    <row r="51" spans="1:8">
      <c r="A51" s="53"/>
      <c r="B51" s="53"/>
      <c r="C51" s="53"/>
      <c r="D51" s="53"/>
      <c r="E51" s="53"/>
      <c r="F51" s="53"/>
      <c r="G51" s="53"/>
      <c r="H51" s="173" t="s">
        <v>484</v>
      </c>
    </row>
  </sheetData>
  <sheetProtection algorithmName="SHA-512" hashValue="QbXBbx75qdkaWfTKNZxs5CFHBIsxA5/nI63SiW+M1jKgM5nYrGsF6eFQYfrwxy1SG5Rvs1RlmQ9x3RNwOwXnDw==" saltValue="fRUOjRJ9K5Q0VLlWv5q2Bg==" spinCount="100000" sheet="1" objects="1" scenarios="1"/>
  <mergeCells count="30">
    <mergeCell ref="B40:H40"/>
    <mergeCell ref="B41:H41"/>
    <mergeCell ref="B42:H42"/>
    <mergeCell ref="B43:H43"/>
    <mergeCell ref="B44:H44"/>
    <mergeCell ref="E30:F30"/>
    <mergeCell ref="E31:F31"/>
    <mergeCell ref="G30:H30"/>
    <mergeCell ref="G31:H31"/>
    <mergeCell ref="B39:H39"/>
    <mergeCell ref="A1:H1"/>
    <mergeCell ref="A17:B17"/>
    <mergeCell ref="A25:B25"/>
    <mergeCell ref="E28:F28"/>
    <mergeCell ref="G28:H28"/>
    <mergeCell ref="A18:B18"/>
    <mergeCell ref="A19:B19"/>
    <mergeCell ref="A20:B20"/>
    <mergeCell ref="A21:B21"/>
    <mergeCell ref="A22:B22"/>
    <mergeCell ref="A23:B23"/>
    <mergeCell ref="A24:B24"/>
    <mergeCell ref="E29:F29"/>
    <mergeCell ref="G29:H29"/>
    <mergeCell ref="A9:H9"/>
    <mergeCell ref="A13:H13"/>
    <mergeCell ref="A15:B15"/>
    <mergeCell ref="F15:G15"/>
    <mergeCell ref="A16:B16"/>
    <mergeCell ref="A11:H11"/>
  </mergeCells>
  <dataValidations disablePrompts="1" count="1">
    <dataValidation type="list" allowBlank="1" showInputMessage="1" showErrorMessage="1" sqref="G35">
      <formula1>$Y$23:$Y$26</formula1>
    </dataValidation>
  </dataValidations>
  <hyperlinks>
    <hyperlink ref="A1:H1" location="ToC!A1" display="10.030"/>
  </hyperlinks>
  <pageMargins left="0.39370078740157483" right="0.39370078740157483" top="0.5905500874890639" bottom="0.39370078740157483" header="0.39370078740157483" footer="0.39370078740157483"/>
  <pageSetup paperSize="5" scale="55"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J58"/>
  <sheetViews>
    <sheetView zoomScaleNormal="100" workbookViewId="0">
      <selection activeCell="D16" sqref="D16"/>
    </sheetView>
  </sheetViews>
  <sheetFormatPr defaultColWidth="0" defaultRowHeight="15.5" zeroHeight="1"/>
  <cols>
    <col min="1" max="1" width="14.07421875" style="209" customWidth="1"/>
    <col min="2" max="2" width="44.765625" style="209" customWidth="1"/>
    <col min="3" max="3" width="15.765625" style="209" customWidth="1"/>
    <col min="4" max="4" width="41.765625" style="209" customWidth="1"/>
    <col min="5" max="10" width="0" style="50" hidden="1" customWidth="1"/>
    <col min="11" max="11" width="15.765625" style="50" hidden="1" customWidth="1"/>
    <col min="12" max="16384" width="15.765625" style="50" hidden="1"/>
  </cols>
  <sheetData>
    <row r="1" spans="1:10">
      <c r="A1" s="5309" t="s">
        <v>54</v>
      </c>
      <c r="B1" s="5324"/>
      <c r="C1" s="5324"/>
      <c r="D1" s="5324"/>
    </row>
    <row r="2" spans="1:10">
      <c r="A2" s="252"/>
      <c r="B2" s="206"/>
      <c r="C2" s="37"/>
      <c r="D2" s="1441" t="s">
        <v>233</v>
      </c>
    </row>
    <row r="3" spans="1:10">
      <c r="A3" s="238" t="str">
        <f>+Cover!A14</f>
        <v>Select Name of Insurer/ Financial Holding Company</v>
      </c>
      <c r="B3" s="247"/>
      <c r="C3" s="53"/>
      <c r="D3" s="53"/>
    </row>
    <row r="4" spans="1:10">
      <c r="A4" s="2616" t="str">
        <f>+ToC!A3</f>
        <v>Insurer/Financial Holding Company</v>
      </c>
      <c r="B4" s="232"/>
      <c r="C4" s="53"/>
      <c r="D4" s="53"/>
    </row>
    <row r="5" spans="1:10">
      <c r="A5" s="248"/>
      <c r="B5" s="53"/>
      <c r="C5" s="53"/>
      <c r="D5" s="53"/>
    </row>
    <row r="6" spans="1:10">
      <c r="A6" s="51" t="str">
        <f>+ToC!A5</f>
        <v>Long-Term Insurers Annual Return</v>
      </c>
      <c r="B6" s="53"/>
      <c r="C6" s="53"/>
      <c r="D6" s="53"/>
    </row>
    <row r="7" spans="1:10">
      <c r="A7" s="51" t="str">
        <f>+ToC!A6</f>
        <v>For Year Ended:</v>
      </c>
      <c r="B7" s="53"/>
      <c r="C7" s="53"/>
      <c r="D7" s="933" t="str">
        <f>IF(+Cover!$A$23="","",+Cover!$A$23)</f>
        <v/>
      </c>
    </row>
    <row r="8" spans="1:10">
      <c r="A8" s="248"/>
      <c r="B8" s="53"/>
      <c r="C8" s="53"/>
      <c r="D8" s="53"/>
    </row>
    <row r="9" spans="1:10">
      <c r="A9" s="5599" t="s">
        <v>485</v>
      </c>
      <c r="B9" s="5332"/>
      <c r="C9" s="5332"/>
      <c r="D9" s="5332"/>
    </row>
    <row r="10" spans="1:10" ht="16" thickBot="1">
      <c r="A10" s="53"/>
      <c r="B10" s="2644"/>
      <c r="C10" s="2644"/>
      <c r="D10" s="2653"/>
    </row>
    <row r="11" spans="1:10" ht="28.5" thickTop="1">
      <c r="A11" s="661" t="s">
        <v>486</v>
      </c>
      <c r="B11" s="870"/>
      <c r="C11" s="660" t="s">
        <v>487</v>
      </c>
      <c r="D11" s="871" t="s">
        <v>488</v>
      </c>
    </row>
    <row r="12" spans="1:10" ht="20.149999999999999" customHeight="1">
      <c r="A12" s="872"/>
      <c r="B12" s="2651"/>
      <c r="C12" s="873"/>
      <c r="D12" s="874"/>
      <c r="J12" s="50" t="s">
        <v>340</v>
      </c>
    </row>
    <row r="13" spans="1:10" ht="20.149999999999999" customHeight="1">
      <c r="A13" s="662" t="s">
        <v>30</v>
      </c>
      <c r="B13" s="875" t="s">
        <v>1628</v>
      </c>
      <c r="C13" s="876" t="s">
        <v>340</v>
      </c>
      <c r="D13" s="877"/>
      <c r="J13" s="50" t="s">
        <v>343</v>
      </c>
    </row>
    <row r="14" spans="1:10" ht="20.149999999999999" customHeight="1">
      <c r="A14" s="662" t="s">
        <v>31</v>
      </c>
      <c r="B14" s="875" t="s">
        <v>1629</v>
      </c>
      <c r="C14" s="876" t="s">
        <v>340</v>
      </c>
      <c r="D14" s="877"/>
      <c r="J14" s="50" t="s">
        <v>346</v>
      </c>
    </row>
    <row r="15" spans="1:10" ht="20.149999999999999" customHeight="1">
      <c r="A15" s="662" t="s">
        <v>32</v>
      </c>
      <c r="B15" s="875" t="s">
        <v>1499</v>
      </c>
      <c r="C15" s="876" t="s">
        <v>340</v>
      </c>
      <c r="D15" s="877"/>
    </row>
    <row r="16" spans="1:10" ht="20.149999999999999" customHeight="1">
      <c r="A16" s="662" t="s">
        <v>33</v>
      </c>
      <c r="B16" s="204" t="s">
        <v>1513</v>
      </c>
      <c r="C16" s="876" t="s">
        <v>340</v>
      </c>
      <c r="D16" s="877"/>
    </row>
    <row r="17" spans="1:4" ht="20.149999999999999" customHeight="1">
      <c r="A17" s="662" t="s">
        <v>34</v>
      </c>
      <c r="B17" s="878" t="s">
        <v>1500</v>
      </c>
      <c r="C17" s="876" t="s">
        <v>340</v>
      </c>
      <c r="D17" s="877"/>
    </row>
    <row r="18" spans="1:4" ht="20.149999999999999" customHeight="1">
      <c r="A18" s="662" t="s">
        <v>35</v>
      </c>
      <c r="B18" s="204" t="s">
        <v>1501</v>
      </c>
      <c r="C18" s="876" t="s">
        <v>340</v>
      </c>
      <c r="D18" s="877"/>
    </row>
    <row r="19" spans="1:4" ht="20.149999999999999" customHeight="1">
      <c r="A19" s="662" t="s">
        <v>37</v>
      </c>
      <c r="B19" s="875" t="s">
        <v>36</v>
      </c>
      <c r="C19" s="876" t="s">
        <v>340</v>
      </c>
      <c r="D19" s="877"/>
    </row>
    <row r="20" spans="1:4" ht="20.149999999999999" customHeight="1">
      <c r="A20" s="662" t="s">
        <v>2082</v>
      </c>
      <c r="B20" s="875" t="s">
        <v>39</v>
      </c>
      <c r="C20" s="876" t="s">
        <v>340</v>
      </c>
      <c r="D20" s="877"/>
    </row>
    <row r="21" spans="1:4" ht="20.149999999999999" customHeight="1">
      <c r="A21" s="662" t="s">
        <v>45</v>
      </c>
      <c r="B21" s="875" t="s">
        <v>1502</v>
      </c>
      <c r="C21" s="876" t="s">
        <v>340</v>
      </c>
      <c r="D21" s="879"/>
    </row>
    <row r="22" spans="1:4" ht="20.149999999999999" customHeight="1">
      <c r="A22" s="662" t="s">
        <v>489</v>
      </c>
      <c r="B22" s="875" t="s">
        <v>490</v>
      </c>
      <c r="C22" s="876" t="s">
        <v>340</v>
      </c>
      <c r="D22" s="879"/>
    </row>
    <row r="23" spans="1:4" ht="20.149999999999999" customHeight="1">
      <c r="A23" s="663" t="s">
        <v>491</v>
      </c>
      <c r="B23" s="880" t="s">
        <v>492</v>
      </c>
      <c r="C23" s="876" t="s">
        <v>340</v>
      </c>
      <c r="D23" s="879"/>
    </row>
    <row r="24" spans="1:4" ht="20.149999999999999" customHeight="1">
      <c r="A24" s="663" t="s">
        <v>491</v>
      </c>
      <c r="B24" s="880" t="s">
        <v>493</v>
      </c>
      <c r="C24" s="876" t="s">
        <v>340</v>
      </c>
      <c r="D24" s="877"/>
    </row>
    <row r="25" spans="1:4" ht="20.149999999999999" customHeight="1">
      <c r="A25" s="662" t="s">
        <v>489</v>
      </c>
      <c r="B25" s="880" t="s">
        <v>494</v>
      </c>
      <c r="C25" s="876" t="s">
        <v>340</v>
      </c>
      <c r="D25" s="877"/>
    </row>
    <row r="26" spans="1:4" ht="20.149999999999999" customHeight="1">
      <c r="A26" s="662" t="s">
        <v>489</v>
      </c>
      <c r="B26" s="880" t="s">
        <v>495</v>
      </c>
      <c r="C26" s="876" t="s">
        <v>340</v>
      </c>
      <c r="D26" s="877"/>
    </row>
    <row r="27" spans="1:4" ht="20.149999999999999" customHeight="1">
      <c r="A27" s="663" t="s">
        <v>1498</v>
      </c>
      <c r="B27" s="875" t="s">
        <v>496</v>
      </c>
      <c r="C27" s="876" t="s">
        <v>340</v>
      </c>
      <c r="D27" s="879"/>
    </row>
    <row r="28" spans="1:4" ht="20.149999999999999" customHeight="1">
      <c r="A28" s="663" t="s">
        <v>500</v>
      </c>
      <c r="B28" s="875" t="s">
        <v>498</v>
      </c>
      <c r="C28" s="876" t="s">
        <v>340</v>
      </c>
      <c r="D28" s="877"/>
    </row>
    <row r="29" spans="1:4" ht="20.149999999999999" customHeight="1">
      <c r="A29" s="662" t="s">
        <v>50</v>
      </c>
      <c r="B29" s="875" t="s">
        <v>499</v>
      </c>
      <c r="C29" s="876" t="s">
        <v>340</v>
      </c>
      <c r="D29" s="877"/>
    </row>
    <row r="30" spans="1:4" ht="20.149999999999999" customHeight="1">
      <c r="A30" s="663" t="s">
        <v>497</v>
      </c>
      <c r="B30" s="878" t="s">
        <v>501</v>
      </c>
      <c r="C30" s="876" t="s">
        <v>340</v>
      </c>
      <c r="D30" s="877"/>
    </row>
    <row r="31" spans="1:4" ht="20.149999999999999" customHeight="1">
      <c r="A31" s="663" t="s">
        <v>1503</v>
      </c>
      <c r="B31" s="878" t="s">
        <v>502</v>
      </c>
      <c r="C31" s="876" t="s">
        <v>340</v>
      </c>
      <c r="D31" s="879"/>
    </row>
    <row r="32" spans="1:4" ht="20.149999999999999" customHeight="1">
      <c r="A32" s="614"/>
      <c r="B32" s="881"/>
      <c r="C32" s="882"/>
      <c r="D32" s="883"/>
    </row>
    <row r="33" spans="1:4" ht="20.149999999999999" customHeight="1">
      <c r="A33" s="614"/>
      <c r="B33" s="881"/>
      <c r="C33" s="882"/>
      <c r="D33" s="883"/>
    </row>
    <row r="34" spans="1:4" ht="20.149999999999999" customHeight="1">
      <c r="A34" s="663"/>
      <c r="B34" s="884"/>
      <c r="C34" s="882"/>
      <c r="D34" s="883"/>
    </row>
    <row r="35" spans="1:4" ht="20.149999999999999" customHeight="1">
      <c r="A35" s="614"/>
      <c r="B35" s="2652"/>
      <c r="C35" s="882"/>
      <c r="D35" s="885"/>
    </row>
    <row r="36" spans="1:4" ht="20.149999999999999" customHeight="1">
      <c r="A36" s="614"/>
      <c r="B36" s="2652"/>
      <c r="C36" s="882"/>
      <c r="D36" s="883"/>
    </row>
    <row r="37" spans="1:4" ht="20.149999999999999" customHeight="1">
      <c r="A37" s="614"/>
      <c r="B37" s="2652"/>
      <c r="C37" s="882"/>
      <c r="D37" s="883"/>
    </row>
    <row r="38" spans="1:4" ht="20.149999999999999" customHeight="1">
      <c r="A38" s="614"/>
      <c r="B38" s="2652"/>
      <c r="C38" s="882"/>
      <c r="D38" s="883"/>
    </row>
    <row r="39" spans="1:4" ht="20.149999999999999" customHeight="1">
      <c r="A39" s="614"/>
      <c r="B39" s="2652"/>
      <c r="C39" s="882"/>
      <c r="D39" s="885"/>
    </row>
    <row r="40" spans="1:4" ht="20.149999999999999" customHeight="1">
      <c r="A40" s="614"/>
      <c r="B40" s="2652"/>
      <c r="C40" s="882"/>
      <c r="D40" s="883"/>
    </row>
    <row r="41" spans="1:4" ht="20.149999999999999" customHeight="1">
      <c r="A41" s="614"/>
      <c r="B41" s="2652"/>
      <c r="C41" s="882"/>
      <c r="D41" s="883"/>
    </row>
    <row r="42" spans="1:4" ht="20.149999999999999" customHeight="1">
      <c r="A42" s="614"/>
      <c r="B42" s="2652"/>
      <c r="C42" s="882"/>
      <c r="D42" s="883"/>
    </row>
    <row r="43" spans="1:4" ht="20.149999999999999" customHeight="1">
      <c r="A43" s="614"/>
      <c r="B43" s="2652"/>
      <c r="C43" s="882"/>
      <c r="D43" s="885"/>
    </row>
    <row r="44" spans="1:4" ht="20.149999999999999" customHeight="1">
      <c r="A44" s="614"/>
      <c r="B44" s="2652"/>
      <c r="C44" s="882"/>
      <c r="D44" s="883"/>
    </row>
    <row r="45" spans="1:4" ht="20.149999999999999" customHeight="1">
      <c r="A45" s="614"/>
      <c r="B45" s="2652"/>
      <c r="C45" s="882"/>
      <c r="D45" s="883"/>
    </row>
    <row r="46" spans="1:4" ht="20.149999999999999" customHeight="1">
      <c r="A46" s="614"/>
      <c r="B46" s="2652"/>
      <c r="C46" s="882"/>
      <c r="D46" s="883"/>
    </row>
    <row r="47" spans="1:4" ht="20.149999999999999" customHeight="1">
      <c r="A47" s="614"/>
      <c r="B47" s="2652"/>
      <c r="C47" s="882"/>
      <c r="D47" s="885"/>
    </row>
    <row r="48" spans="1:4" ht="20.149999999999999" customHeight="1" thickBot="1">
      <c r="A48" s="886"/>
      <c r="B48" s="887"/>
      <c r="C48" s="888"/>
      <c r="D48" s="889"/>
    </row>
    <row r="49" spans="1:4" ht="16" thickTop="1">
      <c r="A49" s="132" t="s">
        <v>503</v>
      </c>
      <c r="B49" s="2644"/>
      <c r="C49" s="2644"/>
      <c r="D49" s="56"/>
    </row>
    <row r="50" spans="1:4" ht="15" customHeight="1">
      <c r="A50" s="5600" t="s">
        <v>504</v>
      </c>
      <c r="B50" s="5601"/>
      <c r="C50" s="5601"/>
      <c r="D50" s="5601"/>
    </row>
    <row r="51" spans="1:4" ht="15" customHeight="1">
      <c r="A51" s="5602" t="s">
        <v>505</v>
      </c>
      <c r="B51" s="5310"/>
      <c r="C51" s="5310"/>
      <c r="D51" s="5310"/>
    </row>
    <row r="52" spans="1:4">
      <c r="A52" s="86" t="s">
        <v>506</v>
      </c>
      <c r="B52" s="2619"/>
      <c r="C52" s="2619"/>
      <c r="D52" s="132"/>
    </row>
    <row r="53" spans="1:4">
      <c r="A53" s="86" t="s">
        <v>507</v>
      </c>
      <c r="B53" s="2619"/>
      <c r="C53" s="2619"/>
      <c r="D53" s="132"/>
    </row>
    <row r="54" spans="1:4">
      <c r="A54" s="87"/>
      <c r="B54" s="2644"/>
      <c r="C54" s="2644"/>
      <c r="D54" s="56"/>
    </row>
    <row r="55" spans="1:4">
      <c r="A55" s="87"/>
      <c r="B55" s="2644"/>
      <c r="C55" s="2644"/>
      <c r="D55" s="56"/>
    </row>
    <row r="56" spans="1:4">
      <c r="A56" s="56"/>
      <c r="B56" s="56"/>
      <c r="C56" s="53"/>
      <c r="D56" s="53"/>
    </row>
    <row r="57" spans="1:4">
      <c r="A57" s="53"/>
      <c r="B57" s="53"/>
      <c r="C57" s="53"/>
      <c r="D57" s="173" t="str">
        <f>+ToC!E123</f>
        <v xml:space="preserve">Long-Term Annual Return </v>
      </c>
    </row>
    <row r="58" spans="1:4">
      <c r="A58" s="53"/>
      <c r="B58" s="53"/>
      <c r="C58" s="53"/>
      <c r="D58" s="173" t="s">
        <v>508</v>
      </c>
    </row>
  </sheetData>
  <sheetProtection algorithmName="SHA-512" hashValue="ze9sYff3APxSRaGhBalIH+9MKtFTbgHTeLHyEbbnho318+JWb0y+6UyGBfh5hDMCigVEhwPhw/cmHgawZoy4xQ==" saltValue="GLlXustTok5sLSiSqcF0Uw==" spinCount="100000" sheet="1" objects="1" scenarios="1"/>
  <mergeCells count="4">
    <mergeCell ref="A9:D9"/>
    <mergeCell ref="A1:D1"/>
    <mergeCell ref="A50:D50"/>
    <mergeCell ref="A51:D51"/>
  </mergeCells>
  <dataValidations disablePrompts="1" count="2">
    <dataValidation type="list" allowBlank="1" showInputMessage="1" showErrorMessage="1" sqref="C12">
      <formula1>$AB$19:$AB$21</formula1>
    </dataValidation>
    <dataValidation type="list" allowBlank="1" showInputMessage="1" showErrorMessage="1" sqref="C13:C31">
      <formula1>$J$12:$J$14</formula1>
    </dataValidation>
  </dataValidations>
  <hyperlinks>
    <hyperlink ref="A1:D1" location="ToC!A1" display="10.040"/>
  </hyperlinks>
  <pageMargins left="0.7" right="0.7" top="0.75" bottom="0.75" header="0.3" footer="0.3"/>
  <pageSetup paperSize="5" scale="65"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K46"/>
  <sheetViews>
    <sheetView zoomScale="81" zoomScaleNormal="100" workbookViewId="0">
      <selection activeCell="D16" sqref="D16"/>
    </sheetView>
  </sheetViews>
  <sheetFormatPr defaultColWidth="0" defaultRowHeight="15.5" zeroHeight="1"/>
  <cols>
    <col min="1" max="1" width="42" style="209" bestFit="1" customWidth="1"/>
    <col min="2" max="2" width="6.53515625" style="209" customWidth="1"/>
    <col min="3" max="3" width="20.765625" style="209" customWidth="1"/>
    <col min="4" max="4" width="6.84375" style="209" customWidth="1"/>
    <col min="5" max="7" width="20.765625" style="209" customWidth="1"/>
    <col min="8" max="8" width="6.07421875" style="209" customWidth="1"/>
    <col min="9" max="11" width="20.765625" style="209" customWidth="1"/>
    <col min="12" max="16384" width="8.765625" style="50" hidden="1"/>
  </cols>
  <sheetData>
    <row r="1" spans="1:11">
      <c r="A1" s="5373" t="s">
        <v>55</v>
      </c>
      <c r="B1" s="5374"/>
      <c r="C1" s="5374"/>
      <c r="D1" s="5374"/>
      <c r="E1" s="5374"/>
      <c r="F1" s="5374"/>
      <c r="G1" s="5374"/>
      <c r="H1" s="5374"/>
      <c r="I1" s="5374"/>
      <c r="J1" s="5374"/>
      <c r="K1" s="5374"/>
    </row>
    <row r="2" spans="1:11">
      <c r="A2" s="206"/>
      <c r="B2" s="206"/>
      <c r="C2" s="37"/>
      <c r="D2" s="53"/>
      <c r="E2" s="53"/>
      <c r="F2" s="53"/>
      <c r="G2" s="53"/>
      <c r="H2" s="53"/>
      <c r="I2" s="53"/>
      <c r="J2" s="53"/>
      <c r="K2" s="53"/>
    </row>
    <row r="3" spans="1:11">
      <c r="A3" s="238" t="str">
        <f>+Cover!A14</f>
        <v>Select Name of Insurer/ Financial Holding Company</v>
      </c>
      <c r="B3" s="247"/>
      <c r="C3" s="218"/>
      <c r="D3" s="53"/>
      <c r="E3" s="53"/>
      <c r="F3" s="53"/>
      <c r="G3" s="53"/>
      <c r="H3" s="53"/>
      <c r="I3" s="53"/>
      <c r="J3" s="37" t="s">
        <v>1780</v>
      </c>
      <c r="K3" s="53"/>
    </row>
    <row r="4" spans="1:11">
      <c r="A4" s="706" t="str">
        <f>+ToC!A3</f>
        <v>Insurer/Financial Holding Company</v>
      </c>
      <c r="B4" s="232"/>
      <c r="C4" s="53"/>
      <c r="D4" s="53"/>
      <c r="E4" s="53"/>
      <c r="F4" s="53"/>
      <c r="G4" s="53"/>
      <c r="H4" s="53"/>
      <c r="I4" s="1577" t="s">
        <v>1781</v>
      </c>
      <c r="J4" s="1585"/>
      <c r="K4" s="53"/>
    </row>
    <row r="5" spans="1:11">
      <c r="A5" s="248"/>
      <c r="B5" s="53"/>
      <c r="C5" s="53"/>
      <c r="D5" s="53"/>
      <c r="E5" s="53"/>
      <c r="F5" s="53"/>
      <c r="G5" s="53"/>
      <c r="H5" s="53"/>
      <c r="I5" s="53"/>
      <c r="J5" s="53"/>
      <c r="K5" s="53"/>
    </row>
    <row r="6" spans="1:11">
      <c r="A6" s="51" t="str">
        <f>+ToC!A5</f>
        <v>Long-Term Insurers Annual Return</v>
      </c>
      <c r="B6" s="53"/>
      <c r="C6" s="53"/>
      <c r="D6" s="53"/>
      <c r="E6" s="53"/>
      <c r="F6" s="53"/>
      <c r="G6" s="53"/>
      <c r="H6" s="53"/>
      <c r="I6" s="53"/>
      <c r="J6" s="53"/>
      <c r="K6" s="53"/>
    </row>
    <row r="7" spans="1:11">
      <c r="A7" s="51" t="str">
        <f>+ToC!A6</f>
        <v>For Year Ended:</v>
      </c>
      <c r="B7" s="53"/>
      <c r="C7" s="53"/>
      <c r="D7" s="53"/>
      <c r="E7" s="53"/>
      <c r="F7" s="53"/>
      <c r="G7" s="53"/>
      <c r="H7" s="53"/>
      <c r="I7" s="53"/>
      <c r="J7" s="53"/>
      <c r="K7" s="933" t="str">
        <f>IF(+Cover!$A$23="","",+Cover!$A$23)</f>
        <v/>
      </c>
    </row>
    <row r="8" spans="1:11">
      <c r="A8" s="248"/>
      <c r="B8" s="53"/>
      <c r="C8" s="53"/>
      <c r="D8" s="53"/>
      <c r="E8" s="53"/>
      <c r="F8" s="53"/>
      <c r="G8" s="53"/>
      <c r="H8" s="53"/>
      <c r="I8" s="53"/>
      <c r="J8" s="53"/>
      <c r="K8" s="53"/>
    </row>
    <row r="9" spans="1:11">
      <c r="A9" s="53"/>
      <c r="B9" s="53"/>
      <c r="C9" s="53"/>
      <c r="D9" s="53"/>
      <c r="E9" s="53"/>
      <c r="F9" s="53"/>
      <c r="G9" s="53"/>
      <c r="H9" s="53"/>
      <c r="I9" s="53"/>
      <c r="J9" s="53"/>
      <c r="K9" s="53"/>
    </row>
    <row r="10" spans="1:11">
      <c r="A10" s="53"/>
      <c r="B10" s="53"/>
      <c r="C10" s="53"/>
      <c r="D10" s="53"/>
      <c r="E10" s="53"/>
      <c r="F10" s="53"/>
      <c r="G10" s="53"/>
      <c r="H10" s="53"/>
      <c r="I10" s="53"/>
      <c r="J10" s="53"/>
      <c r="K10" s="53"/>
    </row>
    <row r="11" spans="1:11">
      <c r="A11" s="5599" t="s">
        <v>1521</v>
      </c>
      <c r="B11" s="5332"/>
      <c r="C11" s="5332"/>
      <c r="D11" s="5332"/>
      <c r="E11" s="5332"/>
      <c r="F11" s="5332"/>
      <c r="G11" s="5332"/>
      <c r="H11" s="5332"/>
      <c r="I11" s="5332"/>
      <c r="J11" s="5332"/>
      <c r="K11" s="5332"/>
    </row>
    <row r="12" spans="1:11">
      <c r="A12" s="53"/>
      <c r="B12" s="705"/>
      <c r="C12" s="705"/>
      <c r="D12" s="713"/>
      <c r="E12" s="53"/>
      <c r="F12" s="53"/>
      <c r="G12" s="53"/>
      <c r="H12" s="53"/>
      <c r="I12" s="53"/>
      <c r="J12" s="53"/>
      <c r="K12" s="53"/>
    </row>
    <row r="13" spans="1:11" ht="16" thickBot="1">
      <c r="A13" s="53"/>
      <c r="B13" s="53"/>
      <c r="C13" s="53"/>
      <c r="D13" s="53"/>
      <c r="E13" s="53"/>
      <c r="F13" s="53"/>
      <c r="G13" s="53"/>
      <c r="H13" s="53"/>
      <c r="I13" s="53"/>
      <c r="J13" s="53"/>
      <c r="K13" s="53"/>
    </row>
    <row r="14" spans="1:11" ht="29" thickTop="1">
      <c r="A14" s="2512"/>
      <c r="B14" s="2513"/>
      <c r="C14" s="1991" t="s">
        <v>509</v>
      </c>
      <c r="D14" s="2512"/>
      <c r="E14" s="5603" t="s">
        <v>510</v>
      </c>
      <c r="F14" s="5604"/>
      <c r="G14" s="1991" t="s">
        <v>511</v>
      </c>
      <c r="H14" s="2512"/>
      <c r="I14" s="5605" t="s">
        <v>512</v>
      </c>
      <c r="J14" s="5606"/>
      <c r="K14" s="5607"/>
    </row>
    <row r="15" spans="1:11" ht="20.149999999999999" customHeight="1">
      <c r="A15" s="890"/>
      <c r="B15" s="891"/>
      <c r="C15" s="827">
        <v>1</v>
      </c>
      <c r="D15" s="827"/>
      <c r="E15" s="827">
        <v>2</v>
      </c>
      <c r="F15" s="827">
        <v>3</v>
      </c>
      <c r="G15" s="827">
        <v>4</v>
      </c>
      <c r="H15" s="827"/>
      <c r="I15" s="598">
        <v>5</v>
      </c>
      <c r="J15" s="598">
        <v>6</v>
      </c>
      <c r="K15" s="892">
        <v>7</v>
      </c>
    </row>
    <row r="16" spans="1:11" ht="20.149999999999999" customHeight="1">
      <c r="A16" s="893"/>
      <c r="B16" s="53"/>
      <c r="C16" s="894" t="s">
        <v>230</v>
      </c>
      <c r="D16" s="890"/>
      <c r="E16" s="894" t="s">
        <v>230</v>
      </c>
      <c r="F16" s="894" t="s">
        <v>230</v>
      </c>
      <c r="G16" s="894" t="s">
        <v>230</v>
      </c>
      <c r="H16" s="890"/>
      <c r="I16" s="895" t="s">
        <v>230</v>
      </c>
      <c r="J16" s="483" t="s">
        <v>230</v>
      </c>
      <c r="K16" s="483" t="s">
        <v>230</v>
      </c>
    </row>
    <row r="17" spans="1:11" ht="42.5">
      <c r="A17" s="896"/>
      <c r="B17" s="2442" t="s">
        <v>113</v>
      </c>
      <c r="C17" s="828" t="s">
        <v>513</v>
      </c>
      <c r="D17" s="2564" t="s">
        <v>113</v>
      </c>
      <c r="E17" s="2563" t="s">
        <v>2244</v>
      </c>
      <c r="F17" s="2562" t="s">
        <v>2245</v>
      </c>
      <c r="G17" s="834"/>
      <c r="H17" s="2564" t="s">
        <v>113</v>
      </c>
      <c r="I17" s="828" t="s">
        <v>514</v>
      </c>
      <c r="J17" s="828" t="s">
        <v>515</v>
      </c>
      <c r="K17" s="828" t="s">
        <v>516</v>
      </c>
    </row>
    <row r="18" spans="1:11" ht="20.149999999999999" customHeight="1">
      <c r="A18" s="897" t="s">
        <v>517</v>
      </c>
      <c r="B18" s="898"/>
      <c r="C18" s="899"/>
      <c r="D18" s="900"/>
      <c r="E18" s="899"/>
      <c r="F18" s="901"/>
      <c r="G18" s="902"/>
      <c r="H18" s="900"/>
      <c r="I18" s="899"/>
      <c r="J18" s="899"/>
      <c r="K18" s="899"/>
    </row>
    <row r="19" spans="1:11" ht="20.149999999999999" customHeight="1">
      <c r="A19" s="180" t="s">
        <v>518</v>
      </c>
      <c r="B19" s="903"/>
      <c r="C19" s="904"/>
      <c r="D19" s="905"/>
      <c r="E19" s="904"/>
      <c r="F19" s="904"/>
      <c r="G19" s="906"/>
      <c r="H19" s="905"/>
      <c r="I19" s="907">
        <f>C19+E19+F19+G19</f>
        <v>0</v>
      </c>
      <c r="J19" s="904"/>
      <c r="K19" s="907">
        <f>I19+J19</f>
        <v>0</v>
      </c>
    </row>
    <row r="20" spans="1:11" ht="20.149999999999999" customHeight="1">
      <c r="A20" s="180" t="s">
        <v>519</v>
      </c>
      <c r="B20" s="903"/>
      <c r="C20" s="904"/>
      <c r="D20" s="905"/>
      <c r="E20" s="904"/>
      <c r="F20" s="904"/>
      <c r="G20" s="906"/>
      <c r="H20" s="905"/>
      <c r="I20" s="907">
        <f t="shared" ref="I20:I26" si="0">C20+E20+F20+G20</f>
        <v>0</v>
      </c>
      <c r="J20" s="904"/>
      <c r="K20" s="907">
        <f t="shared" ref="K20:K26" si="1">I20+J20</f>
        <v>0</v>
      </c>
    </row>
    <row r="21" spans="1:11" ht="20.149999999999999" customHeight="1">
      <c r="A21" s="180" t="s">
        <v>520</v>
      </c>
      <c r="B21" s="903"/>
      <c r="C21" s="904"/>
      <c r="D21" s="905"/>
      <c r="E21" s="904"/>
      <c r="F21" s="904"/>
      <c r="G21" s="904"/>
      <c r="H21" s="905"/>
      <c r="I21" s="907">
        <f t="shared" si="0"/>
        <v>0</v>
      </c>
      <c r="J21" s="904"/>
      <c r="K21" s="907">
        <f t="shared" si="1"/>
        <v>0</v>
      </c>
    </row>
    <row r="22" spans="1:11" ht="20.149999999999999" customHeight="1">
      <c r="A22" s="180" t="s">
        <v>521</v>
      </c>
      <c r="B22" s="903"/>
      <c r="C22" s="904"/>
      <c r="D22" s="905"/>
      <c r="E22" s="904"/>
      <c r="F22" s="904"/>
      <c r="G22" s="904"/>
      <c r="H22" s="905"/>
      <c r="I22" s="907">
        <f t="shared" si="0"/>
        <v>0</v>
      </c>
      <c r="J22" s="904"/>
      <c r="K22" s="907">
        <f t="shared" si="1"/>
        <v>0</v>
      </c>
    </row>
    <row r="23" spans="1:11" ht="20.149999999999999" customHeight="1">
      <c r="A23" s="180" t="s">
        <v>522</v>
      </c>
      <c r="B23" s="903"/>
      <c r="C23" s="904"/>
      <c r="D23" s="905"/>
      <c r="E23" s="904"/>
      <c r="F23" s="904"/>
      <c r="G23" s="906"/>
      <c r="H23" s="905"/>
      <c r="I23" s="907">
        <f t="shared" si="0"/>
        <v>0</v>
      </c>
      <c r="J23" s="904"/>
      <c r="K23" s="907">
        <f t="shared" si="1"/>
        <v>0</v>
      </c>
    </row>
    <row r="24" spans="1:11" ht="20.149999999999999" customHeight="1">
      <c r="A24" s="180" t="s">
        <v>523</v>
      </c>
      <c r="B24" s="903"/>
      <c r="C24" s="904"/>
      <c r="D24" s="905"/>
      <c r="E24" s="904"/>
      <c r="F24" s="904"/>
      <c r="G24" s="906"/>
      <c r="H24" s="905"/>
      <c r="I24" s="907">
        <f t="shared" si="0"/>
        <v>0</v>
      </c>
      <c r="J24" s="904"/>
      <c r="K24" s="907">
        <f t="shared" si="1"/>
        <v>0</v>
      </c>
    </row>
    <row r="25" spans="1:11" ht="20.149999999999999" customHeight="1">
      <c r="A25" s="180" t="s">
        <v>524</v>
      </c>
      <c r="B25" s="903"/>
      <c r="C25" s="904"/>
      <c r="D25" s="905"/>
      <c r="E25" s="904"/>
      <c r="F25" s="904"/>
      <c r="G25" s="906"/>
      <c r="H25" s="905"/>
      <c r="I25" s="907">
        <f t="shared" si="0"/>
        <v>0</v>
      </c>
      <c r="J25" s="904"/>
      <c r="K25" s="907">
        <f t="shared" si="1"/>
        <v>0</v>
      </c>
    </row>
    <row r="26" spans="1:11" ht="20.149999999999999" customHeight="1">
      <c r="A26" s="180" t="s">
        <v>525</v>
      </c>
      <c r="B26" s="903"/>
      <c r="C26" s="904"/>
      <c r="D26" s="905"/>
      <c r="E26" s="904"/>
      <c r="F26" s="904"/>
      <c r="G26" s="906"/>
      <c r="H26" s="905"/>
      <c r="I26" s="907">
        <f t="shared" si="0"/>
        <v>0</v>
      </c>
      <c r="J26" s="904"/>
      <c r="K26" s="907">
        <f t="shared" si="1"/>
        <v>0</v>
      </c>
    </row>
    <row r="27" spans="1:11" ht="20.149999999999999" customHeight="1">
      <c r="A27" s="908"/>
      <c r="B27" s="909"/>
      <c r="C27" s="910"/>
      <c r="D27" s="911"/>
      <c r="E27" s="912"/>
      <c r="F27" s="913"/>
      <c r="G27" s="914"/>
      <c r="H27" s="911"/>
      <c r="I27" s="912"/>
      <c r="J27" s="912"/>
      <c r="K27" s="912"/>
    </row>
    <row r="28" spans="1:11" ht="20.149999999999999" customHeight="1" thickBot="1">
      <c r="A28" s="915" t="s">
        <v>526</v>
      </c>
      <c r="B28" s="916"/>
      <c r="C28" s="917">
        <f>SUM(C19:C26)</f>
        <v>0</v>
      </c>
      <c r="D28" s="918"/>
      <c r="E28" s="917">
        <f>SUM(E19:E26)</f>
        <v>0</v>
      </c>
      <c r="F28" s="917">
        <f>SUM(F19:F26)</f>
        <v>0</v>
      </c>
      <c r="G28" s="917">
        <f>SUM(G19:G26)</f>
        <v>0</v>
      </c>
      <c r="H28" s="2565"/>
      <c r="I28" s="917">
        <f>SUM(I19:I26)</f>
        <v>0</v>
      </c>
      <c r="J28" s="917">
        <f>SUM(J19:J26)</f>
        <v>0</v>
      </c>
      <c r="K28" s="917">
        <f>SUM(K19:K26)</f>
        <v>0</v>
      </c>
    </row>
    <row r="29" spans="1:11" ht="20.149999999999999" customHeight="1" thickTop="1">
      <c r="A29" s="133"/>
      <c r="B29" s="249"/>
      <c r="C29" s="134"/>
      <c r="D29" s="135"/>
      <c r="E29" s="134"/>
      <c r="F29" s="136"/>
      <c r="G29" s="137"/>
      <c r="H29" s="135"/>
      <c r="I29" s="134"/>
      <c r="J29" s="134"/>
      <c r="K29" s="134"/>
    </row>
    <row r="30" spans="1:11" ht="20.149999999999999" customHeight="1">
      <c r="A30" s="138"/>
      <c r="B30" s="881"/>
      <c r="C30" s="919"/>
      <c r="D30" s="920"/>
      <c r="E30" s="919"/>
      <c r="F30" s="921"/>
      <c r="G30" s="922"/>
      <c r="H30" s="920"/>
      <c r="I30" s="919"/>
      <c r="J30" s="919"/>
      <c r="K30" s="919"/>
    </row>
    <row r="31" spans="1:11" ht="20.149999999999999" customHeight="1">
      <c r="A31" s="139" t="s">
        <v>527</v>
      </c>
      <c r="B31" s="881"/>
      <c r="C31" s="919"/>
      <c r="D31" s="920"/>
      <c r="E31" s="919"/>
      <c r="F31" s="921"/>
      <c r="G31" s="922"/>
      <c r="H31" s="920"/>
      <c r="I31" s="919"/>
      <c r="J31" s="919"/>
      <c r="K31" s="919"/>
    </row>
    <row r="32" spans="1:11" ht="20.149999999999999" customHeight="1">
      <c r="A32" s="250" t="s">
        <v>528</v>
      </c>
      <c r="B32" s="251"/>
      <c r="C32" s="116"/>
      <c r="D32" s="63"/>
      <c r="E32" s="904"/>
      <c r="F32" s="904"/>
      <c r="G32" s="904"/>
      <c r="H32" s="63"/>
      <c r="I32" s="140">
        <f>C32+E32+F32+G32</f>
        <v>0</v>
      </c>
      <c r="J32" s="904"/>
      <c r="K32" s="140">
        <f t="shared" ref="K32:K38" si="2">I32+J32</f>
        <v>0</v>
      </c>
    </row>
    <row r="33" spans="1:11" ht="20.149999999999999" customHeight="1">
      <c r="A33" s="180" t="s">
        <v>529</v>
      </c>
      <c r="B33" s="903"/>
      <c r="C33" s="904"/>
      <c r="D33" s="905"/>
      <c r="E33" s="904"/>
      <c r="F33" s="904"/>
      <c r="G33" s="904"/>
      <c r="H33" s="905"/>
      <c r="I33" s="907">
        <f t="shared" ref="I33:I38" si="3">C33+E33+F33+G33</f>
        <v>0</v>
      </c>
      <c r="J33" s="904"/>
      <c r="K33" s="907">
        <f t="shared" si="2"/>
        <v>0</v>
      </c>
    </row>
    <row r="34" spans="1:11" ht="20.149999999999999" customHeight="1">
      <c r="A34" s="180" t="s">
        <v>530</v>
      </c>
      <c r="B34" s="903"/>
      <c r="C34" s="904"/>
      <c r="D34" s="905"/>
      <c r="E34" s="904"/>
      <c r="F34" s="904"/>
      <c r="G34" s="904"/>
      <c r="H34" s="905"/>
      <c r="I34" s="907">
        <f t="shared" si="3"/>
        <v>0</v>
      </c>
      <c r="J34" s="904"/>
      <c r="K34" s="907">
        <f t="shared" si="2"/>
        <v>0</v>
      </c>
    </row>
    <row r="35" spans="1:11" ht="20.149999999999999" customHeight="1">
      <c r="A35" s="180" t="s">
        <v>531</v>
      </c>
      <c r="B35" s="903"/>
      <c r="C35" s="904"/>
      <c r="D35" s="905"/>
      <c r="E35" s="904"/>
      <c r="F35" s="904"/>
      <c r="G35" s="904"/>
      <c r="H35" s="905"/>
      <c r="I35" s="907">
        <f t="shared" si="3"/>
        <v>0</v>
      </c>
      <c r="J35" s="904"/>
      <c r="K35" s="907">
        <f t="shared" si="2"/>
        <v>0</v>
      </c>
    </row>
    <row r="36" spans="1:11" ht="20.149999999999999" customHeight="1">
      <c r="A36" s="180" t="s">
        <v>532</v>
      </c>
      <c r="B36" s="903"/>
      <c r="C36" s="904"/>
      <c r="D36" s="905"/>
      <c r="E36" s="904"/>
      <c r="F36" s="904"/>
      <c r="G36" s="904"/>
      <c r="H36" s="905"/>
      <c r="I36" s="907">
        <f t="shared" si="3"/>
        <v>0</v>
      </c>
      <c r="J36" s="904"/>
      <c r="K36" s="907">
        <f t="shared" si="2"/>
        <v>0</v>
      </c>
    </row>
    <row r="37" spans="1:11" ht="20.149999999999999" customHeight="1">
      <c r="A37" s="180" t="s">
        <v>533</v>
      </c>
      <c r="B37" s="903"/>
      <c r="C37" s="904"/>
      <c r="D37" s="905"/>
      <c r="E37" s="904"/>
      <c r="F37" s="904"/>
      <c r="G37" s="904"/>
      <c r="H37" s="905"/>
      <c r="I37" s="907">
        <f t="shared" si="3"/>
        <v>0</v>
      </c>
      <c r="J37" s="904"/>
      <c r="K37" s="907">
        <f t="shared" si="2"/>
        <v>0</v>
      </c>
    </row>
    <row r="38" spans="1:11" ht="20.149999999999999" customHeight="1">
      <c r="A38" s="180" t="s">
        <v>534</v>
      </c>
      <c r="B38" s="903"/>
      <c r="C38" s="904"/>
      <c r="D38" s="905"/>
      <c r="E38" s="904"/>
      <c r="F38" s="904"/>
      <c r="G38" s="904"/>
      <c r="H38" s="905"/>
      <c r="I38" s="907">
        <f t="shared" si="3"/>
        <v>0</v>
      </c>
      <c r="J38" s="904"/>
      <c r="K38" s="907">
        <f t="shared" si="2"/>
        <v>0</v>
      </c>
    </row>
    <row r="39" spans="1:11" ht="20.149999999999999" customHeight="1">
      <c r="A39" s="923"/>
      <c r="B39" s="924"/>
      <c r="C39" s="925"/>
      <c r="D39" s="926"/>
      <c r="E39" s="912"/>
      <c r="F39" s="927"/>
      <c r="G39" s="928"/>
      <c r="H39" s="926"/>
      <c r="I39" s="929"/>
      <c r="J39" s="925"/>
      <c r="K39" s="929"/>
    </row>
    <row r="40" spans="1:11" ht="38.25" customHeight="1" thickBot="1">
      <c r="A40" s="930" t="s">
        <v>1784</v>
      </c>
      <c r="B40" s="916"/>
      <c r="C40" s="931">
        <f>SUM(C32:C38)</f>
        <v>0</v>
      </c>
      <c r="D40" s="932"/>
      <c r="E40" s="931">
        <f>SUM(E32:E38)</f>
        <v>0</v>
      </c>
      <c r="F40" s="931">
        <f>SUM(F32:F38)</f>
        <v>0</v>
      </c>
      <c r="G40" s="931">
        <f>SUM(G32:G38)</f>
        <v>0</v>
      </c>
      <c r="H40" s="932"/>
      <c r="I40" s="931">
        <f>SUM(I32:I38)</f>
        <v>0</v>
      </c>
      <c r="J40" s="931">
        <f>SUM(J32:J38)</f>
        <v>0</v>
      </c>
      <c r="K40" s="931">
        <f>SUM(K32:K38)</f>
        <v>0</v>
      </c>
    </row>
    <row r="41" spans="1:11" ht="16" thickTop="1">
      <c r="A41" s="53"/>
      <c r="B41" s="53"/>
      <c r="C41" s="53"/>
      <c r="D41" s="53"/>
      <c r="E41" s="53"/>
      <c r="F41" s="53"/>
      <c r="G41" s="53"/>
      <c r="H41" s="53"/>
      <c r="I41" s="53"/>
      <c r="J41" s="53"/>
      <c r="K41" s="53"/>
    </row>
    <row r="42" spans="1:11">
      <c r="A42" s="53"/>
      <c r="B42" s="53"/>
      <c r="C42" s="53"/>
      <c r="D42" s="53"/>
      <c r="E42" s="53"/>
      <c r="F42" s="53"/>
      <c r="G42" s="53"/>
      <c r="H42" s="53"/>
      <c r="I42" s="53"/>
      <c r="J42" s="53"/>
      <c r="K42" s="173" t="str">
        <f>+ToC!E123</f>
        <v xml:space="preserve">Long-Term Annual Return </v>
      </c>
    </row>
    <row r="43" spans="1:11">
      <c r="A43" s="53"/>
      <c r="B43" s="53"/>
      <c r="C43" s="53"/>
      <c r="D43" s="53"/>
      <c r="E43" s="53"/>
      <c r="F43" s="53"/>
      <c r="G43" s="53"/>
      <c r="H43" s="53"/>
      <c r="I43" s="53"/>
      <c r="J43" s="53"/>
      <c r="K43" s="173" t="s">
        <v>535</v>
      </c>
    </row>
    <row r="44" spans="1:11" hidden="1"/>
    <row r="45" spans="1:11" hidden="1"/>
    <row r="46" spans="1:11" hidden="1">
      <c r="C46" s="194">
        <f>C28-C40</f>
        <v>0</v>
      </c>
    </row>
  </sheetData>
  <sheetProtection algorithmName="SHA-512" hashValue="CKVPKRpzg+Yof7+FVQhzNObAcW+5PYd718KS3DGzdXoSMnSZAV32pLlKrLwIuFKa0onvGYJa9VU137oS2EXoXg==" saltValue="hgswoNQu6CCF1FBPNi7Nhg==" spinCount="100000" sheet="1" objects="1" scenarios="1"/>
  <mergeCells count="4">
    <mergeCell ref="A11:K11"/>
    <mergeCell ref="E14:F14"/>
    <mergeCell ref="I14:K14"/>
    <mergeCell ref="A1:K1"/>
  </mergeCells>
  <hyperlinks>
    <hyperlink ref="A1:K1" location="ToC!A1" display="10.050"/>
  </hyperlinks>
  <pageMargins left="0.7" right="0.7" top="0.75" bottom="0.75" header="0.3" footer="0.3"/>
  <pageSetup paperSize="5" scale="6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rgb="FF7030A0"/>
  </sheetPr>
  <dimension ref="A1:J63"/>
  <sheetViews>
    <sheetView zoomScale="90" zoomScaleNormal="90" workbookViewId="0">
      <selection activeCell="C14" sqref="C14"/>
    </sheetView>
  </sheetViews>
  <sheetFormatPr defaultColWidth="0" defaultRowHeight="15.5" zeroHeight="1"/>
  <cols>
    <col min="1" max="1" width="8.765625" style="209" customWidth="1"/>
    <col min="2" max="2" width="3.53515625" style="209" customWidth="1"/>
    <col min="3" max="3" width="61.15234375" style="209" customWidth="1"/>
    <col min="4" max="4" width="6.765625" style="209" customWidth="1"/>
    <col min="5" max="5" width="22" style="209" customWidth="1"/>
    <col min="6" max="6" width="24.765625" style="209" customWidth="1"/>
    <col min="7" max="7" width="8.765625" style="50" hidden="1" customWidth="1"/>
    <col min="8" max="8" width="10.765625" style="50" hidden="1" customWidth="1"/>
    <col min="9" max="16384" width="1.765625" style="50" hidden="1"/>
  </cols>
  <sheetData>
    <row r="1" spans="1:6">
      <c r="A1" s="5608" t="s">
        <v>59</v>
      </c>
      <c r="B1" s="5608"/>
      <c r="C1" s="5608"/>
      <c r="D1" s="5608"/>
      <c r="E1" s="5608"/>
      <c r="F1" s="5608"/>
    </row>
    <row r="2" spans="1:6">
      <c r="A2" s="53"/>
      <c r="B2" s="53"/>
      <c r="C2" s="1746"/>
      <c r="D2" s="1754"/>
      <c r="E2" s="53"/>
      <c r="F2" s="210" t="s">
        <v>1790</v>
      </c>
    </row>
    <row r="3" spans="1:6">
      <c r="A3" s="238" t="str">
        <f>+Cover!A14</f>
        <v>Select Name of Insurer/ Financial Holding Company</v>
      </c>
      <c r="B3" s="219"/>
      <c r="C3" s="237"/>
      <c r="D3" s="252"/>
      <c r="E3" s="53"/>
      <c r="F3" s="53"/>
    </row>
    <row r="4" spans="1:6">
      <c r="A4" s="1753" t="str">
        <f>+ToC!A3</f>
        <v>Insurer/Financial Holding Company</v>
      </c>
      <c r="B4" s="56"/>
      <c r="C4" s="53"/>
      <c r="D4" s="53"/>
      <c r="E4" s="53"/>
      <c r="F4" s="53"/>
    </row>
    <row r="5" spans="1:6">
      <c r="A5" s="53"/>
      <c r="B5" s="1753"/>
      <c r="C5" s="56"/>
      <c r="D5" s="53"/>
      <c r="E5" s="53"/>
      <c r="F5" s="692"/>
    </row>
    <row r="6" spans="1:6">
      <c r="A6" s="51" t="str">
        <f>+ToC!A5</f>
        <v>Long-Term Insurers Annual Return</v>
      </c>
      <c r="B6" s="53"/>
      <c r="C6" s="53"/>
      <c r="D6" s="53"/>
      <c r="E6" s="53"/>
      <c r="F6" s="53"/>
    </row>
    <row r="7" spans="1:6">
      <c r="A7" s="51" t="str">
        <f>+ToC!A6</f>
        <v>For Year Ended:</v>
      </c>
      <c r="B7" s="53"/>
      <c r="C7" s="53"/>
      <c r="D7" s="53"/>
      <c r="E7" s="53"/>
      <c r="F7" s="933" t="str">
        <f>IF(+Cover!$A$23="","",+Cover!$A$23)</f>
        <v/>
      </c>
    </row>
    <row r="8" spans="1:6">
      <c r="A8" s="53"/>
      <c r="B8" s="53"/>
      <c r="C8" s="53"/>
      <c r="D8" s="53"/>
      <c r="E8" s="53"/>
      <c r="F8" s="53"/>
    </row>
    <row r="9" spans="1:6">
      <c r="A9" s="5521" t="s">
        <v>536</v>
      </c>
      <c r="B9" s="5332"/>
      <c r="C9" s="5332"/>
      <c r="D9" s="5332"/>
      <c r="E9" s="5332"/>
      <c r="F9" s="5332"/>
    </row>
    <row r="10" spans="1:6">
      <c r="A10" s="53"/>
      <c r="B10" s="53"/>
      <c r="C10" s="1752"/>
      <c r="D10" s="1752"/>
      <c r="E10" s="1752"/>
      <c r="F10" s="53"/>
    </row>
    <row r="11" spans="1:6">
      <c r="A11" s="5312" t="s">
        <v>1522</v>
      </c>
      <c r="B11" s="5332"/>
      <c r="C11" s="5332"/>
      <c r="D11" s="5332"/>
      <c r="E11" s="5332"/>
      <c r="F11" s="5332"/>
    </row>
    <row r="12" spans="1:6" ht="11.25" customHeight="1" thickBot="1">
      <c r="A12" s="53"/>
      <c r="B12" s="5312"/>
      <c r="C12" s="5312"/>
      <c r="D12" s="5312"/>
      <c r="E12" s="5312"/>
      <c r="F12" s="53"/>
    </row>
    <row r="13" spans="1:6" ht="16" hidden="1" thickBot="1">
      <c r="A13" s="53"/>
      <c r="B13" s="53"/>
      <c r="C13" s="253"/>
      <c r="D13" s="55"/>
      <c r="E13" s="53"/>
      <c r="F13" s="53"/>
    </row>
    <row r="14" spans="1:6" ht="29" thickTop="1">
      <c r="A14" s="254" t="s">
        <v>537</v>
      </c>
      <c r="B14" s="934"/>
      <c r="C14" s="255"/>
      <c r="D14" s="4344" t="s">
        <v>113</v>
      </c>
      <c r="E14" s="256" t="str">
        <f>IF($F$7="","",YEAR($F$7))</f>
        <v/>
      </c>
      <c r="F14" s="257" t="str">
        <f>IF(E14="","",E14-1)</f>
        <v/>
      </c>
    </row>
    <row r="15" spans="1:6">
      <c r="A15" s="754"/>
      <c r="B15" s="1757"/>
      <c r="C15" s="1758"/>
      <c r="D15" s="1758"/>
      <c r="E15" s="1751" t="s">
        <v>538</v>
      </c>
      <c r="F15" s="936" t="s">
        <v>539</v>
      </c>
    </row>
    <row r="16" spans="1:6">
      <c r="A16" s="754"/>
      <c r="B16" s="937"/>
      <c r="C16" s="938"/>
      <c r="D16" s="939"/>
      <c r="E16" s="4431"/>
      <c r="F16" s="1776"/>
    </row>
    <row r="17" spans="1:6">
      <c r="A17" s="281" t="s">
        <v>66</v>
      </c>
      <c r="B17" s="1759" t="s">
        <v>540</v>
      </c>
      <c r="C17" s="258" t="s">
        <v>541</v>
      </c>
      <c r="D17" s="259"/>
      <c r="E17" s="4550">
        <f>'21.012'!T15</f>
        <v>0</v>
      </c>
      <c r="F17" s="4550">
        <f>'21.012'!U15</f>
        <v>0</v>
      </c>
    </row>
    <row r="18" spans="1:6">
      <c r="A18" s="260"/>
      <c r="B18" s="1759" t="s">
        <v>542</v>
      </c>
      <c r="C18" s="261" t="s">
        <v>543</v>
      </c>
      <c r="D18" s="262"/>
      <c r="E18" s="1760"/>
      <c r="F18" s="1635"/>
    </row>
    <row r="19" spans="1:6">
      <c r="A19" s="281" t="s">
        <v>66</v>
      </c>
      <c r="B19" s="1759"/>
      <c r="C19" s="1761" t="s">
        <v>544</v>
      </c>
      <c r="D19" s="262"/>
      <c r="E19" s="4551">
        <f>+'21.012'!T28</f>
        <v>0</v>
      </c>
      <c r="F19" s="4551">
        <f>+'21.012'!U28</f>
        <v>0</v>
      </c>
    </row>
    <row r="20" spans="1:6">
      <c r="A20" s="281" t="s">
        <v>66</v>
      </c>
      <c r="B20" s="1759"/>
      <c r="C20" s="261" t="s">
        <v>1783</v>
      </c>
      <c r="D20" s="262"/>
      <c r="E20" s="4551">
        <f>+'21.012'!T30</f>
        <v>0</v>
      </c>
      <c r="F20" s="4551">
        <f>+'21.012'!U30</f>
        <v>0</v>
      </c>
    </row>
    <row r="21" spans="1:6">
      <c r="A21" s="281" t="s">
        <v>66</v>
      </c>
      <c r="B21" s="1759"/>
      <c r="C21" s="261" t="s">
        <v>545</v>
      </c>
      <c r="D21" s="262"/>
      <c r="E21" s="4551">
        <f>+'21.012'!T37</f>
        <v>0</v>
      </c>
      <c r="F21" s="4551">
        <f>+'21.012'!U37</f>
        <v>0</v>
      </c>
    </row>
    <row r="22" spans="1:6">
      <c r="A22" s="281"/>
      <c r="B22" s="1759"/>
      <c r="C22" s="261" t="s">
        <v>546</v>
      </c>
      <c r="D22" s="262"/>
      <c r="E22" s="4551">
        <f>+'21.012'!T41</f>
        <v>0</v>
      </c>
      <c r="F22" s="4551">
        <f>+'21.012'!U41</f>
        <v>0</v>
      </c>
    </row>
    <row r="23" spans="1:6" ht="15" customHeight="1">
      <c r="A23" s="281" t="s">
        <v>66</v>
      </c>
      <c r="B23" s="1759" t="s">
        <v>547</v>
      </c>
      <c r="C23" s="264" t="s">
        <v>2246</v>
      </c>
      <c r="D23" s="262"/>
      <c r="E23" s="4551">
        <f>(+'21.012'!T46) + (+'21.012'!T47)</f>
        <v>0</v>
      </c>
      <c r="F23" s="4551">
        <f>(+'21.012'!U46) + (+'21.012'!U47)</f>
        <v>0</v>
      </c>
    </row>
    <row r="24" spans="1:6">
      <c r="A24" s="281" t="s">
        <v>66</v>
      </c>
      <c r="B24" s="1759" t="s">
        <v>2264</v>
      </c>
      <c r="C24" s="266" t="s">
        <v>549</v>
      </c>
      <c r="D24" s="267"/>
      <c r="E24" s="4551">
        <f>+'21.012'!T45</f>
        <v>0</v>
      </c>
      <c r="F24" s="4551">
        <f>+'21.012'!U45</f>
        <v>0</v>
      </c>
    </row>
    <row r="25" spans="1:6">
      <c r="A25" s="281"/>
      <c r="B25" s="1759" t="s">
        <v>548</v>
      </c>
      <c r="C25" s="2366" t="s">
        <v>1845</v>
      </c>
      <c r="D25" s="267"/>
      <c r="E25" s="4551">
        <f>'22.010'!S17</f>
        <v>0</v>
      </c>
      <c r="F25" s="4552">
        <f>'22.010'!T17</f>
        <v>0</v>
      </c>
    </row>
    <row r="26" spans="1:6">
      <c r="A26" s="281"/>
      <c r="B26" s="1759" t="s">
        <v>550</v>
      </c>
      <c r="C26" s="2366" t="s">
        <v>1846</v>
      </c>
      <c r="D26" s="267"/>
      <c r="E26" s="4551">
        <f>'22.010'!S18</f>
        <v>0</v>
      </c>
      <c r="F26" s="4552">
        <f>'22.010'!T18</f>
        <v>0</v>
      </c>
    </row>
    <row r="27" spans="1:6">
      <c r="A27" s="281"/>
      <c r="B27" s="1759" t="s">
        <v>551</v>
      </c>
      <c r="C27" s="2366" t="s">
        <v>2263</v>
      </c>
      <c r="D27" s="267"/>
      <c r="E27" s="4553"/>
      <c r="F27" s="4554"/>
    </row>
    <row r="28" spans="1:6">
      <c r="A28" s="281" t="s">
        <v>100</v>
      </c>
      <c r="B28" s="1759" t="s">
        <v>552</v>
      </c>
      <c r="C28" s="266" t="s">
        <v>553</v>
      </c>
      <c r="D28" s="268"/>
      <c r="E28" s="4551">
        <f>+'50.010'!F32</f>
        <v>0</v>
      </c>
      <c r="F28" s="4551">
        <f>+'50.010'!G32</f>
        <v>0</v>
      </c>
    </row>
    <row r="29" spans="1:6">
      <c r="A29" s="260"/>
      <c r="B29" s="1759" t="s">
        <v>554</v>
      </c>
      <c r="C29" s="270" t="s">
        <v>2237</v>
      </c>
      <c r="D29" s="267"/>
      <c r="E29" s="4555"/>
      <c r="F29" s="4554"/>
    </row>
    <row r="30" spans="1:6">
      <c r="A30" s="260"/>
      <c r="B30" s="1759" t="s">
        <v>2265</v>
      </c>
      <c r="C30" s="270" t="s">
        <v>2238</v>
      </c>
      <c r="D30" s="267"/>
      <c r="E30" s="4555"/>
      <c r="F30" s="4554"/>
    </row>
    <row r="31" spans="1:6">
      <c r="A31" s="260"/>
      <c r="B31" s="1759" t="s">
        <v>555</v>
      </c>
      <c r="C31" s="270" t="s">
        <v>2247</v>
      </c>
      <c r="D31" s="267"/>
      <c r="E31" s="4555"/>
      <c r="F31" s="4554"/>
    </row>
    <row r="32" spans="1:6">
      <c r="A32" s="260"/>
      <c r="B32" s="1759" t="s">
        <v>556</v>
      </c>
      <c r="C32" s="266" t="s">
        <v>559</v>
      </c>
      <c r="D32" s="267"/>
      <c r="E32" s="4555"/>
      <c r="F32" s="4554"/>
    </row>
    <row r="33" spans="1:6">
      <c r="A33" s="260"/>
      <c r="B33" s="1759" t="s">
        <v>557</v>
      </c>
      <c r="C33" s="266" t="s">
        <v>2248</v>
      </c>
      <c r="D33" s="267"/>
      <c r="E33" s="4555"/>
      <c r="F33" s="4554"/>
    </row>
    <row r="34" spans="1:6">
      <c r="A34" s="260"/>
      <c r="B34" s="1759" t="s">
        <v>558</v>
      </c>
      <c r="C34" s="266" t="s">
        <v>562</v>
      </c>
      <c r="D34" s="267"/>
      <c r="E34" s="4555"/>
      <c r="F34" s="4554"/>
    </row>
    <row r="35" spans="1:6">
      <c r="A35" s="260"/>
      <c r="B35" s="1759" t="s">
        <v>560</v>
      </c>
      <c r="C35" s="270" t="s">
        <v>2364</v>
      </c>
      <c r="D35" s="271"/>
      <c r="E35" s="4555"/>
      <c r="F35" s="4554"/>
    </row>
    <row r="36" spans="1:6">
      <c r="A36" s="260"/>
      <c r="B36" s="1759" t="s">
        <v>561</v>
      </c>
      <c r="C36" s="270" t="s">
        <v>2239</v>
      </c>
      <c r="D36" s="516"/>
      <c r="E36" s="4555"/>
      <c r="F36" s="4554"/>
    </row>
    <row r="37" spans="1:6">
      <c r="A37" s="260"/>
      <c r="B37" s="1759" t="s">
        <v>563</v>
      </c>
      <c r="C37" s="2437" t="s">
        <v>2240</v>
      </c>
      <c r="D37" s="516"/>
      <c r="E37" s="4556"/>
      <c r="F37" s="4557"/>
    </row>
    <row r="38" spans="1:6">
      <c r="A38" s="260"/>
      <c r="B38" s="1759" t="s">
        <v>564</v>
      </c>
      <c r="C38" s="1765" t="s">
        <v>565</v>
      </c>
      <c r="D38" s="1766"/>
      <c r="E38" s="4558">
        <f>SUM(E39:E46)</f>
        <v>0</v>
      </c>
      <c r="F38" s="4559">
        <f>SUM(F39:F46)</f>
        <v>0</v>
      </c>
    </row>
    <row r="39" spans="1:6">
      <c r="A39" s="260"/>
      <c r="B39" s="1759"/>
      <c r="C39" s="1767"/>
      <c r="D39" s="259"/>
      <c r="E39" s="4560"/>
      <c r="F39" s="4561"/>
    </row>
    <row r="40" spans="1:6">
      <c r="A40" s="260"/>
      <c r="B40" s="1759"/>
      <c r="C40" s="273"/>
      <c r="D40" s="267"/>
      <c r="E40" s="4553"/>
      <c r="F40" s="4554"/>
    </row>
    <row r="41" spans="1:6">
      <c r="A41" s="260"/>
      <c r="B41" s="1759"/>
      <c r="C41" s="273"/>
      <c r="D41" s="267"/>
      <c r="E41" s="4553"/>
      <c r="F41" s="4554"/>
    </row>
    <row r="42" spans="1:6">
      <c r="A42" s="260"/>
      <c r="B42" s="1759"/>
      <c r="C42" s="273"/>
      <c r="D42" s="267"/>
      <c r="E42" s="4553"/>
      <c r="F42" s="4554"/>
    </row>
    <row r="43" spans="1:6">
      <c r="A43" s="260"/>
      <c r="B43" s="1759"/>
      <c r="C43" s="273"/>
      <c r="D43" s="267"/>
      <c r="E43" s="4553"/>
      <c r="F43" s="4554"/>
    </row>
    <row r="44" spans="1:6">
      <c r="A44" s="260"/>
      <c r="B44" s="1759"/>
      <c r="C44" s="273"/>
      <c r="D44" s="267"/>
      <c r="E44" s="4553"/>
      <c r="F44" s="4554"/>
    </row>
    <row r="45" spans="1:6">
      <c r="A45" s="260"/>
      <c r="B45" s="274"/>
      <c r="C45" s="267"/>
      <c r="D45" s="267"/>
      <c r="E45" s="4553"/>
      <c r="F45" s="4554"/>
    </row>
    <row r="46" spans="1:6">
      <c r="A46" s="260"/>
      <c r="B46" s="1677"/>
      <c r="C46" s="1767"/>
      <c r="D46" s="267"/>
      <c r="E46" s="4562"/>
      <c r="F46" s="4563"/>
    </row>
    <row r="47" spans="1:6" ht="16" thickBot="1">
      <c r="A47" s="275"/>
      <c r="B47" s="943"/>
      <c r="C47" s="1768" t="s">
        <v>526</v>
      </c>
      <c r="D47" s="944"/>
      <c r="E47" s="4564">
        <f>SUM(E17:E38)</f>
        <v>0</v>
      </c>
      <c r="F47" s="4565">
        <f>SUM(F17:F38)</f>
        <v>0</v>
      </c>
    </row>
    <row r="48" spans="1:6" ht="16" thickTop="1">
      <c r="A48" s="56"/>
      <c r="B48" s="276"/>
      <c r="C48" s="53"/>
      <c r="D48" s="1741"/>
      <c r="E48" s="53"/>
      <c r="F48" s="53"/>
    </row>
    <row r="49" spans="1:10">
      <c r="A49" s="56"/>
      <c r="B49" s="2664" t="s">
        <v>2418</v>
      </c>
      <c r="C49" s="53"/>
      <c r="D49" s="2663"/>
      <c r="E49" s="53"/>
      <c r="F49" s="53"/>
    </row>
    <row r="50" spans="1:10">
      <c r="A50" s="56"/>
      <c r="B50" s="56"/>
      <c r="C50" s="53"/>
      <c r="D50" s="2663"/>
      <c r="E50" s="53"/>
      <c r="F50" s="53"/>
    </row>
    <row r="51" spans="1:10">
      <c r="A51" s="56"/>
      <c r="B51" s="56"/>
      <c r="C51" s="56"/>
      <c r="D51" s="53"/>
      <c r="E51" s="53"/>
      <c r="F51" s="173" t="str">
        <f>+ToC!E123</f>
        <v xml:space="preserve">Long-Term Annual Return </v>
      </c>
    </row>
    <row r="52" spans="1:10" ht="15" customHeight="1">
      <c r="A52" s="56"/>
      <c r="B52" s="56"/>
      <c r="C52" s="56"/>
      <c r="D52" s="53"/>
      <c r="E52" s="53"/>
      <c r="F52" s="173" t="s">
        <v>566</v>
      </c>
    </row>
    <row r="53" spans="1:10" hidden="1">
      <c r="B53" s="127"/>
      <c r="C53" s="127"/>
      <c r="D53" s="127"/>
      <c r="E53" s="127"/>
      <c r="F53" s="127"/>
    </row>
    <row r="54" spans="1:10" ht="20" hidden="1" customHeight="1">
      <c r="B54" s="127"/>
      <c r="C54" s="127"/>
      <c r="D54" s="127"/>
      <c r="E54" s="127"/>
      <c r="F54" s="127"/>
      <c r="H54" s="67"/>
      <c r="I54" s="67"/>
      <c r="J54" s="67"/>
    </row>
    <row r="55" spans="1:10" ht="1.1499999999999999" customHeight="1">
      <c r="B55" s="127"/>
      <c r="C55" s="127"/>
      <c r="D55" s="127"/>
      <c r="E55" s="127"/>
      <c r="F55" s="127"/>
    </row>
    <row r="56" spans="1:10" hidden="1"/>
    <row r="57" spans="1:10" ht="22.15" hidden="1" customHeight="1"/>
    <row r="58" spans="1:10" hidden="1"/>
    <row r="59" spans="1:10" hidden="1"/>
    <row r="60" spans="1:10" hidden="1"/>
    <row r="61" spans="1:10" hidden="1"/>
    <row r="62" spans="1:10" hidden="1"/>
    <row r="63" spans="1:10" ht="0.4" customHeight="1"/>
  </sheetData>
  <sheetProtection algorithmName="SHA-512" hashValue="j+/Qe+CW+OKfrIGskPFLuMABGoi/zLqLU7PPmPTNs1EkprtJtsQ1RRkV0L3tHu1imWonnDSgUBIaAjQI+baiPg==" saltValue="D1VWKlKXM04ekYCvUDhRww==" spinCount="100000" sheet="1" objects="1" scenarios="1"/>
  <mergeCells count="4">
    <mergeCell ref="B12:E12"/>
    <mergeCell ref="A9:F9"/>
    <mergeCell ref="A11:F11"/>
    <mergeCell ref="A1:F1"/>
  </mergeCells>
  <dataValidations count="1">
    <dataValidation type="decimal" operator="lessThanOrEqual" allowBlank="1" showInputMessage="1" showErrorMessage="1" errorTitle="Numbers Only" error="You can only enter numbers in these cells.To re input a number, press Cancel  or Retry and  delete, and then re enter a valid number_x000a_" sqref="E47:F47">
      <formula1>50000000000</formula1>
    </dataValidation>
  </dataValidations>
  <hyperlinks>
    <hyperlink ref="A1:F1" location="ToC!A1" display="20.010"/>
  </hyperlinks>
  <pageMargins left="0.7" right="0.7" top="0.75" bottom="0.75" header="0.3" footer="0.3"/>
  <pageSetup paperSize="5" scale="55"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rgb="FF7030A0"/>
  </sheetPr>
  <dimension ref="A1:H62"/>
  <sheetViews>
    <sheetView topLeftCell="A7" zoomScaleNormal="100" workbookViewId="0">
      <selection activeCell="B44" sqref="B44"/>
    </sheetView>
  </sheetViews>
  <sheetFormatPr defaultColWidth="0" defaultRowHeight="15.5" zeroHeight="1"/>
  <cols>
    <col min="1" max="1" width="8.765625" style="209" customWidth="1"/>
    <col min="2" max="2" width="53.53515625" style="209" customWidth="1"/>
    <col min="3" max="3" width="5.765625" style="209" customWidth="1"/>
    <col min="4" max="4" width="17.765625" style="209" customWidth="1"/>
    <col min="5" max="5" width="18.4609375" style="209" customWidth="1"/>
    <col min="6" max="6" width="8.765625" style="50" hidden="1" customWidth="1"/>
    <col min="7" max="7" width="13.53515625" style="50" hidden="1" customWidth="1"/>
    <col min="8" max="8" width="13.07421875" style="50" hidden="1" customWidth="1"/>
    <col min="9" max="16384" width="8.765625" style="50" hidden="1"/>
  </cols>
  <sheetData>
    <row r="1" spans="1:5">
      <c r="A1" s="5608" t="s">
        <v>567</v>
      </c>
      <c r="B1" s="5608"/>
      <c r="C1" s="5608"/>
      <c r="D1" s="5608"/>
      <c r="E1" s="5609"/>
    </row>
    <row r="2" spans="1:5">
      <c r="A2" s="84"/>
      <c r="B2" s="53"/>
      <c r="C2" s="53"/>
      <c r="D2" s="53"/>
      <c r="E2" s="1575" t="s">
        <v>1791</v>
      </c>
    </row>
    <row r="3" spans="1:5">
      <c r="A3" s="947" t="str">
        <f>+Cover!A14</f>
        <v>Select Name of Insurer/ Financial Holding Company</v>
      </c>
      <c r="B3" s="948"/>
      <c r="C3" s="252"/>
      <c r="D3" s="53"/>
      <c r="E3" s="53"/>
    </row>
    <row r="4" spans="1:5">
      <c r="A4" s="949" t="str">
        <f>+ToC!A3</f>
        <v>Insurer/Financial Holding Company</v>
      </c>
      <c r="B4" s="740"/>
      <c r="C4" s="53"/>
      <c r="D4" s="53"/>
      <c r="E4" s="53"/>
    </row>
    <row r="5" spans="1:5">
      <c r="A5" s="53"/>
      <c r="B5" s="53"/>
      <c r="C5" s="53"/>
      <c r="D5" s="53"/>
      <c r="E5" s="53"/>
    </row>
    <row r="6" spans="1:5">
      <c r="A6" s="51" t="str">
        <f>ToC!A5</f>
        <v>Long-Term Insurers Annual Return</v>
      </c>
      <c r="B6" s="53"/>
      <c r="C6" s="53"/>
      <c r="D6" s="53"/>
      <c r="E6" s="53"/>
    </row>
    <row r="7" spans="1:5">
      <c r="A7" s="51" t="str">
        <f>+ToC!A6</f>
        <v>For Year Ended:</v>
      </c>
      <c r="B7" s="53"/>
      <c r="C7" s="53"/>
      <c r="D7" s="293"/>
      <c r="E7" s="933" t="str">
        <f>IF(+Cover!$A$23="","",+Cover!$A$23)</f>
        <v/>
      </c>
    </row>
    <row r="8" spans="1:5">
      <c r="A8" s="51"/>
      <c r="B8" s="53"/>
      <c r="C8" s="53"/>
      <c r="D8" s="293"/>
      <c r="E8" s="293"/>
    </row>
    <row r="9" spans="1:5">
      <c r="A9" s="5521" t="s">
        <v>536</v>
      </c>
      <c r="B9" s="5521"/>
      <c r="C9" s="5521"/>
      <c r="D9" s="5521"/>
      <c r="E9" s="5332"/>
    </row>
    <row r="10" spans="1:5">
      <c r="A10" s="1752"/>
      <c r="B10" s="1752"/>
      <c r="C10" s="1752"/>
      <c r="D10" s="1752"/>
      <c r="E10" s="1745"/>
    </row>
    <row r="11" spans="1:5">
      <c r="A11" s="5312" t="s">
        <v>1523</v>
      </c>
      <c r="B11" s="5312"/>
      <c r="C11" s="5312"/>
      <c r="D11" s="5312"/>
      <c r="E11" s="5312"/>
    </row>
    <row r="12" spans="1:5" ht="16" thickBot="1">
      <c r="A12" s="1743"/>
      <c r="B12" s="1743"/>
      <c r="C12" s="1743"/>
      <c r="D12" s="1743"/>
      <c r="E12" s="53"/>
    </row>
    <row r="13" spans="1:5" ht="29" thickTop="1">
      <c r="A13" s="254" t="s">
        <v>537</v>
      </c>
      <c r="B13" s="950"/>
      <c r="C13" s="950" t="s">
        <v>113</v>
      </c>
      <c r="D13" s="256" t="str">
        <f>IF(E7="","",YEAR($E$7))</f>
        <v/>
      </c>
      <c r="E13" s="257" t="str">
        <f>IF(D13="","",D13-1)</f>
        <v/>
      </c>
    </row>
    <row r="14" spans="1:5">
      <c r="A14" s="951"/>
      <c r="B14" s="1770"/>
      <c r="C14" s="1770"/>
      <c r="D14" s="1771" t="s">
        <v>539</v>
      </c>
      <c r="E14" s="1772" t="s">
        <v>539</v>
      </c>
    </row>
    <row r="15" spans="1:5">
      <c r="A15" s="151"/>
      <c r="B15" s="954" t="s">
        <v>78</v>
      </c>
      <c r="C15" s="955"/>
      <c r="D15" s="1750"/>
      <c r="E15" s="1773"/>
    </row>
    <row r="16" spans="1:5">
      <c r="A16" s="284"/>
      <c r="B16" s="478" t="s">
        <v>568</v>
      </c>
      <c r="C16" s="285"/>
      <c r="D16" s="1774"/>
      <c r="E16" s="1775"/>
    </row>
    <row r="17" spans="1:5">
      <c r="A17" s="284"/>
      <c r="B17" s="2367" t="s">
        <v>1880</v>
      </c>
      <c r="C17" s="267"/>
      <c r="D17" s="2124">
        <f>'22.010'!S23</f>
        <v>0</v>
      </c>
      <c r="E17" s="2124">
        <f>'22.010'!T23</f>
        <v>0</v>
      </c>
    </row>
    <row r="18" spans="1:5">
      <c r="A18" s="284"/>
      <c r="B18" s="2367" t="s">
        <v>2216</v>
      </c>
      <c r="C18" s="267"/>
      <c r="D18" s="2124">
        <f>'22.010'!S24</f>
        <v>0</v>
      </c>
      <c r="E18" s="2124">
        <f>'22.010'!T24</f>
        <v>0</v>
      </c>
    </row>
    <row r="19" spans="1:5">
      <c r="A19" s="284"/>
      <c r="B19" s="2367" t="s">
        <v>2170</v>
      </c>
      <c r="C19" s="267"/>
      <c r="D19" s="2124">
        <f>'22.010'!S25</f>
        <v>0</v>
      </c>
      <c r="E19" s="2124">
        <f>'22.010'!T25</f>
        <v>0</v>
      </c>
    </row>
    <row r="20" spans="1:5">
      <c r="A20" s="286" t="s">
        <v>102</v>
      </c>
      <c r="B20" s="191" t="s">
        <v>569</v>
      </c>
      <c r="C20" s="268"/>
      <c r="D20" s="485">
        <f>+'50.020'!J25+'50.020'!J50</f>
        <v>0</v>
      </c>
      <c r="E20" s="1776">
        <f>+'50.020'!C50+'50.020'!C25</f>
        <v>0</v>
      </c>
    </row>
    <row r="21" spans="1:5" ht="15" customHeight="1">
      <c r="A21" s="284"/>
      <c r="B21" s="577" t="s">
        <v>570</v>
      </c>
      <c r="C21" s="267"/>
      <c r="D21" s="484"/>
      <c r="E21" s="484"/>
    </row>
    <row r="22" spans="1:5">
      <c r="A22" s="284"/>
      <c r="B22" s="577" t="s">
        <v>571</v>
      </c>
      <c r="C22" s="267"/>
      <c r="D22" s="484"/>
      <c r="E22" s="484"/>
    </row>
    <row r="23" spans="1:5">
      <c r="A23" s="284"/>
      <c r="B23" s="577" t="s">
        <v>572</v>
      </c>
      <c r="C23" s="267"/>
      <c r="D23" s="484"/>
      <c r="E23" s="484"/>
    </row>
    <row r="24" spans="1:5">
      <c r="A24" s="284"/>
      <c r="B24" s="577" t="s">
        <v>573</v>
      </c>
      <c r="C24" s="267"/>
      <c r="D24" s="484"/>
      <c r="E24" s="484"/>
    </row>
    <row r="25" spans="1:5">
      <c r="A25" s="286"/>
      <c r="B25" s="477" t="s">
        <v>574</v>
      </c>
      <c r="C25" s="267"/>
      <c r="D25" s="484"/>
      <c r="E25" s="1775"/>
    </row>
    <row r="26" spans="1:5">
      <c r="A26" s="286"/>
      <c r="B26" s="1756" t="s">
        <v>575</v>
      </c>
      <c r="C26" s="267"/>
      <c r="D26" s="484"/>
      <c r="E26" s="1775"/>
    </row>
    <row r="27" spans="1:5">
      <c r="A27" s="284"/>
      <c r="B27" s="1756" t="s">
        <v>2249</v>
      </c>
      <c r="C27" s="267"/>
      <c r="D27" s="484"/>
      <c r="E27" s="1775"/>
    </row>
    <row r="28" spans="1:5">
      <c r="A28" s="284"/>
      <c r="B28" s="1755" t="s">
        <v>2250</v>
      </c>
      <c r="C28" s="267"/>
      <c r="D28" s="484"/>
      <c r="E28" s="1775"/>
    </row>
    <row r="29" spans="1:5">
      <c r="A29" s="284"/>
      <c r="B29" s="479" t="s">
        <v>576</v>
      </c>
      <c r="C29" s="267"/>
      <c r="D29" s="484"/>
      <c r="E29" s="1775"/>
    </row>
    <row r="30" spans="1:5">
      <c r="A30" s="284"/>
      <c r="B30" s="191" t="s">
        <v>577</v>
      </c>
      <c r="C30" s="267"/>
      <c r="D30" s="486"/>
      <c r="E30" s="1775"/>
    </row>
    <row r="31" spans="1:5">
      <c r="A31" s="284"/>
      <c r="B31" s="577" t="s">
        <v>578</v>
      </c>
      <c r="C31" s="267"/>
      <c r="D31" s="484"/>
      <c r="E31" s="1775"/>
    </row>
    <row r="32" spans="1:5">
      <c r="A32" s="284"/>
      <c r="B32" s="2367" t="s">
        <v>2251</v>
      </c>
      <c r="C32" s="267"/>
      <c r="D32" s="484"/>
      <c r="E32" s="1775"/>
    </row>
    <row r="33" spans="1:5">
      <c r="A33" s="284"/>
      <c r="B33" s="577"/>
      <c r="C33" s="267"/>
      <c r="D33" s="485"/>
      <c r="E33" s="1776"/>
    </row>
    <row r="34" spans="1:5">
      <c r="A34" s="284"/>
      <c r="B34" s="287"/>
      <c r="C34" s="288"/>
      <c r="D34" s="489"/>
      <c r="E34" s="1776"/>
    </row>
    <row r="35" spans="1:5" ht="16" thickBot="1">
      <c r="A35" s="956"/>
      <c r="B35" s="957" t="s">
        <v>434</v>
      </c>
      <c r="C35" s="958"/>
      <c r="D35" s="959">
        <f>SUM(D16:D34)</f>
        <v>0</v>
      </c>
      <c r="E35" s="959">
        <f>SUM(E16:E34)</f>
        <v>0</v>
      </c>
    </row>
    <row r="36" spans="1:5">
      <c r="A36" s="284"/>
      <c r="B36" s="1742"/>
      <c r="C36" s="487"/>
      <c r="D36" s="5614"/>
      <c r="E36" s="5615"/>
    </row>
    <row r="37" spans="1:5">
      <c r="A37" s="284"/>
      <c r="B37" s="1777" t="s">
        <v>579</v>
      </c>
      <c r="C37" s="1778"/>
      <c r="D37" s="5616"/>
      <c r="E37" s="5617"/>
    </row>
    <row r="38" spans="1:5">
      <c r="A38" s="284"/>
      <c r="B38" s="1779" t="s">
        <v>580</v>
      </c>
      <c r="C38" s="1780"/>
      <c r="D38" s="1781"/>
      <c r="E38" s="1775"/>
    </row>
    <row r="39" spans="1:5">
      <c r="A39" s="284"/>
      <c r="B39" s="1782" t="s">
        <v>581</v>
      </c>
      <c r="C39" s="1780"/>
      <c r="D39" s="1781"/>
      <c r="E39" s="1775"/>
    </row>
    <row r="40" spans="1:5">
      <c r="A40" s="284"/>
      <c r="B40" s="1783"/>
      <c r="C40" s="1784"/>
      <c r="D40" s="289"/>
      <c r="E40" s="1785"/>
    </row>
    <row r="41" spans="1:5" ht="16" thickBot="1">
      <c r="A41" s="956"/>
      <c r="B41" s="961" t="s">
        <v>582</v>
      </c>
      <c r="C41" s="962"/>
      <c r="D41" s="963">
        <f>SUM(D38:D39)</f>
        <v>0</v>
      </c>
      <c r="E41" s="963">
        <f>SUM(E38:E39)</f>
        <v>0</v>
      </c>
    </row>
    <row r="42" spans="1:5">
      <c r="A42" s="284"/>
      <c r="B42" s="290"/>
      <c r="C42" s="488"/>
      <c r="D42" s="5610"/>
      <c r="E42" s="5611"/>
    </row>
    <row r="43" spans="1:5">
      <c r="A43" s="284"/>
      <c r="B43" s="1742" t="s">
        <v>583</v>
      </c>
      <c r="C43" s="490"/>
      <c r="D43" s="5612"/>
      <c r="E43" s="5613"/>
    </row>
    <row r="44" spans="1:5">
      <c r="A44" s="1786" t="s">
        <v>61</v>
      </c>
      <c r="B44" s="1787" t="s">
        <v>1722</v>
      </c>
      <c r="C44" s="1788"/>
      <c r="D44" s="485">
        <f>'20.030'!D30</f>
        <v>0</v>
      </c>
      <c r="E44" s="485">
        <f>'20.030'!D46</f>
        <v>0</v>
      </c>
    </row>
    <row r="45" spans="1:5">
      <c r="A45" s="1786" t="s">
        <v>61</v>
      </c>
      <c r="B45" s="1787" t="s">
        <v>585</v>
      </c>
      <c r="C45" s="1788"/>
      <c r="D45" s="485">
        <f>'20.030'!E30</f>
        <v>0</v>
      </c>
      <c r="E45" s="485">
        <f>'20.030'!E46</f>
        <v>0</v>
      </c>
    </row>
    <row r="46" spans="1:5">
      <c r="A46" s="1786" t="s">
        <v>61</v>
      </c>
      <c r="B46" s="1787" t="s">
        <v>586</v>
      </c>
      <c r="C46" s="1789"/>
      <c r="D46" s="485">
        <f>'20.030'!F30</f>
        <v>0</v>
      </c>
      <c r="E46" s="485">
        <f>'20.030'!F46</f>
        <v>0</v>
      </c>
    </row>
    <row r="47" spans="1:5">
      <c r="A47" s="1786" t="s">
        <v>61</v>
      </c>
      <c r="B47" s="1787" t="s">
        <v>587</v>
      </c>
      <c r="C47" s="1790"/>
      <c r="D47" s="485">
        <f>'20.030'!D64</f>
        <v>0</v>
      </c>
      <c r="E47" s="485">
        <f>'20.030'!E64</f>
        <v>0</v>
      </c>
    </row>
    <row r="48" spans="1:5">
      <c r="A48" s="1786" t="s">
        <v>588</v>
      </c>
      <c r="B48" s="1791" t="s">
        <v>589</v>
      </c>
      <c r="C48" s="1792"/>
      <c r="D48" s="485">
        <f>'20.022'!E93</f>
        <v>0</v>
      </c>
      <c r="E48" s="485">
        <f>'20.022'!F93</f>
        <v>0</v>
      </c>
    </row>
    <row r="49" spans="1:8">
      <c r="A49" s="291"/>
      <c r="B49" s="570"/>
      <c r="C49" s="571"/>
      <c r="D49" s="292"/>
      <c r="E49" s="1776"/>
    </row>
    <row r="50" spans="1:8" ht="16" thickBot="1">
      <c r="A50" s="956"/>
      <c r="B50" s="961" t="s">
        <v>590</v>
      </c>
      <c r="C50" s="958"/>
      <c r="D50" s="965">
        <f>SUM(D44:D48)</f>
        <v>0</v>
      </c>
      <c r="E50" s="965">
        <f>SUM(E44:E48)</f>
        <v>0</v>
      </c>
      <c r="G50" s="67"/>
    </row>
    <row r="51" spans="1:8">
      <c r="A51" s="284"/>
      <c r="B51" s="491" t="s">
        <v>591</v>
      </c>
      <c r="C51" s="487"/>
      <c r="D51" s="5220">
        <f>'20.030'!R30</f>
        <v>0</v>
      </c>
      <c r="E51" s="473">
        <f>'20.030'!R46</f>
        <v>0</v>
      </c>
    </row>
    <row r="52" spans="1:8" ht="16" thickBot="1">
      <c r="A52" s="967"/>
      <c r="B52" s="1793" t="s">
        <v>592</v>
      </c>
      <c r="C52" s="944"/>
      <c r="D52" s="968">
        <f>D35+D41+D50+D51</f>
        <v>0</v>
      </c>
      <c r="E52" s="968">
        <f>E35+E41+E50+E51</f>
        <v>0</v>
      </c>
    </row>
    <row r="53" spans="1:8" ht="16" thickTop="1">
      <c r="A53" s="53"/>
      <c r="B53" s="53"/>
      <c r="C53" s="1741"/>
      <c r="D53" s="53"/>
      <c r="E53" s="53"/>
    </row>
    <row r="54" spans="1:8">
      <c r="A54" s="53"/>
      <c r="B54" s="53"/>
      <c r="C54" s="53"/>
      <c r="D54" s="53"/>
      <c r="E54" s="173" t="str">
        <f>+ToC!E123</f>
        <v xml:space="preserve">Long-Term Annual Return </v>
      </c>
    </row>
    <row r="55" spans="1:8" ht="15" customHeight="1">
      <c r="A55" s="53"/>
      <c r="B55" s="53"/>
      <c r="C55" s="53"/>
      <c r="D55" s="53"/>
      <c r="E55" s="173" t="s">
        <v>2070</v>
      </c>
    </row>
    <row r="56" spans="1:8" hidden="1">
      <c r="A56" s="127"/>
      <c r="B56" s="127"/>
      <c r="C56" s="127"/>
      <c r="D56" s="127"/>
      <c r="E56" s="127"/>
    </row>
    <row r="57" spans="1:8" ht="23.15" hidden="1" customHeight="1">
      <c r="G57" s="67"/>
      <c r="H57" s="67"/>
    </row>
    <row r="58" spans="1:8" hidden="1"/>
    <row r="59" spans="1:8" hidden="1"/>
    <row r="60" spans="1:8" hidden="1"/>
    <row r="61" spans="1:8" hidden="1"/>
    <row r="62" spans="1:8" ht="1.1499999999999999" customHeight="1"/>
  </sheetData>
  <sheetProtection algorithmName="SHA-512" hashValue="7g+RftZXKmRjzzA2DTFYDcQ/EqhggWNDpZ8nKtbh+vACZ906rgawzYuYgcaqfFA6gcBY0SjPxdjSyMo36XUsAA==" saltValue="D6Y7GKqBfXXT6REXciEZSw==" spinCount="100000" sheet="1" objects="1" scenarios="1"/>
  <mergeCells count="5">
    <mergeCell ref="A9:E9"/>
    <mergeCell ref="A1:E1"/>
    <mergeCell ref="A11:E11"/>
    <mergeCell ref="D42:E43"/>
    <mergeCell ref="D36:E37"/>
  </mergeCells>
  <dataValidations count="1">
    <dataValidation type="decimal" operator="lessThanOrEqual" allowBlank="1" showInputMessage="1" showErrorMessage="1" errorTitle="Numbers Only" error="You can only enter numbers in these cells.To re input a number, press Cancel  or Retry and  delete, and then re enter a valid number_x000a_" sqref="D35:E35 D41:E41 D50:E52">
      <formula1>50000000000</formula1>
    </dataValidation>
  </dataValidations>
  <hyperlinks>
    <hyperlink ref="A1:E1" location="ToC!A1" display="20.011"/>
  </hyperlinks>
  <pageMargins left="0.25" right="0.25" top="0.75" bottom="0.75" header="0.3" footer="0.3"/>
  <pageSetup paperSize="5" scale="81"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4">
    <tabColor rgb="FFCCFFCC"/>
    <pageSetUpPr fitToPage="1"/>
  </sheetPr>
  <dimension ref="A1:XFC65"/>
  <sheetViews>
    <sheetView showZeros="0" topLeftCell="A8" zoomScale="80" zoomScaleNormal="80" workbookViewId="0">
      <selection activeCell="C42" sqref="C42:D43"/>
    </sheetView>
  </sheetViews>
  <sheetFormatPr defaultColWidth="0" defaultRowHeight="14" zeroHeight="1"/>
  <cols>
    <col min="1" max="1" width="62.23046875" style="1798" customWidth="1"/>
    <col min="2" max="2" width="8.07421875" style="1735" customWidth="1"/>
    <col min="3" max="4" width="19.765625" style="1735" customWidth="1"/>
    <col min="5" max="5" width="4.765625" style="1794" hidden="1" customWidth="1"/>
    <col min="6" max="16383" width="8.765625" style="1735" hidden="1"/>
    <col min="16384" max="16384" width="1" style="1735" hidden="1" customWidth="1"/>
  </cols>
  <sheetData>
    <row r="1" spans="1:5">
      <c r="A1" s="5618" t="s">
        <v>1842</v>
      </c>
      <c r="B1" s="5618"/>
      <c r="C1" s="5618"/>
      <c r="D1" s="5618"/>
    </row>
    <row r="2" spans="1:5">
      <c r="A2" s="294"/>
      <c r="B2" s="294"/>
      <c r="C2" s="294"/>
      <c r="D2" s="210" t="s">
        <v>1792</v>
      </c>
    </row>
    <row r="3" spans="1:5">
      <c r="A3" s="947" t="str">
        <f>+Cover!A14</f>
        <v>Select Name of Insurer/ Financial Holding Company</v>
      </c>
      <c r="B3" s="53"/>
      <c r="C3" s="53"/>
      <c r="D3" s="53"/>
    </row>
    <row r="4" spans="1:5">
      <c r="A4" s="969" t="str">
        <f>+ToC!A3</f>
        <v>Insurer/Financial Holding Company</v>
      </c>
      <c r="B4" s="53"/>
      <c r="C4" s="53"/>
      <c r="D4" s="53"/>
    </row>
    <row r="5" spans="1:5">
      <c r="A5" s="295"/>
      <c r="B5" s="296"/>
      <c r="C5" s="296"/>
      <c r="D5" s="297"/>
    </row>
    <row r="6" spans="1:5">
      <c r="A6" s="295" t="str">
        <f>+ToC!A5</f>
        <v>Long-Term Insurers Annual Return</v>
      </c>
      <c r="B6" s="296"/>
      <c r="C6" s="296"/>
      <c r="D6" s="297"/>
    </row>
    <row r="7" spans="1:5">
      <c r="A7" s="295" t="str">
        <f>+ToC!A6</f>
        <v>For Year Ended:</v>
      </c>
      <c r="B7" s="296"/>
      <c r="C7" s="296"/>
      <c r="D7" s="933" t="str">
        <f>IF(+Cover!$A$23="","",+Cover!$A$23)</f>
        <v/>
      </c>
    </row>
    <row r="8" spans="1:5">
      <c r="A8" s="295"/>
      <c r="B8" s="296"/>
      <c r="C8" s="296"/>
      <c r="D8" s="297"/>
    </row>
    <row r="9" spans="1:5">
      <c r="A9" s="5619" t="s">
        <v>536</v>
      </c>
      <c r="B9" s="5619"/>
      <c r="C9" s="5619"/>
      <c r="D9" s="5619"/>
    </row>
    <row r="10" spans="1:5">
      <c r="A10" s="297"/>
      <c r="B10" s="298"/>
      <c r="C10" s="298"/>
      <c r="D10" s="298"/>
    </row>
    <row r="11" spans="1:5">
      <c r="A11" s="5620" t="s">
        <v>1524</v>
      </c>
      <c r="B11" s="5304"/>
      <c r="C11" s="5304"/>
      <c r="D11" s="5304"/>
      <c r="E11" s="1795"/>
    </row>
    <row r="12" spans="1:5">
      <c r="A12" s="53"/>
      <c r="B12" s="2294"/>
      <c r="C12" s="2294"/>
      <c r="D12" s="2294"/>
    </row>
    <row r="13" spans="1:5" ht="14.5" thickBot="1">
      <c r="A13" s="1519"/>
      <c r="B13" s="1519"/>
      <c r="C13" s="1519"/>
      <c r="D13" s="1519"/>
      <c r="E13" s="1796"/>
    </row>
    <row r="14" spans="1:5" ht="84" customHeight="1" thickTop="1">
      <c r="A14" s="2508"/>
      <c r="B14" s="2509" t="s">
        <v>113</v>
      </c>
      <c r="C14" s="2103" t="str">
        <f>IF(D7="","",YEAR(D7))</f>
        <v/>
      </c>
      <c r="D14" s="2103" t="str">
        <f>IF(C14="","",C14-1)</f>
        <v/>
      </c>
      <c r="E14" s="1735"/>
    </row>
    <row r="15" spans="1:5" ht="15" customHeight="1">
      <c r="A15" s="1974"/>
      <c r="B15" s="2308"/>
      <c r="C15" s="2309"/>
      <c r="D15" s="2310"/>
      <c r="E15" s="1735"/>
    </row>
    <row r="16" spans="1:5" ht="15" customHeight="1">
      <c r="A16" s="1998" t="s">
        <v>1847</v>
      </c>
      <c r="B16" s="515"/>
      <c r="C16" s="4566"/>
      <c r="D16" s="4566"/>
      <c r="E16" s="1735"/>
    </row>
    <row r="17" spans="1:5" ht="15" customHeight="1">
      <c r="A17" s="1998" t="s">
        <v>2088</v>
      </c>
      <c r="B17" s="515"/>
      <c r="C17" s="4567"/>
      <c r="D17" s="4567"/>
      <c r="E17" s="1735"/>
    </row>
    <row r="18" spans="1:5" ht="15" customHeight="1">
      <c r="A18" s="2003" t="s">
        <v>1848</v>
      </c>
      <c r="B18" s="515"/>
      <c r="C18" s="4568"/>
      <c r="D18" s="4568"/>
      <c r="E18" s="1735"/>
    </row>
    <row r="19" spans="1:5" ht="15" customHeight="1">
      <c r="A19" s="1999" t="s">
        <v>1849</v>
      </c>
      <c r="B19" s="259"/>
      <c r="C19" s="4569">
        <f>SUM(C16:C18)</f>
        <v>0</v>
      </c>
      <c r="D19" s="4569">
        <f>SUM(D16:D18)</f>
        <v>0</v>
      </c>
      <c r="E19" s="1735"/>
    </row>
    <row r="20" spans="1:5" ht="15" customHeight="1">
      <c r="A20" s="2000" t="s">
        <v>1850</v>
      </c>
      <c r="B20" s="267"/>
      <c r="C20" s="5221"/>
      <c r="D20" s="5221"/>
      <c r="E20" s="1735"/>
    </row>
    <row r="21" spans="1:5" ht="15" customHeight="1">
      <c r="A21" s="2001" t="s">
        <v>1934</v>
      </c>
      <c r="B21" s="267"/>
      <c r="C21" s="4570"/>
      <c r="D21" s="4571"/>
      <c r="E21" s="1735"/>
    </row>
    <row r="22" spans="1:5" ht="15" customHeight="1">
      <c r="A22" s="2000" t="s">
        <v>1851</v>
      </c>
      <c r="B22" s="2950"/>
      <c r="C22" s="4572">
        <f>SUM(C19:C21)</f>
        <v>0</v>
      </c>
      <c r="D22" s="4573">
        <f>SUM(D19:D21)</f>
        <v>0</v>
      </c>
      <c r="E22" s="1735"/>
    </row>
    <row r="23" spans="1:5" ht="15" customHeight="1">
      <c r="A23" s="2125"/>
      <c r="B23" s="2945"/>
      <c r="C23" s="4574"/>
      <c r="D23" s="4574"/>
      <c r="E23" s="1735"/>
    </row>
    <row r="24" spans="1:5" ht="15" customHeight="1">
      <c r="A24" s="2002" t="s">
        <v>1852</v>
      </c>
      <c r="B24" s="259"/>
      <c r="C24" s="4567"/>
      <c r="D24" s="4567"/>
      <c r="E24" s="1735"/>
    </row>
    <row r="25" spans="1:5" ht="15" customHeight="1">
      <c r="A25" s="2295" t="s">
        <v>1853</v>
      </c>
      <c r="B25" s="267"/>
      <c r="C25" s="4567"/>
      <c r="D25" s="4567"/>
      <c r="E25" s="1735"/>
    </row>
    <row r="26" spans="1:5" ht="15" customHeight="1">
      <c r="A26" s="2295" t="s">
        <v>1854</v>
      </c>
      <c r="B26" s="267"/>
      <c r="C26" s="4567"/>
      <c r="D26" s="4567"/>
      <c r="E26" s="1735"/>
    </row>
    <row r="27" spans="1:5" ht="15" customHeight="1">
      <c r="A27" s="2003" t="s">
        <v>2089</v>
      </c>
      <c r="B27" s="267"/>
      <c r="C27" s="4568"/>
      <c r="D27" s="4568"/>
      <c r="E27" s="1735"/>
    </row>
    <row r="28" spans="1:5" ht="15" customHeight="1">
      <c r="A28" s="2001" t="s">
        <v>1855</v>
      </c>
      <c r="B28" s="267"/>
      <c r="C28" s="4569">
        <f>SUM(C24:C27)</f>
        <v>0</v>
      </c>
      <c r="D28" s="4569">
        <f>SUM(D24:D27)</f>
        <v>0</v>
      </c>
      <c r="E28" s="1735"/>
    </row>
    <row r="29" spans="1:5" ht="28">
      <c r="A29" s="2296" t="s">
        <v>2002</v>
      </c>
      <c r="B29" s="267"/>
      <c r="C29" s="4575"/>
      <c r="D29" s="4575"/>
      <c r="E29" s="1735"/>
    </row>
    <row r="30" spans="1:5" ht="15" customHeight="1">
      <c r="A30" s="2126" t="s">
        <v>1856</v>
      </c>
      <c r="B30" s="267"/>
      <c r="C30" s="4567"/>
      <c r="D30" s="4567"/>
      <c r="E30" s="1735"/>
    </row>
    <row r="31" spans="1:5" ht="15" customHeight="1">
      <c r="A31" s="2296" t="s">
        <v>1857</v>
      </c>
      <c r="B31" s="267"/>
      <c r="C31" s="4567"/>
      <c r="D31" s="4567"/>
      <c r="E31" s="1735"/>
    </row>
    <row r="32" spans="1:5" ht="15" customHeight="1">
      <c r="A32" s="2126" t="s">
        <v>1858</v>
      </c>
      <c r="B32" s="267"/>
      <c r="C32" s="4568"/>
      <c r="D32" s="4568"/>
      <c r="E32" s="1735"/>
    </row>
    <row r="33" spans="1:5" ht="15" customHeight="1">
      <c r="A33" s="2001" t="s">
        <v>1859</v>
      </c>
      <c r="B33" s="2950"/>
      <c r="C33" s="4572">
        <f>SUM(C28:C32)</f>
        <v>0</v>
      </c>
      <c r="D33" s="4573">
        <f>SUM(D28:D32)</f>
        <v>0</v>
      </c>
      <c r="E33" s="1735"/>
    </row>
    <row r="34" spans="1:5" ht="15" customHeight="1">
      <c r="A34" s="2004"/>
      <c r="B34" s="2945"/>
      <c r="C34" s="4574"/>
      <c r="D34" s="4574"/>
      <c r="E34" s="1735"/>
    </row>
    <row r="35" spans="1:5" ht="15" customHeight="1">
      <c r="A35" s="2127" t="s">
        <v>1860</v>
      </c>
      <c r="B35" s="259"/>
      <c r="C35" s="4567"/>
      <c r="D35" s="4567"/>
      <c r="E35" s="1735"/>
    </row>
    <row r="36" spans="1:5" ht="15" customHeight="1">
      <c r="A36" s="2127" t="s">
        <v>1861</v>
      </c>
      <c r="B36" s="259"/>
      <c r="C36" s="4567"/>
      <c r="D36" s="4567"/>
      <c r="E36" s="1735"/>
    </row>
    <row r="37" spans="1:5" ht="15" customHeight="1">
      <c r="A37" s="2128" t="s">
        <v>2103</v>
      </c>
      <c r="B37" s="267"/>
      <c r="C37" s="4571"/>
      <c r="D37" s="4568"/>
      <c r="E37" s="1735"/>
    </row>
    <row r="38" spans="1:5" ht="15" customHeight="1">
      <c r="A38" s="2000" t="s">
        <v>1862</v>
      </c>
      <c r="B38" s="2950"/>
      <c r="C38" s="4572">
        <f>SUM(C35:C37)</f>
        <v>0</v>
      </c>
      <c r="D38" s="4572">
        <f>SUM(D35:D37)</f>
        <v>0</v>
      </c>
      <c r="E38" s="1735"/>
    </row>
    <row r="39" spans="1:5" ht="15" customHeight="1">
      <c r="A39" s="2125"/>
      <c r="B39" s="2945"/>
      <c r="C39" s="4576"/>
      <c r="D39" s="4576"/>
      <c r="E39" s="1735"/>
    </row>
    <row r="40" spans="1:5" ht="15" customHeight="1">
      <c r="A40" s="2129" t="s">
        <v>1863</v>
      </c>
      <c r="B40" s="2949"/>
      <c r="C40" s="4577">
        <f>SUM(C38,C33,C22)</f>
        <v>0</v>
      </c>
      <c r="D40" s="4578">
        <f>SUM(D38,D33,D22)</f>
        <v>0</v>
      </c>
      <c r="E40" s="1735"/>
    </row>
    <row r="41" spans="1:5" ht="15" customHeight="1">
      <c r="A41" s="2130"/>
      <c r="B41" s="2945"/>
      <c r="C41" s="4574"/>
      <c r="D41" s="4574"/>
      <c r="E41" s="1735"/>
    </row>
    <row r="42" spans="1:5" ht="15" customHeight="1">
      <c r="A42" s="2131" t="s">
        <v>1864</v>
      </c>
      <c r="B42" s="2311"/>
      <c r="C42" s="4585"/>
      <c r="D42" s="4585"/>
      <c r="E42" s="1735"/>
    </row>
    <row r="43" spans="1:5" ht="15" customHeight="1">
      <c r="A43" s="2132" t="s">
        <v>1865</v>
      </c>
      <c r="B43" s="2312"/>
      <c r="C43" s="5222"/>
      <c r="D43" s="5222"/>
      <c r="E43" s="1735"/>
    </row>
    <row r="44" spans="1:5" ht="15" customHeight="1">
      <c r="A44" s="2133" t="s">
        <v>1866</v>
      </c>
      <c r="B44" s="2948"/>
      <c r="C44" s="4572">
        <f>SUM(C42:C43)</f>
        <v>0</v>
      </c>
      <c r="D44" s="4572">
        <f>SUM(D42:D43)</f>
        <v>0</v>
      </c>
      <c r="E44" s="1735"/>
    </row>
    <row r="45" spans="1:5" ht="15" customHeight="1">
      <c r="A45" s="2134"/>
      <c r="B45" s="2945"/>
      <c r="C45" s="4576"/>
      <c r="D45" s="4579"/>
      <c r="E45" s="1735"/>
    </row>
    <row r="46" spans="1:5" ht="15" customHeight="1">
      <c r="A46" s="1999" t="s">
        <v>1867</v>
      </c>
      <c r="B46" s="2947"/>
      <c r="C46" s="4577">
        <f>C40+C44</f>
        <v>0</v>
      </c>
      <c r="D46" s="4577">
        <f>D40+D44</f>
        <v>0</v>
      </c>
      <c r="E46" s="1735"/>
    </row>
    <row r="47" spans="1:5" ht="15" customHeight="1">
      <c r="A47" s="2125"/>
      <c r="B47" s="2945"/>
      <c r="C47" s="4574"/>
      <c r="D47" s="4574"/>
      <c r="E47" s="1735"/>
    </row>
    <row r="48" spans="1:5" ht="15" customHeight="1">
      <c r="A48" s="2002" t="s">
        <v>2090</v>
      </c>
      <c r="B48" s="2947"/>
      <c r="C48" s="4580"/>
      <c r="D48" s="4580"/>
      <c r="E48" s="1735"/>
    </row>
    <row r="49" spans="1:5" ht="15" customHeight="1">
      <c r="A49" s="2135"/>
      <c r="B49" s="2946"/>
      <c r="C49" s="4581"/>
      <c r="D49" s="4582"/>
      <c r="E49" s="1735"/>
    </row>
    <row r="50" spans="1:5" ht="15" customHeight="1">
      <c r="A50" s="2136" t="s">
        <v>1868</v>
      </c>
      <c r="B50" s="515"/>
      <c r="C50" s="4577">
        <f>SUM(C46,C48)</f>
        <v>0</v>
      </c>
      <c r="D50" s="4583">
        <f>SUM(D46,D48)</f>
        <v>0</v>
      </c>
      <c r="E50" s="1735"/>
    </row>
    <row r="51" spans="1:5" ht="15" customHeight="1">
      <c r="A51" s="2004"/>
      <c r="B51" s="2944"/>
      <c r="C51" s="4574"/>
      <c r="D51" s="4574"/>
      <c r="E51" s="1735"/>
    </row>
    <row r="52" spans="1:5" ht="15" customHeight="1">
      <c r="A52" s="1973" t="s">
        <v>1869</v>
      </c>
      <c r="B52" s="2945"/>
      <c r="C52" s="4584"/>
      <c r="D52" s="4584"/>
      <c r="E52" s="1735"/>
    </row>
    <row r="53" spans="1:5" ht="15" customHeight="1">
      <c r="A53" s="2005" t="s">
        <v>1870</v>
      </c>
      <c r="B53" s="515"/>
      <c r="C53" s="4585"/>
      <c r="D53" s="4585"/>
      <c r="E53" s="1735"/>
    </row>
    <row r="54" spans="1:5" ht="15" customHeight="1">
      <c r="A54" s="2005" t="s">
        <v>593</v>
      </c>
      <c r="B54" s="515"/>
      <c r="C54" s="4585"/>
      <c r="D54" s="4585"/>
      <c r="E54" s="1735"/>
    </row>
    <row r="55" spans="1:5" ht="15" customHeight="1" thickBot="1">
      <c r="A55" s="2510" t="s">
        <v>1871</v>
      </c>
      <c r="B55" s="2511"/>
      <c r="C55" s="4586"/>
      <c r="D55" s="4586"/>
      <c r="E55" s="1735"/>
    </row>
    <row r="56" spans="1:5" ht="14.5" thickTop="1">
      <c r="A56" s="53"/>
      <c r="B56" s="53"/>
      <c r="C56" s="53"/>
      <c r="D56" s="173" t="str">
        <f>+ToC!E123</f>
        <v xml:space="preserve">Long-Term Annual Return </v>
      </c>
      <c r="E56" s="1735"/>
    </row>
    <row r="57" spans="1:5">
      <c r="A57" s="53"/>
      <c r="B57" s="53"/>
      <c r="C57" s="53"/>
      <c r="D57" s="303" t="s">
        <v>2064</v>
      </c>
      <c r="E57" s="1735"/>
    </row>
    <row r="58" spans="1:5" hidden="1">
      <c r="A58" s="1735"/>
      <c r="B58" s="1794"/>
      <c r="D58" s="1797"/>
      <c r="E58" s="1735"/>
    </row>
    <row r="59" spans="1:5" hidden="1">
      <c r="A59" s="1735"/>
      <c r="B59" s="1794"/>
      <c r="D59" s="1797"/>
      <c r="E59" s="1735"/>
    </row>
    <row r="60" spans="1:5" hidden="1">
      <c r="A60" s="1735"/>
      <c r="B60" s="1794"/>
      <c r="D60" s="1797"/>
      <c r="E60" s="1735"/>
    </row>
    <row r="61" spans="1:5" hidden="1">
      <c r="A61" s="1735"/>
      <c r="B61" s="1794"/>
      <c r="D61" s="1797"/>
      <c r="E61" s="1735"/>
    </row>
    <row r="62" spans="1:5" hidden="1">
      <c r="A62" s="1735"/>
      <c r="B62" s="1794"/>
      <c r="E62" s="1735"/>
    </row>
    <row r="63" spans="1:5" hidden="1">
      <c r="A63" s="1735"/>
      <c r="C63" s="1794"/>
      <c r="E63" s="1735"/>
    </row>
    <row r="64" spans="1:5" ht="0.4" customHeight="1"/>
    <row r="65" hidden="1"/>
  </sheetData>
  <sheetProtection algorithmName="SHA-512" hashValue="fkB0n+uNgSPUVqb28EUY6fXfEUsPdFAeqZQFdn1pw8JbxtRfwffIXkHeYNkRB4f+Z7Pv9MLoMFlGBRcuKKPyLg==" saltValue="tDPoMuWH3Ai1wyUUFQeInQ==" spinCount="100000" sheet="1" objects="1" scenarios="1"/>
  <mergeCells count="3">
    <mergeCell ref="A1:D1"/>
    <mergeCell ref="A9:D9"/>
    <mergeCell ref="A11:D11"/>
  </mergeCells>
  <hyperlinks>
    <hyperlink ref="A1:D1" location="ToC!A1" display="20.020"/>
  </hyperlinks>
  <printOptions horizontalCentered="1"/>
  <pageMargins left="0.39370078740157483" right="0.39370078740157483" top="0.59055118110236227" bottom="0.59055118110236227" header="0.31496062992125984" footer="0.31496062992125984"/>
  <pageSetup paperSize="5" scale="75" orientation="portrait" verticalDpi="300" r:id="rId1"/>
  <ignoredErrors>
    <ignoredError sqref="A1"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
    <pageSetUpPr fitToPage="1"/>
  </sheetPr>
  <dimension ref="A1:G176"/>
  <sheetViews>
    <sheetView topLeftCell="A39" zoomScale="85" zoomScaleNormal="85" zoomScaleSheetLayoutView="75" workbookViewId="0">
      <selection activeCell="D60" sqref="D60"/>
    </sheetView>
  </sheetViews>
  <sheetFormatPr defaultColWidth="0" defaultRowHeight="15.5" zeroHeight="1"/>
  <cols>
    <col min="1" max="1" width="7.69140625" customWidth="1"/>
    <col min="2" max="2" width="115.3046875" customWidth="1"/>
    <col min="3" max="3" width="16" style="4" customWidth="1"/>
    <col min="4" max="5" width="12.765625" customWidth="1"/>
    <col min="6" max="6" width="0.23046875" style="522" hidden="1" customWidth="1"/>
    <col min="7" max="7" width="0" style="522" hidden="1" customWidth="1"/>
    <col min="8" max="16384" width="8.4609375" style="522" hidden="1"/>
  </cols>
  <sheetData>
    <row r="1" spans="1:5" ht="14.5" thickTop="1">
      <c r="A1" s="728" t="s">
        <v>772</v>
      </c>
      <c r="B1" s="69"/>
      <c r="C1" s="69"/>
      <c r="D1" s="199"/>
      <c r="E1" s="199"/>
    </row>
    <row r="2" spans="1:5" ht="14">
      <c r="A2" s="238" t="str">
        <f>+Cover!A14</f>
        <v>Select Name of Insurer/ Financial Holding Company</v>
      </c>
      <c r="B2" s="202"/>
      <c r="C2" s="202"/>
      <c r="D2" s="199"/>
      <c r="E2" s="199"/>
    </row>
    <row r="3" spans="1:5" ht="14">
      <c r="A3" s="1498" t="s">
        <v>24</v>
      </c>
      <c r="B3" s="68"/>
      <c r="C3" s="68"/>
      <c r="D3" s="199"/>
      <c r="E3" s="199"/>
    </row>
    <row r="4" spans="1:5" ht="14">
      <c r="A4" s="69"/>
      <c r="B4" s="69"/>
      <c r="C4" s="69"/>
      <c r="D4" s="199"/>
      <c r="E4" s="199"/>
    </row>
    <row r="5" spans="1:5" ht="14">
      <c r="A5" s="68" t="s">
        <v>2233</v>
      </c>
      <c r="B5" s="69"/>
      <c r="C5" s="69"/>
      <c r="D5" s="2405"/>
      <c r="E5" s="199"/>
    </row>
    <row r="6" spans="1:5" ht="14">
      <c r="A6" s="1500" t="s">
        <v>2234</v>
      </c>
      <c r="B6" s="69"/>
      <c r="C6" s="2436" t="str">
        <f>IF(+Cover!$A$23="","",+Cover!$A$23)</f>
        <v/>
      </c>
      <c r="D6" s="2405"/>
      <c r="E6" s="199"/>
    </row>
    <row r="7" spans="1:5" s="1439" customFormat="1" ht="14">
      <c r="A7" s="1500"/>
      <c r="B7" s="69"/>
      <c r="C7" s="69"/>
      <c r="D7" s="2405"/>
      <c r="E7" s="199"/>
    </row>
    <row r="8" spans="1:5" ht="14">
      <c r="A8" s="5294" t="s">
        <v>26</v>
      </c>
      <c r="B8" s="5294"/>
      <c r="C8" s="5294"/>
      <c r="D8" s="5294"/>
      <c r="E8" s="5294"/>
    </row>
    <row r="9" spans="1:5" ht="15" customHeight="1" thickBot="1">
      <c r="A9" s="200"/>
      <c r="B9" s="200"/>
      <c r="C9" s="200"/>
      <c r="D9" s="201"/>
      <c r="E9" s="201"/>
    </row>
    <row r="10" spans="1:5" ht="15" customHeight="1" thickTop="1">
      <c r="A10" s="4078"/>
      <c r="B10" s="729"/>
      <c r="C10" s="2403"/>
      <c r="D10" s="5292" t="s">
        <v>27</v>
      </c>
      <c r="E10" s="5293"/>
    </row>
    <row r="11" spans="1:5" ht="42">
      <c r="A11" s="4079"/>
      <c r="B11" s="2419"/>
      <c r="C11" s="2417" t="s">
        <v>113</v>
      </c>
      <c r="D11" s="2406" t="s">
        <v>28</v>
      </c>
      <c r="E11" s="2407" t="s">
        <v>2236</v>
      </c>
    </row>
    <row r="12" spans="1:5" ht="14">
      <c r="A12" s="4080" t="s">
        <v>1627</v>
      </c>
      <c r="B12" s="2420"/>
      <c r="C12" s="2421"/>
      <c r="D12" s="2408"/>
      <c r="E12" s="2404"/>
    </row>
    <row r="13" spans="1:5" ht="14.5" customHeight="1">
      <c r="A13" s="4081"/>
      <c r="B13" s="4093" t="s">
        <v>1507</v>
      </c>
      <c r="C13" s="4094"/>
      <c r="D13" s="2409" t="s">
        <v>30</v>
      </c>
      <c r="E13" s="1475" t="s">
        <v>30</v>
      </c>
    </row>
    <row r="14" spans="1:5" ht="14.5" customHeight="1">
      <c r="A14" s="4082"/>
      <c r="B14" s="4095" t="s">
        <v>1509</v>
      </c>
      <c r="C14" s="4094"/>
      <c r="D14" s="2409" t="s">
        <v>31</v>
      </c>
      <c r="E14" s="1475" t="s">
        <v>31</v>
      </c>
    </row>
    <row r="15" spans="1:5" ht="14.5" customHeight="1">
      <c r="A15" s="4083"/>
      <c r="B15" s="4093" t="s">
        <v>1512</v>
      </c>
      <c r="C15" s="4094"/>
      <c r="D15" s="2410" t="s">
        <v>32</v>
      </c>
      <c r="E15" s="1475" t="s">
        <v>32</v>
      </c>
    </row>
    <row r="16" spans="1:5" ht="14.5" customHeight="1">
      <c r="A16" s="4084"/>
      <c r="B16" s="4095" t="s">
        <v>1513</v>
      </c>
      <c r="C16" s="4094"/>
      <c r="D16" s="2409" t="s">
        <v>33</v>
      </c>
      <c r="E16" s="1475"/>
    </row>
    <row r="17" spans="1:5" ht="14.5" customHeight="1">
      <c r="A17" s="4085"/>
      <c r="B17" s="4095" t="s">
        <v>1500</v>
      </c>
      <c r="C17" s="4094"/>
      <c r="D17" s="2409" t="s">
        <v>34</v>
      </c>
      <c r="E17" s="1475" t="s">
        <v>34</v>
      </c>
    </row>
    <row r="18" spans="1:5" ht="14.5" customHeight="1">
      <c r="A18" s="4085"/>
      <c r="B18" s="4096" t="s">
        <v>1501</v>
      </c>
      <c r="C18" s="4094"/>
      <c r="D18" s="2409" t="s">
        <v>35</v>
      </c>
      <c r="E18" s="1475" t="s">
        <v>35</v>
      </c>
    </row>
    <row r="19" spans="1:5" ht="14.5" customHeight="1">
      <c r="A19" s="4086"/>
      <c r="B19" s="4095" t="s">
        <v>36</v>
      </c>
      <c r="C19" s="4094"/>
      <c r="D19" s="2409" t="s">
        <v>37</v>
      </c>
      <c r="E19" s="730" t="s">
        <v>37</v>
      </c>
    </row>
    <row r="20" spans="1:5" ht="14.5" customHeight="1">
      <c r="A20" s="4087"/>
      <c r="B20" s="4097"/>
      <c r="C20" s="2424"/>
      <c r="D20" s="4098"/>
      <c r="E20" s="4099"/>
    </row>
    <row r="21" spans="1:5" ht="14.5" customHeight="1">
      <c r="A21" s="4084" t="s">
        <v>38</v>
      </c>
      <c r="B21" s="4097"/>
      <c r="C21" s="2422"/>
      <c r="D21" s="2411"/>
      <c r="E21" s="1393"/>
    </row>
    <row r="22" spans="1:5" ht="14.5" customHeight="1">
      <c r="A22" s="4100"/>
      <c r="B22" s="4095" t="s">
        <v>40</v>
      </c>
      <c r="C22" s="4094"/>
      <c r="D22" s="2418" t="s">
        <v>41</v>
      </c>
      <c r="E22" s="2100" t="s">
        <v>41</v>
      </c>
    </row>
    <row r="23" spans="1:5" ht="14.5" customHeight="1">
      <c r="A23" s="4081"/>
      <c r="B23" s="4101" t="s">
        <v>42</v>
      </c>
      <c r="C23" s="4102"/>
      <c r="D23" s="2409" t="s">
        <v>43</v>
      </c>
      <c r="E23" s="1475" t="s">
        <v>43</v>
      </c>
    </row>
    <row r="24" spans="1:5" ht="14.5" customHeight="1">
      <c r="A24" s="4081"/>
      <c r="B24" s="4103" t="s">
        <v>44</v>
      </c>
      <c r="C24" s="4102"/>
      <c r="D24" s="2409"/>
      <c r="E24" s="1475" t="s">
        <v>45</v>
      </c>
    </row>
    <row r="25" spans="1:5" ht="14.5" customHeight="1">
      <c r="A25" s="4081"/>
      <c r="B25" s="4095" t="s">
        <v>46</v>
      </c>
      <c r="C25" s="4094"/>
      <c r="D25" s="2409" t="s">
        <v>47</v>
      </c>
      <c r="E25" s="1475" t="s">
        <v>48</v>
      </c>
    </row>
    <row r="26" spans="1:5" ht="14.5" customHeight="1">
      <c r="A26" s="4085"/>
      <c r="B26" s="4095" t="s">
        <v>49</v>
      </c>
      <c r="C26" s="4094"/>
      <c r="D26" s="2412" t="s">
        <v>50</v>
      </c>
      <c r="E26" s="1475"/>
    </row>
    <row r="27" spans="1:5" ht="14.5" customHeight="1">
      <c r="A27" s="4104"/>
      <c r="B27" s="4105" t="s">
        <v>39</v>
      </c>
      <c r="C27" s="4094"/>
      <c r="D27" s="2412" t="s">
        <v>2082</v>
      </c>
      <c r="E27" s="2100" t="s">
        <v>2082</v>
      </c>
    </row>
    <row r="28" spans="1:5" s="1439" customFormat="1" ht="14.5" customHeight="1">
      <c r="A28" s="4081"/>
      <c r="B28" s="4095" t="s">
        <v>51</v>
      </c>
      <c r="C28" s="4094"/>
      <c r="D28" s="2409" t="s">
        <v>52</v>
      </c>
      <c r="E28" s="1475" t="s">
        <v>52</v>
      </c>
    </row>
    <row r="29" spans="1:5" ht="14.5" customHeight="1">
      <c r="A29" s="4081"/>
      <c r="B29" s="4095" t="s">
        <v>53</v>
      </c>
      <c r="C29" s="4094"/>
      <c r="D29" s="2409" t="s">
        <v>54</v>
      </c>
      <c r="E29" s="1475" t="s">
        <v>54</v>
      </c>
    </row>
    <row r="30" spans="1:5" ht="14.5" customHeight="1">
      <c r="A30" s="4083"/>
      <c r="B30" s="4106" t="s">
        <v>1515</v>
      </c>
      <c r="C30" s="4094"/>
      <c r="D30" s="2409" t="s">
        <v>55</v>
      </c>
      <c r="E30" s="1475" t="s">
        <v>55</v>
      </c>
    </row>
    <row r="31" spans="1:5" ht="14.5" customHeight="1">
      <c r="A31" s="4087"/>
      <c r="B31" s="4107"/>
      <c r="C31" s="2424"/>
      <c r="D31" s="2413"/>
      <c r="E31" s="1393"/>
    </row>
    <row r="32" spans="1:5" ht="14.5" customHeight="1">
      <c r="A32" s="4088" t="s">
        <v>56</v>
      </c>
      <c r="B32" s="4097"/>
      <c r="C32" s="2425"/>
      <c r="D32" s="2413"/>
      <c r="E32" s="1393"/>
    </row>
    <row r="33" spans="1:5" ht="14.5" customHeight="1">
      <c r="A33" s="4088"/>
      <c r="B33" s="4097"/>
      <c r="C33" s="2425"/>
      <c r="D33" s="2413"/>
      <c r="E33" s="1393"/>
    </row>
    <row r="34" spans="1:5" s="1439" customFormat="1" ht="14.5" customHeight="1">
      <c r="A34" s="4084" t="s">
        <v>57</v>
      </c>
      <c r="B34" s="4097"/>
      <c r="C34" s="2422"/>
      <c r="D34" s="2413"/>
      <c r="E34" s="1393"/>
    </row>
    <row r="35" spans="1:5" ht="14.5" customHeight="1">
      <c r="A35" s="4385"/>
      <c r="B35" s="4105" t="s">
        <v>58</v>
      </c>
      <c r="C35" s="4108"/>
      <c r="D35" s="2414" t="s">
        <v>59</v>
      </c>
      <c r="E35" s="1476" t="s">
        <v>59</v>
      </c>
    </row>
    <row r="36" spans="1:5" ht="14.5" customHeight="1">
      <c r="A36" s="4118"/>
      <c r="B36" s="4103" t="s">
        <v>60</v>
      </c>
      <c r="C36" s="4109"/>
      <c r="D36" s="2414">
        <v>20.010999999999999</v>
      </c>
      <c r="E36" s="1476">
        <v>20.010999999999999</v>
      </c>
    </row>
    <row r="37" spans="1:5" ht="14.5" customHeight="1">
      <c r="A37" s="4386"/>
      <c r="B37" s="4110" t="s">
        <v>1525</v>
      </c>
      <c r="C37" s="4111"/>
      <c r="D37" s="2414" t="s">
        <v>1842</v>
      </c>
      <c r="E37" s="1954" t="s">
        <v>1842</v>
      </c>
    </row>
    <row r="38" spans="1:5" ht="14.5" customHeight="1">
      <c r="A38" s="4118"/>
      <c r="B38" s="4103" t="s">
        <v>1526</v>
      </c>
      <c r="C38" s="4109"/>
      <c r="D38" s="2414">
        <v>20.021999999999998</v>
      </c>
      <c r="E38" s="1476">
        <v>20.021999999999998</v>
      </c>
    </row>
    <row r="39" spans="1:5" s="1439" customFormat="1" ht="14.5" customHeight="1">
      <c r="A39" s="1974"/>
      <c r="B39" s="4112" t="s">
        <v>1527</v>
      </c>
      <c r="C39" s="4113"/>
      <c r="D39" s="2414" t="s">
        <v>61</v>
      </c>
      <c r="E39" s="1476" t="s">
        <v>61</v>
      </c>
    </row>
    <row r="40" spans="1:5" ht="14.5" customHeight="1">
      <c r="A40" s="4081"/>
      <c r="B40" s="4114" t="s">
        <v>62</v>
      </c>
      <c r="C40" s="4113"/>
      <c r="D40" s="2414" t="s">
        <v>63</v>
      </c>
      <c r="E40" s="1476" t="s">
        <v>63</v>
      </c>
    </row>
    <row r="41" spans="1:5" ht="14.5" customHeight="1">
      <c r="A41" s="4087"/>
      <c r="B41" s="4115"/>
      <c r="C41" s="2426"/>
      <c r="D41" s="2415"/>
      <c r="E41" s="1477"/>
    </row>
    <row r="42" spans="1:5" ht="14.5" customHeight="1">
      <c r="A42" s="4089" t="s">
        <v>64</v>
      </c>
      <c r="B42" s="4116"/>
      <c r="C42" s="2430"/>
      <c r="D42" s="2413"/>
      <c r="E42" s="1393"/>
    </row>
    <row r="43" spans="1:5" ht="14.5" customHeight="1">
      <c r="A43" s="4085"/>
      <c r="B43" s="4093" t="s">
        <v>1517</v>
      </c>
      <c r="C43" s="4094"/>
      <c r="D43" s="2409" t="s">
        <v>65</v>
      </c>
      <c r="E43" s="1475" t="s">
        <v>65</v>
      </c>
    </row>
    <row r="44" spans="1:5" ht="14.5" customHeight="1">
      <c r="A44" s="4085"/>
      <c r="B44" s="4095" t="s">
        <v>1516</v>
      </c>
      <c r="C44" s="4094"/>
      <c r="D44" s="2409" t="s">
        <v>66</v>
      </c>
      <c r="E44" s="1475" t="s">
        <v>66</v>
      </c>
    </row>
    <row r="45" spans="1:5" ht="14.5" customHeight="1">
      <c r="A45" s="4084"/>
      <c r="B45" s="4117"/>
      <c r="C45" s="2434"/>
      <c r="D45" s="2409"/>
      <c r="E45" s="1475"/>
    </row>
    <row r="46" spans="1:5" ht="14.5" customHeight="1">
      <c r="A46" s="4084" t="s">
        <v>67</v>
      </c>
      <c r="B46" s="4117"/>
      <c r="C46" s="2435"/>
      <c r="D46" s="2409"/>
      <c r="E46" s="1475"/>
    </row>
    <row r="47" spans="1:5" ht="14.5" customHeight="1">
      <c r="A47" s="4118"/>
      <c r="B47" s="4101" t="s">
        <v>68</v>
      </c>
      <c r="C47" s="4102"/>
      <c r="D47" s="2412" t="s">
        <v>699</v>
      </c>
      <c r="E47" s="1478" t="s">
        <v>699</v>
      </c>
    </row>
    <row r="48" spans="1:5" ht="14.5" customHeight="1">
      <c r="A48" s="4085"/>
      <c r="B48" s="4101" t="s">
        <v>1562</v>
      </c>
      <c r="C48" s="4102"/>
      <c r="D48" s="2409" t="s">
        <v>706</v>
      </c>
      <c r="E48" s="1475" t="s">
        <v>706</v>
      </c>
    </row>
    <row r="49" spans="1:5" ht="14.5" customHeight="1">
      <c r="A49" s="4085"/>
      <c r="B49" s="4101" t="s">
        <v>69</v>
      </c>
      <c r="C49" s="4102"/>
      <c r="D49" s="2409" t="s">
        <v>735</v>
      </c>
      <c r="E49" s="1475" t="s">
        <v>735</v>
      </c>
    </row>
    <row r="50" spans="1:5" ht="14.5" customHeight="1">
      <c r="A50" s="4087"/>
      <c r="B50" s="4119"/>
      <c r="C50" s="2428"/>
      <c r="D50" s="2413"/>
      <c r="E50" s="1479"/>
    </row>
    <row r="51" spans="1:5" ht="14.5" customHeight="1">
      <c r="A51" s="4088" t="s">
        <v>70</v>
      </c>
      <c r="B51" s="4120"/>
      <c r="C51" s="2429"/>
      <c r="D51" s="2413"/>
      <c r="E51" s="1393"/>
    </row>
    <row r="52" spans="1:5" ht="14.5" customHeight="1">
      <c r="A52" s="4088"/>
      <c r="B52" s="4120"/>
      <c r="C52" s="2429"/>
      <c r="D52" s="2413"/>
      <c r="E52" s="1393"/>
    </row>
    <row r="53" spans="1:5" ht="14.5" customHeight="1">
      <c r="A53" s="4084" t="s">
        <v>57</v>
      </c>
      <c r="B53" s="4097"/>
      <c r="C53" s="2422"/>
      <c r="D53" s="2411"/>
      <c r="E53" s="1393"/>
    </row>
    <row r="54" spans="1:5" s="1439" customFormat="1" ht="14.5" customHeight="1">
      <c r="A54" s="4118"/>
      <c r="B54" s="4095" t="s">
        <v>1711</v>
      </c>
      <c r="C54" s="4094"/>
      <c r="D54" s="2411" t="s">
        <v>71</v>
      </c>
      <c r="E54" s="1393"/>
    </row>
    <row r="55" spans="1:5" ht="14.5" customHeight="1">
      <c r="A55" s="4118"/>
      <c r="B55" s="4101" t="s">
        <v>60</v>
      </c>
      <c r="C55" s="4102"/>
      <c r="D55" s="2411" t="s">
        <v>72</v>
      </c>
      <c r="E55" s="1393"/>
    </row>
    <row r="56" spans="1:5" ht="14.5" customHeight="1">
      <c r="A56" s="4386"/>
      <c r="B56" s="4110" t="s">
        <v>1570</v>
      </c>
      <c r="C56" s="4111"/>
      <c r="D56" s="2411" t="s">
        <v>2069</v>
      </c>
      <c r="E56" s="1393"/>
    </row>
    <row r="57" spans="1:5" ht="14.5" customHeight="1">
      <c r="A57" s="4118"/>
      <c r="B57" s="4101" t="s">
        <v>1582</v>
      </c>
      <c r="C57" s="4102"/>
      <c r="D57" s="2411" t="s">
        <v>73</v>
      </c>
      <c r="E57" s="1393"/>
    </row>
    <row r="58" spans="1:5" ht="14.5" customHeight="1">
      <c r="A58" s="4100"/>
      <c r="B58" s="4101" t="s">
        <v>1417</v>
      </c>
      <c r="C58" s="4102"/>
      <c r="D58" s="2411" t="s">
        <v>1418</v>
      </c>
      <c r="E58" s="1393"/>
    </row>
    <row r="59" spans="1:5" s="1439" customFormat="1" ht="14.5" customHeight="1">
      <c r="A59" s="4081"/>
      <c r="B59" s="4105" t="s">
        <v>1572</v>
      </c>
      <c r="C59" s="4094"/>
      <c r="D59" s="2411" t="s">
        <v>74</v>
      </c>
      <c r="E59" s="1393"/>
    </row>
    <row r="60" spans="1:5" ht="14.5" customHeight="1">
      <c r="A60" s="4100"/>
      <c r="B60" s="4095" t="s">
        <v>1575</v>
      </c>
      <c r="C60" s="4094"/>
      <c r="D60" s="2411" t="s">
        <v>75</v>
      </c>
      <c r="E60" s="1393"/>
    </row>
    <row r="61" spans="1:5" s="1439" customFormat="1" ht="14.5" customHeight="1">
      <c r="A61" s="4087"/>
      <c r="B61" s="4096"/>
      <c r="C61" s="2431"/>
      <c r="D61" s="2413"/>
      <c r="E61" s="1393"/>
    </row>
    <row r="62" spans="1:5" ht="14.5" customHeight="1">
      <c r="A62" s="4089" t="s">
        <v>64</v>
      </c>
      <c r="B62" s="4096"/>
      <c r="C62" s="2432"/>
      <c r="D62" s="2413"/>
      <c r="E62" s="1393"/>
    </row>
    <row r="63" spans="1:5" ht="14.5" customHeight="1">
      <c r="A63" s="4385"/>
      <c r="B63" s="4105" t="s">
        <v>1576</v>
      </c>
      <c r="C63" s="4094"/>
      <c r="D63" s="2416" t="s">
        <v>76</v>
      </c>
      <c r="E63" s="1393"/>
    </row>
    <row r="64" spans="1:5" ht="14.5" customHeight="1">
      <c r="A64" s="4100"/>
      <c r="B64" s="4095" t="s">
        <v>1577</v>
      </c>
      <c r="C64" s="4094"/>
      <c r="D64" s="2412" t="s">
        <v>77</v>
      </c>
      <c r="E64" s="1393"/>
    </row>
    <row r="65" spans="1:5" ht="14.5" customHeight="1">
      <c r="A65" s="4087"/>
      <c r="B65" s="4096"/>
      <c r="C65" s="2431"/>
      <c r="D65" s="2413"/>
      <c r="E65" s="1393"/>
    </row>
    <row r="66" spans="1:5" ht="14.5" customHeight="1">
      <c r="A66" s="4084" t="s">
        <v>78</v>
      </c>
      <c r="B66" s="4116"/>
      <c r="C66" s="2427"/>
      <c r="D66" s="2413"/>
      <c r="E66" s="1393"/>
    </row>
    <row r="67" spans="1:5" ht="14.5" customHeight="1">
      <c r="A67" s="4385"/>
      <c r="B67" s="4106" t="s">
        <v>2344</v>
      </c>
      <c r="C67" s="4094"/>
      <c r="D67" s="4062" t="s">
        <v>79</v>
      </c>
      <c r="E67" s="1393"/>
    </row>
    <row r="68" spans="1:5" ht="14.5" customHeight="1">
      <c r="A68" s="4118"/>
      <c r="B68" s="4105" t="s">
        <v>2345</v>
      </c>
      <c r="C68" s="4094"/>
      <c r="D68" s="2411" t="s">
        <v>80</v>
      </c>
      <c r="E68" s="1393"/>
    </row>
    <row r="69" spans="1:5" ht="14.5" customHeight="1">
      <c r="A69" s="4386"/>
      <c r="B69" s="4122" t="s">
        <v>2378</v>
      </c>
      <c r="C69" s="4123"/>
      <c r="D69" s="2411" t="s">
        <v>2164</v>
      </c>
      <c r="E69" s="1393"/>
    </row>
    <row r="70" spans="1:5" ht="14.5" customHeight="1">
      <c r="A70" s="4386"/>
      <c r="B70" s="4122" t="s">
        <v>2206</v>
      </c>
      <c r="C70" s="4123"/>
      <c r="D70" s="2411" t="s">
        <v>2165</v>
      </c>
      <c r="E70" s="1393"/>
    </row>
    <row r="71" spans="1:5" ht="14.5" customHeight="1">
      <c r="A71" s="4386"/>
      <c r="B71" s="4122" t="s">
        <v>2205</v>
      </c>
      <c r="C71" s="4123"/>
      <c r="D71" s="2411" t="s">
        <v>2165</v>
      </c>
      <c r="E71" s="1393"/>
    </row>
    <row r="72" spans="1:5" ht="14.5" customHeight="1">
      <c r="A72" s="4386"/>
      <c r="B72" s="4122" t="s">
        <v>1844</v>
      </c>
      <c r="C72" s="4123"/>
      <c r="D72" s="2411" t="s">
        <v>2166</v>
      </c>
      <c r="E72" s="1393"/>
    </row>
    <row r="73" spans="1:5" s="1439" customFormat="1" ht="14.5" customHeight="1">
      <c r="A73" s="4386"/>
      <c r="B73" s="4122" t="s">
        <v>2209</v>
      </c>
      <c r="C73" s="4123"/>
      <c r="D73" s="2411" t="s">
        <v>2167</v>
      </c>
      <c r="E73" s="1393"/>
    </row>
    <row r="74" spans="1:5" s="1439" customFormat="1" ht="16" customHeight="1">
      <c r="A74" s="4386"/>
      <c r="B74" s="4122" t="s">
        <v>2210</v>
      </c>
      <c r="C74" s="4123"/>
      <c r="D74" s="2411" t="s">
        <v>2167</v>
      </c>
      <c r="E74" s="1393"/>
    </row>
    <row r="75" spans="1:5" s="1439" customFormat="1" ht="16.5" customHeight="1">
      <c r="A75" s="4100"/>
      <c r="B75" s="4114" t="s">
        <v>2254</v>
      </c>
      <c r="C75" s="4113"/>
      <c r="D75" s="2416" t="s">
        <v>81</v>
      </c>
      <c r="E75" s="1393"/>
    </row>
    <row r="76" spans="1:5" s="1439" customFormat="1" ht="14">
      <c r="A76" s="4087"/>
      <c r="B76" s="4115"/>
      <c r="C76" s="2426"/>
      <c r="D76" s="2413"/>
      <c r="E76" s="1393"/>
    </row>
    <row r="77" spans="1:5" s="1439" customFormat="1" ht="14">
      <c r="A77" s="4089" t="s">
        <v>82</v>
      </c>
      <c r="B77" s="4097"/>
      <c r="C77" s="2422"/>
      <c r="D77" s="2413"/>
      <c r="E77" s="1393"/>
    </row>
    <row r="78" spans="1:5" s="1439" customFormat="1" ht="14">
      <c r="A78" s="4090"/>
      <c r="B78" s="4095" t="s">
        <v>83</v>
      </c>
      <c r="C78" s="4094"/>
      <c r="D78" s="2409" t="s">
        <v>84</v>
      </c>
      <c r="E78" s="1393"/>
    </row>
    <row r="79" spans="1:5" ht="14.5" customHeight="1">
      <c r="A79" s="4090"/>
      <c r="B79" s="4095" t="s">
        <v>85</v>
      </c>
      <c r="C79" s="4094"/>
      <c r="D79" s="2409" t="s">
        <v>86</v>
      </c>
      <c r="E79" s="1393"/>
    </row>
    <row r="80" spans="1:5" ht="14.5" customHeight="1">
      <c r="A80" s="4090"/>
      <c r="B80" s="4095" t="s">
        <v>831</v>
      </c>
      <c r="C80" s="4094"/>
      <c r="D80" s="2409" t="s">
        <v>87</v>
      </c>
      <c r="E80" s="1393"/>
    </row>
    <row r="81" spans="1:5" ht="14.5" customHeight="1">
      <c r="A81" s="4090"/>
      <c r="B81" s="4095" t="s">
        <v>1607</v>
      </c>
      <c r="C81" s="4094"/>
      <c r="D81" s="2409" t="s">
        <v>88</v>
      </c>
      <c r="E81" s="1393"/>
    </row>
    <row r="82" spans="1:5" ht="14.5" customHeight="1">
      <c r="A82" s="4090"/>
      <c r="B82" s="4095" t="s">
        <v>89</v>
      </c>
      <c r="C82" s="4094"/>
      <c r="D82" s="2409" t="s">
        <v>90</v>
      </c>
      <c r="E82" s="1393"/>
    </row>
    <row r="83" spans="1:5" ht="14.5" customHeight="1">
      <c r="A83" s="4090"/>
      <c r="B83" s="4095" t="s">
        <v>91</v>
      </c>
      <c r="C83" s="4094"/>
      <c r="D83" s="2409" t="s">
        <v>92</v>
      </c>
      <c r="E83" s="1393"/>
    </row>
    <row r="84" spans="1:5" ht="14.5" customHeight="1">
      <c r="A84" s="4090"/>
      <c r="B84" s="4095" t="s">
        <v>93</v>
      </c>
      <c r="C84" s="4094"/>
      <c r="D84" s="2409" t="s">
        <v>94</v>
      </c>
      <c r="E84" s="1393"/>
    </row>
    <row r="85" spans="1:5" ht="14.5" customHeight="1">
      <c r="A85" s="4087"/>
      <c r="B85" s="4096"/>
      <c r="C85" s="2431"/>
      <c r="D85" s="2413"/>
      <c r="E85" s="1393"/>
    </row>
    <row r="86" spans="1:5" ht="14.5" customHeight="1">
      <c r="A86" s="4084" t="s">
        <v>95</v>
      </c>
      <c r="B86" s="4097"/>
      <c r="C86" s="2422"/>
      <c r="D86" s="2413"/>
      <c r="E86" s="1393"/>
    </row>
    <row r="87" spans="1:5" ht="14.5" customHeight="1">
      <c r="A87" s="4081"/>
      <c r="B87" s="4095" t="s">
        <v>1613</v>
      </c>
      <c r="C87" s="4094"/>
      <c r="D87" s="2409" t="s">
        <v>96</v>
      </c>
      <c r="E87" s="1393"/>
    </row>
    <row r="88" spans="1:5" ht="14.5" customHeight="1">
      <c r="A88" s="4081"/>
      <c r="B88" s="4095" t="s">
        <v>1612</v>
      </c>
      <c r="C88" s="4094"/>
      <c r="D88" s="2409" t="s">
        <v>97</v>
      </c>
      <c r="E88" s="1393"/>
    </row>
    <row r="89" spans="1:5" ht="14.5" customHeight="1">
      <c r="A89" s="4386"/>
      <c r="B89" s="4105" t="s">
        <v>1839</v>
      </c>
      <c r="C89" s="4094"/>
      <c r="D89" s="2409" t="s">
        <v>2077</v>
      </c>
      <c r="E89" s="1393"/>
    </row>
    <row r="90" spans="1:5" ht="14.5" customHeight="1">
      <c r="A90" s="4386"/>
      <c r="B90" s="4095" t="s">
        <v>1840</v>
      </c>
      <c r="C90" s="4094"/>
      <c r="D90" s="2409" t="s">
        <v>2076</v>
      </c>
      <c r="E90" s="1393"/>
    </row>
    <row r="91" spans="1:5" ht="14.5" customHeight="1">
      <c r="A91" s="4386"/>
      <c r="B91" s="4095" t="s">
        <v>1843</v>
      </c>
      <c r="C91" s="4094"/>
      <c r="D91" s="2409" t="s">
        <v>2078</v>
      </c>
      <c r="E91" s="1393"/>
    </row>
    <row r="92" spans="1:5" ht="14.5" customHeight="1">
      <c r="A92" s="4386"/>
      <c r="B92" s="4095" t="s">
        <v>1882</v>
      </c>
      <c r="C92" s="4094"/>
      <c r="D92" s="2409" t="s">
        <v>2079</v>
      </c>
      <c r="E92" s="1953"/>
    </row>
    <row r="93" spans="1:5" ht="14.5" customHeight="1">
      <c r="A93" s="4386"/>
      <c r="B93" s="4095" t="s">
        <v>2109</v>
      </c>
      <c r="C93" s="4094"/>
      <c r="D93" s="2409" t="s">
        <v>2115</v>
      </c>
      <c r="E93" s="1393"/>
    </row>
    <row r="94" spans="1:5" ht="14.5" customHeight="1">
      <c r="A94" s="4386"/>
      <c r="B94" s="4096" t="s">
        <v>2108</v>
      </c>
      <c r="C94" s="4094"/>
      <c r="D94" s="2409" t="s">
        <v>2158</v>
      </c>
      <c r="E94" s="1393"/>
    </row>
    <row r="95" spans="1:5" ht="14.5" customHeight="1">
      <c r="A95" s="4386"/>
      <c r="B95" s="4095" t="s">
        <v>1989</v>
      </c>
      <c r="C95" s="4094"/>
      <c r="D95" s="2409" t="s">
        <v>2159</v>
      </c>
      <c r="E95" s="1393"/>
    </row>
    <row r="96" spans="1:5" ht="14.5" customHeight="1">
      <c r="A96" s="4386"/>
      <c r="B96" s="4105" t="s">
        <v>2107</v>
      </c>
      <c r="C96" s="4094"/>
      <c r="D96" s="2409" t="s">
        <v>2160</v>
      </c>
      <c r="E96" s="1393"/>
    </row>
    <row r="97" spans="1:5" s="1439" customFormat="1" ht="14.5" customHeight="1">
      <c r="A97" s="4386"/>
      <c r="B97" s="4124" t="s">
        <v>2106</v>
      </c>
      <c r="C97" s="4094"/>
      <c r="D97" s="2409" t="s">
        <v>2161</v>
      </c>
      <c r="E97" s="1393"/>
    </row>
    <row r="98" spans="1:5" s="1439" customFormat="1" ht="14.5" customHeight="1">
      <c r="A98" s="4386"/>
      <c r="B98" s="4095" t="s">
        <v>2105</v>
      </c>
      <c r="C98" s="4094"/>
      <c r="D98" s="2409" t="s">
        <v>2162</v>
      </c>
      <c r="E98" s="1393"/>
    </row>
    <row r="99" spans="1:5" s="1439" customFormat="1" ht="14.5" customHeight="1">
      <c r="A99" s="4386"/>
      <c r="B99" s="4096" t="s">
        <v>2104</v>
      </c>
      <c r="C99" s="4094"/>
      <c r="D99" s="2409" t="s">
        <v>2163</v>
      </c>
      <c r="E99" s="1393"/>
    </row>
    <row r="100" spans="1:5" s="1439" customFormat="1" ht="14.5" customHeight="1">
      <c r="A100" s="4087"/>
      <c r="B100" s="4107"/>
      <c r="C100" s="2424"/>
      <c r="D100" s="2413"/>
      <c r="E100" s="1393"/>
    </row>
    <row r="101" spans="1:5" s="1439" customFormat="1" ht="14.5" customHeight="1">
      <c r="A101" s="4089" t="s">
        <v>98</v>
      </c>
      <c r="B101" s="4097"/>
      <c r="C101" s="2422"/>
      <c r="D101" s="2413"/>
      <c r="E101" s="1393"/>
    </row>
    <row r="102" spans="1:5" s="1439" customFormat="1" ht="14.5" customHeight="1">
      <c r="A102" s="4091"/>
      <c r="B102" s="4101" t="s">
        <v>99</v>
      </c>
      <c r="C102" s="4102"/>
      <c r="D102" s="2409" t="s">
        <v>100</v>
      </c>
      <c r="E102" s="1480"/>
    </row>
    <row r="103" spans="1:5" s="1439" customFormat="1" ht="14.5" customHeight="1">
      <c r="A103" s="4091"/>
      <c r="B103" s="4095" t="s">
        <v>101</v>
      </c>
      <c r="C103" s="4094"/>
      <c r="D103" s="2409" t="s">
        <v>100</v>
      </c>
      <c r="E103" s="1480"/>
    </row>
    <row r="104" spans="1:5" s="1439" customFormat="1" ht="14.5" customHeight="1">
      <c r="A104" s="4091"/>
      <c r="B104" s="4095" t="s">
        <v>1617</v>
      </c>
      <c r="C104" s="4094"/>
      <c r="D104" s="2411" t="s">
        <v>102</v>
      </c>
      <c r="E104" s="1480"/>
    </row>
    <row r="105" spans="1:5" s="1439" customFormat="1" ht="14.5" customHeight="1">
      <c r="A105" s="4091"/>
      <c r="B105" s="4095" t="s">
        <v>1618</v>
      </c>
      <c r="C105" s="4094"/>
      <c r="D105" s="2411" t="s">
        <v>102</v>
      </c>
      <c r="E105" s="1480"/>
    </row>
    <row r="106" spans="1:5" s="1439" customFormat="1" ht="14.5" customHeight="1">
      <c r="A106" s="4091"/>
      <c r="B106" s="4095" t="s">
        <v>103</v>
      </c>
      <c r="C106" s="4094"/>
      <c r="D106" s="2409" t="s">
        <v>104</v>
      </c>
      <c r="E106" s="1480"/>
    </row>
    <row r="107" spans="1:5" s="1439" customFormat="1" ht="14.5" customHeight="1">
      <c r="A107" s="4089"/>
      <c r="B107" s="4119"/>
      <c r="C107" s="2428"/>
      <c r="D107" s="2413"/>
      <c r="E107" s="1393"/>
    </row>
    <row r="108" spans="1:5" ht="14.5" customHeight="1">
      <c r="A108" s="4089" t="s">
        <v>105</v>
      </c>
      <c r="B108" s="4119"/>
      <c r="C108" s="2427"/>
      <c r="D108" s="2411"/>
      <c r="E108" s="1393"/>
    </row>
    <row r="109" spans="1:5" ht="14.5" customHeight="1">
      <c r="A109" s="4081"/>
      <c r="B109" s="4095" t="s">
        <v>106</v>
      </c>
      <c r="C109" s="4094"/>
      <c r="D109" s="2409" t="s">
        <v>107</v>
      </c>
      <c r="E109" s="1475" t="s">
        <v>107</v>
      </c>
    </row>
    <row r="110" spans="1:5" ht="14.5" customHeight="1">
      <c r="A110" s="4081"/>
      <c r="B110" s="4095" t="s">
        <v>108</v>
      </c>
      <c r="C110" s="4094"/>
      <c r="D110" s="2409" t="s">
        <v>107</v>
      </c>
      <c r="E110" s="1475" t="s">
        <v>107</v>
      </c>
    </row>
    <row r="111" spans="1:5" ht="14.5" customHeight="1">
      <c r="A111" s="4121"/>
      <c r="B111" s="4095" t="s">
        <v>109</v>
      </c>
      <c r="C111" s="4094"/>
      <c r="D111" s="2409" t="s">
        <v>110</v>
      </c>
      <c r="E111" s="1475" t="s">
        <v>110</v>
      </c>
    </row>
    <row r="112" spans="1:5" ht="14.5" customHeight="1">
      <c r="A112" s="4121"/>
      <c r="B112" s="4095" t="s">
        <v>2398</v>
      </c>
      <c r="C112" s="4094"/>
      <c r="D112" s="2409" t="s">
        <v>110</v>
      </c>
      <c r="E112" s="1475" t="s">
        <v>110</v>
      </c>
    </row>
    <row r="113" spans="1:5" ht="14.5" customHeight="1">
      <c r="A113" s="4121"/>
      <c r="B113" s="4095" t="s">
        <v>1518</v>
      </c>
      <c r="C113" s="4094"/>
      <c r="D113" s="2409" t="s">
        <v>111</v>
      </c>
      <c r="E113" s="1475" t="s">
        <v>111</v>
      </c>
    </row>
    <row r="114" spans="1:5" ht="14.5" customHeight="1">
      <c r="A114" s="4121"/>
      <c r="B114" s="4105" t="s">
        <v>2399</v>
      </c>
      <c r="C114" s="4094"/>
      <c r="D114" s="2409" t="s">
        <v>111</v>
      </c>
      <c r="E114" s="1475" t="s">
        <v>111</v>
      </c>
    </row>
    <row r="115" spans="1:5" ht="14.5" customHeight="1">
      <c r="A115" s="4089"/>
      <c r="B115" s="4119"/>
      <c r="C115" s="2428"/>
      <c r="D115" s="2413"/>
      <c r="E115" s="1479"/>
    </row>
    <row r="116" spans="1:5" ht="14.5" customHeight="1">
      <c r="A116" s="4089" t="s">
        <v>112</v>
      </c>
      <c r="B116" s="4119"/>
      <c r="C116" s="2427"/>
      <c r="D116" s="2413"/>
      <c r="E116" s="1393"/>
    </row>
    <row r="117" spans="1:5" ht="14.5" customHeight="1">
      <c r="A117" s="4104"/>
      <c r="B117" s="4095" t="s">
        <v>1841</v>
      </c>
      <c r="C117" s="4094"/>
      <c r="D117" s="4062" t="s">
        <v>2081</v>
      </c>
      <c r="E117" s="1480"/>
    </row>
    <row r="118" spans="1:5" ht="14.5" customHeight="1">
      <c r="A118" s="4083"/>
      <c r="B118" s="4125"/>
      <c r="C118" s="2423"/>
      <c r="D118" s="2410"/>
      <c r="E118" s="1480"/>
    </row>
    <row r="119" spans="1:5" ht="14.5" customHeight="1">
      <c r="A119" s="4104"/>
      <c r="B119" s="4126" t="s">
        <v>2342</v>
      </c>
      <c r="C119" s="4060"/>
      <c r="D119" s="4061" t="s">
        <v>2341</v>
      </c>
      <c r="E119" s="1480"/>
    </row>
    <row r="120" spans="1:5" ht="14.5" customHeight="1">
      <c r="A120" s="4083"/>
      <c r="B120" s="4127"/>
      <c r="C120" s="4060"/>
      <c r="D120" s="4061"/>
      <c r="E120" s="1480"/>
    </row>
    <row r="121" spans="1:5" ht="14.5" customHeight="1">
      <c r="A121" s="4081"/>
      <c r="B121" s="4096" t="s">
        <v>1355</v>
      </c>
      <c r="C121" s="4094"/>
      <c r="D121" s="2439" t="s">
        <v>114</v>
      </c>
      <c r="E121" s="1480"/>
    </row>
    <row r="122" spans="1:5" ht="14.5" customHeight="1" thickBot="1">
      <c r="A122" s="4092"/>
      <c r="B122" s="4128" t="s">
        <v>1730</v>
      </c>
      <c r="C122" s="4129"/>
      <c r="D122" s="2440" t="s">
        <v>115</v>
      </c>
      <c r="E122" s="2433"/>
    </row>
    <row r="123" spans="1:5" ht="14.5" customHeight="1" thickTop="1">
      <c r="A123" s="69"/>
      <c r="B123" s="69"/>
      <c r="C123" s="69"/>
      <c r="D123" s="199"/>
      <c r="E123" s="173" t="s">
        <v>2235</v>
      </c>
    </row>
    <row r="124" spans="1:5" ht="14.5" customHeight="1">
      <c r="A124" s="69"/>
      <c r="B124" s="69"/>
      <c r="C124" s="69"/>
      <c r="D124" s="199"/>
      <c r="E124" s="173" t="s">
        <v>116</v>
      </c>
    </row>
    <row r="125" spans="1:5" ht="0.5" customHeight="1">
      <c r="A125" s="4"/>
      <c r="B125" s="4"/>
      <c r="D125" s="4"/>
      <c r="E125" s="4"/>
    </row>
    <row r="126" spans="1:5" ht="14.5" hidden="1" customHeight="1">
      <c r="A126" s="4"/>
      <c r="B126" s="4"/>
      <c r="D126" s="4"/>
      <c r="E126" s="4"/>
    </row>
    <row r="127" spans="1:5" s="1439" customFormat="1" ht="14.5" hidden="1" customHeight="1">
      <c r="A127" s="4"/>
      <c r="B127" s="4"/>
      <c r="C127" s="4"/>
      <c r="D127" s="4"/>
      <c r="E127" s="4"/>
    </row>
    <row r="128" spans="1:5" s="1439" customFormat="1" ht="14.5" hidden="1" customHeight="1">
      <c r="A128" s="4"/>
      <c r="B128" s="4"/>
      <c r="C128" s="4"/>
      <c r="D128" s="4"/>
      <c r="E128" s="4"/>
    </row>
    <row r="129" spans="1:5" ht="14.5" hidden="1" customHeight="1">
      <c r="A129" s="4"/>
      <c r="B129" s="4"/>
      <c r="D129" s="4"/>
      <c r="E129" s="4"/>
    </row>
    <row r="130" spans="1:5" ht="14.5" hidden="1" customHeight="1">
      <c r="A130" s="4"/>
      <c r="B130" s="4"/>
      <c r="D130" s="4"/>
      <c r="E130" s="4"/>
    </row>
    <row r="131" spans="1:5" ht="14.5" hidden="1" customHeight="1">
      <c r="A131" s="4"/>
      <c r="B131" s="4"/>
      <c r="D131" s="4"/>
      <c r="E131" s="4"/>
    </row>
    <row r="132" spans="1:5" ht="13.5" hidden="1" customHeight="1">
      <c r="A132" s="4"/>
      <c r="B132" s="4"/>
      <c r="D132" s="4"/>
      <c r="E132" s="4"/>
    </row>
    <row r="133" spans="1:5" hidden="1">
      <c r="A133" s="4"/>
      <c r="B133" s="4"/>
      <c r="D133" s="4"/>
      <c r="E133" s="4"/>
    </row>
    <row r="134" spans="1:5" hidden="1">
      <c r="A134" s="4"/>
      <c r="B134" s="4"/>
      <c r="D134" s="4"/>
      <c r="E134" s="4"/>
    </row>
    <row r="135" spans="1:5" hidden="1">
      <c r="A135" s="4"/>
      <c r="B135" s="4"/>
      <c r="D135" s="4"/>
      <c r="E135" s="4"/>
    </row>
    <row r="136" spans="1:5" hidden="1"/>
    <row r="137" spans="1:5" hidden="1"/>
    <row r="138" spans="1:5" hidden="1"/>
    <row r="139" spans="1:5" hidden="1"/>
    <row r="140" spans="1:5" hidden="1"/>
    <row r="141" spans="1:5" hidden="1"/>
    <row r="142" spans="1:5" hidden="1"/>
    <row r="143" spans="1:5" hidden="1"/>
    <row r="144" spans="1:5" hidden="1"/>
    <row r="145" hidden="1"/>
    <row r="146" hidden="1"/>
    <row r="147" hidden="1"/>
    <row r="148" hidden="1"/>
    <row r="149" hidden="1"/>
    <row r="150" ht="1.5" hidden="1" customHeight="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sheetData>
  <sheetProtection algorithmName="SHA-512" hashValue="xN5Gm6ABh2wP2Vkx4ID835OzV1QSkR81aZcvZxDzl4qR0JG1y3gXR8kT9KJipUZVVS1o8MeHhOtrnzwhr/mkpg==" saltValue="SEiEDPyYLg73E+oxWaptDg==" spinCount="100000" sheet="1" objects="1" scenarios="1"/>
  <mergeCells count="2">
    <mergeCell ref="D10:E10"/>
    <mergeCell ref="A8:E8"/>
  </mergeCells>
  <phoneticPr fontId="18" type="noConversion"/>
  <hyperlinks>
    <hyperlink ref="B23" location="'10.010'!A1" display="Shareholders - By Class of Shares"/>
    <hyperlink ref="B24" location="'10.012'!A1" display="Corporate and Regulatory Information (Foreign)"/>
    <hyperlink ref="B54" location="'23.010'!A1" display="Assets -In Trinidad &amp; Tobago / Outside Trinidad &amp; Tobago"/>
    <hyperlink ref="B55" location="'23.011'!A1" display="Liabilities, Policyholders' and Shareholders' Equity - -In Trinidad &amp; Tobago / Outside Trinidad &amp; Tobago"/>
    <hyperlink ref="B57" location="'23.021'!A1" display="Comprehensive Income (Loss) and Accumulated Other Comprehensive Income (Loss)"/>
    <hyperlink ref="B102" location="'50.010'!A1" display="Net Assets"/>
    <hyperlink ref="B35" location="'20.010'!A1" display="Statement of Assets "/>
    <hyperlink ref="B36" location="'20.011'!A1" display="Statement of Liabilities, Policyholders' and Shareholders' Equity"/>
    <hyperlink ref="B38" location="'20.022'!A1" display="Comprehensive Income (Loss) and Accumulated Other Comprehensive Income (Loss)-Total"/>
    <hyperlink ref="B47" location="'22.010'!A1" display="Summary of Assets and Liabilities - By Territory"/>
    <hyperlink ref="B48" location="'22.020'!A1" display="Liquid Assets and Cashable Liabilities - By Territory"/>
    <hyperlink ref="B49" location="'22.030'!A1" display="Subordinated Debt at Year end"/>
    <hyperlink ref="B26" location="'10.027'!A1" display="Reinsurance Information"/>
    <hyperlink ref="B111" location="'60.020'!A1" display="Interest Expense &amp; Finance Costs - In Trinidad and Tobago"/>
    <hyperlink ref="B114" location="'60.022'!A1" display="General Expenses Outside Trinidad and Tobago"/>
    <hyperlink ref="B122" location="'75.010'!Print_Area" display="Validation Form"/>
    <hyperlink ref="B39" location="'20.030'!A1" display="Statement In Equity and Reserves"/>
    <hyperlink ref="B40" location="'20.032'!A1" display="Statement of Cash Flows"/>
    <hyperlink ref="B25" location="'10.020'!A1" display="General Questionnaire"/>
    <hyperlink ref="B78" location="'40.010'!A1" display="Capital Adequacy Summary"/>
    <hyperlink ref="B80" location="'40.020'!A1" display="Asset and Off Balance Sheet Items"/>
    <hyperlink ref="B75" location="'30.030'!A1" display="Accounts Payable and Other Liabilities"/>
    <hyperlink ref="B43" location="'21.010'!A1" display="Summary of Investments-In Trinidad &amp; Tobago"/>
    <hyperlink ref="B44" location="'21.012'!A1" display="Summary of Investments  -By Territory"/>
    <hyperlink ref="B63" location="'25.010'!A1" display="Summary of Assets-In Trinidad &amp; Tobago/ Outside Trinidad &amp; Tobago"/>
    <hyperlink ref="B64" location="'25.012'!A1" display="Summary of Assets-Outside Trinidad &amp; Tobago -By Territory"/>
    <hyperlink ref="B13" location="'10.000'!A1" display="Statement of The Responsibilities of the Board and Management"/>
    <hyperlink ref="B14" location="'10.001'!A1" display="Statement of The Responsibilities of The Board of Directors"/>
    <hyperlink ref="B15" location="'10.002'!A1" display="Statement of the Board -Compliance Review"/>
    <hyperlink ref="B16" location="'10.003'!A1" display="Reinsurance Arrangements Attestation Certificate"/>
    <hyperlink ref="B87" location="'45.020'!A1" display="Premiums and Commissions - In Trinidad &amp; Tobago "/>
    <hyperlink ref="B88" location="'45.022'!A1" display="Premiums and Commissions - Outside Trinidad &amp; Tobago  "/>
    <hyperlink ref="B121" location="NOTES!A1" display="Notes"/>
    <hyperlink ref="B28" location="'10.030'!A1" display="Encumbered Assets"/>
    <hyperlink ref="B29" location="'10.040'!A1" display="Corporate Documents Submitted"/>
    <hyperlink ref="B30" location="'10.050'!A1" display="Supervisory Fees-Annual Report"/>
    <hyperlink ref="B19" location="'10006'!A1" display="Statement Verifying Annual Return"/>
    <hyperlink ref="B22" location="'10.009'!A1" display="Out of Trinidad and Tobago Operations"/>
    <hyperlink ref="B17" location="'10.004'!A1" display="Capital Adequacy Declaration-Officers"/>
    <hyperlink ref="B18" location="'10.005'!A1" display="Capital Adequacy Declaration-Appointed Actuary/ Director"/>
    <hyperlink ref="B67" location="'30.010'!A1" display="Policy Liabilities by Class Of Business- In &amp; Outside Trinidad &amp; Tobago"/>
    <hyperlink ref="B68" location="'30.012'!A1" display="Policy Liabilities  - Summary"/>
    <hyperlink ref="B79" location="'40.011'!A1" display="Regulatory Capital Available"/>
    <hyperlink ref="B81" location="'40.030'!A1" display="Life Insurance Business Liability items"/>
    <hyperlink ref="B82" location="'40.040'!A1" display="General Insurance Business Liability Items"/>
    <hyperlink ref="B83" location="'40.050'!A1" display="Valuation Forms"/>
    <hyperlink ref="B84" location="'40.060'!A1" display="Non-Permissible Values"/>
    <hyperlink ref="B103" location="'50.010'!A1" display="Changes in Net Assets"/>
    <hyperlink ref="B104" location="'50.020'!A1" display="Segregated Fund Net Movement for the Year by Type of Fund-In Trinidad &amp; Tobago"/>
    <hyperlink ref="B105" location="'50.020'!A1" display="Segregated Fund Net Movement for the Year by Type of Fund-OutsideTrinidad &amp; Tobago"/>
    <hyperlink ref="B106" location="'50.030'!A1" display="Segregated Funds Questionnaire"/>
    <hyperlink ref="B109" location="'60.010'!A1" display="Other Revenue- In Trinidad and Tobago"/>
    <hyperlink ref="B110" location="'60.010'!A1" display="Other Revenue- Outside Trinidad and Tobago"/>
    <hyperlink ref="B19" location="'10.006'!A1" display="Statement Verifying Annual Return"/>
    <hyperlink ref="B58" location="'23.022'!A1" display="Statement of Changes In Equity"/>
    <hyperlink ref="B60" location="'23.040'!A1" display="Statement of Equity in Participating Account"/>
    <hyperlink ref="B37" location="'20.019'!A1" display="Statement of Income (Earnings and Expenses)"/>
    <hyperlink ref="B56" location="'23.019'!A1" display="Statement of Income (Statement of Earnings)"/>
    <hyperlink ref="B89" location="'45.033'!A1" display="Insurance Revenue - In Trinidad and Tobago"/>
    <hyperlink ref="B90" location="'45.034'!A1" display="Insurance Revenue - Outside of Trinidad and Tobago"/>
    <hyperlink ref="B91" location="'45.035'!A1" display="Remaining CSM from Insurance Contracts Estimated at the End of the Year"/>
    <hyperlink ref="B92" location="'45.036'!A1" display="Reinsurance Contracts Held"/>
    <hyperlink ref="B93" location="'45.037'!A1" display="Analysis of Income by Lines of Business - In Trinidad and Tobago"/>
    <hyperlink ref="B94" location="'45.038'!A1" display="Analysis of Income by Lines of Business - Outside Trinidad and Tobago"/>
    <hyperlink ref="B95" location="'45.039'!A1" display="Net Expenses for Reinsurance Contracts Held"/>
    <hyperlink ref="B96" location="'45.040'!A1" display="Risk Free Rate and Liquidity Premium - In Trinidad and Tobago (Bottom Up)"/>
    <hyperlink ref="B97" location="'45.041'!A1" display="Risk Free Rate and Liquidity Premium - Outside Trinidad and Tobago (Bottom Up)"/>
    <hyperlink ref="B98" location="'45.042'!A1" display="Risk Free Rate and Liquidity Premium - In Trinidad and Tobago (Top Down)"/>
    <hyperlink ref="B99" location="'45.043'!A1" display="Risk Free Rate and Liquidity Premium - Outside Trinidad and Tobago (Top Down)"/>
    <hyperlink ref="B70" location="'30.016'!A1" display="Liability Roll Forward (Analysis by remaining coverage and incurred claims (all insurance contracts))"/>
    <hyperlink ref="B72" location="'30.017'!A1" display="Liability Roll Forward (Reinsurance contracts held analysis by measurement component (Contracts not measured under the PAA))"/>
    <hyperlink ref="B73" location="'30.018'!A1" display="Liability Roll Forward (Reinsurance contracts held analysis by remaining coverage and incurred claims (all contracts))"/>
    <hyperlink ref="B117" location="'70.060'!A1" display="Reinsurance Contracts Held Summary"/>
    <hyperlink ref="B27" location="'10.028'!A1" display="Key Personnel Information"/>
    <hyperlink ref="B71" location="'30.016'!A1" display="Liability Roll Forward (Analysis by remaining coverage and incurred claims (all insurance contracts))"/>
    <hyperlink ref="B74" location="'30.018'!A1" display="Liability Roll Forward (Reinsurance contracts held analysis by remaining coverage and incurred claims (all contracts))"/>
    <hyperlink ref="B112" location="'60.020'!A1" display="General Expenses - In Trinidad and Tobago"/>
    <hyperlink ref="B119" location="'70.070'!Print_Titles" display="'Movements in the Net Liabilities arising from Insurance and Investment Contracts Issued"/>
    <hyperlink ref="B113" location="'60.022'!A1" display="Interest Expense &amp; Finance Costs - Outside Trinidad and Tobago"/>
    <hyperlink ref="B59" location="'23.030'!A1" display="Statement of Par/ Non-Par Accounts &amp; Retained Earnings-Trinidad &amp; Tobago Business"/>
    <hyperlink ref="B69" location="'30.015'!A1" display="Liability Roll Forward (Analysis by measurement component (Insurance contracts not measured under the PAA)) "/>
  </hyperlinks>
  <printOptions horizontalCentered="1"/>
  <pageMargins left="0.25" right="0.25" top="0.75" bottom="0.75" header="0.3" footer="0.3"/>
  <pageSetup paperSize="5" scale="51" fitToHeight="0" orientation="portrait" useFirstPageNumber="1" r:id="rId1"/>
  <headerFooter alignWithMargins="0">
    <oddHeader xml:space="preserve">&amp;R&amp;14    </oddHeader>
    <oddFooter>&amp;CPage &amp;P&amp;RLIFE Annual Returns
(2018)</oddFooter>
  </headerFooter>
  <rowBreaks count="1" manualBreakCount="1">
    <brk id="108" max="16383" man="1"/>
  </rowBreaks>
  <ignoredErrors>
    <ignoredError sqref="D43:E44 D59:D60 D102:D104 D109:E114 D57 D54:D55"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tabColor rgb="FF7030A0"/>
    <pageSetUpPr fitToPage="1"/>
  </sheetPr>
  <dimension ref="A1:F115"/>
  <sheetViews>
    <sheetView topLeftCell="A4" zoomScale="60" zoomScaleNormal="60" workbookViewId="0">
      <selection activeCell="E26" sqref="E26"/>
    </sheetView>
  </sheetViews>
  <sheetFormatPr defaultColWidth="0" defaultRowHeight="15.5" zeroHeight="1"/>
  <cols>
    <col min="1" max="1" width="6.765625" style="3068" customWidth="1"/>
    <col min="2" max="2" width="13.84375" style="3068" customWidth="1"/>
    <col min="3" max="3" width="49.07421875" style="3068" customWidth="1"/>
    <col min="4" max="4" width="5.765625" style="3068" customWidth="1"/>
    <col min="5" max="6" width="15.765625" style="3068" customWidth="1"/>
    <col min="7" max="16384" width="8.765625" style="43" hidden="1"/>
  </cols>
  <sheetData>
    <row r="1" spans="1:6">
      <c r="A1" s="5608" t="s">
        <v>588</v>
      </c>
      <c r="B1" s="5608"/>
      <c r="C1" s="5608"/>
      <c r="D1" s="5608"/>
      <c r="E1" s="5609"/>
      <c r="F1" s="5609"/>
    </row>
    <row r="2" spans="1:6">
      <c r="A2" s="141"/>
      <c r="B2" s="141"/>
      <c r="C2" s="141"/>
      <c r="D2" s="141"/>
      <c r="E2" s="141"/>
      <c r="F2" s="210" t="s">
        <v>1792</v>
      </c>
    </row>
    <row r="3" spans="1:6">
      <c r="A3" s="238" t="str">
        <f>+Cover!A14</f>
        <v>Select Name of Insurer/ Financial Holding Company</v>
      </c>
      <c r="B3" s="218"/>
      <c r="C3" s="304"/>
      <c r="D3" s="252"/>
      <c r="E3" s="142"/>
      <c r="F3" s="53"/>
    </row>
    <row r="4" spans="1:6">
      <c r="A4" s="2560" t="str">
        <f>+ToC!A3</f>
        <v>Insurer/Financial Holding Company</v>
      </c>
      <c r="B4" s="56"/>
      <c r="C4" s="53"/>
      <c r="D4" s="53"/>
      <c r="E4" s="142"/>
      <c r="F4" s="53"/>
    </row>
    <row r="5" spans="1:6">
      <c r="A5" s="143"/>
      <c r="B5" s="143"/>
      <c r="C5" s="143"/>
      <c r="D5" s="144"/>
      <c r="E5" s="142"/>
      <c r="F5" s="53"/>
    </row>
    <row r="6" spans="1:6">
      <c r="A6" s="2561" t="str">
        <f>+ToC!A5</f>
        <v>Long-Term Insurers Annual Return</v>
      </c>
      <c r="B6" s="143"/>
      <c r="C6" s="143"/>
      <c r="D6" s="144"/>
      <c r="E6" s="142"/>
      <c r="F6" s="53"/>
    </row>
    <row r="7" spans="1:6">
      <c r="A7" s="51" t="s">
        <v>594</v>
      </c>
      <c r="B7" s="53"/>
      <c r="C7" s="53"/>
      <c r="D7" s="53"/>
      <c r="E7" s="933" t="str">
        <f>IF(+Cover!$A$23="","",+Cover!$A$23)</f>
        <v/>
      </c>
      <c r="F7" s="53"/>
    </row>
    <row r="8" spans="1:6">
      <c r="A8" s="51"/>
      <c r="B8" s="53"/>
      <c r="C8" s="53"/>
      <c r="D8" s="53"/>
      <c r="E8" s="293"/>
      <c r="F8" s="53"/>
    </row>
    <row r="9" spans="1:6">
      <c r="A9" s="5521" t="s">
        <v>536</v>
      </c>
      <c r="B9" s="5304"/>
      <c r="C9" s="5304"/>
      <c r="D9" s="5304"/>
      <c r="E9" s="5304"/>
      <c r="F9" s="5304"/>
    </row>
    <row r="10" spans="1:6">
      <c r="A10" s="5312" t="s">
        <v>595</v>
      </c>
      <c r="B10" s="5332"/>
      <c r="C10" s="5332"/>
      <c r="D10" s="5332"/>
      <c r="E10" s="5332"/>
      <c r="F10" s="5332"/>
    </row>
    <row r="11" spans="1:6">
      <c r="A11" s="5312" t="s">
        <v>1568</v>
      </c>
      <c r="B11" s="5332"/>
      <c r="C11" s="5332"/>
      <c r="D11" s="5332"/>
      <c r="E11" s="5332"/>
      <c r="F11" s="5332"/>
    </row>
    <row r="12" spans="1:6" ht="16" thickBot="1">
      <c r="A12" s="5654"/>
      <c r="B12" s="5654"/>
      <c r="C12" s="5654"/>
      <c r="D12" s="5654"/>
      <c r="E12" s="5654"/>
      <c r="F12" s="5654"/>
    </row>
    <row r="13" spans="1:6" ht="16" thickTop="1">
      <c r="A13" s="5651" t="s">
        <v>596</v>
      </c>
      <c r="B13" s="5652"/>
      <c r="C13" s="5653"/>
      <c r="D13" s="2951" t="s">
        <v>113</v>
      </c>
      <c r="E13" s="2951" t="str">
        <f>IF(E7="","",YEAR($E$7))</f>
        <v/>
      </c>
      <c r="F13" s="2952" t="str">
        <f>IF(E13="","",E13-1)</f>
        <v/>
      </c>
    </row>
    <row r="14" spans="1:6">
      <c r="A14" s="2953"/>
      <c r="B14" s="2954"/>
      <c r="C14" s="2955"/>
      <c r="D14" s="2956"/>
      <c r="E14" s="2957" t="s">
        <v>539</v>
      </c>
      <c r="F14" s="2958" t="s">
        <v>230</v>
      </c>
    </row>
    <row r="15" spans="1:6">
      <c r="A15" s="2959"/>
      <c r="B15" s="2960"/>
      <c r="C15" s="2960"/>
      <c r="D15" s="2961"/>
      <c r="E15" s="2962"/>
      <c r="F15" s="2963"/>
    </row>
    <row r="16" spans="1:6">
      <c r="A16" s="5648" t="s">
        <v>2212</v>
      </c>
      <c r="B16" s="5649"/>
      <c r="C16" s="2964"/>
      <c r="D16" s="2965"/>
      <c r="E16" s="2966">
        <f>'20.019'!C50</f>
        <v>0</v>
      </c>
      <c r="F16" s="2967">
        <f>'20.019'!D50</f>
        <v>0</v>
      </c>
    </row>
    <row r="17" spans="1:6">
      <c r="A17" s="2968" t="s">
        <v>597</v>
      </c>
      <c r="B17" s="2969"/>
      <c r="C17" s="2970"/>
      <c r="D17" s="2971"/>
      <c r="E17" s="2962"/>
      <c r="F17" s="2963"/>
    </row>
    <row r="18" spans="1:6">
      <c r="A18" s="2972" t="s">
        <v>598</v>
      </c>
      <c r="B18" s="2973"/>
      <c r="C18" s="2974"/>
      <c r="D18" s="2975"/>
      <c r="E18" s="2976"/>
      <c r="F18" s="2977"/>
    </row>
    <row r="19" spans="1:6">
      <c r="A19" s="2978"/>
      <c r="B19" s="5640" t="s">
        <v>599</v>
      </c>
      <c r="C19" s="5650"/>
      <c r="D19" s="2979"/>
      <c r="E19" s="2962"/>
      <c r="F19" s="2963"/>
    </row>
    <row r="20" spans="1:6">
      <c r="A20" s="2978"/>
      <c r="B20" s="5655" t="s">
        <v>1793</v>
      </c>
      <c r="C20" s="5656"/>
      <c r="D20" s="2979"/>
      <c r="E20" s="2976"/>
      <c r="F20" s="2977"/>
    </row>
    <row r="21" spans="1:6">
      <c r="A21" s="2978"/>
      <c r="B21" s="2980"/>
      <c r="C21" s="2981" t="s">
        <v>601</v>
      </c>
      <c r="D21" s="2982"/>
      <c r="E21" s="4587"/>
      <c r="F21" s="4588"/>
    </row>
    <row r="22" spans="1:6">
      <c r="A22" s="2983"/>
      <c r="B22" s="2980"/>
      <c r="C22" s="2984" t="s">
        <v>1529</v>
      </c>
      <c r="D22" s="2985"/>
      <c r="E22" s="4589"/>
      <c r="F22" s="4590"/>
    </row>
    <row r="23" spans="1:6">
      <c r="A23" s="2978"/>
      <c r="B23" s="5657" t="s">
        <v>1530</v>
      </c>
      <c r="C23" s="5626"/>
      <c r="D23" s="2986"/>
      <c r="E23" s="4587"/>
      <c r="F23" s="4588"/>
    </row>
    <row r="24" spans="1:6">
      <c r="A24" s="5648" t="s">
        <v>1531</v>
      </c>
      <c r="B24" s="5658"/>
      <c r="C24" s="5646"/>
      <c r="D24" s="2987"/>
      <c r="E24" s="4601"/>
      <c r="F24" s="4601"/>
    </row>
    <row r="25" spans="1:6">
      <c r="A25" s="2988"/>
      <c r="B25" s="5625" t="s">
        <v>1532</v>
      </c>
      <c r="C25" s="5626"/>
      <c r="D25" s="2982"/>
      <c r="E25" s="4587"/>
      <c r="F25" s="4588"/>
    </row>
    <row r="26" spans="1:6" ht="30" customHeight="1">
      <c r="A26" s="2988"/>
      <c r="B26" s="5657" t="s">
        <v>1533</v>
      </c>
      <c r="C26" s="5626"/>
      <c r="D26" s="2986"/>
      <c r="E26" s="4589"/>
      <c r="F26" s="4590"/>
    </row>
    <row r="27" spans="1:6">
      <c r="A27" s="5648" t="s">
        <v>1534</v>
      </c>
      <c r="B27" s="5658"/>
      <c r="C27" s="5646"/>
      <c r="D27" s="2989"/>
      <c r="E27" s="4591"/>
      <c r="F27" s="4591"/>
    </row>
    <row r="28" spans="1:6">
      <c r="A28" s="2988"/>
      <c r="B28" s="5625" t="s">
        <v>1532</v>
      </c>
      <c r="C28" s="5626"/>
      <c r="D28" s="2982"/>
      <c r="E28" s="4589"/>
      <c r="F28" s="4590"/>
    </row>
    <row r="29" spans="1:6">
      <c r="A29" s="2988"/>
      <c r="B29" s="5625" t="s">
        <v>1533</v>
      </c>
      <c r="C29" s="5626"/>
      <c r="D29" s="2982"/>
      <c r="E29" s="4587"/>
      <c r="F29" s="4588"/>
    </row>
    <row r="30" spans="1:6">
      <c r="A30" s="2988"/>
      <c r="B30" s="5625" t="s">
        <v>1535</v>
      </c>
      <c r="C30" s="5626"/>
      <c r="D30" s="2982"/>
      <c r="E30" s="4589"/>
      <c r="F30" s="4590"/>
    </row>
    <row r="31" spans="1:6" ht="27.65" customHeight="1">
      <c r="A31" s="5661" t="s">
        <v>2268</v>
      </c>
      <c r="B31" s="5662"/>
      <c r="C31" s="5663"/>
      <c r="D31" s="2990"/>
      <c r="E31" s="5029"/>
      <c r="F31" s="5029"/>
    </row>
    <row r="32" spans="1:6" ht="19.5" customHeight="1">
      <c r="A32" s="5661" t="s">
        <v>1872</v>
      </c>
      <c r="B32" s="5662"/>
      <c r="C32" s="5663"/>
      <c r="D32" s="2982"/>
      <c r="E32" s="5029"/>
      <c r="F32" s="5030"/>
    </row>
    <row r="33" spans="1:6" ht="19.149999999999999" customHeight="1">
      <c r="A33" s="5661" t="s">
        <v>1873</v>
      </c>
      <c r="B33" s="5662"/>
      <c r="C33" s="5663"/>
      <c r="D33" s="2986"/>
      <c r="E33" s="4592"/>
      <c r="F33" s="4593"/>
    </row>
    <row r="34" spans="1:6" ht="19.5" customHeight="1">
      <c r="A34" s="5661" t="s">
        <v>606</v>
      </c>
      <c r="B34" s="5662"/>
      <c r="C34" s="5663"/>
      <c r="D34" s="4432"/>
      <c r="E34" s="4594">
        <f>SUM(E35:E37)</f>
        <v>0</v>
      </c>
      <c r="F34" s="4595">
        <f>SUM(F35:F37)</f>
        <v>0</v>
      </c>
    </row>
    <row r="35" spans="1:6" ht="15.4" customHeight="1">
      <c r="A35" s="2991"/>
      <c r="B35" s="5664"/>
      <c r="C35" s="5665"/>
      <c r="D35" s="2989"/>
      <c r="E35" s="4587"/>
      <c r="F35" s="4596"/>
    </row>
    <row r="36" spans="1:6" ht="15" customHeight="1">
      <c r="A36" s="2992"/>
      <c r="B36" s="5630"/>
      <c r="C36" s="5631"/>
      <c r="D36" s="2989"/>
      <c r="E36" s="4589"/>
      <c r="F36" s="4590"/>
    </row>
    <row r="37" spans="1:6" ht="17.649999999999999" customHeight="1">
      <c r="A37" s="2993"/>
      <c r="B37" s="5641"/>
      <c r="C37" s="5642"/>
      <c r="D37" s="2989"/>
      <c r="E37" s="4592"/>
      <c r="F37" s="4593"/>
    </row>
    <row r="38" spans="1:6" ht="30" customHeight="1">
      <c r="A38" s="5666" t="s">
        <v>1536</v>
      </c>
      <c r="B38" s="5667"/>
      <c r="C38" s="5668"/>
      <c r="D38" s="2994"/>
      <c r="E38" s="4597">
        <f>SUM(E21:E34)</f>
        <v>0</v>
      </c>
      <c r="F38" s="4598">
        <f>SUM(F21:F34)</f>
        <v>0</v>
      </c>
    </row>
    <row r="39" spans="1:6">
      <c r="A39" s="5035" t="s">
        <v>1537</v>
      </c>
      <c r="B39" s="5036"/>
      <c r="C39" s="5037"/>
      <c r="D39" s="2995"/>
      <c r="E39" s="4599"/>
      <c r="F39" s="4600"/>
    </row>
    <row r="40" spans="1:6">
      <c r="A40" s="2996"/>
      <c r="B40" s="2973" t="s">
        <v>599</v>
      </c>
      <c r="C40" s="2973"/>
      <c r="D40" s="2997"/>
      <c r="E40" s="4601"/>
      <c r="F40" s="4602"/>
    </row>
    <row r="41" spans="1:6">
      <c r="A41" s="2996"/>
      <c r="B41" s="5625" t="s">
        <v>1532</v>
      </c>
      <c r="C41" s="5626"/>
      <c r="D41" s="2997"/>
      <c r="E41" s="4603"/>
      <c r="F41" s="4604"/>
    </row>
    <row r="42" spans="1:6">
      <c r="A42" s="2998"/>
      <c r="B42" s="2999" t="s">
        <v>2223</v>
      </c>
      <c r="C42" s="3000"/>
      <c r="D42" s="2986"/>
      <c r="E42" s="4605"/>
      <c r="F42" s="4596"/>
    </row>
    <row r="43" spans="1:6" ht="35.15" customHeight="1">
      <c r="A43" s="2998"/>
      <c r="B43" s="3001" t="s">
        <v>1538</v>
      </c>
      <c r="C43" s="3000"/>
      <c r="D43" s="2986"/>
      <c r="E43" s="4589"/>
      <c r="F43" s="4590"/>
    </row>
    <row r="44" spans="1:6" ht="27" customHeight="1">
      <c r="A44" s="2998"/>
      <c r="B44" s="5659" t="s">
        <v>2268</v>
      </c>
      <c r="C44" s="5660"/>
      <c r="D44" s="2986"/>
      <c r="E44" s="4587"/>
      <c r="F44" s="4588"/>
    </row>
    <row r="45" spans="1:6">
      <c r="A45" s="2998"/>
      <c r="B45" s="5628" t="s">
        <v>2269</v>
      </c>
      <c r="C45" s="5629"/>
      <c r="D45" s="2986"/>
      <c r="E45" s="4589"/>
      <c r="F45" s="4590"/>
    </row>
    <row r="46" spans="1:6">
      <c r="A46" s="2988"/>
      <c r="B46" s="5621" t="s">
        <v>1539</v>
      </c>
      <c r="C46" s="5622"/>
      <c r="D46" s="2986"/>
      <c r="E46" s="4587"/>
      <c r="F46" s="4588"/>
    </row>
    <row r="47" spans="1:6">
      <c r="A47" s="2988"/>
      <c r="B47" s="3002" t="s">
        <v>1540</v>
      </c>
      <c r="C47" s="3003"/>
      <c r="D47" s="2986"/>
      <c r="E47" s="4589"/>
      <c r="F47" s="4590"/>
    </row>
    <row r="48" spans="1:6">
      <c r="A48" s="2988"/>
      <c r="B48" s="5621" t="s">
        <v>1541</v>
      </c>
      <c r="C48" s="5622"/>
      <c r="D48" s="3004"/>
      <c r="E48" s="4592"/>
      <c r="F48" s="4593"/>
    </row>
    <row r="49" spans="1:6" ht="31.5" customHeight="1">
      <c r="A49" s="5038"/>
      <c r="B49" s="5623" t="s">
        <v>611</v>
      </c>
      <c r="C49" s="5624"/>
      <c r="D49" s="4435"/>
      <c r="E49" s="4594">
        <f>SUM(E50:E52)</f>
        <v>0</v>
      </c>
      <c r="F49" s="4595">
        <f>SUM(F50:F52)</f>
        <v>0</v>
      </c>
    </row>
    <row r="50" spans="1:6">
      <c r="A50" s="3005"/>
      <c r="B50" s="5643"/>
      <c r="C50" s="5626"/>
      <c r="D50" s="3006"/>
      <c r="E50" s="4587"/>
      <c r="F50" s="4596"/>
    </row>
    <row r="51" spans="1:6">
      <c r="A51" s="3005"/>
      <c r="B51" s="5630"/>
      <c r="C51" s="5631"/>
      <c r="D51" s="3007"/>
      <c r="E51" s="4589"/>
      <c r="F51" s="4590"/>
    </row>
    <row r="52" spans="1:6" ht="15.75" customHeight="1">
      <c r="A52" s="3005"/>
      <c r="B52" s="5641"/>
      <c r="C52" s="5642"/>
      <c r="D52" s="3008"/>
      <c r="E52" s="4587"/>
      <c r="F52" s="4588"/>
    </row>
    <row r="53" spans="1:6" ht="15.65" customHeight="1">
      <c r="A53" s="5632" t="s">
        <v>1544</v>
      </c>
      <c r="B53" s="5633"/>
      <c r="C53" s="5634"/>
      <c r="D53" s="3009"/>
      <c r="E53" s="4597">
        <f>SUM(E42:E49)</f>
        <v>0</v>
      </c>
      <c r="F53" s="4597">
        <f>SUM(F42:F49)</f>
        <v>0</v>
      </c>
    </row>
    <row r="54" spans="1:6" ht="15.75" customHeight="1">
      <c r="A54" s="3010"/>
      <c r="B54" s="3011"/>
      <c r="C54" s="3011"/>
      <c r="D54" s="3012"/>
      <c r="E54" s="4606"/>
      <c r="F54" s="4607"/>
    </row>
    <row r="55" spans="1:6" ht="15.75" customHeight="1">
      <c r="A55" s="5031" t="s">
        <v>1542</v>
      </c>
      <c r="B55" s="3013"/>
      <c r="C55" s="3013"/>
      <c r="D55" s="3014"/>
      <c r="E55" s="4597">
        <f>E38+E53</f>
        <v>0</v>
      </c>
      <c r="F55" s="4598">
        <f>F38+F53</f>
        <v>0</v>
      </c>
    </row>
    <row r="56" spans="1:6" ht="15.75" customHeight="1">
      <c r="A56" s="3010"/>
      <c r="B56" s="3011"/>
      <c r="C56" s="3011"/>
      <c r="D56" s="2987"/>
      <c r="E56" s="4606"/>
      <c r="F56" s="4607"/>
    </row>
    <row r="57" spans="1:6" ht="15.75" customHeight="1">
      <c r="A57" s="5635" t="s">
        <v>1543</v>
      </c>
      <c r="B57" s="5636"/>
      <c r="C57" s="5637"/>
      <c r="D57" s="2987"/>
      <c r="E57" s="4597">
        <f>E16+E55</f>
        <v>0</v>
      </c>
      <c r="F57" s="4598">
        <f>F16+F55</f>
        <v>0</v>
      </c>
    </row>
    <row r="58" spans="1:6" ht="30.75" customHeight="1">
      <c r="A58" s="3010"/>
      <c r="B58" s="3011"/>
      <c r="C58" s="3011"/>
      <c r="D58" s="3015"/>
      <c r="E58" s="4606"/>
      <c r="F58" s="4607"/>
    </row>
    <row r="59" spans="1:6" ht="15" customHeight="1" thickBot="1">
      <c r="A59" s="5039" t="s">
        <v>2222</v>
      </c>
      <c r="B59" s="3016"/>
      <c r="C59" s="3016"/>
      <c r="D59" s="3017"/>
      <c r="E59" s="4608">
        <f>SUM(E60:E62)</f>
        <v>0</v>
      </c>
      <c r="F59" s="4608">
        <f>SUM(F60:F62)</f>
        <v>0</v>
      </c>
    </row>
    <row r="60" spans="1:6" ht="16" thickTop="1">
      <c r="A60" s="5040"/>
      <c r="B60" s="3019" t="s">
        <v>2211</v>
      </c>
      <c r="C60" s="3019"/>
      <c r="D60" s="3020"/>
      <c r="E60" s="4609"/>
      <c r="F60" s="4609"/>
    </row>
    <row r="61" spans="1:6">
      <c r="A61" s="5041"/>
      <c r="B61" s="3019" t="s">
        <v>593</v>
      </c>
      <c r="C61" s="3019"/>
      <c r="D61" s="3020"/>
      <c r="E61" s="4610"/>
      <c r="F61" s="4610"/>
    </row>
    <row r="62" spans="1:6" ht="16" thickBot="1">
      <c r="A62" s="5042"/>
      <c r="B62" s="3023" t="s">
        <v>1871</v>
      </c>
      <c r="C62" s="3023"/>
      <c r="D62" s="3024"/>
      <c r="E62" s="4611"/>
      <c r="F62" s="4611"/>
    </row>
    <row r="63" spans="1:6" ht="16" thickTop="1">
      <c r="A63" s="5043"/>
      <c r="B63" s="3025"/>
      <c r="C63" s="3025"/>
      <c r="D63" s="3026"/>
      <c r="E63" s="4612"/>
      <c r="F63" s="4612"/>
    </row>
    <row r="64" spans="1:6" s="188" customFormat="1" ht="14.5" thickBot="1">
      <c r="A64" s="5044"/>
      <c r="B64" s="3028"/>
      <c r="C64" s="3028"/>
      <c r="D64" s="3029"/>
      <c r="E64" s="4613"/>
      <c r="F64" s="4613"/>
    </row>
    <row r="65" spans="1:6" s="188" customFormat="1" ht="14.5" thickTop="1">
      <c r="A65" s="3583"/>
      <c r="B65" s="3030"/>
      <c r="C65" s="3031"/>
      <c r="D65" s="3032" t="s">
        <v>113</v>
      </c>
      <c r="E65" s="4614" t="str">
        <f>IF(E7="","",YEAR($E$7))</f>
        <v/>
      </c>
      <c r="F65" s="4615" t="str">
        <f>IF(E65="","",E65-1)</f>
        <v/>
      </c>
    </row>
    <row r="66" spans="1:6" s="188" customFormat="1" ht="14">
      <c r="A66" s="2953"/>
      <c r="B66" s="2954"/>
      <c r="C66" s="2955"/>
      <c r="D66" s="3033"/>
      <c r="E66" s="4616" t="s">
        <v>230</v>
      </c>
      <c r="F66" s="4617" t="s">
        <v>539</v>
      </c>
    </row>
    <row r="67" spans="1:6" s="188" customFormat="1" ht="14">
      <c r="A67" s="2959" t="s">
        <v>1545</v>
      </c>
      <c r="B67" s="2960"/>
      <c r="C67" s="2960"/>
      <c r="D67" s="3036"/>
      <c r="E67" s="4618"/>
      <c r="F67" s="4619"/>
    </row>
    <row r="68" spans="1:6" s="188" customFormat="1" ht="14">
      <c r="A68" s="2968" t="s">
        <v>1546</v>
      </c>
      <c r="B68" s="2969"/>
      <c r="C68" s="2969"/>
      <c r="D68" s="3037"/>
      <c r="E68" s="4601"/>
      <c r="F68" s="4602"/>
    </row>
    <row r="69" spans="1:6">
      <c r="A69" s="5638" t="s">
        <v>1547</v>
      </c>
      <c r="B69" s="5639"/>
      <c r="C69" s="5639"/>
      <c r="D69" s="3038"/>
      <c r="E69" s="4599"/>
      <c r="F69" s="4600"/>
    </row>
    <row r="70" spans="1:6">
      <c r="A70" s="2978"/>
      <c r="B70" s="5640" t="s">
        <v>599</v>
      </c>
      <c r="C70" s="5640"/>
      <c r="D70" s="3039"/>
      <c r="E70" s="4620"/>
      <c r="F70" s="4621"/>
    </row>
    <row r="71" spans="1:6">
      <c r="A71" s="2978"/>
      <c r="B71" s="5627" t="s">
        <v>1548</v>
      </c>
      <c r="C71" s="5627"/>
      <c r="D71" s="3007"/>
      <c r="E71" s="4587"/>
      <c r="F71" s="4588"/>
    </row>
    <row r="72" spans="1:6">
      <c r="A72" s="3040"/>
      <c r="B72" s="5672" t="s">
        <v>1549</v>
      </c>
      <c r="C72" s="5672"/>
      <c r="D72" s="3041"/>
      <c r="E72" s="4589"/>
      <c r="F72" s="4590"/>
    </row>
    <row r="73" spans="1:6">
      <c r="A73" s="5045"/>
      <c r="B73" s="5673" t="s">
        <v>2003</v>
      </c>
      <c r="C73" s="5674"/>
      <c r="D73" s="2989"/>
      <c r="E73" s="4622"/>
      <c r="F73" s="4622"/>
    </row>
    <row r="74" spans="1:6" ht="28" customHeight="1">
      <c r="A74" s="5046"/>
      <c r="B74" s="5673" t="s">
        <v>2004</v>
      </c>
      <c r="C74" s="5674"/>
      <c r="D74" s="2989"/>
      <c r="E74" s="4623"/>
      <c r="F74" s="4624"/>
    </row>
    <row r="75" spans="1:6">
      <c r="A75" s="5047"/>
      <c r="B75" s="5671" t="s">
        <v>611</v>
      </c>
      <c r="C75" s="5671"/>
      <c r="D75" s="4433"/>
      <c r="E75" s="4594">
        <f>SUM(E76:E78)</f>
        <v>0</v>
      </c>
      <c r="F75" s="4595">
        <f>SUM(F76:F78)</f>
        <v>0</v>
      </c>
    </row>
    <row r="76" spans="1:6">
      <c r="A76" s="3043"/>
      <c r="B76" s="5644"/>
      <c r="C76" s="5645"/>
      <c r="D76" s="3044"/>
      <c r="E76" s="4605"/>
      <c r="F76" s="4596"/>
    </row>
    <row r="77" spans="1:6">
      <c r="A77" s="3045"/>
      <c r="B77" s="5630"/>
      <c r="C77" s="5646"/>
      <c r="D77" s="2989"/>
      <c r="E77" s="4589"/>
      <c r="F77" s="4590"/>
    </row>
    <row r="78" spans="1:6">
      <c r="A78" s="3046"/>
      <c r="B78" s="5641"/>
      <c r="C78" s="5647"/>
      <c r="D78" s="3047"/>
      <c r="E78" s="4592"/>
      <c r="F78" s="4593"/>
    </row>
    <row r="79" spans="1:6">
      <c r="A79" s="5669" t="s">
        <v>607</v>
      </c>
      <c r="B79" s="5670"/>
      <c r="C79" s="5670"/>
      <c r="D79" s="2989"/>
      <c r="E79" s="4625">
        <f>SUM(E71:E75)</f>
        <v>0</v>
      </c>
      <c r="F79" s="4626">
        <f>SUM(F71:F75)</f>
        <v>0</v>
      </c>
    </row>
    <row r="80" spans="1:6">
      <c r="A80" s="5677" t="s">
        <v>608</v>
      </c>
      <c r="B80" s="5639"/>
      <c r="C80" s="5639"/>
      <c r="D80" s="2997"/>
      <c r="E80" s="4627"/>
      <c r="F80" s="4628"/>
    </row>
    <row r="81" spans="1:6">
      <c r="A81" s="2996"/>
      <c r="B81" s="2973" t="s">
        <v>599</v>
      </c>
      <c r="C81" s="2973"/>
      <c r="D81" s="2997"/>
      <c r="E81" s="4629"/>
      <c r="F81" s="4630"/>
    </row>
    <row r="82" spans="1:6">
      <c r="A82" s="2978"/>
      <c r="B82" s="5627" t="s">
        <v>1550</v>
      </c>
      <c r="C82" s="5627"/>
      <c r="D82" s="3007"/>
      <c r="E82" s="4589"/>
      <c r="F82" s="4590"/>
    </row>
    <row r="83" spans="1:6" s="188" customFormat="1" ht="26.25" customHeight="1">
      <c r="A83" s="2978"/>
      <c r="B83" s="5627" t="s">
        <v>1551</v>
      </c>
      <c r="C83" s="5627"/>
      <c r="D83" s="3007"/>
      <c r="E83" s="4601">
        <f>'20.030'!K30</f>
        <v>0</v>
      </c>
      <c r="F83" s="4601">
        <f>'20.030'!K46</f>
        <v>0</v>
      </c>
    </row>
    <row r="84" spans="1:6" s="188" customFormat="1" ht="20.65" customHeight="1">
      <c r="A84" s="2978"/>
      <c r="B84" s="5681" t="s">
        <v>2270</v>
      </c>
      <c r="C84" s="5681"/>
      <c r="D84" s="3007"/>
      <c r="E84" s="4601">
        <f>'20.030'!L30</f>
        <v>0</v>
      </c>
      <c r="F84" s="4601">
        <f>'20.030'!L46</f>
        <v>0</v>
      </c>
    </row>
    <row r="85" spans="1:6">
      <c r="A85" s="2978"/>
      <c r="B85" s="5680" t="s">
        <v>1552</v>
      </c>
      <c r="C85" s="5680"/>
      <c r="D85" s="3007"/>
      <c r="E85" s="4589"/>
      <c r="F85" s="4590"/>
    </row>
    <row r="86" spans="1:6">
      <c r="A86" s="3040"/>
      <c r="B86" s="3048" t="s">
        <v>1553</v>
      </c>
      <c r="C86" s="3048"/>
      <c r="D86" s="3041"/>
      <c r="E86" s="4587"/>
      <c r="F86" s="4588"/>
    </row>
    <row r="87" spans="1:6">
      <c r="A87" s="5048"/>
      <c r="B87" s="5671" t="s">
        <v>611</v>
      </c>
      <c r="C87" s="5671"/>
      <c r="D87" s="4433"/>
      <c r="E87" s="4594">
        <f>SUM(E88:E90)</f>
        <v>0</v>
      </c>
      <c r="F87" s="4595">
        <f>SUM(F88:F90)</f>
        <v>0</v>
      </c>
    </row>
    <row r="88" spans="1:6">
      <c r="A88" s="3049"/>
      <c r="B88" s="5644"/>
      <c r="C88" s="5678"/>
      <c r="D88" s="3044"/>
      <c r="E88" s="4605"/>
      <c r="F88" s="4596"/>
    </row>
    <row r="89" spans="1:6">
      <c r="A89" s="3050"/>
      <c r="B89" s="5630"/>
      <c r="C89" s="5646"/>
      <c r="D89" s="2989"/>
      <c r="E89" s="4589"/>
      <c r="F89" s="4590"/>
    </row>
    <row r="90" spans="1:6">
      <c r="A90" s="3051"/>
      <c r="B90" s="5641"/>
      <c r="C90" s="5679"/>
      <c r="D90" s="3008"/>
      <c r="E90" s="4592"/>
      <c r="F90" s="4593"/>
    </row>
    <row r="91" spans="1:6" ht="30.65" customHeight="1">
      <c r="A91" s="5675" t="s">
        <v>1544</v>
      </c>
      <c r="B91" s="5676"/>
      <c r="C91" s="5676"/>
      <c r="D91" s="2994"/>
      <c r="E91" s="4625">
        <f>SUM(E82:E87)</f>
        <v>0</v>
      </c>
      <c r="F91" s="4631">
        <f>SUM(F82:F87)</f>
        <v>0</v>
      </c>
    </row>
    <row r="92" spans="1:6">
      <c r="A92" s="2953"/>
      <c r="B92" s="2954"/>
      <c r="C92" s="2955"/>
      <c r="D92" s="3052"/>
      <c r="E92" s="4632"/>
      <c r="F92" s="4633"/>
    </row>
    <row r="93" spans="1:6" ht="16" thickBot="1">
      <c r="A93" s="5049" t="s">
        <v>1554</v>
      </c>
      <c r="B93" s="3971"/>
      <c r="C93" s="3972"/>
      <c r="D93" s="3973"/>
      <c r="E93" s="4634">
        <f>E79+E91</f>
        <v>0</v>
      </c>
      <c r="F93" s="4634">
        <f>F79+F91</f>
        <v>0</v>
      </c>
    </row>
    <row r="94" spans="1:6">
      <c r="A94" s="5050"/>
      <c r="B94" s="3969" t="s">
        <v>2005</v>
      </c>
      <c r="C94" s="3970"/>
      <c r="D94" s="4434"/>
      <c r="E94" s="4632"/>
      <c r="F94" s="5053"/>
    </row>
    <row r="95" spans="1:6" ht="18.399999999999999" customHeight="1">
      <c r="A95" s="5051"/>
      <c r="B95" s="3056" t="s">
        <v>1870</v>
      </c>
      <c r="C95" s="3057"/>
      <c r="D95" s="3047"/>
      <c r="E95" s="4635"/>
      <c r="F95" s="5054"/>
    </row>
    <row r="96" spans="1:6">
      <c r="A96" s="5051"/>
      <c r="B96" s="3056" t="s">
        <v>593</v>
      </c>
      <c r="C96" s="3057"/>
      <c r="D96" s="3047"/>
      <c r="E96" s="4635"/>
      <c r="F96" s="5054"/>
    </row>
    <row r="97" spans="1:6" ht="16" thickBot="1">
      <c r="A97" s="5052"/>
      <c r="B97" s="3059" t="s">
        <v>1871</v>
      </c>
      <c r="C97" s="3060"/>
      <c r="D97" s="3061"/>
      <c r="E97" s="4636"/>
      <c r="F97" s="5055"/>
    </row>
    <row r="98" spans="1:6" ht="16" thickTop="1">
      <c r="A98" s="5056"/>
      <c r="B98" s="3062"/>
      <c r="C98" s="3062"/>
      <c r="D98" s="3063"/>
      <c r="E98" s="3064"/>
      <c r="F98" s="3065" t="str">
        <f>+ToC!E123</f>
        <v xml:space="preserve">Long-Term Annual Return </v>
      </c>
    </row>
    <row r="99" spans="1:6">
      <c r="A99" s="5057"/>
      <c r="B99" s="3062"/>
      <c r="C99" s="3062"/>
      <c r="D99" s="3063"/>
      <c r="E99" s="3064"/>
      <c r="F99" s="3066" t="s">
        <v>616</v>
      </c>
    </row>
    <row r="100" spans="1:6" ht="15" customHeight="1">
      <c r="A100" s="5058"/>
      <c r="B100" s="3067"/>
      <c r="C100" s="3067"/>
      <c r="D100" s="3067"/>
      <c r="E100" s="3067"/>
      <c r="F100" s="3067"/>
    </row>
    <row r="101" spans="1:6" ht="15" hidden="1" customHeight="1"/>
    <row r="102" spans="1:6" hidden="1"/>
    <row r="103" spans="1:6" s="188" customFormat="1" ht="14" hidden="1">
      <c r="A103" s="3068"/>
      <c r="B103" s="3068"/>
      <c r="C103" s="3068"/>
      <c r="D103" s="3068"/>
      <c r="E103" s="3068"/>
      <c r="F103" s="3068"/>
    </row>
    <row r="104" spans="1:6" s="188" customFormat="1" ht="14" hidden="1">
      <c r="A104" s="3068"/>
      <c r="B104" s="3068"/>
      <c r="C104" s="3068"/>
      <c r="D104" s="3068"/>
      <c r="E104" s="3068"/>
      <c r="F104" s="3068"/>
    </row>
    <row r="105" spans="1:6" s="188" customFormat="1" ht="14" hidden="1">
      <c r="A105" s="3068"/>
      <c r="B105" s="3068"/>
      <c r="C105" s="3068"/>
      <c r="D105" s="3068"/>
      <c r="E105" s="3068"/>
      <c r="F105" s="3068"/>
    </row>
    <row r="106" spans="1:6" s="188" customFormat="1" ht="14" hidden="1">
      <c r="A106" s="3068"/>
      <c r="B106" s="3068"/>
      <c r="C106" s="3068"/>
      <c r="D106" s="3068"/>
      <c r="E106" s="3068"/>
      <c r="F106" s="3068"/>
    </row>
    <row r="107" spans="1:6" s="188" customFormat="1" ht="14" hidden="1">
      <c r="A107" s="3068"/>
      <c r="B107" s="3068"/>
      <c r="C107" s="3068"/>
      <c r="D107" s="3068"/>
      <c r="E107" s="3068"/>
      <c r="F107" s="3068"/>
    </row>
    <row r="108" spans="1:6" s="188" customFormat="1" ht="14" hidden="1">
      <c r="A108" s="3068"/>
      <c r="B108" s="3068"/>
      <c r="C108" s="3068"/>
      <c r="D108" s="3068"/>
      <c r="E108" s="3068"/>
      <c r="F108" s="3068"/>
    </row>
    <row r="109" spans="1:6" hidden="1"/>
    <row r="110" spans="1:6" hidden="1"/>
    <row r="111" spans="1:6" hidden="1"/>
    <row r="112" spans="1:6" hidden="1"/>
    <row r="113" hidden="1"/>
    <row r="114" hidden="1"/>
    <row r="115" hidden="1"/>
  </sheetData>
  <sheetProtection algorithmName="SHA-512" hashValue="dSV2ItYSwY10BVpRBLGFxUtcd2Ln4udBddPhvKzn0eQX0U09vz1Zxy6zx2f7dh/hamyv/THXabeGwktb+EyoUA==" saltValue="1nfYjbBHJIqNxyW8Fn7aSA==" spinCount="100000" sheet="1" objects="1" scenarios="1"/>
  <mergeCells count="57">
    <mergeCell ref="A91:C91"/>
    <mergeCell ref="A80:C80"/>
    <mergeCell ref="B83:C83"/>
    <mergeCell ref="B88:C88"/>
    <mergeCell ref="B89:C89"/>
    <mergeCell ref="B90:C90"/>
    <mergeCell ref="B85:C85"/>
    <mergeCell ref="B87:C87"/>
    <mergeCell ref="B84:C84"/>
    <mergeCell ref="A79:C79"/>
    <mergeCell ref="B71:C71"/>
    <mergeCell ref="B75:C75"/>
    <mergeCell ref="B72:C72"/>
    <mergeCell ref="B73:C73"/>
    <mergeCell ref="B74:C74"/>
    <mergeCell ref="A27:C27"/>
    <mergeCell ref="B28:C28"/>
    <mergeCell ref="B29:C29"/>
    <mergeCell ref="B30:C30"/>
    <mergeCell ref="B44:C44"/>
    <mergeCell ref="A32:C32"/>
    <mergeCell ref="B35:C35"/>
    <mergeCell ref="B36:C36"/>
    <mergeCell ref="B37:C37"/>
    <mergeCell ref="A38:C38"/>
    <mergeCell ref="A33:C33"/>
    <mergeCell ref="A31:C31"/>
    <mergeCell ref="A34:C34"/>
    <mergeCell ref="B20:C20"/>
    <mergeCell ref="B23:C23"/>
    <mergeCell ref="A24:C24"/>
    <mergeCell ref="B25:C25"/>
    <mergeCell ref="B26:C26"/>
    <mergeCell ref="A1:F1"/>
    <mergeCell ref="A9:F9"/>
    <mergeCell ref="A11:F11"/>
    <mergeCell ref="A16:B16"/>
    <mergeCell ref="B19:C19"/>
    <mergeCell ref="A10:F10"/>
    <mergeCell ref="A13:C13"/>
    <mergeCell ref="A12:F12"/>
    <mergeCell ref="B48:C48"/>
    <mergeCell ref="B49:C49"/>
    <mergeCell ref="B41:C41"/>
    <mergeCell ref="B82:C82"/>
    <mergeCell ref="B45:C45"/>
    <mergeCell ref="B46:C46"/>
    <mergeCell ref="B51:C51"/>
    <mergeCell ref="A53:C53"/>
    <mergeCell ref="A57:C57"/>
    <mergeCell ref="A69:C69"/>
    <mergeCell ref="B70:C70"/>
    <mergeCell ref="B52:C52"/>
    <mergeCell ref="B50:C50"/>
    <mergeCell ref="B76:C76"/>
    <mergeCell ref="B77:C77"/>
    <mergeCell ref="B78:C78"/>
  </mergeCells>
  <dataValidations count="1">
    <dataValidation type="decimal" operator="lessThanOrEqual" allowBlank="1" showInputMessage="1" showErrorMessage="1" errorTitle="Numbers Only" error="You can only enter numbers in these cells.To re input a number, press Cancel  or Retry and  delete, and then re enter a valid number_x000a_" sqref="E16:F16 E55:F55 E38:F38 E79:F79 E67:F67 E53:F53 E91:F91 E57:F57 E59:F63 E93:F93 E95:F97">
      <formula1>50000000000</formula1>
    </dataValidation>
  </dataValidations>
  <hyperlinks>
    <hyperlink ref="A1:F1" location="ToC!A1" display="20.022"/>
  </hyperlinks>
  <printOptions horizontalCentered="1"/>
  <pageMargins left="0.7" right="0.7" top="0.75" bottom="0.75" header="0.3" footer="0.3"/>
  <pageSetup paperSize="5" scale="55" fitToWidth="0" orientation="portrait" r:id="rId1"/>
  <ignoredErrors>
    <ignoredError sqref="E34 E75:F81 E85:F87 E82:F82" unlockedFormula="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XFD68"/>
  <sheetViews>
    <sheetView zoomScale="60" zoomScaleNormal="60" workbookViewId="0">
      <selection activeCell="F46" sqref="F46"/>
    </sheetView>
  </sheetViews>
  <sheetFormatPr defaultColWidth="0" defaultRowHeight="12.5" zeroHeight="1"/>
  <cols>
    <col min="1" max="1" width="7.23046875" style="1439" customWidth="1"/>
    <col min="2" max="2" width="38.69140625" style="1439" customWidth="1"/>
    <col min="3" max="3" width="6.765625" style="1439" customWidth="1"/>
    <col min="4" max="20" width="18.765625" style="1439" customWidth="1"/>
    <col min="21" max="16384" width="8.765625" style="1439" hidden="1"/>
  </cols>
  <sheetData>
    <row r="1" spans="1:16384" ht="14">
      <c r="A1" s="5608" t="s">
        <v>61</v>
      </c>
      <c r="B1" s="5471"/>
      <c r="C1" s="5471"/>
      <c r="D1" s="5471"/>
      <c r="E1" s="5609"/>
      <c r="F1" s="5609"/>
      <c r="G1" s="5609"/>
      <c r="H1" s="5609"/>
      <c r="I1" s="5609"/>
      <c r="J1" s="5609"/>
      <c r="K1" s="5609"/>
      <c r="L1" s="5609"/>
      <c r="M1" s="5609"/>
      <c r="N1" s="5609"/>
      <c r="O1" s="5609"/>
      <c r="P1" s="5609"/>
      <c r="Q1" s="5609"/>
      <c r="R1" s="5609"/>
      <c r="S1" s="5609"/>
      <c r="T1" s="5609"/>
      <c r="U1" s="1439" t="s">
        <v>1437</v>
      </c>
    </row>
    <row r="2" spans="1:16384" ht="14">
      <c r="A2" s="53"/>
      <c r="B2" s="53"/>
      <c r="C2" s="53"/>
      <c r="D2" s="1749"/>
      <c r="E2" s="53"/>
      <c r="F2" s="53"/>
      <c r="G2" s="53"/>
      <c r="H2" s="53"/>
      <c r="I2" s="53"/>
      <c r="J2" s="53"/>
      <c r="K2" s="53"/>
      <c r="L2" s="53"/>
      <c r="M2" s="53"/>
      <c r="N2" s="53"/>
      <c r="O2" s="53"/>
      <c r="P2" s="53"/>
      <c r="Q2" s="53"/>
      <c r="R2" s="210" t="s">
        <v>1794</v>
      </c>
      <c r="S2" s="210"/>
      <c r="T2" s="53"/>
    </row>
    <row r="3" spans="1:16384" ht="14">
      <c r="A3" s="985" t="str">
        <f>+Cover!A14</f>
        <v>Select Name of Insurer/ Financial Holding Company</v>
      </c>
      <c r="B3" s="948"/>
      <c r="C3" s="53"/>
      <c r="D3" s="1741"/>
      <c r="E3" s="306"/>
      <c r="F3" s="53"/>
      <c r="G3" s="53"/>
      <c r="H3" s="53"/>
      <c r="I3" s="53"/>
      <c r="J3" s="53"/>
      <c r="K3" s="53"/>
      <c r="L3" s="53"/>
      <c r="M3" s="53"/>
      <c r="N3" s="53"/>
      <c r="O3" s="53"/>
      <c r="P3" s="53"/>
      <c r="Q3" s="53"/>
      <c r="R3" s="53"/>
      <c r="S3" s="53"/>
      <c r="T3" s="53"/>
    </row>
    <row r="4" spans="1:16384" ht="14.5">
      <c r="A4" s="85" t="str">
        <f>+ToC!A3</f>
        <v>Insurer/Financial Holding Company</v>
      </c>
      <c r="B4" s="692"/>
      <c r="C4" s="53"/>
      <c r="D4" s="307"/>
      <c r="E4" s="307"/>
      <c r="F4" s="53"/>
      <c r="G4" s="53"/>
      <c r="H4" s="53"/>
      <c r="I4" s="53"/>
      <c r="J4" s="53"/>
      <c r="K4" s="53"/>
      <c r="L4" s="53"/>
      <c r="M4" s="53"/>
      <c r="N4" s="53"/>
      <c r="O4" s="53"/>
      <c r="P4" s="53"/>
      <c r="Q4" s="53"/>
      <c r="R4" s="53"/>
      <c r="S4" s="53"/>
      <c r="T4" s="53"/>
    </row>
    <row r="5" spans="1:16384" ht="14">
      <c r="A5" s="1748"/>
      <c r="B5" s="692"/>
      <c r="C5" s="308"/>
      <c r="D5" s="1741"/>
      <c r="E5" s="1741"/>
      <c r="F5" s="53"/>
      <c r="G5" s="53"/>
      <c r="H5" s="53"/>
      <c r="I5" s="53"/>
      <c r="J5" s="53"/>
      <c r="K5" s="53"/>
      <c r="L5" s="53"/>
      <c r="M5" s="53"/>
      <c r="N5" s="53"/>
      <c r="O5" s="53"/>
      <c r="P5" s="53"/>
      <c r="Q5" s="53"/>
      <c r="R5" s="53"/>
      <c r="S5" s="53"/>
      <c r="T5" s="53"/>
    </row>
    <row r="6" spans="1:16384" ht="14">
      <c r="A6" s="51" t="str">
        <f>+ToC!A5</f>
        <v>Long-Term Insurers Annual Return</v>
      </c>
      <c r="B6" s="1747"/>
      <c r="C6" s="53"/>
      <c r="D6" s="1741"/>
      <c r="E6" s="1741"/>
      <c r="F6" s="53"/>
      <c r="G6" s="53"/>
      <c r="H6" s="53"/>
      <c r="I6" s="53"/>
      <c r="J6" s="53"/>
      <c r="K6" s="53"/>
      <c r="L6" s="53"/>
      <c r="M6" s="53"/>
      <c r="N6" s="53"/>
      <c r="O6" s="53"/>
      <c r="P6" s="53"/>
      <c r="Q6" s="53"/>
      <c r="R6" s="53"/>
      <c r="S6" s="53"/>
      <c r="T6" s="53"/>
    </row>
    <row r="7" spans="1:16384" ht="14">
      <c r="A7" s="1742" t="str">
        <f>+ToC!A6</f>
        <v>For Year Ended:</v>
      </c>
      <c r="B7" s="1744"/>
      <c r="C7" s="1744"/>
      <c r="D7" s="53"/>
      <c r="E7" s="53"/>
      <c r="F7" s="53"/>
      <c r="G7" s="53"/>
      <c r="H7" s="53"/>
      <c r="I7" s="53"/>
      <c r="J7" s="53"/>
      <c r="K7" s="53"/>
      <c r="L7" s="53"/>
      <c r="M7" s="53"/>
      <c r="N7" s="53"/>
      <c r="O7" s="53"/>
      <c r="P7" s="53"/>
      <c r="Q7" s="53"/>
      <c r="R7" s="1021" t="str">
        <f>IF(+Cover!$A$23="","",+Cover!$A$23)</f>
        <v/>
      </c>
      <c r="S7" s="309"/>
      <c r="T7" s="53"/>
    </row>
    <row r="8" spans="1:16384" ht="14">
      <c r="A8" s="1742"/>
      <c r="B8" s="1744"/>
      <c r="C8" s="1744"/>
      <c r="D8" s="1741"/>
      <c r="E8" s="1741"/>
      <c r="F8" s="53"/>
      <c r="G8" s="53"/>
      <c r="H8" s="53"/>
      <c r="I8" s="53"/>
      <c r="J8" s="53"/>
      <c r="K8" s="53"/>
      <c r="L8" s="53"/>
      <c r="M8" s="53"/>
      <c r="N8" s="53"/>
      <c r="O8" s="53"/>
      <c r="P8" s="53"/>
      <c r="Q8" s="53"/>
      <c r="R8" s="53"/>
      <c r="S8" s="53"/>
      <c r="T8" s="53"/>
    </row>
    <row r="9" spans="1:16384" ht="14">
      <c r="A9" s="5578" t="s">
        <v>536</v>
      </c>
      <c r="B9" s="5686"/>
      <c r="C9" s="5686"/>
      <c r="D9" s="5686"/>
      <c r="E9" s="5686"/>
      <c r="F9" s="5686"/>
      <c r="G9" s="5686"/>
      <c r="H9" s="5686"/>
      <c r="I9" s="5686"/>
      <c r="J9" s="5686"/>
      <c r="K9" s="5686"/>
      <c r="L9" s="5686"/>
      <c r="M9" s="5686"/>
      <c r="N9" s="5686"/>
      <c r="O9" s="5686"/>
      <c r="P9" s="5686"/>
      <c r="Q9" s="5686"/>
      <c r="R9" s="5686"/>
      <c r="S9" s="5686"/>
      <c r="T9" s="5686"/>
    </row>
    <row r="10" spans="1:16384" ht="14">
      <c r="A10" s="203"/>
      <c r="B10" s="203"/>
      <c r="C10" s="53"/>
      <c r="D10" s="310"/>
      <c r="E10" s="53"/>
      <c r="F10" s="53"/>
      <c r="G10" s="53"/>
      <c r="H10" s="53"/>
      <c r="I10" s="53"/>
      <c r="J10" s="53"/>
      <c r="K10" s="53"/>
      <c r="L10" s="53"/>
      <c r="M10" s="53"/>
      <c r="N10" s="53"/>
      <c r="O10" s="53"/>
      <c r="P10" s="53"/>
      <c r="Q10" s="53"/>
      <c r="R10" s="53"/>
      <c r="S10" s="53"/>
      <c r="T10" s="53"/>
    </row>
    <row r="11" spans="1:16384" ht="14">
      <c r="A11" s="5687" t="s">
        <v>617</v>
      </c>
      <c r="B11" s="5687"/>
      <c r="C11" s="5687"/>
      <c r="D11" s="5687"/>
      <c r="E11" s="5687"/>
      <c r="F11" s="5687"/>
      <c r="G11" s="5687"/>
      <c r="H11" s="5687"/>
      <c r="I11" s="5687"/>
      <c r="J11" s="5687"/>
      <c r="K11" s="5687"/>
      <c r="L11" s="5687"/>
      <c r="M11" s="5687"/>
      <c r="N11" s="5687"/>
      <c r="O11" s="5687"/>
      <c r="P11" s="5687"/>
      <c r="Q11" s="5687"/>
      <c r="R11" s="5687"/>
      <c r="S11" s="5687"/>
      <c r="T11" s="5687"/>
    </row>
    <row r="12" spans="1:16384" ht="14.5" thickBot="1">
      <c r="A12" s="1409"/>
      <c r="B12" s="1409"/>
      <c r="C12" s="1409"/>
      <c r="D12" s="1409"/>
      <c r="E12" s="1409"/>
      <c r="F12" s="1409"/>
      <c r="G12" s="1409"/>
      <c r="H12" s="1409"/>
      <c r="I12" s="1409"/>
      <c r="J12" s="1409"/>
      <c r="K12" s="1409"/>
      <c r="L12" s="1409"/>
      <c r="M12" s="1409"/>
      <c r="N12" s="1409"/>
      <c r="O12" s="1409"/>
      <c r="P12" s="1409"/>
      <c r="Q12" s="1409"/>
      <c r="R12" s="1409"/>
      <c r="S12" s="1409"/>
      <c r="T12" s="1409"/>
    </row>
    <row r="13" spans="1:16384" s="2399" customFormat="1" ht="15" thickTop="1" thickBot="1">
      <c r="A13" s="1409"/>
      <c r="B13" s="1409"/>
      <c r="C13" s="1409"/>
      <c r="D13" s="1409"/>
      <c r="E13" s="1409"/>
      <c r="F13" s="1409"/>
      <c r="G13" s="1409"/>
      <c r="H13" s="1409"/>
      <c r="I13" s="1409"/>
      <c r="J13" s="5688" t="s">
        <v>618</v>
      </c>
      <c r="K13" s="5689"/>
      <c r="L13" s="5689"/>
      <c r="M13" s="5689"/>
      <c r="N13" s="5689"/>
      <c r="O13" s="5689"/>
      <c r="P13" s="5690"/>
      <c r="Q13" s="1409"/>
      <c r="R13" s="1409"/>
      <c r="S13" s="1409"/>
      <c r="T13" s="1409"/>
      <c r="U13" s="2398"/>
      <c r="V13" s="2398"/>
      <c r="W13" s="2398"/>
      <c r="X13" s="2398"/>
      <c r="Y13" s="2398"/>
      <c r="Z13" s="2398"/>
      <c r="AA13" s="2398"/>
      <c r="AB13" s="2398"/>
      <c r="AC13" s="2398"/>
      <c r="AD13" s="2398"/>
      <c r="AE13" s="2398"/>
      <c r="AF13" s="2398"/>
      <c r="AG13" s="2398"/>
      <c r="AH13" s="2398"/>
      <c r="AI13" s="2398"/>
      <c r="AJ13" s="2398"/>
      <c r="AK13" s="2398"/>
      <c r="AL13" s="2398"/>
      <c r="AM13" s="2398"/>
      <c r="AN13" s="2398"/>
      <c r="AO13" s="2398"/>
      <c r="AP13" s="2398"/>
      <c r="AQ13" s="2398"/>
      <c r="AR13" s="2398"/>
      <c r="AS13" s="2398"/>
      <c r="AT13" s="2398"/>
      <c r="AU13" s="2398"/>
      <c r="AV13" s="2398"/>
      <c r="AW13" s="2398"/>
      <c r="AX13" s="2398"/>
      <c r="AY13" s="2398"/>
      <c r="AZ13" s="2398"/>
      <c r="BA13" s="2398"/>
      <c r="BB13" s="2398"/>
      <c r="BC13" s="2398"/>
      <c r="BD13" s="2398"/>
      <c r="BE13" s="2398"/>
      <c r="BF13" s="2398"/>
      <c r="BG13" s="2398"/>
      <c r="BH13" s="2398"/>
      <c r="BI13" s="2398"/>
      <c r="BJ13" s="2398"/>
      <c r="BK13" s="2398"/>
      <c r="BL13" s="2398"/>
      <c r="BM13" s="2398"/>
      <c r="BN13" s="2398"/>
      <c r="BO13" s="2398"/>
      <c r="BP13" s="2398"/>
      <c r="BQ13" s="2398"/>
      <c r="BR13" s="2398"/>
      <c r="BS13" s="2398"/>
      <c r="BT13" s="2398"/>
      <c r="BU13" s="2398"/>
      <c r="BV13" s="2398"/>
      <c r="BW13" s="2398"/>
      <c r="BX13" s="2398"/>
      <c r="BY13" s="2398"/>
      <c r="BZ13" s="2398"/>
      <c r="CA13" s="2398"/>
      <c r="CB13" s="2398"/>
      <c r="CC13" s="2398"/>
      <c r="CD13" s="2398"/>
      <c r="CE13" s="2398"/>
      <c r="CF13" s="2398"/>
      <c r="CG13" s="2398"/>
      <c r="CH13" s="2398"/>
      <c r="CI13" s="2398"/>
      <c r="CJ13" s="2398"/>
      <c r="CK13" s="2398"/>
      <c r="CL13" s="2398"/>
      <c r="CM13" s="2398"/>
      <c r="CN13" s="2398"/>
      <c r="CO13" s="2398"/>
      <c r="CP13" s="2398"/>
      <c r="CQ13" s="2398"/>
      <c r="CR13" s="2398"/>
      <c r="CS13" s="2398"/>
      <c r="CT13" s="2398"/>
      <c r="CU13" s="2398"/>
      <c r="CV13" s="2398"/>
      <c r="CW13" s="2398"/>
      <c r="CX13" s="2398"/>
      <c r="CY13" s="2398"/>
      <c r="CZ13" s="2398"/>
      <c r="DA13" s="2398"/>
      <c r="DB13" s="2398"/>
      <c r="DC13" s="2398"/>
      <c r="DD13" s="2398"/>
      <c r="DE13" s="2398"/>
      <c r="DF13" s="2398"/>
      <c r="DG13" s="2398"/>
      <c r="DH13" s="2398"/>
      <c r="DI13" s="2398"/>
      <c r="DJ13" s="2398"/>
      <c r="DK13" s="2398"/>
      <c r="DL13" s="2398"/>
      <c r="DM13" s="2398"/>
      <c r="DN13" s="2398"/>
      <c r="DO13" s="2398"/>
      <c r="DP13" s="2398"/>
      <c r="DQ13" s="2398"/>
      <c r="DR13" s="2398"/>
      <c r="DS13" s="2398"/>
      <c r="DT13" s="2398"/>
      <c r="DU13" s="2398"/>
      <c r="DV13" s="2398"/>
      <c r="DW13" s="2398"/>
      <c r="DX13" s="2398"/>
      <c r="DY13" s="2398"/>
      <c r="DZ13" s="2398"/>
      <c r="EA13" s="2398"/>
      <c r="EB13" s="2398"/>
      <c r="EC13" s="2398"/>
      <c r="ED13" s="2398"/>
      <c r="EE13" s="2398"/>
      <c r="EF13" s="2398"/>
      <c r="EG13" s="2398"/>
      <c r="EH13" s="2398"/>
      <c r="EI13" s="2398"/>
      <c r="EJ13" s="2398"/>
      <c r="EK13" s="2398"/>
      <c r="EL13" s="2398"/>
      <c r="EM13" s="2398"/>
      <c r="EN13" s="2398"/>
      <c r="EO13" s="2398"/>
      <c r="EP13" s="2398"/>
      <c r="EQ13" s="2398"/>
      <c r="ER13" s="2398"/>
      <c r="ES13" s="2398"/>
      <c r="ET13" s="2398"/>
      <c r="EU13" s="2398"/>
      <c r="EV13" s="2398"/>
      <c r="EW13" s="2398"/>
      <c r="EX13" s="2398"/>
      <c r="EY13" s="2398"/>
      <c r="EZ13" s="2398"/>
      <c r="FA13" s="2398"/>
      <c r="FB13" s="2398"/>
      <c r="FC13" s="2398"/>
      <c r="FD13" s="2398"/>
      <c r="FE13" s="2398"/>
      <c r="FF13" s="2398"/>
      <c r="FG13" s="2398"/>
      <c r="FH13" s="2398"/>
      <c r="FI13" s="2398"/>
      <c r="FJ13" s="2398"/>
      <c r="FK13" s="2398"/>
      <c r="FL13" s="2398"/>
      <c r="FM13" s="2398"/>
      <c r="FN13" s="2398"/>
      <c r="FO13" s="2398"/>
      <c r="FP13" s="2398"/>
      <c r="FQ13" s="2398"/>
      <c r="FR13" s="2398"/>
      <c r="FS13" s="2398"/>
      <c r="FT13" s="2398"/>
      <c r="FU13" s="2398"/>
      <c r="FV13" s="2398"/>
      <c r="FW13" s="2398"/>
      <c r="FX13" s="2398"/>
      <c r="FY13" s="2398"/>
      <c r="FZ13" s="2398"/>
      <c r="GA13" s="2398"/>
      <c r="GB13" s="2398"/>
      <c r="GC13" s="2398"/>
      <c r="GD13" s="2398"/>
      <c r="GE13" s="2398"/>
      <c r="GF13" s="2398"/>
      <c r="GG13" s="2398"/>
      <c r="GH13" s="2398"/>
      <c r="GI13" s="2398"/>
      <c r="GJ13" s="2398"/>
      <c r="GK13" s="2398"/>
      <c r="GL13" s="2398"/>
      <c r="GM13" s="2398"/>
      <c r="GN13" s="2398"/>
      <c r="GO13" s="2398"/>
      <c r="GP13" s="2398"/>
      <c r="GQ13" s="2398"/>
      <c r="GR13" s="2398"/>
      <c r="GS13" s="2398"/>
      <c r="GT13" s="2398"/>
      <c r="GU13" s="2398"/>
      <c r="GV13" s="2398"/>
      <c r="GW13" s="2398"/>
      <c r="GX13" s="2398"/>
      <c r="GY13" s="2398"/>
      <c r="GZ13" s="2398"/>
      <c r="HA13" s="2398"/>
      <c r="HB13" s="2398"/>
      <c r="HC13" s="2398"/>
      <c r="HD13" s="2398"/>
      <c r="HE13" s="2398"/>
      <c r="HF13" s="2398"/>
      <c r="HG13" s="2398"/>
      <c r="HH13" s="2398"/>
      <c r="HI13" s="2398"/>
      <c r="HJ13" s="2398"/>
      <c r="HK13" s="2398"/>
      <c r="HL13" s="2398"/>
      <c r="HM13" s="2398"/>
      <c r="HN13" s="2398"/>
      <c r="HO13" s="2398"/>
      <c r="HP13" s="2398"/>
      <c r="HQ13" s="2398"/>
      <c r="HR13" s="2398"/>
      <c r="HS13" s="2398"/>
      <c r="HT13" s="2398"/>
      <c r="HU13" s="2398"/>
      <c r="HV13" s="2398"/>
      <c r="HW13" s="2398"/>
      <c r="HX13" s="2398"/>
      <c r="HY13" s="2398"/>
      <c r="HZ13" s="2398"/>
      <c r="IA13" s="2398"/>
      <c r="IB13" s="2398"/>
      <c r="IC13" s="2398"/>
      <c r="ID13" s="2398"/>
      <c r="IE13" s="2398"/>
      <c r="IF13" s="2398"/>
      <c r="IG13" s="2398"/>
      <c r="IH13" s="2398"/>
      <c r="II13" s="2398"/>
      <c r="IJ13" s="2398"/>
      <c r="IK13" s="2398"/>
      <c r="IL13" s="2398"/>
      <c r="IM13" s="2398"/>
      <c r="IN13" s="2398"/>
      <c r="IO13" s="2398"/>
      <c r="IP13" s="2398"/>
      <c r="IQ13" s="2398"/>
      <c r="IR13" s="2398"/>
      <c r="IS13" s="2398"/>
      <c r="IT13" s="2398"/>
      <c r="IU13" s="2398"/>
      <c r="IV13" s="2398"/>
      <c r="IW13" s="2398"/>
      <c r="IX13" s="2398"/>
      <c r="IY13" s="2398"/>
      <c r="IZ13" s="2398"/>
      <c r="JA13" s="2398"/>
      <c r="JB13" s="2398"/>
      <c r="JC13" s="2398"/>
      <c r="JD13" s="2398"/>
      <c r="JE13" s="2398"/>
      <c r="JF13" s="2398"/>
      <c r="JG13" s="2398"/>
      <c r="JH13" s="2398"/>
      <c r="JI13" s="2398"/>
      <c r="JJ13" s="2398"/>
      <c r="JK13" s="2398"/>
      <c r="JL13" s="2398"/>
      <c r="JM13" s="2398"/>
      <c r="JN13" s="2398"/>
      <c r="JO13" s="2398"/>
      <c r="JP13" s="2398"/>
      <c r="JQ13" s="2398"/>
      <c r="JR13" s="2398"/>
      <c r="JS13" s="2398"/>
      <c r="JT13" s="2398"/>
      <c r="JU13" s="2398"/>
      <c r="JV13" s="2398"/>
      <c r="JW13" s="2398"/>
      <c r="JX13" s="2398"/>
      <c r="JY13" s="2398"/>
      <c r="JZ13" s="2398"/>
      <c r="KA13" s="2398"/>
      <c r="KB13" s="2398"/>
      <c r="KC13" s="2398"/>
      <c r="KD13" s="2398"/>
      <c r="KE13" s="2398"/>
      <c r="KF13" s="2398"/>
      <c r="KG13" s="2398"/>
      <c r="KH13" s="2398"/>
      <c r="KI13" s="2398"/>
      <c r="KJ13" s="2398"/>
      <c r="KK13" s="2398"/>
      <c r="KL13" s="2398"/>
      <c r="KM13" s="2398"/>
      <c r="KN13" s="2398"/>
      <c r="KO13" s="2398"/>
      <c r="KP13" s="2398"/>
      <c r="KQ13" s="2398"/>
      <c r="KR13" s="2398"/>
      <c r="KS13" s="2398"/>
      <c r="KT13" s="2398"/>
      <c r="KU13" s="2398"/>
      <c r="KV13" s="2398"/>
      <c r="KW13" s="2398"/>
      <c r="KX13" s="2398"/>
      <c r="KY13" s="2398"/>
      <c r="KZ13" s="2398"/>
      <c r="LA13" s="2398"/>
      <c r="LB13" s="2398"/>
      <c r="LC13" s="2398"/>
      <c r="LD13" s="2398"/>
      <c r="LE13" s="2398"/>
      <c r="LF13" s="2398"/>
      <c r="LG13" s="2398"/>
      <c r="LH13" s="2398"/>
      <c r="LI13" s="2398"/>
      <c r="LJ13" s="2398"/>
      <c r="LK13" s="2398"/>
      <c r="LL13" s="2398"/>
      <c r="LM13" s="2398"/>
      <c r="LN13" s="2398"/>
      <c r="LO13" s="2398"/>
      <c r="LP13" s="2398"/>
      <c r="LQ13" s="2398"/>
      <c r="LR13" s="2398"/>
      <c r="LS13" s="2398"/>
      <c r="LT13" s="2398"/>
      <c r="LU13" s="2398"/>
      <c r="LV13" s="2398"/>
      <c r="LW13" s="2398"/>
      <c r="LX13" s="2398"/>
      <c r="LY13" s="2398"/>
      <c r="LZ13" s="2398"/>
      <c r="MA13" s="2398"/>
      <c r="MB13" s="2398"/>
      <c r="MC13" s="2398"/>
      <c r="MD13" s="2398"/>
      <c r="ME13" s="2398"/>
      <c r="MF13" s="2398"/>
      <c r="MG13" s="2398"/>
      <c r="MH13" s="2398"/>
      <c r="MI13" s="2398"/>
      <c r="MJ13" s="2398"/>
      <c r="MK13" s="2398"/>
      <c r="ML13" s="2398"/>
      <c r="MM13" s="2398"/>
      <c r="MN13" s="2398"/>
      <c r="MO13" s="2398"/>
      <c r="MP13" s="2398"/>
      <c r="MQ13" s="2398"/>
      <c r="MR13" s="2398"/>
      <c r="MS13" s="2398"/>
      <c r="MT13" s="2398"/>
      <c r="MU13" s="2398"/>
      <c r="MV13" s="2398"/>
      <c r="MW13" s="2398"/>
      <c r="MX13" s="2398"/>
      <c r="MY13" s="2398"/>
      <c r="MZ13" s="2398"/>
      <c r="NA13" s="2398"/>
      <c r="NB13" s="2398"/>
      <c r="NC13" s="2398"/>
      <c r="ND13" s="2398"/>
      <c r="NE13" s="2398"/>
      <c r="NF13" s="2398"/>
      <c r="NG13" s="2398"/>
      <c r="NH13" s="2398"/>
      <c r="NI13" s="2398"/>
      <c r="NJ13" s="2398"/>
      <c r="NK13" s="2398"/>
      <c r="NL13" s="2398"/>
      <c r="NM13" s="2398"/>
      <c r="NN13" s="2398"/>
      <c r="NO13" s="2398"/>
      <c r="NP13" s="2398"/>
      <c r="NQ13" s="2398"/>
      <c r="NR13" s="2398"/>
      <c r="NS13" s="2398"/>
      <c r="NT13" s="2398"/>
      <c r="NU13" s="2398"/>
      <c r="NV13" s="2398"/>
      <c r="NW13" s="2398"/>
      <c r="NX13" s="2398"/>
      <c r="NY13" s="2398"/>
      <c r="NZ13" s="2398"/>
      <c r="OA13" s="2398"/>
      <c r="OB13" s="2398"/>
      <c r="OC13" s="2398"/>
      <c r="OD13" s="2398"/>
      <c r="OE13" s="2398"/>
      <c r="OF13" s="2398"/>
      <c r="OG13" s="2398"/>
      <c r="OH13" s="2398"/>
      <c r="OI13" s="2398"/>
      <c r="OJ13" s="2398"/>
      <c r="OK13" s="2398"/>
      <c r="OL13" s="2398"/>
      <c r="OM13" s="2398"/>
      <c r="ON13" s="2398"/>
      <c r="OO13" s="2398"/>
      <c r="OP13" s="2398"/>
      <c r="OQ13" s="2398"/>
      <c r="OR13" s="2398"/>
      <c r="OS13" s="2398"/>
      <c r="OT13" s="2398"/>
      <c r="OU13" s="2398"/>
      <c r="OV13" s="2398"/>
      <c r="OW13" s="2398"/>
      <c r="OX13" s="2398"/>
      <c r="OY13" s="2398"/>
      <c r="OZ13" s="2398"/>
      <c r="PA13" s="2398"/>
      <c r="PB13" s="2398"/>
      <c r="PC13" s="2398"/>
      <c r="PD13" s="2398"/>
      <c r="PE13" s="2398"/>
      <c r="PF13" s="2398"/>
      <c r="PG13" s="2398"/>
      <c r="PH13" s="2398"/>
      <c r="PI13" s="2398"/>
      <c r="PJ13" s="2398"/>
      <c r="PK13" s="2398"/>
      <c r="PL13" s="2398"/>
      <c r="PM13" s="2398"/>
      <c r="PN13" s="2398"/>
      <c r="PO13" s="2398"/>
      <c r="PP13" s="2398"/>
      <c r="PQ13" s="2398"/>
      <c r="PR13" s="2398"/>
      <c r="PS13" s="2398"/>
      <c r="PT13" s="2398"/>
      <c r="PU13" s="2398"/>
      <c r="PV13" s="2398"/>
      <c r="PW13" s="2398"/>
      <c r="PX13" s="2398"/>
      <c r="PY13" s="2398"/>
      <c r="PZ13" s="2398"/>
      <c r="QA13" s="2398"/>
      <c r="QB13" s="2398"/>
      <c r="QC13" s="2398"/>
      <c r="QD13" s="2398"/>
      <c r="QE13" s="2398"/>
      <c r="QF13" s="2398"/>
      <c r="QG13" s="2398"/>
      <c r="QH13" s="2398"/>
      <c r="QI13" s="2398"/>
      <c r="QJ13" s="2398"/>
      <c r="QK13" s="2398"/>
      <c r="QL13" s="2398"/>
      <c r="QM13" s="2398"/>
      <c r="QN13" s="2398"/>
      <c r="QO13" s="2398"/>
      <c r="QP13" s="2398"/>
      <c r="QQ13" s="2398"/>
      <c r="QR13" s="2398"/>
      <c r="QS13" s="2398"/>
      <c r="QT13" s="2398"/>
      <c r="QU13" s="2398"/>
      <c r="QV13" s="2398"/>
      <c r="QW13" s="2398"/>
      <c r="QX13" s="2398"/>
      <c r="QY13" s="2398"/>
      <c r="QZ13" s="2398"/>
      <c r="RA13" s="2398"/>
      <c r="RB13" s="2398"/>
      <c r="RC13" s="2398"/>
      <c r="RD13" s="2398"/>
      <c r="RE13" s="2398"/>
      <c r="RF13" s="2398"/>
      <c r="RG13" s="2398"/>
      <c r="RH13" s="2398"/>
      <c r="RI13" s="2398"/>
      <c r="RJ13" s="2398"/>
      <c r="RK13" s="2398"/>
      <c r="RL13" s="2398"/>
      <c r="RM13" s="2398"/>
      <c r="RN13" s="2398"/>
      <c r="RO13" s="2398"/>
      <c r="RP13" s="2398"/>
      <c r="RQ13" s="2398"/>
      <c r="RR13" s="2398"/>
      <c r="RS13" s="2398"/>
      <c r="RT13" s="2398"/>
      <c r="RU13" s="2398"/>
      <c r="RV13" s="2398"/>
      <c r="RW13" s="2398"/>
      <c r="RX13" s="2398"/>
      <c r="RY13" s="2398"/>
      <c r="RZ13" s="2398"/>
      <c r="SA13" s="2398"/>
      <c r="SB13" s="2398"/>
      <c r="SC13" s="2398"/>
      <c r="SD13" s="2398"/>
      <c r="SE13" s="2398"/>
      <c r="SF13" s="2398"/>
      <c r="SG13" s="2398"/>
      <c r="SH13" s="2398"/>
      <c r="SI13" s="2398"/>
      <c r="SJ13" s="2398"/>
      <c r="SK13" s="2398"/>
      <c r="SL13" s="2398"/>
      <c r="SM13" s="2398"/>
      <c r="SN13" s="2398"/>
      <c r="SO13" s="2398"/>
      <c r="SP13" s="2398"/>
      <c r="SQ13" s="2398"/>
      <c r="SR13" s="2398"/>
      <c r="SS13" s="2398"/>
      <c r="ST13" s="2398"/>
      <c r="SU13" s="2398"/>
      <c r="SV13" s="2398"/>
      <c r="SW13" s="2398"/>
      <c r="SX13" s="2398"/>
      <c r="SY13" s="2398"/>
      <c r="SZ13" s="2398"/>
      <c r="TA13" s="2398"/>
      <c r="TB13" s="2398"/>
      <c r="TC13" s="2398"/>
      <c r="TD13" s="2398"/>
      <c r="TE13" s="2398"/>
      <c r="TF13" s="2398"/>
      <c r="TG13" s="2398"/>
      <c r="TH13" s="2398"/>
      <c r="TI13" s="2398"/>
      <c r="TJ13" s="2398"/>
      <c r="TK13" s="2398"/>
      <c r="TL13" s="2398"/>
      <c r="TM13" s="2398"/>
      <c r="TN13" s="2398"/>
      <c r="TO13" s="2398"/>
      <c r="TP13" s="2398"/>
      <c r="TQ13" s="2398"/>
      <c r="TR13" s="2398"/>
      <c r="TS13" s="2398"/>
      <c r="TT13" s="2398"/>
      <c r="TU13" s="2398"/>
      <c r="TV13" s="2398"/>
      <c r="TW13" s="2398"/>
      <c r="TX13" s="2398"/>
      <c r="TY13" s="2398"/>
      <c r="TZ13" s="2398"/>
      <c r="UA13" s="2398"/>
      <c r="UB13" s="2398"/>
      <c r="UC13" s="2398"/>
      <c r="UD13" s="2398"/>
      <c r="UE13" s="2398"/>
      <c r="UF13" s="2398"/>
      <c r="UG13" s="2398"/>
      <c r="UH13" s="2398"/>
      <c r="UI13" s="2398"/>
      <c r="UJ13" s="2398"/>
      <c r="UK13" s="2398"/>
      <c r="UL13" s="2398"/>
      <c r="UM13" s="2398"/>
      <c r="UN13" s="2398"/>
      <c r="UO13" s="2398"/>
      <c r="UP13" s="2398"/>
      <c r="UQ13" s="2398"/>
      <c r="UR13" s="2398"/>
      <c r="US13" s="2398"/>
      <c r="UT13" s="2398"/>
      <c r="UU13" s="2398"/>
      <c r="UV13" s="2398"/>
      <c r="UW13" s="2398"/>
      <c r="UX13" s="2398"/>
      <c r="UY13" s="2398"/>
      <c r="UZ13" s="2398"/>
      <c r="VA13" s="2398"/>
      <c r="VB13" s="2398"/>
      <c r="VC13" s="2398"/>
      <c r="VD13" s="2398"/>
      <c r="VE13" s="2398"/>
      <c r="VF13" s="2398"/>
      <c r="VG13" s="2398"/>
      <c r="VH13" s="2398"/>
      <c r="VI13" s="2398"/>
      <c r="VJ13" s="2398"/>
      <c r="VK13" s="2398"/>
      <c r="VL13" s="2398"/>
      <c r="VM13" s="2398"/>
      <c r="VN13" s="2398"/>
      <c r="VO13" s="2398"/>
      <c r="VP13" s="2398"/>
      <c r="VQ13" s="2398"/>
      <c r="VR13" s="2398"/>
      <c r="VS13" s="2398"/>
      <c r="VT13" s="2398"/>
      <c r="VU13" s="2398"/>
      <c r="VV13" s="2398"/>
      <c r="VW13" s="2398"/>
      <c r="VX13" s="2398"/>
      <c r="VY13" s="2398"/>
      <c r="VZ13" s="2398"/>
      <c r="WA13" s="2398"/>
      <c r="WB13" s="2398"/>
      <c r="WC13" s="2398"/>
      <c r="WD13" s="2398"/>
      <c r="WE13" s="2398"/>
      <c r="WF13" s="2398"/>
      <c r="WG13" s="2398"/>
      <c r="WH13" s="2398"/>
      <c r="WI13" s="2398"/>
      <c r="WJ13" s="2398"/>
      <c r="WK13" s="2398"/>
      <c r="WL13" s="2398"/>
      <c r="WM13" s="2398"/>
      <c r="WN13" s="2398"/>
      <c r="WO13" s="2398"/>
      <c r="WP13" s="2398"/>
      <c r="WQ13" s="2398"/>
      <c r="WR13" s="2398"/>
      <c r="WS13" s="2398"/>
      <c r="WT13" s="2398"/>
      <c r="WU13" s="2398"/>
      <c r="WV13" s="2398"/>
      <c r="WW13" s="2398"/>
      <c r="WX13" s="2398"/>
      <c r="WY13" s="2398"/>
      <c r="WZ13" s="2398"/>
      <c r="XA13" s="2398"/>
      <c r="XB13" s="2398"/>
      <c r="XC13" s="2398"/>
      <c r="XD13" s="2398"/>
      <c r="XE13" s="2398"/>
      <c r="XF13" s="2398"/>
      <c r="XG13" s="2398"/>
      <c r="XH13" s="2398"/>
      <c r="XI13" s="2398"/>
      <c r="XJ13" s="2398"/>
      <c r="XK13" s="2398"/>
      <c r="XL13" s="2398"/>
      <c r="XM13" s="2398"/>
      <c r="XN13" s="2398"/>
      <c r="XO13" s="2398"/>
      <c r="XP13" s="2398"/>
      <c r="XQ13" s="2398"/>
      <c r="XR13" s="2398"/>
      <c r="XS13" s="2398"/>
      <c r="XT13" s="2398"/>
      <c r="XU13" s="2398"/>
      <c r="XV13" s="2398"/>
      <c r="XW13" s="2398"/>
      <c r="XX13" s="2398"/>
      <c r="XY13" s="2398"/>
      <c r="XZ13" s="2398"/>
      <c r="YA13" s="2398"/>
      <c r="YB13" s="2398"/>
      <c r="YC13" s="2398"/>
      <c r="YD13" s="2398"/>
      <c r="YE13" s="2398"/>
      <c r="YF13" s="2398"/>
      <c r="YG13" s="2398"/>
      <c r="YH13" s="2398"/>
      <c r="YI13" s="2398"/>
      <c r="YJ13" s="2398"/>
      <c r="YK13" s="2398"/>
      <c r="YL13" s="2398"/>
      <c r="YM13" s="2398"/>
      <c r="YN13" s="2398"/>
      <c r="YO13" s="2398"/>
      <c r="YP13" s="2398"/>
      <c r="YQ13" s="2398"/>
      <c r="YR13" s="2398"/>
      <c r="YS13" s="2398"/>
      <c r="YT13" s="2398"/>
      <c r="YU13" s="2398"/>
      <c r="YV13" s="2398"/>
      <c r="YW13" s="2398"/>
      <c r="YX13" s="2398"/>
      <c r="YY13" s="2398"/>
      <c r="YZ13" s="2398"/>
      <c r="ZA13" s="2398"/>
      <c r="ZB13" s="2398"/>
      <c r="ZC13" s="2398"/>
      <c r="ZD13" s="2398"/>
      <c r="ZE13" s="2398"/>
      <c r="ZF13" s="2398"/>
      <c r="ZG13" s="2398"/>
      <c r="ZH13" s="2398"/>
      <c r="ZI13" s="2398"/>
      <c r="ZJ13" s="2398"/>
      <c r="ZK13" s="2398"/>
      <c r="ZL13" s="2398"/>
      <c r="ZM13" s="2398"/>
      <c r="ZN13" s="2398"/>
      <c r="ZO13" s="2398"/>
      <c r="ZP13" s="2398"/>
      <c r="ZQ13" s="2398"/>
      <c r="ZR13" s="2398"/>
      <c r="ZS13" s="2398"/>
      <c r="ZT13" s="2398"/>
      <c r="ZU13" s="2398"/>
      <c r="ZV13" s="2398"/>
      <c r="ZW13" s="2398"/>
      <c r="ZX13" s="2398"/>
      <c r="ZY13" s="2398"/>
      <c r="ZZ13" s="2398"/>
      <c r="AAA13" s="2398"/>
      <c r="AAB13" s="2398"/>
      <c r="AAC13" s="2398"/>
      <c r="AAD13" s="2398"/>
      <c r="AAE13" s="2398"/>
      <c r="AAF13" s="2398"/>
      <c r="AAG13" s="2398"/>
      <c r="AAH13" s="2398"/>
      <c r="AAI13" s="2398"/>
      <c r="AAJ13" s="2398"/>
      <c r="AAK13" s="2398"/>
      <c r="AAL13" s="2398"/>
      <c r="AAM13" s="2398"/>
      <c r="AAN13" s="2398"/>
      <c r="AAO13" s="2398"/>
      <c r="AAP13" s="2398"/>
      <c r="AAQ13" s="2398"/>
      <c r="AAR13" s="2398"/>
      <c r="AAS13" s="2398"/>
      <c r="AAT13" s="2398"/>
      <c r="AAU13" s="2398"/>
      <c r="AAV13" s="2398"/>
      <c r="AAW13" s="2398"/>
      <c r="AAX13" s="2398"/>
      <c r="AAY13" s="2398"/>
      <c r="AAZ13" s="2398"/>
      <c r="ABA13" s="2398"/>
      <c r="ABB13" s="2398"/>
      <c r="ABC13" s="2398"/>
      <c r="ABD13" s="2398"/>
      <c r="ABE13" s="2398"/>
      <c r="ABF13" s="2398"/>
      <c r="ABG13" s="2398"/>
      <c r="ABH13" s="2398"/>
      <c r="ABI13" s="2398"/>
      <c r="ABJ13" s="2398"/>
      <c r="ABK13" s="2398"/>
      <c r="ABL13" s="2398"/>
      <c r="ABM13" s="2398"/>
      <c r="ABN13" s="2398"/>
      <c r="ABO13" s="2398"/>
      <c r="ABP13" s="2398"/>
      <c r="ABQ13" s="2398"/>
      <c r="ABR13" s="2398"/>
      <c r="ABS13" s="2398"/>
      <c r="ABT13" s="2398"/>
      <c r="ABU13" s="2398"/>
      <c r="ABV13" s="2398"/>
      <c r="ABW13" s="2398"/>
      <c r="ABX13" s="2398"/>
      <c r="ABY13" s="2398"/>
      <c r="ABZ13" s="2398"/>
      <c r="ACA13" s="2398"/>
      <c r="ACB13" s="2398"/>
      <c r="ACC13" s="2398"/>
      <c r="ACD13" s="2398"/>
      <c r="ACE13" s="2398"/>
      <c r="ACF13" s="2398"/>
      <c r="ACG13" s="2398"/>
      <c r="ACH13" s="2398"/>
      <c r="ACI13" s="2398"/>
      <c r="ACJ13" s="2398"/>
      <c r="ACK13" s="2398"/>
      <c r="ACL13" s="2398"/>
      <c r="ACM13" s="2398"/>
      <c r="ACN13" s="2398"/>
      <c r="ACO13" s="2398"/>
      <c r="ACP13" s="2398"/>
      <c r="ACQ13" s="2398"/>
      <c r="ACR13" s="2398"/>
      <c r="ACS13" s="2398"/>
      <c r="ACT13" s="2398"/>
      <c r="ACU13" s="2398"/>
      <c r="ACV13" s="2398"/>
      <c r="ACW13" s="2398"/>
      <c r="ACX13" s="2398"/>
      <c r="ACY13" s="2398"/>
      <c r="ACZ13" s="2398"/>
      <c r="ADA13" s="2398"/>
      <c r="ADB13" s="2398"/>
      <c r="ADC13" s="2398"/>
      <c r="ADD13" s="2398"/>
      <c r="ADE13" s="2398"/>
      <c r="ADF13" s="2398"/>
      <c r="ADG13" s="2398"/>
      <c r="ADH13" s="2398"/>
      <c r="ADI13" s="2398"/>
      <c r="ADJ13" s="2398"/>
      <c r="ADK13" s="2398"/>
      <c r="ADL13" s="2398"/>
      <c r="ADM13" s="2398"/>
      <c r="ADN13" s="2398"/>
      <c r="ADO13" s="2398"/>
      <c r="ADP13" s="2398"/>
      <c r="ADQ13" s="2398"/>
      <c r="ADR13" s="2398"/>
      <c r="ADS13" s="2398"/>
      <c r="ADT13" s="2398"/>
      <c r="ADU13" s="2398"/>
      <c r="ADV13" s="2398"/>
      <c r="ADW13" s="2398"/>
      <c r="ADX13" s="2398"/>
      <c r="ADY13" s="2398"/>
      <c r="ADZ13" s="2398"/>
      <c r="AEA13" s="2398"/>
      <c r="AEB13" s="2398"/>
      <c r="AEC13" s="2398"/>
      <c r="AED13" s="2398"/>
      <c r="AEE13" s="2398"/>
      <c r="AEF13" s="2398"/>
      <c r="AEG13" s="2398"/>
      <c r="AEH13" s="2398"/>
      <c r="AEI13" s="2398"/>
      <c r="AEJ13" s="2398"/>
      <c r="AEK13" s="2398"/>
      <c r="AEL13" s="2398"/>
      <c r="AEM13" s="2398"/>
      <c r="AEN13" s="2398"/>
      <c r="AEO13" s="2398"/>
      <c r="AEP13" s="2398"/>
      <c r="AEQ13" s="2398"/>
      <c r="AER13" s="2398"/>
      <c r="AES13" s="2398"/>
      <c r="AET13" s="2398"/>
      <c r="AEU13" s="2398"/>
      <c r="AEV13" s="2398"/>
      <c r="AEW13" s="2398"/>
      <c r="AEX13" s="2398"/>
      <c r="AEY13" s="2398"/>
      <c r="AEZ13" s="2398"/>
      <c r="AFA13" s="2398"/>
      <c r="AFB13" s="2398"/>
      <c r="AFC13" s="2398"/>
      <c r="AFD13" s="2398"/>
      <c r="AFE13" s="2398"/>
      <c r="AFF13" s="2398"/>
      <c r="AFG13" s="2398"/>
      <c r="AFH13" s="2398"/>
      <c r="AFI13" s="2398"/>
      <c r="AFJ13" s="2398"/>
      <c r="AFK13" s="2398"/>
      <c r="AFL13" s="2398"/>
      <c r="AFM13" s="2398"/>
      <c r="AFN13" s="2398"/>
      <c r="AFO13" s="2398"/>
      <c r="AFP13" s="2398"/>
      <c r="AFQ13" s="2398"/>
      <c r="AFR13" s="2398"/>
      <c r="AFS13" s="2398"/>
      <c r="AFT13" s="2398"/>
      <c r="AFU13" s="2398"/>
      <c r="AFV13" s="2398"/>
      <c r="AFW13" s="2398"/>
      <c r="AFX13" s="2398"/>
      <c r="AFY13" s="2398"/>
      <c r="AFZ13" s="2398"/>
      <c r="AGA13" s="2398"/>
      <c r="AGB13" s="2398"/>
      <c r="AGC13" s="2398"/>
      <c r="AGD13" s="2398"/>
      <c r="AGE13" s="2398"/>
      <c r="AGF13" s="2398"/>
      <c r="AGG13" s="2398"/>
      <c r="AGH13" s="2398"/>
      <c r="AGI13" s="2398"/>
      <c r="AGJ13" s="2398"/>
      <c r="AGK13" s="2398"/>
      <c r="AGL13" s="2398"/>
      <c r="AGM13" s="2398"/>
      <c r="AGN13" s="2398"/>
      <c r="AGO13" s="2398"/>
      <c r="AGP13" s="2398"/>
      <c r="AGQ13" s="2398"/>
      <c r="AGR13" s="2398"/>
      <c r="AGS13" s="2398"/>
      <c r="AGT13" s="2398"/>
      <c r="AGU13" s="2398"/>
      <c r="AGV13" s="2398"/>
      <c r="AGW13" s="2398"/>
      <c r="AGX13" s="2398"/>
      <c r="AGY13" s="2398"/>
      <c r="AGZ13" s="2398"/>
      <c r="AHA13" s="2398"/>
      <c r="AHB13" s="2398"/>
      <c r="AHC13" s="2398"/>
      <c r="AHD13" s="2398"/>
      <c r="AHE13" s="2398"/>
      <c r="AHF13" s="2398"/>
      <c r="AHG13" s="2398"/>
      <c r="AHH13" s="2398"/>
      <c r="AHI13" s="2398"/>
      <c r="AHJ13" s="2398"/>
      <c r="AHK13" s="2398"/>
      <c r="AHL13" s="2398"/>
      <c r="AHM13" s="2398"/>
      <c r="AHN13" s="2398"/>
      <c r="AHO13" s="2398"/>
      <c r="AHP13" s="2398"/>
      <c r="AHQ13" s="2398"/>
      <c r="AHR13" s="2398"/>
      <c r="AHS13" s="2398"/>
      <c r="AHT13" s="2398"/>
      <c r="AHU13" s="2398"/>
      <c r="AHV13" s="2398"/>
      <c r="AHW13" s="2398"/>
      <c r="AHX13" s="2398"/>
      <c r="AHY13" s="2398"/>
      <c r="AHZ13" s="2398"/>
      <c r="AIA13" s="2398"/>
      <c r="AIB13" s="2398"/>
      <c r="AIC13" s="2398"/>
      <c r="AID13" s="2398"/>
      <c r="AIE13" s="2398"/>
      <c r="AIF13" s="2398"/>
      <c r="AIG13" s="2398"/>
      <c r="AIH13" s="2398"/>
      <c r="AII13" s="2398"/>
      <c r="AIJ13" s="2398"/>
      <c r="AIK13" s="2398"/>
      <c r="AIL13" s="2398"/>
      <c r="AIM13" s="2398"/>
      <c r="AIN13" s="2398"/>
      <c r="AIO13" s="2398"/>
      <c r="AIP13" s="2398"/>
      <c r="AIQ13" s="2398"/>
      <c r="AIR13" s="2398"/>
      <c r="AIS13" s="2398"/>
      <c r="AIT13" s="2398"/>
      <c r="AIU13" s="2398"/>
      <c r="AIV13" s="2398"/>
      <c r="AIW13" s="2398"/>
      <c r="AIX13" s="2398"/>
      <c r="AIY13" s="2398"/>
      <c r="AIZ13" s="2398"/>
      <c r="AJA13" s="2398"/>
      <c r="AJB13" s="2398"/>
      <c r="AJC13" s="2398"/>
      <c r="AJD13" s="2398"/>
      <c r="AJE13" s="2398"/>
      <c r="AJF13" s="2398"/>
      <c r="AJG13" s="2398"/>
      <c r="AJH13" s="2398"/>
      <c r="AJI13" s="2398"/>
      <c r="AJJ13" s="2398"/>
      <c r="AJK13" s="2398"/>
      <c r="AJL13" s="2398"/>
      <c r="AJM13" s="2398"/>
      <c r="AJN13" s="2398"/>
      <c r="AJO13" s="2398"/>
      <c r="AJP13" s="2398"/>
      <c r="AJQ13" s="2398"/>
      <c r="AJR13" s="2398"/>
      <c r="AJS13" s="2398"/>
      <c r="AJT13" s="2398"/>
      <c r="AJU13" s="2398"/>
      <c r="AJV13" s="2398"/>
      <c r="AJW13" s="2398"/>
      <c r="AJX13" s="2398"/>
      <c r="AJY13" s="2398"/>
      <c r="AJZ13" s="2398"/>
      <c r="AKA13" s="2398"/>
      <c r="AKB13" s="2398"/>
      <c r="AKC13" s="2398"/>
      <c r="AKD13" s="2398"/>
      <c r="AKE13" s="2398"/>
      <c r="AKF13" s="2398"/>
      <c r="AKG13" s="2398"/>
      <c r="AKH13" s="2398"/>
      <c r="AKI13" s="2398"/>
      <c r="AKJ13" s="2398"/>
      <c r="AKK13" s="2398"/>
      <c r="AKL13" s="2398"/>
      <c r="AKM13" s="2398"/>
      <c r="AKN13" s="2398"/>
      <c r="AKO13" s="2398"/>
      <c r="AKP13" s="2398"/>
      <c r="AKQ13" s="2398"/>
      <c r="AKR13" s="2398"/>
      <c r="AKS13" s="2398"/>
      <c r="AKT13" s="2398"/>
      <c r="AKU13" s="2398"/>
      <c r="AKV13" s="2398"/>
      <c r="AKW13" s="2398"/>
      <c r="AKX13" s="2398"/>
      <c r="AKY13" s="2398"/>
      <c r="AKZ13" s="2398"/>
      <c r="ALA13" s="2398"/>
      <c r="ALB13" s="2398"/>
      <c r="ALC13" s="2398"/>
      <c r="ALD13" s="2398"/>
      <c r="ALE13" s="2398"/>
      <c r="ALF13" s="2398"/>
      <c r="ALG13" s="2398"/>
      <c r="ALH13" s="2398"/>
      <c r="ALI13" s="2398"/>
      <c r="ALJ13" s="2398"/>
      <c r="ALK13" s="2398"/>
      <c r="ALL13" s="2398"/>
      <c r="ALM13" s="2398"/>
      <c r="ALN13" s="2398"/>
      <c r="ALO13" s="2398"/>
      <c r="ALP13" s="2398"/>
      <c r="ALQ13" s="2398"/>
      <c r="ALR13" s="2398"/>
      <c r="ALS13" s="2398"/>
      <c r="ALT13" s="2398"/>
      <c r="ALU13" s="2398"/>
      <c r="ALV13" s="2398"/>
      <c r="ALW13" s="2398"/>
      <c r="ALX13" s="2398"/>
      <c r="ALY13" s="2398"/>
      <c r="ALZ13" s="2398"/>
      <c r="AMA13" s="2398"/>
      <c r="AMB13" s="2398"/>
      <c r="AMC13" s="2398"/>
      <c r="AMD13" s="2398"/>
      <c r="AME13" s="2398"/>
      <c r="AMF13" s="2398"/>
      <c r="AMG13" s="2398"/>
      <c r="AMH13" s="2398"/>
      <c r="AMI13" s="2398"/>
      <c r="AMJ13" s="2398"/>
      <c r="AMK13" s="2398"/>
      <c r="AML13" s="2398"/>
      <c r="AMM13" s="2398"/>
      <c r="AMN13" s="2398"/>
      <c r="AMO13" s="2398"/>
      <c r="AMP13" s="2398"/>
      <c r="AMQ13" s="2398"/>
      <c r="AMR13" s="2398"/>
      <c r="AMS13" s="2398"/>
      <c r="AMT13" s="2398"/>
      <c r="AMU13" s="2398"/>
      <c r="AMV13" s="2398"/>
      <c r="AMW13" s="2398"/>
      <c r="AMX13" s="2398"/>
      <c r="AMY13" s="2398"/>
      <c r="AMZ13" s="2398"/>
      <c r="ANA13" s="2398"/>
      <c r="ANB13" s="2398"/>
      <c r="ANC13" s="2398"/>
      <c r="AND13" s="2398"/>
      <c r="ANE13" s="2398"/>
      <c r="ANF13" s="2398"/>
      <c r="ANG13" s="2398"/>
      <c r="ANH13" s="2398"/>
      <c r="ANI13" s="2398"/>
      <c r="ANJ13" s="2398"/>
      <c r="ANK13" s="2398"/>
      <c r="ANL13" s="2398"/>
      <c r="ANM13" s="2398"/>
      <c r="ANN13" s="2398"/>
      <c r="ANO13" s="2398"/>
      <c r="ANP13" s="2398"/>
      <c r="ANQ13" s="2398"/>
      <c r="ANR13" s="2398"/>
      <c r="ANS13" s="2398"/>
      <c r="ANT13" s="2398"/>
      <c r="ANU13" s="2398"/>
      <c r="ANV13" s="2398"/>
      <c r="ANW13" s="2398"/>
      <c r="ANX13" s="2398"/>
      <c r="ANY13" s="2398"/>
      <c r="ANZ13" s="2398"/>
      <c r="AOA13" s="2398"/>
      <c r="AOB13" s="2398"/>
      <c r="AOC13" s="2398"/>
      <c r="AOD13" s="2398"/>
      <c r="AOE13" s="2398"/>
      <c r="AOF13" s="2398"/>
      <c r="AOG13" s="2398"/>
      <c r="AOH13" s="2398"/>
      <c r="AOI13" s="2398"/>
      <c r="AOJ13" s="2398"/>
      <c r="AOK13" s="2398"/>
      <c r="AOL13" s="2398"/>
      <c r="AOM13" s="2398"/>
      <c r="AON13" s="2398"/>
      <c r="AOO13" s="2398"/>
      <c r="AOP13" s="2398"/>
      <c r="AOQ13" s="2398"/>
      <c r="AOR13" s="2398"/>
      <c r="AOS13" s="2398"/>
      <c r="AOT13" s="2398"/>
      <c r="AOU13" s="2398"/>
      <c r="AOV13" s="2398"/>
      <c r="AOW13" s="2398"/>
      <c r="AOX13" s="2398"/>
      <c r="AOY13" s="2398"/>
      <c r="AOZ13" s="2398"/>
      <c r="APA13" s="2398"/>
      <c r="APB13" s="2398"/>
      <c r="APC13" s="2398"/>
      <c r="APD13" s="2398"/>
      <c r="APE13" s="2398"/>
      <c r="APF13" s="2398"/>
      <c r="APG13" s="2398"/>
      <c r="APH13" s="2398"/>
      <c r="API13" s="2398"/>
      <c r="APJ13" s="2398"/>
      <c r="APK13" s="2398"/>
      <c r="APL13" s="2398"/>
      <c r="APM13" s="2398"/>
      <c r="APN13" s="2398"/>
      <c r="APO13" s="2398"/>
      <c r="APP13" s="2398"/>
      <c r="APQ13" s="2398"/>
      <c r="APR13" s="2398"/>
      <c r="APS13" s="2398"/>
      <c r="APT13" s="2398"/>
      <c r="APU13" s="2398"/>
      <c r="APV13" s="2398"/>
      <c r="APW13" s="2398"/>
      <c r="APX13" s="2398"/>
      <c r="APY13" s="2398"/>
      <c r="APZ13" s="2398"/>
      <c r="AQA13" s="2398"/>
      <c r="AQB13" s="2398"/>
      <c r="AQC13" s="2398"/>
      <c r="AQD13" s="2398"/>
      <c r="AQE13" s="2398"/>
      <c r="AQF13" s="2398"/>
      <c r="AQG13" s="2398"/>
      <c r="AQH13" s="2398"/>
      <c r="AQI13" s="2398"/>
      <c r="AQJ13" s="2398"/>
      <c r="AQK13" s="2398"/>
      <c r="AQL13" s="2398"/>
      <c r="AQM13" s="2398"/>
      <c r="AQN13" s="2398"/>
      <c r="AQO13" s="2398"/>
      <c r="AQP13" s="2398"/>
      <c r="AQQ13" s="2398"/>
      <c r="AQR13" s="2398"/>
      <c r="AQS13" s="2398"/>
      <c r="AQT13" s="2398"/>
      <c r="AQU13" s="2398"/>
      <c r="AQV13" s="2398"/>
      <c r="AQW13" s="2398"/>
      <c r="AQX13" s="2398"/>
      <c r="AQY13" s="2398"/>
      <c r="AQZ13" s="2398"/>
      <c r="ARA13" s="2398"/>
      <c r="ARB13" s="2398"/>
      <c r="ARC13" s="2398"/>
      <c r="ARD13" s="2398"/>
      <c r="ARE13" s="2398"/>
      <c r="ARF13" s="2398"/>
      <c r="ARG13" s="2398"/>
      <c r="ARH13" s="2398"/>
      <c r="ARI13" s="2398"/>
      <c r="ARJ13" s="2398"/>
      <c r="ARK13" s="2398"/>
      <c r="ARL13" s="2398"/>
      <c r="ARM13" s="2398"/>
      <c r="ARN13" s="2398"/>
      <c r="ARO13" s="2398"/>
      <c r="ARP13" s="2398"/>
      <c r="ARQ13" s="2398"/>
      <c r="ARR13" s="2398"/>
      <c r="ARS13" s="2398"/>
      <c r="ART13" s="2398"/>
      <c r="ARU13" s="2398"/>
      <c r="ARV13" s="2398"/>
      <c r="ARW13" s="2398"/>
      <c r="ARX13" s="2398"/>
      <c r="ARY13" s="2398"/>
      <c r="ARZ13" s="2398"/>
      <c r="ASA13" s="2398"/>
      <c r="ASB13" s="2398"/>
      <c r="ASC13" s="2398"/>
      <c r="ASD13" s="2398"/>
      <c r="ASE13" s="2398"/>
      <c r="ASF13" s="2398"/>
      <c r="ASG13" s="2398"/>
      <c r="ASH13" s="2398"/>
      <c r="ASI13" s="2398"/>
      <c r="ASJ13" s="2398"/>
      <c r="ASK13" s="2398"/>
      <c r="ASL13" s="2398"/>
      <c r="ASM13" s="2398"/>
      <c r="ASN13" s="2398"/>
      <c r="ASO13" s="2398"/>
      <c r="ASP13" s="2398"/>
      <c r="ASQ13" s="2398"/>
      <c r="ASR13" s="2398"/>
      <c r="ASS13" s="2398"/>
      <c r="AST13" s="2398"/>
      <c r="ASU13" s="2398"/>
      <c r="ASV13" s="2398"/>
      <c r="ASW13" s="2398"/>
      <c r="ASX13" s="2398"/>
      <c r="ASY13" s="2398"/>
      <c r="ASZ13" s="2398"/>
      <c r="ATA13" s="2398"/>
      <c r="ATB13" s="2398"/>
      <c r="ATC13" s="2398"/>
      <c r="ATD13" s="2398"/>
      <c r="ATE13" s="2398"/>
      <c r="ATF13" s="2398"/>
      <c r="ATG13" s="2398"/>
      <c r="ATH13" s="2398"/>
      <c r="ATI13" s="2398"/>
      <c r="ATJ13" s="2398"/>
      <c r="ATK13" s="2398"/>
      <c r="ATL13" s="2398"/>
      <c r="ATM13" s="2398"/>
      <c r="ATN13" s="2398"/>
      <c r="ATO13" s="2398"/>
      <c r="ATP13" s="2398"/>
      <c r="ATQ13" s="2398"/>
      <c r="ATR13" s="2398"/>
      <c r="ATS13" s="2398"/>
      <c r="ATT13" s="2398"/>
      <c r="ATU13" s="2398"/>
      <c r="ATV13" s="2398"/>
      <c r="ATW13" s="2398"/>
      <c r="ATX13" s="2398"/>
      <c r="ATY13" s="2398"/>
      <c r="ATZ13" s="2398"/>
      <c r="AUA13" s="2398"/>
      <c r="AUB13" s="2398"/>
      <c r="AUC13" s="2398"/>
      <c r="AUD13" s="2398"/>
      <c r="AUE13" s="2398"/>
      <c r="AUF13" s="2398"/>
      <c r="AUG13" s="2398"/>
      <c r="AUH13" s="2398"/>
      <c r="AUI13" s="2398"/>
      <c r="AUJ13" s="2398"/>
      <c r="AUK13" s="2398"/>
      <c r="AUL13" s="2398"/>
      <c r="AUM13" s="2398"/>
      <c r="AUN13" s="2398"/>
      <c r="AUO13" s="2398"/>
      <c r="AUP13" s="2398"/>
      <c r="AUQ13" s="2398"/>
      <c r="AUR13" s="2398"/>
      <c r="AUS13" s="2398"/>
      <c r="AUT13" s="2398"/>
      <c r="AUU13" s="2398"/>
      <c r="AUV13" s="2398"/>
      <c r="AUW13" s="2398"/>
      <c r="AUX13" s="2398"/>
      <c r="AUY13" s="2398"/>
      <c r="AUZ13" s="2398"/>
      <c r="AVA13" s="2398"/>
      <c r="AVB13" s="2398"/>
      <c r="AVC13" s="2398"/>
      <c r="AVD13" s="2398"/>
      <c r="AVE13" s="2398"/>
      <c r="AVF13" s="2398"/>
      <c r="AVG13" s="2398"/>
      <c r="AVH13" s="2398"/>
      <c r="AVI13" s="2398"/>
      <c r="AVJ13" s="2398"/>
      <c r="AVK13" s="2398"/>
      <c r="AVL13" s="2398"/>
      <c r="AVM13" s="2398"/>
      <c r="AVN13" s="2398"/>
      <c r="AVO13" s="2398"/>
      <c r="AVP13" s="2398"/>
      <c r="AVQ13" s="2398"/>
      <c r="AVR13" s="2398"/>
      <c r="AVS13" s="2398"/>
      <c r="AVT13" s="2398"/>
      <c r="AVU13" s="2398"/>
      <c r="AVV13" s="2398"/>
      <c r="AVW13" s="2398"/>
      <c r="AVX13" s="2398"/>
      <c r="AVY13" s="2398"/>
      <c r="AVZ13" s="2398"/>
      <c r="AWA13" s="2398"/>
      <c r="AWB13" s="2398"/>
      <c r="AWC13" s="2398"/>
      <c r="AWD13" s="2398"/>
      <c r="AWE13" s="2398"/>
      <c r="AWF13" s="2398"/>
      <c r="AWG13" s="2398"/>
      <c r="AWH13" s="2398"/>
      <c r="AWI13" s="2398"/>
      <c r="AWJ13" s="2398"/>
      <c r="AWK13" s="2398"/>
      <c r="AWL13" s="2398"/>
      <c r="AWM13" s="2398"/>
      <c r="AWN13" s="2398"/>
      <c r="AWO13" s="2398"/>
      <c r="AWP13" s="2398"/>
      <c r="AWQ13" s="2398"/>
      <c r="AWR13" s="2398"/>
      <c r="AWS13" s="2398"/>
      <c r="AWT13" s="2398"/>
      <c r="AWU13" s="2398"/>
      <c r="AWV13" s="2398"/>
      <c r="AWW13" s="2398"/>
      <c r="AWX13" s="2398"/>
      <c r="AWY13" s="2398"/>
      <c r="AWZ13" s="2398"/>
      <c r="AXA13" s="2398"/>
      <c r="AXB13" s="2398"/>
      <c r="AXC13" s="2398"/>
      <c r="AXD13" s="2398"/>
      <c r="AXE13" s="2398"/>
      <c r="AXF13" s="2398"/>
      <c r="AXG13" s="2398"/>
      <c r="AXH13" s="2398"/>
      <c r="AXI13" s="2398"/>
      <c r="AXJ13" s="2398"/>
      <c r="AXK13" s="2398"/>
      <c r="AXL13" s="2398"/>
      <c r="AXM13" s="2398"/>
      <c r="AXN13" s="2398"/>
      <c r="AXO13" s="2398"/>
      <c r="AXP13" s="2398"/>
      <c r="AXQ13" s="2398"/>
      <c r="AXR13" s="2398"/>
      <c r="AXS13" s="2398"/>
      <c r="AXT13" s="2398"/>
      <c r="AXU13" s="2398"/>
      <c r="AXV13" s="2398"/>
      <c r="AXW13" s="2398"/>
      <c r="AXX13" s="2398"/>
      <c r="AXY13" s="2398"/>
      <c r="AXZ13" s="2398"/>
      <c r="AYA13" s="2398"/>
      <c r="AYB13" s="2398"/>
      <c r="AYC13" s="2398"/>
      <c r="AYD13" s="2398"/>
      <c r="AYE13" s="2398"/>
      <c r="AYF13" s="2398"/>
      <c r="AYG13" s="2398"/>
      <c r="AYH13" s="2398"/>
      <c r="AYI13" s="2398"/>
      <c r="AYJ13" s="2398"/>
      <c r="AYK13" s="2398"/>
      <c r="AYL13" s="2398"/>
      <c r="AYM13" s="2398"/>
      <c r="AYN13" s="2398"/>
      <c r="AYO13" s="2398"/>
      <c r="AYP13" s="2398"/>
      <c r="AYQ13" s="2398"/>
      <c r="AYR13" s="2398"/>
      <c r="AYS13" s="2398"/>
      <c r="AYT13" s="2398"/>
      <c r="AYU13" s="2398"/>
      <c r="AYV13" s="2398"/>
      <c r="AYW13" s="2398"/>
      <c r="AYX13" s="2398"/>
      <c r="AYY13" s="2398"/>
      <c r="AYZ13" s="2398"/>
      <c r="AZA13" s="2398"/>
      <c r="AZB13" s="2398"/>
      <c r="AZC13" s="2398"/>
      <c r="AZD13" s="2398"/>
      <c r="AZE13" s="2398"/>
      <c r="AZF13" s="2398"/>
      <c r="AZG13" s="2398"/>
      <c r="AZH13" s="2398"/>
      <c r="AZI13" s="2398"/>
      <c r="AZJ13" s="2398"/>
      <c r="AZK13" s="2398"/>
      <c r="AZL13" s="2398"/>
      <c r="AZM13" s="2398"/>
      <c r="AZN13" s="2398"/>
      <c r="AZO13" s="2398"/>
      <c r="AZP13" s="2398"/>
      <c r="AZQ13" s="2398"/>
      <c r="AZR13" s="2398"/>
      <c r="AZS13" s="2398"/>
      <c r="AZT13" s="2398"/>
      <c r="AZU13" s="2398"/>
      <c r="AZV13" s="2398"/>
      <c r="AZW13" s="2398"/>
      <c r="AZX13" s="2398"/>
      <c r="AZY13" s="2398"/>
      <c r="AZZ13" s="2398"/>
      <c r="BAA13" s="2398"/>
      <c r="BAB13" s="2398"/>
      <c r="BAC13" s="2398"/>
      <c r="BAD13" s="2398"/>
      <c r="BAE13" s="2398"/>
      <c r="BAF13" s="2398"/>
      <c r="BAG13" s="2398"/>
      <c r="BAH13" s="2398"/>
      <c r="BAI13" s="2398"/>
      <c r="BAJ13" s="2398"/>
      <c r="BAK13" s="2398"/>
      <c r="BAL13" s="2398"/>
      <c r="BAM13" s="2398"/>
      <c r="BAN13" s="2398"/>
      <c r="BAO13" s="2398"/>
      <c r="BAP13" s="2398"/>
      <c r="BAQ13" s="2398"/>
      <c r="BAR13" s="2398"/>
      <c r="BAS13" s="2398"/>
      <c r="BAT13" s="2398"/>
      <c r="BAU13" s="2398"/>
      <c r="BAV13" s="2398"/>
      <c r="BAW13" s="2398"/>
      <c r="BAX13" s="2398"/>
      <c r="BAY13" s="2398"/>
      <c r="BAZ13" s="2398"/>
      <c r="BBA13" s="2398"/>
      <c r="BBB13" s="2398"/>
      <c r="BBC13" s="2398"/>
      <c r="BBD13" s="2398"/>
      <c r="BBE13" s="2398"/>
      <c r="BBF13" s="2398"/>
      <c r="BBG13" s="2398"/>
      <c r="BBH13" s="2398"/>
      <c r="BBI13" s="2398"/>
      <c r="BBJ13" s="2398"/>
      <c r="BBK13" s="2398"/>
      <c r="BBL13" s="2398"/>
      <c r="BBM13" s="2398"/>
      <c r="BBN13" s="2398"/>
      <c r="BBO13" s="2398"/>
      <c r="BBP13" s="2398"/>
      <c r="BBQ13" s="2398"/>
      <c r="BBR13" s="2398"/>
      <c r="BBS13" s="2398"/>
      <c r="BBT13" s="2398"/>
      <c r="BBU13" s="2398"/>
      <c r="BBV13" s="2398"/>
      <c r="BBW13" s="2398"/>
      <c r="BBX13" s="2398"/>
      <c r="BBY13" s="2398"/>
      <c r="BBZ13" s="2398"/>
      <c r="BCA13" s="2398"/>
      <c r="BCB13" s="2398"/>
      <c r="BCC13" s="2398"/>
      <c r="BCD13" s="2398"/>
      <c r="BCE13" s="2398"/>
      <c r="BCF13" s="2398"/>
      <c r="BCG13" s="2398"/>
      <c r="BCH13" s="2398"/>
      <c r="BCI13" s="2398"/>
      <c r="BCJ13" s="2398"/>
      <c r="BCK13" s="2398"/>
      <c r="BCL13" s="2398"/>
      <c r="BCM13" s="2398"/>
      <c r="BCN13" s="2398"/>
      <c r="BCO13" s="2398"/>
      <c r="BCP13" s="2398"/>
      <c r="BCQ13" s="2398"/>
      <c r="BCR13" s="2398"/>
      <c r="BCS13" s="2398"/>
      <c r="BCT13" s="2398"/>
      <c r="BCU13" s="2398"/>
      <c r="BCV13" s="2398"/>
      <c r="BCW13" s="2398"/>
      <c r="BCX13" s="2398"/>
      <c r="BCY13" s="2398"/>
      <c r="BCZ13" s="2398"/>
      <c r="BDA13" s="2398"/>
      <c r="BDB13" s="2398"/>
      <c r="BDC13" s="2398"/>
      <c r="BDD13" s="2398"/>
      <c r="BDE13" s="2398"/>
      <c r="BDF13" s="2398"/>
      <c r="BDG13" s="2398"/>
      <c r="BDH13" s="2398"/>
      <c r="BDI13" s="2398"/>
      <c r="BDJ13" s="2398"/>
      <c r="BDK13" s="2398"/>
      <c r="BDL13" s="2398"/>
      <c r="BDM13" s="2398"/>
      <c r="BDN13" s="2398"/>
      <c r="BDO13" s="2398"/>
      <c r="BDP13" s="2398"/>
      <c r="BDQ13" s="2398"/>
      <c r="BDR13" s="2398"/>
      <c r="BDS13" s="2398"/>
      <c r="BDT13" s="2398"/>
      <c r="BDU13" s="2398"/>
      <c r="BDV13" s="2398"/>
      <c r="BDW13" s="2398"/>
      <c r="BDX13" s="2398"/>
      <c r="BDY13" s="2398"/>
      <c r="BDZ13" s="2398"/>
      <c r="BEA13" s="2398"/>
      <c r="BEB13" s="2398"/>
      <c r="BEC13" s="2398"/>
      <c r="BED13" s="2398"/>
      <c r="BEE13" s="2398"/>
      <c r="BEF13" s="2398"/>
      <c r="BEG13" s="2398"/>
      <c r="BEH13" s="2398"/>
      <c r="BEI13" s="2398"/>
      <c r="BEJ13" s="2398"/>
      <c r="BEK13" s="2398"/>
      <c r="BEL13" s="2398"/>
      <c r="BEM13" s="2398"/>
      <c r="BEN13" s="2398"/>
      <c r="BEO13" s="2398"/>
      <c r="BEP13" s="2398"/>
      <c r="BEQ13" s="2398"/>
      <c r="BER13" s="2398"/>
      <c r="BES13" s="2398"/>
      <c r="BET13" s="2398"/>
      <c r="BEU13" s="2398"/>
      <c r="BEV13" s="2398"/>
      <c r="BEW13" s="2398"/>
      <c r="BEX13" s="2398"/>
      <c r="BEY13" s="2398"/>
      <c r="BEZ13" s="2398"/>
      <c r="BFA13" s="2398"/>
      <c r="BFB13" s="2398"/>
      <c r="BFC13" s="2398"/>
      <c r="BFD13" s="2398"/>
      <c r="BFE13" s="2398"/>
      <c r="BFF13" s="2398"/>
      <c r="BFG13" s="2398"/>
      <c r="BFH13" s="2398"/>
      <c r="BFI13" s="2398"/>
      <c r="BFJ13" s="2398"/>
      <c r="BFK13" s="2398"/>
      <c r="BFL13" s="2398"/>
      <c r="BFM13" s="2398"/>
      <c r="BFN13" s="2398"/>
      <c r="BFO13" s="2398"/>
      <c r="BFP13" s="2398"/>
      <c r="BFQ13" s="2398"/>
      <c r="BFR13" s="2398"/>
      <c r="BFS13" s="2398"/>
      <c r="BFT13" s="2398"/>
      <c r="BFU13" s="2398"/>
      <c r="BFV13" s="2398"/>
      <c r="BFW13" s="2398"/>
      <c r="BFX13" s="2398"/>
      <c r="BFY13" s="2398"/>
      <c r="BFZ13" s="2398"/>
      <c r="BGA13" s="2398"/>
      <c r="BGB13" s="2398"/>
      <c r="BGC13" s="2398"/>
      <c r="BGD13" s="2398"/>
      <c r="BGE13" s="2398"/>
      <c r="BGF13" s="2398"/>
      <c r="BGG13" s="2398"/>
      <c r="BGH13" s="2398"/>
      <c r="BGI13" s="2398"/>
      <c r="BGJ13" s="2398"/>
      <c r="BGK13" s="2398"/>
      <c r="BGL13" s="2398"/>
      <c r="BGM13" s="2398"/>
      <c r="BGN13" s="2398"/>
      <c r="BGO13" s="2398"/>
      <c r="BGP13" s="2398"/>
      <c r="BGQ13" s="2398"/>
      <c r="BGR13" s="2398"/>
      <c r="BGS13" s="2398"/>
      <c r="BGT13" s="2398"/>
      <c r="BGU13" s="2398"/>
      <c r="BGV13" s="2398"/>
      <c r="BGW13" s="2398"/>
      <c r="BGX13" s="2398"/>
      <c r="BGY13" s="2398"/>
      <c r="BGZ13" s="2398"/>
      <c r="BHA13" s="2398"/>
      <c r="BHB13" s="2398"/>
      <c r="BHC13" s="2398"/>
      <c r="BHD13" s="2398"/>
      <c r="BHE13" s="2398"/>
      <c r="BHF13" s="2398"/>
      <c r="BHG13" s="2398"/>
      <c r="BHH13" s="2398"/>
      <c r="BHI13" s="2398"/>
      <c r="BHJ13" s="2398"/>
      <c r="BHK13" s="2398"/>
      <c r="BHL13" s="2398"/>
      <c r="BHM13" s="2398"/>
      <c r="BHN13" s="2398"/>
      <c r="BHO13" s="2398"/>
      <c r="BHP13" s="2398"/>
      <c r="BHQ13" s="2398"/>
      <c r="BHR13" s="2398"/>
      <c r="BHS13" s="2398"/>
      <c r="BHT13" s="2398"/>
      <c r="BHU13" s="2398"/>
      <c r="BHV13" s="2398"/>
      <c r="BHW13" s="2398"/>
      <c r="BHX13" s="2398"/>
      <c r="BHY13" s="2398"/>
      <c r="BHZ13" s="2398"/>
      <c r="BIA13" s="2398"/>
      <c r="BIB13" s="2398"/>
      <c r="BIC13" s="2398"/>
      <c r="BID13" s="2398"/>
      <c r="BIE13" s="2398"/>
      <c r="BIF13" s="2398"/>
      <c r="BIG13" s="2398"/>
      <c r="BIH13" s="2398"/>
      <c r="BII13" s="2398"/>
      <c r="BIJ13" s="2398"/>
      <c r="BIK13" s="2398"/>
      <c r="BIL13" s="2398"/>
      <c r="BIM13" s="2398"/>
      <c r="BIN13" s="2398"/>
      <c r="BIO13" s="2398"/>
      <c r="BIP13" s="2398"/>
      <c r="BIQ13" s="2398"/>
      <c r="BIR13" s="2398"/>
      <c r="BIS13" s="2398"/>
      <c r="BIT13" s="2398"/>
      <c r="BIU13" s="2398"/>
      <c r="BIV13" s="2398"/>
      <c r="BIW13" s="2398"/>
      <c r="BIX13" s="2398"/>
      <c r="BIY13" s="2398"/>
      <c r="BIZ13" s="2398"/>
      <c r="BJA13" s="2398"/>
      <c r="BJB13" s="2398"/>
      <c r="BJC13" s="2398"/>
      <c r="BJD13" s="2398"/>
      <c r="BJE13" s="2398"/>
      <c r="BJF13" s="2398"/>
      <c r="BJG13" s="2398"/>
      <c r="BJH13" s="2398"/>
      <c r="BJI13" s="2398"/>
      <c r="BJJ13" s="2398"/>
      <c r="BJK13" s="2398"/>
      <c r="BJL13" s="2398"/>
      <c r="BJM13" s="2398"/>
      <c r="BJN13" s="2398"/>
      <c r="BJO13" s="2398"/>
      <c r="BJP13" s="2398"/>
      <c r="BJQ13" s="2398"/>
      <c r="BJR13" s="2398"/>
      <c r="BJS13" s="2398"/>
      <c r="BJT13" s="2398"/>
      <c r="BJU13" s="2398"/>
      <c r="BJV13" s="2398"/>
      <c r="BJW13" s="2398"/>
      <c r="BJX13" s="2398"/>
      <c r="BJY13" s="2398"/>
      <c r="BJZ13" s="2398"/>
      <c r="BKA13" s="2398"/>
      <c r="BKB13" s="2398"/>
      <c r="BKC13" s="2398"/>
      <c r="BKD13" s="2398"/>
      <c r="BKE13" s="2398"/>
      <c r="BKF13" s="2398"/>
      <c r="BKG13" s="2398"/>
      <c r="BKH13" s="2398"/>
      <c r="BKI13" s="2398"/>
      <c r="BKJ13" s="2398"/>
      <c r="BKK13" s="2398"/>
      <c r="BKL13" s="2398"/>
      <c r="BKM13" s="2398"/>
      <c r="BKN13" s="2398"/>
      <c r="BKO13" s="2398"/>
      <c r="BKP13" s="2398"/>
      <c r="BKQ13" s="2398"/>
      <c r="BKR13" s="2398"/>
      <c r="BKS13" s="2398"/>
      <c r="BKT13" s="2398"/>
      <c r="BKU13" s="2398"/>
      <c r="BKV13" s="2398"/>
      <c r="BKW13" s="2398"/>
      <c r="BKX13" s="2398"/>
      <c r="BKY13" s="2398"/>
      <c r="BKZ13" s="2398"/>
      <c r="BLA13" s="2398"/>
      <c r="BLB13" s="2398"/>
      <c r="BLC13" s="2398"/>
      <c r="BLD13" s="2398"/>
      <c r="BLE13" s="2398"/>
      <c r="BLF13" s="2398"/>
      <c r="BLG13" s="2398"/>
      <c r="BLH13" s="2398"/>
      <c r="BLI13" s="2398"/>
      <c r="BLJ13" s="2398"/>
      <c r="BLK13" s="2398"/>
      <c r="BLL13" s="2398"/>
      <c r="BLM13" s="2398"/>
      <c r="BLN13" s="2398"/>
      <c r="BLO13" s="2398"/>
      <c r="BLP13" s="2398"/>
      <c r="BLQ13" s="2398"/>
      <c r="BLR13" s="2398"/>
      <c r="BLS13" s="2398"/>
      <c r="BLT13" s="2398"/>
      <c r="BLU13" s="2398"/>
      <c r="BLV13" s="2398"/>
      <c r="BLW13" s="2398"/>
      <c r="BLX13" s="2398"/>
      <c r="BLY13" s="2398"/>
      <c r="BLZ13" s="2398"/>
      <c r="BMA13" s="2398"/>
      <c r="BMB13" s="2398"/>
      <c r="BMC13" s="2398"/>
      <c r="BMD13" s="2398"/>
      <c r="BME13" s="2398"/>
      <c r="BMF13" s="2398"/>
      <c r="BMG13" s="2398"/>
      <c r="BMH13" s="2398"/>
      <c r="BMI13" s="2398"/>
      <c r="BMJ13" s="2398"/>
      <c r="BMK13" s="2398"/>
      <c r="BML13" s="2398"/>
      <c r="BMM13" s="2398"/>
      <c r="BMN13" s="2398"/>
      <c r="BMO13" s="2398"/>
      <c r="BMP13" s="2398"/>
      <c r="BMQ13" s="2398"/>
      <c r="BMR13" s="2398"/>
      <c r="BMS13" s="2398"/>
      <c r="BMT13" s="2398"/>
      <c r="BMU13" s="2398"/>
      <c r="BMV13" s="2398"/>
      <c r="BMW13" s="2398"/>
      <c r="BMX13" s="2398"/>
      <c r="BMY13" s="2398"/>
      <c r="BMZ13" s="2398"/>
      <c r="BNA13" s="2398"/>
      <c r="BNB13" s="2398"/>
      <c r="BNC13" s="2398"/>
      <c r="BND13" s="2398"/>
      <c r="BNE13" s="2398"/>
      <c r="BNF13" s="2398"/>
      <c r="BNG13" s="2398"/>
      <c r="BNH13" s="2398"/>
      <c r="BNI13" s="2398"/>
      <c r="BNJ13" s="2398"/>
      <c r="BNK13" s="2398"/>
      <c r="BNL13" s="2398"/>
      <c r="BNM13" s="2398"/>
      <c r="BNN13" s="2398"/>
      <c r="BNO13" s="2398"/>
      <c r="BNP13" s="2398"/>
      <c r="BNQ13" s="2398"/>
      <c r="BNR13" s="2398"/>
      <c r="BNS13" s="2398"/>
      <c r="BNT13" s="2398"/>
      <c r="BNU13" s="2398"/>
      <c r="BNV13" s="2398"/>
      <c r="BNW13" s="2398"/>
      <c r="BNX13" s="2398"/>
      <c r="BNY13" s="2398"/>
      <c r="BNZ13" s="2398"/>
      <c r="BOA13" s="2398"/>
      <c r="BOB13" s="2398"/>
      <c r="BOC13" s="2398"/>
      <c r="BOD13" s="2398"/>
      <c r="BOE13" s="2398"/>
      <c r="BOF13" s="2398"/>
      <c r="BOG13" s="2398"/>
      <c r="BOH13" s="2398"/>
      <c r="BOI13" s="2398"/>
      <c r="BOJ13" s="2398"/>
      <c r="BOK13" s="2398"/>
      <c r="BOL13" s="2398"/>
      <c r="BOM13" s="2398"/>
      <c r="BON13" s="2398"/>
      <c r="BOO13" s="2398"/>
      <c r="BOP13" s="2398"/>
      <c r="BOQ13" s="2398"/>
      <c r="BOR13" s="2398"/>
      <c r="BOS13" s="2398"/>
      <c r="BOT13" s="2398"/>
      <c r="BOU13" s="2398"/>
      <c r="BOV13" s="2398"/>
      <c r="BOW13" s="2398"/>
      <c r="BOX13" s="2398"/>
      <c r="BOY13" s="2398"/>
      <c r="BOZ13" s="2398"/>
      <c r="BPA13" s="2398"/>
      <c r="BPB13" s="2398"/>
      <c r="BPC13" s="2398"/>
      <c r="BPD13" s="2398"/>
      <c r="BPE13" s="2398"/>
      <c r="BPF13" s="2398"/>
      <c r="BPG13" s="2398"/>
      <c r="BPH13" s="2398"/>
      <c r="BPI13" s="2398"/>
      <c r="BPJ13" s="2398"/>
      <c r="BPK13" s="2398"/>
      <c r="BPL13" s="2398"/>
      <c r="BPM13" s="2398"/>
      <c r="BPN13" s="2398"/>
      <c r="BPO13" s="2398"/>
      <c r="BPP13" s="2398"/>
      <c r="BPQ13" s="2398"/>
      <c r="BPR13" s="2398"/>
      <c r="BPS13" s="2398"/>
      <c r="BPT13" s="2398"/>
      <c r="BPU13" s="2398"/>
      <c r="BPV13" s="2398"/>
      <c r="BPW13" s="2398"/>
      <c r="BPX13" s="2398"/>
      <c r="BPY13" s="2398"/>
      <c r="BPZ13" s="2398"/>
      <c r="BQA13" s="2398"/>
      <c r="BQB13" s="2398"/>
      <c r="BQC13" s="2398"/>
      <c r="BQD13" s="2398"/>
      <c r="BQE13" s="2398"/>
      <c r="BQF13" s="2398"/>
      <c r="BQG13" s="2398"/>
      <c r="BQH13" s="2398"/>
      <c r="BQI13" s="2398"/>
      <c r="BQJ13" s="2398"/>
      <c r="BQK13" s="2398"/>
      <c r="BQL13" s="2398"/>
      <c r="BQM13" s="2398"/>
      <c r="BQN13" s="2398"/>
      <c r="BQO13" s="2398"/>
      <c r="BQP13" s="2398"/>
      <c r="BQQ13" s="2398"/>
      <c r="BQR13" s="2398"/>
      <c r="BQS13" s="2398"/>
      <c r="BQT13" s="2398"/>
      <c r="BQU13" s="2398"/>
      <c r="BQV13" s="2398"/>
      <c r="BQW13" s="2398"/>
      <c r="BQX13" s="2398"/>
      <c r="BQY13" s="2398"/>
      <c r="BQZ13" s="2398"/>
      <c r="BRA13" s="2398"/>
      <c r="BRB13" s="2398"/>
      <c r="BRC13" s="2398"/>
      <c r="BRD13" s="2398"/>
      <c r="BRE13" s="2398"/>
      <c r="BRF13" s="2398"/>
      <c r="BRG13" s="2398"/>
      <c r="BRH13" s="2398"/>
      <c r="BRI13" s="2398"/>
      <c r="BRJ13" s="2398"/>
      <c r="BRK13" s="2398"/>
      <c r="BRL13" s="2398"/>
      <c r="BRM13" s="2398"/>
      <c r="BRN13" s="2398"/>
      <c r="BRO13" s="2398"/>
      <c r="BRP13" s="2398"/>
      <c r="BRQ13" s="2398"/>
      <c r="BRR13" s="2398"/>
      <c r="BRS13" s="2398"/>
      <c r="BRT13" s="2398"/>
      <c r="BRU13" s="2398"/>
      <c r="BRV13" s="2398"/>
      <c r="BRW13" s="2398"/>
      <c r="BRX13" s="2398"/>
      <c r="BRY13" s="2398"/>
      <c r="BRZ13" s="2398"/>
      <c r="BSA13" s="2398"/>
      <c r="BSB13" s="2398"/>
      <c r="BSC13" s="2398"/>
      <c r="BSD13" s="2398"/>
      <c r="BSE13" s="2398"/>
      <c r="BSF13" s="2398"/>
      <c r="BSG13" s="2398"/>
      <c r="BSH13" s="2398"/>
      <c r="BSI13" s="2398"/>
      <c r="BSJ13" s="2398"/>
      <c r="BSK13" s="2398"/>
      <c r="BSL13" s="2398"/>
      <c r="BSM13" s="2398"/>
      <c r="BSN13" s="2398"/>
      <c r="BSO13" s="2398"/>
      <c r="BSP13" s="2398"/>
      <c r="BSQ13" s="2398"/>
      <c r="BSR13" s="2398"/>
      <c r="BSS13" s="2398"/>
      <c r="BST13" s="2398"/>
      <c r="BSU13" s="2398"/>
      <c r="BSV13" s="2398"/>
      <c r="BSW13" s="2398"/>
      <c r="BSX13" s="2398"/>
      <c r="BSY13" s="2398"/>
      <c r="BSZ13" s="2398"/>
      <c r="BTA13" s="2398"/>
      <c r="BTB13" s="2398"/>
      <c r="BTC13" s="2398"/>
      <c r="BTD13" s="2398"/>
      <c r="BTE13" s="2398"/>
      <c r="BTF13" s="2398"/>
      <c r="BTG13" s="2398"/>
      <c r="BTH13" s="2398"/>
      <c r="BTI13" s="2398"/>
      <c r="BTJ13" s="2398"/>
      <c r="BTK13" s="2398"/>
      <c r="BTL13" s="2398"/>
      <c r="BTM13" s="2398"/>
      <c r="BTN13" s="2398"/>
      <c r="BTO13" s="2398"/>
      <c r="BTP13" s="2398"/>
      <c r="BTQ13" s="2398"/>
      <c r="BTR13" s="2398"/>
      <c r="BTS13" s="2398"/>
      <c r="BTT13" s="2398"/>
      <c r="BTU13" s="2398"/>
      <c r="BTV13" s="2398"/>
      <c r="BTW13" s="2398"/>
      <c r="BTX13" s="2398"/>
      <c r="BTY13" s="2398"/>
      <c r="BTZ13" s="2398"/>
      <c r="BUA13" s="2398"/>
      <c r="BUB13" s="2398"/>
      <c r="BUC13" s="2398"/>
      <c r="BUD13" s="2398"/>
      <c r="BUE13" s="2398"/>
      <c r="BUF13" s="2398"/>
      <c r="BUG13" s="2398"/>
      <c r="BUH13" s="2398"/>
      <c r="BUI13" s="2398"/>
      <c r="BUJ13" s="2398"/>
      <c r="BUK13" s="2398"/>
      <c r="BUL13" s="2398"/>
      <c r="BUM13" s="2398"/>
      <c r="BUN13" s="2398"/>
      <c r="BUO13" s="2398"/>
      <c r="BUP13" s="2398"/>
      <c r="BUQ13" s="2398"/>
      <c r="BUR13" s="2398"/>
      <c r="BUS13" s="2398"/>
      <c r="BUT13" s="2398"/>
      <c r="BUU13" s="2398"/>
      <c r="BUV13" s="2398"/>
      <c r="BUW13" s="2398"/>
      <c r="BUX13" s="2398"/>
      <c r="BUY13" s="2398"/>
      <c r="BUZ13" s="2398"/>
      <c r="BVA13" s="2398"/>
      <c r="BVB13" s="2398"/>
      <c r="BVC13" s="2398"/>
      <c r="BVD13" s="2398"/>
      <c r="BVE13" s="2398"/>
      <c r="BVF13" s="2398"/>
      <c r="BVG13" s="2398"/>
      <c r="BVH13" s="2398"/>
      <c r="BVI13" s="2398"/>
      <c r="BVJ13" s="2398"/>
      <c r="BVK13" s="2398"/>
      <c r="BVL13" s="2398"/>
      <c r="BVM13" s="2398"/>
      <c r="BVN13" s="2398"/>
      <c r="BVO13" s="2398"/>
      <c r="BVP13" s="2398"/>
      <c r="BVQ13" s="2398"/>
      <c r="BVR13" s="2398"/>
      <c r="BVS13" s="2398"/>
      <c r="BVT13" s="2398"/>
      <c r="BVU13" s="2398"/>
      <c r="BVV13" s="2398"/>
      <c r="BVW13" s="2398"/>
      <c r="BVX13" s="2398"/>
      <c r="BVY13" s="2398"/>
      <c r="BVZ13" s="2398"/>
      <c r="BWA13" s="2398"/>
      <c r="BWB13" s="2398"/>
      <c r="BWC13" s="2398"/>
      <c r="BWD13" s="2398"/>
      <c r="BWE13" s="2398"/>
      <c r="BWF13" s="2398"/>
      <c r="BWG13" s="2398"/>
      <c r="BWH13" s="2398"/>
      <c r="BWI13" s="2398"/>
      <c r="BWJ13" s="2398"/>
      <c r="BWK13" s="2398"/>
      <c r="BWL13" s="2398"/>
      <c r="BWM13" s="2398"/>
      <c r="BWN13" s="2398"/>
      <c r="BWO13" s="2398"/>
      <c r="BWP13" s="2398"/>
      <c r="BWQ13" s="2398"/>
      <c r="BWR13" s="2398"/>
      <c r="BWS13" s="2398"/>
      <c r="BWT13" s="2398"/>
      <c r="BWU13" s="2398"/>
      <c r="BWV13" s="2398"/>
      <c r="BWW13" s="2398"/>
      <c r="BWX13" s="2398"/>
      <c r="BWY13" s="2398"/>
      <c r="BWZ13" s="2398"/>
      <c r="BXA13" s="2398"/>
      <c r="BXB13" s="2398"/>
      <c r="BXC13" s="2398"/>
      <c r="BXD13" s="2398"/>
      <c r="BXE13" s="2398"/>
      <c r="BXF13" s="2398"/>
      <c r="BXG13" s="2398"/>
      <c r="BXH13" s="2398"/>
      <c r="BXI13" s="2398"/>
      <c r="BXJ13" s="2398"/>
      <c r="BXK13" s="2398"/>
      <c r="BXL13" s="2398"/>
      <c r="BXM13" s="2398"/>
      <c r="BXN13" s="2398"/>
      <c r="BXO13" s="2398"/>
      <c r="BXP13" s="2398"/>
      <c r="BXQ13" s="2398"/>
      <c r="BXR13" s="2398"/>
      <c r="BXS13" s="2398"/>
      <c r="BXT13" s="2398"/>
      <c r="BXU13" s="2398"/>
      <c r="BXV13" s="2398"/>
      <c r="BXW13" s="2398"/>
      <c r="BXX13" s="2398"/>
      <c r="BXY13" s="2398"/>
      <c r="BXZ13" s="2398"/>
      <c r="BYA13" s="2398"/>
      <c r="BYB13" s="2398"/>
      <c r="BYC13" s="2398"/>
      <c r="BYD13" s="2398"/>
      <c r="BYE13" s="2398"/>
      <c r="BYF13" s="2398"/>
      <c r="BYG13" s="2398"/>
      <c r="BYH13" s="2398"/>
      <c r="BYI13" s="2398"/>
      <c r="BYJ13" s="2398"/>
      <c r="BYK13" s="2398"/>
      <c r="BYL13" s="2398"/>
      <c r="BYM13" s="2398"/>
      <c r="BYN13" s="2398"/>
      <c r="BYO13" s="2398"/>
      <c r="BYP13" s="2398"/>
      <c r="BYQ13" s="2398"/>
      <c r="BYR13" s="2398"/>
      <c r="BYS13" s="2398"/>
      <c r="BYT13" s="2398"/>
      <c r="BYU13" s="2398"/>
      <c r="BYV13" s="2398"/>
      <c r="BYW13" s="2398"/>
      <c r="BYX13" s="2398"/>
      <c r="BYY13" s="2398"/>
      <c r="BYZ13" s="2398"/>
      <c r="BZA13" s="2398"/>
      <c r="BZB13" s="2398"/>
      <c r="BZC13" s="2398"/>
      <c r="BZD13" s="2398"/>
      <c r="BZE13" s="2398"/>
      <c r="BZF13" s="2398"/>
      <c r="BZG13" s="2398"/>
      <c r="BZH13" s="2398"/>
      <c r="BZI13" s="2398"/>
      <c r="BZJ13" s="2398"/>
      <c r="BZK13" s="2398"/>
      <c r="BZL13" s="2398"/>
      <c r="BZM13" s="2398"/>
      <c r="BZN13" s="2398"/>
      <c r="BZO13" s="2398"/>
      <c r="BZP13" s="2398"/>
      <c r="BZQ13" s="2398"/>
      <c r="BZR13" s="2398"/>
      <c r="BZS13" s="2398"/>
      <c r="BZT13" s="2398"/>
      <c r="BZU13" s="2398"/>
      <c r="BZV13" s="2398"/>
      <c r="BZW13" s="2398"/>
      <c r="BZX13" s="2398"/>
      <c r="BZY13" s="2398"/>
      <c r="BZZ13" s="2398"/>
      <c r="CAA13" s="2398"/>
      <c r="CAB13" s="2398"/>
      <c r="CAC13" s="2398"/>
      <c r="CAD13" s="2398"/>
      <c r="CAE13" s="2398"/>
      <c r="CAF13" s="2398"/>
      <c r="CAG13" s="2398"/>
      <c r="CAH13" s="2398"/>
      <c r="CAI13" s="2398"/>
      <c r="CAJ13" s="2398"/>
      <c r="CAK13" s="2398"/>
      <c r="CAL13" s="2398"/>
      <c r="CAM13" s="2398"/>
      <c r="CAN13" s="2398"/>
      <c r="CAO13" s="2398"/>
      <c r="CAP13" s="2398"/>
      <c r="CAQ13" s="2398"/>
      <c r="CAR13" s="2398"/>
      <c r="CAS13" s="2398"/>
      <c r="CAT13" s="2398"/>
      <c r="CAU13" s="2398"/>
      <c r="CAV13" s="2398"/>
      <c r="CAW13" s="2398"/>
      <c r="CAX13" s="2398"/>
      <c r="CAY13" s="2398"/>
      <c r="CAZ13" s="2398"/>
      <c r="CBA13" s="2398"/>
      <c r="CBB13" s="2398"/>
      <c r="CBC13" s="2398"/>
      <c r="CBD13" s="2398"/>
      <c r="CBE13" s="2398"/>
      <c r="CBF13" s="2398"/>
      <c r="CBG13" s="2398"/>
      <c r="CBH13" s="2398"/>
      <c r="CBI13" s="2398"/>
      <c r="CBJ13" s="2398"/>
      <c r="CBK13" s="2398"/>
      <c r="CBL13" s="2398"/>
      <c r="CBM13" s="2398"/>
      <c r="CBN13" s="2398"/>
      <c r="CBO13" s="2398"/>
      <c r="CBP13" s="2398"/>
      <c r="CBQ13" s="2398"/>
      <c r="CBR13" s="2398"/>
      <c r="CBS13" s="2398"/>
      <c r="CBT13" s="2398"/>
      <c r="CBU13" s="2398"/>
      <c r="CBV13" s="2398"/>
      <c r="CBW13" s="2398"/>
      <c r="CBX13" s="2398"/>
      <c r="CBY13" s="2398"/>
      <c r="CBZ13" s="2398"/>
      <c r="CCA13" s="2398"/>
      <c r="CCB13" s="2398"/>
      <c r="CCC13" s="2398"/>
      <c r="CCD13" s="2398"/>
      <c r="CCE13" s="2398"/>
      <c r="CCF13" s="2398"/>
      <c r="CCG13" s="2398"/>
      <c r="CCH13" s="2398"/>
      <c r="CCI13" s="2398"/>
      <c r="CCJ13" s="2398"/>
      <c r="CCK13" s="2398"/>
      <c r="CCL13" s="2398"/>
      <c r="CCM13" s="2398"/>
      <c r="CCN13" s="2398"/>
      <c r="CCO13" s="2398"/>
      <c r="CCP13" s="2398"/>
      <c r="CCQ13" s="2398"/>
      <c r="CCR13" s="2398"/>
      <c r="CCS13" s="2398"/>
      <c r="CCT13" s="2398"/>
      <c r="CCU13" s="2398"/>
      <c r="CCV13" s="2398"/>
      <c r="CCW13" s="2398"/>
      <c r="CCX13" s="2398"/>
      <c r="CCY13" s="2398"/>
      <c r="CCZ13" s="2398"/>
      <c r="CDA13" s="2398"/>
      <c r="CDB13" s="2398"/>
      <c r="CDC13" s="2398"/>
      <c r="CDD13" s="2398"/>
      <c r="CDE13" s="2398"/>
      <c r="CDF13" s="2398"/>
      <c r="CDG13" s="2398"/>
      <c r="CDH13" s="2398"/>
      <c r="CDI13" s="2398"/>
      <c r="CDJ13" s="2398"/>
      <c r="CDK13" s="2398"/>
      <c r="CDL13" s="2398"/>
      <c r="CDM13" s="2398"/>
      <c r="CDN13" s="2398"/>
      <c r="CDO13" s="2398"/>
      <c r="CDP13" s="2398"/>
      <c r="CDQ13" s="2398"/>
      <c r="CDR13" s="2398"/>
      <c r="CDS13" s="2398"/>
      <c r="CDT13" s="2398"/>
      <c r="CDU13" s="2398"/>
      <c r="CDV13" s="2398"/>
      <c r="CDW13" s="2398"/>
      <c r="CDX13" s="2398"/>
      <c r="CDY13" s="2398"/>
      <c r="CDZ13" s="2398"/>
      <c r="CEA13" s="2398"/>
      <c r="CEB13" s="2398"/>
      <c r="CEC13" s="2398"/>
      <c r="CED13" s="2398"/>
      <c r="CEE13" s="2398"/>
      <c r="CEF13" s="2398"/>
      <c r="CEG13" s="2398"/>
      <c r="CEH13" s="2398"/>
      <c r="CEI13" s="2398"/>
      <c r="CEJ13" s="2398"/>
      <c r="CEK13" s="2398"/>
      <c r="CEL13" s="2398"/>
      <c r="CEM13" s="2398"/>
      <c r="CEN13" s="2398"/>
      <c r="CEO13" s="2398"/>
      <c r="CEP13" s="2398"/>
      <c r="CEQ13" s="2398"/>
      <c r="CER13" s="2398"/>
      <c r="CES13" s="2398"/>
      <c r="CET13" s="2398"/>
      <c r="CEU13" s="2398"/>
      <c r="CEV13" s="2398"/>
      <c r="CEW13" s="2398"/>
      <c r="CEX13" s="2398"/>
      <c r="CEY13" s="2398"/>
      <c r="CEZ13" s="2398"/>
      <c r="CFA13" s="2398"/>
      <c r="CFB13" s="2398"/>
      <c r="CFC13" s="2398"/>
      <c r="CFD13" s="2398"/>
      <c r="CFE13" s="2398"/>
      <c r="CFF13" s="2398"/>
      <c r="CFG13" s="2398"/>
      <c r="CFH13" s="2398"/>
      <c r="CFI13" s="2398"/>
      <c r="CFJ13" s="2398"/>
      <c r="CFK13" s="2398"/>
      <c r="CFL13" s="2398"/>
      <c r="CFM13" s="2398"/>
      <c r="CFN13" s="2398"/>
      <c r="CFO13" s="2398"/>
      <c r="CFP13" s="2398"/>
      <c r="CFQ13" s="2398"/>
      <c r="CFR13" s="2398"/>
      <c r="CFS13" s="2398"/>
      <c r="CFT13" s="2398"/>
      <c r="CFU13" s="2398"/>
      <c r="CFV13" s="2398"/>
      <c r="CFW13" s="2398"/>
      <c r="CFX13" s="2398"/>
      <c r="CFY13" s="2398"/>
      <c r="CFZ13" s="2398"/>
      <c r="CGA13" s="2398"/>
      <c r="CGB13" s="2398"/>
      <c r="CGC13" s="2398"/>
      <c r="CGD13" s="2398"/>
      <c r="CGE13" s="2398"/>
      <c r="CGF13" s="2398"/>
      <c r="CGG13" s="2398"/>
      <c r="CGH13" s="2398"/>
      <c r="CGI13" s="2398"/>
      <c r="CGJ13" s="2398"/>
      <c r="CGK13" s="2398"/>
      <c r="CGL13" s="2398"/>
      <c r="CGM13" s="2398"/>
      <c r="CGN13" s="2398"/>
      <c r="CGO13" s="2398"/>
      <c r="CGP13" s="2398"/>
      <c r="CGQ13" s="2398"/>
      <c r="CGR13" s="2398"/>
      <c r="CGS13" s="2398"/>
      <c r="CGT13" s="2398"/>
      <c r="CGU13" s="2398"/>
      <c r="CGV13" s="2398"/>
      <c r="CGW13" s="2398"/>
      <c r="CGX13" s="2398"/>
      <c r="CGY13" s="2398"/>
      <c r="CGZ13" s="2398"/>
      <c r="CHA13" s="2398"/>
      <c r="CHB13" s="2398"/>
      <c r="CHC13" s="2398"/>
      <c r="CHD13" s="2398"/>
      <c r="CHE13" s="2398"/>
      <c r="CHF13" s="2398"/>
      <c r="CHG13" s="2398"/>
      <c r="CHH13" s="2398"/>
      <c r="CHI13" s="2398"/>
      <c r="CHJ13" s="2398"/>
      <c r="CHK13" s="2398"/>
      <c r="CHL13" s="2398"/>
      <c r="CHM13" s="2398"/>
      <c r="CHN13" s="2398"/>
      <c r="CHO13" s="2398"/>
      <c r="CHP13" s="2398"/>
      <c r="CHQ13" s="2398"/>
      <c r="CHR13" s="2398"/>
      <c r="CHS13" s="2398"/>
      <c r="CHT13" s="2398"/>
      <c r="CHU13" s="2398"/>
      <c r="CHV13" s="2398"/>
      <c r="CHW13" s="2398"/>
      <c r="CHX13" s="2398"/>
      <c r="CHY13" s="2398"/>
      <c r="CHZ13" s="2398"/>
      <c r="CIA13" s="2398"/>
      <c r="CIB13" s="2398"/>
      <c r="CIC13" s="2398"/>
      <c r="CID13" s="2398"/>
      <c r="CIE13" s="2398"/>
      <c r="CIF13" s="2398"/>
      <c r="CIG13" s="2398"/>
      <c r="CIH13" s="2398"/>
      <c r="CII13" s="2398"/>
      <c r="CIJ13" s="2398"/>
      <c r="CIK13" s="2398"/>
      <c r="CIL13" s="2398"/>
      <c r="CIM13" s="2398"/>
      <c r="CIN13" s="2398"/>
      <c r="CIO13" s="2398"/>
      <c r="CIP13" s="2398"/>
      <c r="CIQ13" s="2398"/>
      <c r="CIR13" s="2398"/>
      <c r="CIS13" s="2398"/>
      <c r="CIT13" s="2398"/>
      <c r="CIU13" s="2398"/>
      <c r="CIV13" s="2398"/>
      <c r="CIW13" s="2398"/>
      <c r="CIX13" s="2398"/>
      <c r="CIY13" s="2398"/>
      <c r="CIZ13" s="2398"/>
      <c r="CJA13" s="2398"/>
      <c r="CJB13" s="2398"/>
      <c r="CJC13" s="2398"/>
      <c r="CJD13" s="2398"/>
      <c r="CJE13" s="2398"/>
      <c r="CJF13" s="2398"/>
      <c r="CJG13" s="2398"/>
      <c r="CJH13" s="2398"/>
      <c r="CJI13" s="2398"/>
      <c r="CJJ13" s="2398"/>
      <c r="CJK13" s="2398"/>
      <c r="CJL13" s="2398"/>
      <c r="CJM13" s="2398"/>
      <c r="CJN13" s="2398"/>
      <c r="CJO13" s="2398"/>
      <c r="CJP13" s="2398"/>
      <c r="CJQ13" s="2398"/>
      <c r="CJR13" s="2398"/>
      <c r="CJS13" s="2398"/>
      <c r="CJT13" s="2398"/>
      <c r="CJU13" s="2398"/>
      <c r="CJV13" s="2398"/>
      <c r="CJW13" s="2398"/>
      <c r="CJX13" s="2398"/>
      <c r="CJY13" s="2398"/>
      <c r="CJZ13" s="2398"/>
      <c r="CKA13" s="2398"/>
      <c r="CKB13" s="2398"/>
      <c r="CKC13" s="2398"/>
      <c r="CKD13" s="2398"/>
      <c r="CKE13" s="2398"/>
      <c r="CKF13" s="2398"/>
      <c r="CKG13" s="2398"/>
      <c r="CKH13" s="2398"/>
      <c r="CKI13" s="2398"/>
      <c r="CKJ13" s="2398"/>
      <c r="CKK13" s="2398"/>
      <c r="CKL13" s="2398"/>
      <c r="CKM13" s="2398"/>
      <c r="CKN13" s="2398"/>
      <c r="CKO13" s="2398"/>
      <c r="CKP13" s="2398"/>
      <c r="CKQ13" s="2398"/>
      <c r="CKR13" s="2398"/>
      <c r="CKS13" s="2398"/>
      <c r="CKT13" s="2398"/>
      <c r="CKU13" s="2398"/>
      <c r="CKV13" s="2398"/>
      <c r="CKW13" s="2398"/>
      <c r="CKX13" s="2398"/>
      <c r="CKY13" s="2398"/>
      <c r="CKZ13" s="2398"/>
      <c r="CLA13" s="2398"/>
      <c r="CLB13" s="2398"/>
      <c r="CLC13" s="2398"/>
      <c r="CLD13" s="2398"/>
      <c r="CLE13" s="2398"/>
      <c r="CLF13" s="2398"/>
      <c r="CLG13" s="2398"/>
      <c r="CLH13" s="2398"/>
      <c r="CLI13" s="2398"/>
      <c r="CLJ13" s="2398"/>
      <c r="CLK13" s="2398"/>
      <c r="CLL13" s="2398"/>
      <c r="CLM13" s="2398"/>
      <c r="CLN13" s="2398"/>
      <c r="CLO13" s="2398"/>
      <c r="CLP13" s="2398"/>
      <c r="CLQ13" s="2398"/>
      <c r="CLR13" s="2398"/>
      <c r="CLS13" s="2398"/>
      <c r="CLT13" s="2398"/>
      <c r="CLU13" s="2398"/>
      <c r="CLV13" s="2398"/>
      <c r="CLW13" s="2398"/>
      <c r="CLX13" s="2398"/>
      <c r="CLY13" s="2398"/>
      <c r="CLZ13" s="2398"/>
      <c r="CMA13" s="2398"/>
      <c r="CMB13" s="2398"/>
      <c r="CMC13" s="2398"/>
      <c r="CMD13" s="2398"/>
      <c r="CME13" s="2398"/>
      <c r="CMF13" s="2398"/>
      <c r="CMG13" s="2398"/>
      <c r="CMH13" s="2398"/>
      <c r="CMI13" s="2398"/>
      <c r="CMJ13" s="2398"/>
      <c r="CMK13" s="2398"/>
      <c r="CML13" s="2398"/>
      <c r="CMM13" s="2398"/>
      <c r="CMN13" s="2398"/>
      <c r="CMO13" s="2398"/>
      <c r="CMP13" s="2398"/>
      <c r="CMQ13" s="2398"/>
      <c r="CMR13" s="2398"/>
      <c r="CMS13" s="2398"/>
      <c r="CMT13" s="2398"/>
      <c r="CMU13" s="2398"/>
      <c r="CMV13" s="2398"/>
      <c r="CMW13" s="2398"/>
      <c r="CMX13" s="2398"/>
      <c r="CMY13" s="2398"/>
      <c r="CMZ13" s="2398"/>
      <c r="CNA13" s="2398"/>
      <c r="CNB13" s="2398"/>
      <c r="CNC13" s="2398"/>
      <c r="CND13" s="2398"/>
      <c r="CNE13" s="2398"/>
      <c r="CNF13" s="2398"/>
      <c r="CNG13" s="2398"/>
      <c r="CNH13" s="2398"/>
      <c r="CNI13" s="2398"/>
      <c r="CNJ13" s="2398"/>
      <c r="CNK13" s="2398"/>
      <c r="CNL13" s="2398"/>
      <c r="CNM13" s="2398"/>
      <c r="CNN13" s="2398"/>
      <c r="CNO13" s="2398"/>
      <c r="CNP13" s="2398"/>
      <c r="CNQ13" s="2398"/>
      <c r="CNR13" s="2398"/>
      <c r="CNS13" s="2398"/>
      <c r="CNT13" s="2398"/>
      <c r="CNU13" s="2398"/>
      <c r="CNV13" s="2398"/>
      <c r="CNW13" s="2398"/>
      <c r="CNX13" s="2398"/>
      <c r="CNY13" s="2398"/>
      <c r="CNZ13" s="2398"/>
      <c r="COA13" s="2398"/>
      <c r="COB13" s="2398"/>
      <c r="COC13" s="2398"/>
      <c r="COD13" s="2398"/>
      <c r="COE13" s="2398"/>
      <c r="COF13" s="2398"/>
      <c r="COG13" s="2398"/>
      <c r="COH13" s="2398"/>
      <c r="COI13" s="2398"/>
      <c r="COJ13" s="2398"/>
      <c r="COK13" s="2398"/>
      <c r="COL13" s="2398"/>
      <c r="COM13" s="2398"/>
      <c r="CON13" s="2398"/>
      <c r="COO13" s="2398"/>
      <c r="COP13" s="2398"/>
      <c r="COQ13" s="2398"/>
      <c r="COR13" s="2398"/>
      <c r="COS13" s="2398"/>
      <c r="COT13" s="2398"/>
      <c r="COU13" s="2398"/>
      <c r="COV13" s="2398"/>
      <c r="COW13" s="2398"/>
      <c r="COX13" s="2398"/>
      <c r="COY13" s="2398"/>
      <c r="COZ13" s="2398"/>
      <c r="CPA13" s="2398"/>
      <c r="CPB13" s="2398"/>
      <c r="CPC13" s="2398"/>
      <c r="CPD13" s="2398"/>
      <c r="CPE13" s="2398"/>
      <c r="CPF13" s="2398"/>
      <c r="CPG13" s="2398"/>
      <c r="CPH13" s="2398"/>
      <c r="CPI13" s="2398"/>
      <c r="CPJ13" s="2398"/>
      <c r="CPK13" s="2398"/>
      <c r="CPL13" s="2398"/>
      <c r="CPM13" s="2398"/>
      <c r="CPN13" s="2398"/>
      <c r="CPO13" s="2398"/>
      <c r="CPP13" s="2398"/>
      <c r="CPQ13" s="2398"/>
      <c r="CPR13" s="2398"/>
      <c r="CPS13" s="2398"/>
      <c r="CPT13" s="2398"/>
      <c r="CPU13" s="2398"/>
      <c r="CPV13" s="2398"/>
      <c r="CPW13" s="2398"/>
      <c r="CPX13" s="2398"/>
      <c r="CPY13" s="2398"/>
      <c r="CPZ13" s="2398"/>
      <c r="CQA13" s="2398"/>
      <c r="CQB13" s="2398"/>
      <c r="CQC13" s="2398"/>
      <c r="CQD13" s="2398"/>
      <c r="CQE13" s="2398"/>
      <c r="CQF13" s="2398"/>
      <c r="CQG13" s="2398"/>
      <c r="CQH13" s="2398"/>
      <c r="CQI13" s="2398"/>
      <c r="CQJ13" s="2398"/>
      <c r="CQK13" s="2398"/>
      <c r="CQL13" s="2398"/>
      <c r="CQM13" s="2398"/>
      <c r="CQN13" s="2398"/>
      <c r="CQO13" s="2398"/>
      <c r="CQP13" s="2398"/>
      <c r="CQQ13" s="2398"/>
      <c r="CQR13" s="2398"/>
      <c r="CQS13" s="2398"/>
      <c r="CQT13" s="2398"/>
      <c r="CQU13" s="2398"/>
      <c r="CQV13" s="2398"/>
      <c r="CQW13" s="2398"/>
      <c r="CQX13" s="2398"/>
      <c r="CQY13" s="2398"/>
      <c r="CQZ13" s="2398"/>
      <c r="CRA13" s="2398"/>
      <c r="CRB13" s="2398"/>
      <c r="CRC13" s="2398"/>
      <c r="CRD13" s="2398"/>
      <c r="CRE13" s="2398"/>
      <c r="CRF13" s="2398"/>
      <c r="CRG13" s="2398"/>
      <c r="CRH13" s="2398"/>
      <c r="CRI13" s="2398"/>
      <c r="CRJ13" s="2398"/>
      <c r="CRK13" s="2398"/>
      <c r="CRL13" s="2398"/>
      <c r="CRM13" s="2398"/>
      <c r="CRN13" s="2398"/>
      <c r="CRO13" s="2398"/>
      <c r="CRP13" s="2398"/>
      <c r="CRQ13" s="2398"/>
      <c r="CRR13" s="2398"/>
      <c r="CRS13" s="2398"/>
      <c r="CRT13" s="2398"/>
      <c r="CRU13" s="2398"/>
      <c r="CRV13" s="2398"/>
      <c r="CRW13" s="2398"/>
      <c r="CRX13" s="2398"/>
      <c r="CRY13" s="2398"/>
      <c r="CRZ13" s="2398"/>
      <c r="CSA13" s="2398"/>
      <c r="CSB13" s="2398"/>
      <c r="CSC13" s="2398"/>
      <c r="CSD13" s="2398"/>
      <c r="CSE13" s="2398"/>
      <c r="CSF13" s="2398"/>
      <c r="CSG13" s="2398"/>
      <c r="CSH13" s="2398"/>
      <c r="CSI13" s="2398"/>
      <c r="CSJ13" s="2398"/>
      <c r="CSK13" s="2398"/>
      <c r="CSL13" s="2398"/>
      <c r="CSM13" s="2398"/>
      <c r="CSN13" s="2398"/>
      <c r="CSO13" s="2398"/>
      <c r="CSP13" s="2398"/>
      <c r="CSQ13" s="2398"/>
      <c r="CSR13" s="2398"/>
      <c r="CSS13" s="2398"/>
      <c r="CST13" s="2398"/>
      <c r="CSU13" s="2398"/>
      <c r="CSV13" s="2398"/>
      <c r="CSW13" s="2398"/>
      <c r="CSX13" s="2398"/>
      <c r="CSY13" s="2398"/>
      <c r="CSZ13" s="2398"/>
      <c r="CTA13" s="2398"/>
      <c r="CTB13" s="2398"/>
      <c r="CTC13" s="2398"/>
      <c r="CTD13" s="2398"/>
      <c r="CTE13" s="2398"/>
      <c r="CTF13" s="2398"/>
      <c r="CTG13" s="2398"/>
      <c r="CTH13" s="2398"/>
      <c r="CTI13" s="2398"/>
      <c r="CTJ13" s="2398"/>
      <c r="CTK13" s="2398"/>
      <c r="CTL13" s="2398"/>
      <c r="CTM13" s="2398"/>
      <c r="CTN13" s="2398"/>
      <c r="CTO13" s="2398"/>
      <c r="CTP13" s="2398"/>
      <c r="CTQ13" s="2398"/>
      <c r="CTR13" s="2398"/>
      <c r="CTS13" s="2398"/>
      <c r="CTT13" s="2398"/>
      <c r="CTU13" s="2398"/>
      <c r="CTV13" s="2398"/>
      <c r="CTW13" s="2398"/>
      <c r="CTX13" s="2398"/>
      <c r="CTY13" s="2398"/>
      <c r="CTZ13" s="2398"/>
      <c r="CUA13" s="2398"/>
      <c r="CUB13" s="2398"/>
      <c r="CUC13" s="2398"/>
      <c r="CUD13" s="2398"/>
      <c r="CUE13" s="2398"/>
      <c r="CUF13" s="2398"/>
      <c r="CUG13" s="2398"/>
      <c r="CUH13" s="2398"/>
      <c r="CUI13" s="2398"/>
      <c r="CUJ13" s="2398"/>
      <c r="CUK13" s="2398"/>
      <c r="CUL13" s="2398"/>
      <c r="CUM13" s="2398"/>
      <c r="CUN13" s="2398"/>
      <c r="CUO13" s="2398"/>
      <c r="CUP13" s="2398"/>
      <c r="CUQ13" s="2398"/>
      <c r="CUR13" s="2398"/>
      <c r="CUS13" s="2398"/>
      <c r="CUT13" s="2398"/>
      <c r="CUU13" s="2398"/>
      <c r="CUV13" s="2398"/>
      <c r="CUW13" s="2398"/>
      <c r="CUX13" s="2398"/>
      <c r="CUY13" s="2398"/>
      <c r="CUZ13" s="2398"/>
      <c r="CVA13" s="2398"/>
      <c r="CVB13" s="2398"/>
      <c r="CVC13" s="2398"/>
      <c r="CVD13" s="2398"/>
      <c r="CVE13" s="2398"/>
      <c r="CVF13" s="2398"/>
      <c r="CVG13" s="2398"/>
      <c r="CVH13" s="2398"/>
      <c r="CVI13" s="2398"/>
      <c r="CVJ13" s="2398"/>
      <c r="CVK13" s="2398"/>
      <c r="CVL13" s="2398"/>
      <c r="CVM13" s="2398"/>
      <c r="CVN13" s="2398"/>
      <c r="CVO13" s="2398"/>
      <c r="CVP13" s="2398"/>
      <c r="CVQ13" s="2398"/>
      <c r="CVR13" s="2398"/>
      <c r="CVS13" s="2398"/>
      <c r="CVT13" s="2398"/>
      <c r="CVU13" s="2398"/>
      <c r="CVV13" s="2398"/>
      <c r="CVW13" s="2398"/>
      <c r="CVX13" s="2398"/>
      <c r="CVY13" s="2398"/>
      <c r="CVZ13" s="2398"/>
      <c r="CWA13" s="2398"/>
      <c r="CWB13" s="2398"/>
      <c r="CWC13" s="2398"/>
      <c r="CWD13" s="2398"/>
      <c r="CWE13" s="2398"/>
      <c r="CWF13" s="2398"/>
      <c r="CWG13" s="2398"/>
      <c r="CWH13" s="2398"/>
      <c r="CWI13" s="2398"/>
      <c r="CWJ13" s="2398"/>
      <c r="CWK13" s="2398"/>
      <c r="CWL13" s="2398"/>
      <c r="CWM13" s="2398"/>
      <c r="CWN13" s="2398"/>
      <c r="CWO13" s="2398"/>
      <c r="CWP13" s="2398"/>
      <c r="CWQ13" s="2398"/>
      <c r="CWR13" s="2398"/>
      <c r="CWS13" s="2398"/>
      <c r="CWT13" s="2398"/>
      <c r="CWU13" s="2398"/>
      <c r="CWV13" s="2398"/>
      <c r="CWW13" s="2398"/>
      <c r="CWX13" s="2398"/>
      <c r="CWY13" s="2398"/>
      <c r="CWZ13" s="2398"/>
      <c r="CXA13" s="2398"/>
      <c r="CXB13" s="2398"/>
      <c r="CXC13" s="2398"/>
      <c r="CXD13" s="2398"/>
      <c r="CXE13" s="2398"/>
      <c r="CXF13" s="2398"/>
      <c r="CXG13" s="2398"/>
      <c r="CXH13" s="2398"/>
      <c r="CXI13" s="2398"/>
      <c r="CXJ13" s="2398"/>
      <c r="CXK13" s="2398"/>
      <c r="CXL13" s="2398"/>
      <c r="CXM13" s="2398"/>
      <c r="CXN13" s="2398"/>
      <c r="CXO13" s="2398"/>
      <c r="CXP13" s="2398"/>
      <c r="CXQ13" s="2398"/>
      <c r="CXR13" s="2398"/>
      <c r="CXS13" s="2398"/>
      <c r="CXT13" s="2398"/>
      <c r="CXU13" s="2398"/>
      <c r="CXV13" s="2398"/>
      <c r="CXW13" s="2398"/>
      <c r="CXX13" s="2398"/>
      <c r="CXY13" s="2398"/>
      <c r="CXZ13" s="2398"/>
      <c r="CYA13" s="2398"/>
      <c r="CYB13" s="2398"/>
      <c r="CYC13" s="2398"/>
      <c r="CYD13" s="2398"/>
      <c r="CYE13" s="2398"/>
      <c r="CYF13" s="2398"/>
      <c r="CYG13" s="2398"/>
      <c r="CYH13" s="2398"/>
      <c r="CYI13" s="2398"/>
      <c r="CYJ13" s="2398"/>
      <c r="CYK13" s="2398"/>
      <c r="CYL13" s="2398"/>
      <c r="CYM13" s="2398"/>
      <c r="CYN13" s="2398"/>
      <c r="CYO13" s="2398"/>
      <c r="CYP13" s="2398"/>
      <c r="CYQ13" s="2398"/>
      <c r="CYR13" s="2398"/>
      <c r="CYS13" s="2398"/>
      <c r="CYT13" s="2398"/>
      <c r="CYU13" s="2398"/>
      <c r="CYV13" s="2398"/>
      <c r="CYW13" s="2398"/>
      <c r="CYX13" s="2398"/>
      <c r="CYY13" s="2398"/>
      <c r="CYZ13" s="2398"/>
      <c r="CZA13" s="2398"/>
      <c r="CZB13" s="2398"/>
      <c r="CZC13" s="2398"/>
      <c r="CZD13" s="2398"/>
      <c r="CZE13" s="2398"/>
      <c r="CZF13" s="2398"/>
      <c r="CZG13" s="2398"/>
      <c r="CZH13" s="2398"/>
      <c r="CZI13" s="2398"/>
      <c r="CZJ13" s="2398"/>
      <c r="CZK13" s="2398"/>
      <c r="CZL13" s="2398"/>
      <c r="CZM13" s="2398"/>
      <c r="CZN13" s="2398"/>
      <c r="CZO13" s="2398"/>
      <c r="CZP13" s="2398"/>
      <c r="CZQ13" s="2398"/>
      <c r="CZR13" s="2398"/>
      <c r="CZS13" s="2398"/>
      <c r="CZT13" s="2398"/>
      <c r="CZU13" s="2398"/>
      <c r="CZV13" s="2398"/>
      <c r="CZW13" s="2398"/>
      <c r="CZX13" s="2398"/>
      <c r="CZY13" s="2398"/>
      <c r="CZZ13" s="2398"/>
      <c r="DAA13" s="2398"/>
      <c r="DAB13" s="2398"/>
      <c r="DAC13" s="2398"/>
      <c r="DAD13" s="2398"/>
      <c r="DAE13" s="2398"/>
      <c r="DAF13" s="2398"/>
      <c r="DAG13" s="2398"/>
      <c r="DAH13" s="2398"/>
      <c r="DAI13" s="2398"/>
      <c r="DAJ13" s="2398"/>
      <c r="DAK13" s="2398"/>
      <c r="DAL13" s="2398"/>
      <c r="DAM13" s="2398"/>
      <c r="DAN13" s="2398"/>
      <c r="DAO13" s="2398"/>
      <c r="DAP13" s="2398"/>
      <c r="DAQ13" s="2398"/>
      <c r="DAR13" s="2398"/>
      <c r="DAS13" s="2398"/>
      <c r="DAT13" s="2398"/>
      <c r="DAU13" s="2398"/>
      <c r="DAV13" s="2398"/>
      <c r="DAW13" s="2398"/>
      <c r="DAX13" s="2398"/>
      <c r="DAY13" s="2398"/>
      <c r="DAZ13" s="2398"/>
      <c r="DBA13" s="2398"/>
      <c r="DBB13" s="2398"/>
      <c r="DBC13" s="2398"/>
      <c r="DBD13" s="2398"/>
      <c r="DBE13" s="2398"/>
      <c r="DBF13" s="2398"/>
      <c r="DBG13" s="2398"/>
      <c r="DBH13" s="2398"/>
      <c r="DBI13" s="2398"/>
      <c r="DBJ13" s="2398"/>
      <c r="DBK13" s="2398"/>
      <c r="DBL13" s="2398"/>
      <c r="DBM13" s="2398"/>
      <c r="DBN13" s="2398"/>
      <c r="DBO13" s="2398"/>
      <c r="DBP13" s="2398"/>
      <c r="DBQ13" s="2398"/>
      <c r="DBR13" s="2398"/>
      <c r="DBS13" s="2398"/>
      <c r="DBT13" s="2398"/>
      <c r="DBU13" s="2398"/>
      <c r="DBV13" s="2398"/>
      <c r="DBW13" s="2398"/>
      <c r="DBX13" s="2398"/>
      <c r="DBY13" s="2398"/>
      <c r="DBZ13" s="2398"/>
      <c r="DCA13" s="2398"/>
      <c r="DCB13" s="2398"/>
      <c r="DCC13" s="2398"/>
      <c r="DCD13" s="2398"/>
      <c r="DCE13" s="2398"/>
      <c r="DCF13" s="2398"/>
      <c r="DCG13" s="2398"/>
      <c r="DCH13" s="2398"/>
      <c r="DCI13" s="2398"/>
      <c r="DCJ13" s="2398"/>
      <c r="DCK13" s="2398"/>
      <c r="DCL13" s="2398"/>
      <c r="DCM13" s="2398"/>
      <c r="DCN13" s="2398"/>
      <c r="DCO13" s="2398"/>
      <c r="DCP13" s="2398"/>
      <c r="DCQ13" s="2398"/>
      <c r="DCR13" s="2398"/>
      <c r="DCS13" s="2398"/>
      <c r="DCT13" s="2398"/>
      <c r="DCU13" s="2398"/>
      <c r="DCV13" s="2398"/>
      <c r="DCW13" s="2398"/>
      <c r="DCX13" s="2398"/>
      <c r="DCY13" s="2398"/>
      <c r="DCZ13" s="2398"/>
      <c r="DDA13" s="2398"/>
      <c r="DDB13" s="2398"/>
      <c r="DDC13" s="2398"/>
      <c r="DDD13" s="2398"/>
      <c r="DDE13" s="2398"/>
      <c r="DDF13" s="2398"/>
      <c r="DDG13" s="2398"/>
      <c r="DDH13" s="2398"/>
      <c r="DDI13" s="2398"/>
      <c r="DDJ13" s="2398"/>
      <c r="DDK13" s="2398"/>
      <c r="DDL13" s="2398"/>
      <c r="DDM13" s="2398"/>
      <c r="DDN13" s="2398"/>
      <c r="DDO13" s="2398"/>
      <c r="DDP13" s="2398"/>
      <c r="DDQ13" s="2398"/>
      <c r="DDR13" s="2398"/>
      <c r="DDS13" s="2398"/>
      <c r="DDT13" s="2398"/>
      <c r="DDU13" s="2398"/>
      <c r="DDV13" s="2398"/>
      <c r="DDW13" s="2398"/>
      <c r="DDX13" s="2398"/>
      <c r="DDY13" s="2398"/>
      <c r="DDZ13" s="2398"/>
      <c r="DEA13" s="2398"/>
      <c r="DEB13" s="2398"/>
      <c r="DEC13" s="2398"/>
      <c r="DED13" s="2398"/>
      <c r="DEE13" s="2398"/>
      <c r="DEF13" s="2398"/>
      <c r="DEG13" s="2398"/>
      <c r="DEH13" s="2398"/>
      <c r="DEI13" s="2398"/>
      <c r="DEJ13" s="2398"/>
      <c r="DEK13" s="2398"/>
      <c r="DEL13" s="2398"/>
      <c r="DEM13" s="2398"/>
      <c r="DEN13" s="2398"/>
      <c r="DEO13" s="2398"/>
      <c r="DEP13" s="2398"/>
      <c r="DEQ13" s="2398"/>
      <c r="DER13" s="2398"/>
      <c r="DES13" s="2398"/>
      <c r="DET13" s="2398"/>
      <c r="DEU13" s="2398"/>
      <c r="DEV13" s="2398"/>
      <c r="DEW13" s="2398"/>
      <c r="DEX13" s="2398"/>
      <c r="DEY13" s="2398"/>
      <c r="DEZ13" s="2398"/>
      <c r="DFA13" s="2398"/>
      <c r="DFB13" s="2398"/>
      <c r="DFC13" s="2398"/>
      <c r="DFD13" s="2398"/>
      <c r="DFE13" s="2398"/>
      <c r="DFF13" s="2398"/>
      <c r="DFG13" s="2398"/>
      <c r="DFH13" s="2398"/>
      <c r="DFI13" s="2398"/>
      <c r="DFJ13" s="2398"/>
      <c r="DFK13" s="2398"/>
      <c r="DFL13" s="2398"/>
      <c r="DFM13" s="2398"/>
      <c r="DFN13" s="2398"/>
      <c r="DFO13" s="2398"/>
      <c r="DFP13" s="2398"/>
      <c r="DFQ13" s="2398"/>
      <c r="DFR13" s="2398"/>
      <c r="DFS13" s="2398"/>
      <c r="DFT13" s="2398"/>
      <c r="DFU13" s="2398"/>
      <c r="DFV13" s="2398"/>
      <c r="DFW13" s="2398"/>
      <c r="DFX13" s="2398"/>
      <c r="DFY13" s="2398"/>
      <c r="DFZ13" s="2398"/>
      <c r="DGA13" s="2398"/>
      <c r="DGB13" s="2398"/>
      <c r="DGC13" s="2398"/>
      <c r="DGD13" s="2398"/>
      <c r="DGE13" s="2398"/>
      <c r="DGF13" s="2398"/>
      <c r="DGG13" s="2398"/>
      <c r="DGH13" s="2398"/>
      <c r="DGI13" s="2398"/>
      <c r="DGJ13" s="2398"/>
      <c r="DGK13" s="2398"/>
      <c r="DGL13" s="2398"/>
      <c r="DGM13" s="2398"/>
      <c r="DGN13" s="2398"/>
      <c r="DGO13" s="2398"/>
      <c r="DGP13" s="2398"/>
      <c r="DGQ13" s="2398"/>
      <c r="DGR13" s="2398"/>
      <c r="DGS13" s="2398"/>
      <c r="DGT13" s="2398"/>
      <c r="DGU13" s="2398"/>
      <c r="DGV13" s="2398"/>
      <c r="DGW13" s="2398"/>
      <c r="DGX13" s="2398"/>
      <c r="DGY13" s="2398"/>
      <c r="DGZ13" s="2398"/>
      <c r="DHA13" s="2398"/>
      <c r="DHB13" s="2398"/>
      <c r="DHC13" s="2398"/>
      <c r="DHD13" s="2398"/>
      <c r="DHE13" s="2398"/>
      <c r="DHF13" s="2398"/>
      <c r="DHG13" s="2398"/>
      <c r="DHH13" s="2398"/>
      <c r="DHI13" s="2398"/>
      <c r="DHJ13" s="2398"/>
      <c r="DHK13" s="2398"/>
      <c r="DHL13" s="2398"/>
      <c r="DHM13" s="2398"/>
      <c r="DHN13" s="2398"/>
      <c r="DHO13" s="2398"/>
      <c r="DHP13" s="2398"/>
      <c r="DHQ13" s="2398"/>
      <c r="DHR13" s="2398"/>
      <c r="DHS13" s="2398"/>
      <c r="DHT13" s="2398"/>
      <c r="DHU13" s="2398"/>
      <c r="DHV13" s="2398"/>
      <c r="DHW13" s="2398"/>
      <c r="DHX13" s="2398"/>
      <c r="DHY13" s="2398"/>
      <c r="DHZ13" s="2398"/>
      <c r="DIA13" s="2398"/>
      <c r="DIB13" s="2398"/>
      <c r="DIC13" s="2398"/>
      <c r="DID13" s="2398"/>
      <c r="DIE13" s="2398"/>
      <c r="DIF13" s="2398"/>
      <c r="DIG13" s="2398"/>
      <c r="DIH13" s="2398"/>
      <c r="DII13" s="2398"/>
      <c r="DIJ13" s="2398"/>
      <c r="DIK13" s="2398"/>
      <c r="DIL13" s="2398"/>
      <c r="DIM13" s="2398"/>
      <c r="DIN13" s="2398"/>
      <c r="DIO13" s="2398"/>
      <c r="DIP13" s="2398"/>
      <c r="DIQ13" s="2398"/>
      <c r="DIR13" s="2398"/>
      <c r="DIS13" s="2398"/>
      <c r="DIT13" s="2398"/>
      <c r="DIU13" s="2398"/>
      <c r="DIV13" s="2398"/>
      <c r="DIW13" s="2398"/>
      <c r="DIX13" s="2398"/>
      <c r="DIY13" s="2398"/>
      <c r="DIZ13" s="2398"/>
      <c r="DJA13" s="2398"/>
      <c r="DJB13" s="2398"/>
      <c r="DJC13" s="2398"/>
      <c r="DJD13" s="2398"/>
      <c r="DJE13" s="2398"/>
      <c r="DJF13" s="2398"/>
      <c r="DJG13" s="2398"/>
      <c r="DJH13" s="2398"/>
      <c r="DJI13" s="2398"/>
      <c r="DJJ13" s="2398"/>
      <c r="DJK13" s="2398"/>
      <c r="DJL13" s="2398"/>
      <c r="DJM13" s="2398"/>
      <c r="DJN13" s="2398"/>
      <c r="DJO13" s="2398"/>
      <c r="DJP13" s="2398"/>
      <c r="DJQ13" s="2398"/>
      <c r="DJR13" s="2398"/>
      <c r="DJS13" s="2398"/>
      <c r="DJT13" s="2398"/>
      <c r="DJU13" s="2398"/>
      <c r="DJV13" s="2398"/>
      <c r="DJW13" s="2398"/>
      <c r="DJX13" s="2398"/>
      <c r="DJY13" s="2398"/>
      <c r="DJZ13" s="2398"/>
      <c r="DKA13" s="2398"/>
      <c r="DKB13" s="2398"/>
      <c r="DKC13" s="2398"/>
      <c r="DKD13" s="2398"/>
      <c r="DKE13" s="2398"/>
      <c r="DKF13" s="2398"/>
      <c r="DKG13" s="2398"/>
      <c r="DKH13" s="2398"/>
      <c r="DKI13" s="2398"/>
      <c r="DKJ13" s="2398"/>
      <c r="DKK13" s="2398"/>
      <c r="DKL13" s="2398"/>
      <c r="DKM13" s="2398"/>
      <c r="DKN13" s="2398"/>
      <c r="DKO13" s="2398"/>
      <c r="DKP13" s="2398"/>
      <c r="DKQ13" s="2398"/>
      <c r="DKR13" s="2398"/>
      <c r="DKS13" s="2398"/>
      <c r="DKT13" s="2398"/>
      <c r="DKU13" s="2398"/>
      <c r="DKV13" s="2398"/>
      <c r="DKW13" s="2398"/>
      <c r="DKX13" s="2398"/>
      <c r="DKY13" s="2398"/>
      <c r="DKZ13" s="2398"/>
      <c r="DLA13" s="2398"/>
      <c r="DLB13" s="2398"/>
      <c r="DLC13" s="2398"/>
      <c r="DLD13" s="2398"/>
      <c r="DLE13" s="2398"/>
      <c r="DLF13" s="2398"/>
      <c r="DLG13" s="2398"/>
      <c r="DLH13" s="2398"/>
      <c r="DLI13" s="2398"/>
      <c r="DLJ13" s="2398"/>
      <c r="DLK13" s="2398"/>
      <c r="DLL13" s="2398"/>
      <c r="DLM13" s="2398"/>
      <c r="DLN13" s="2398"/>
      <c r="DLO13" s="2398"/>
      <c r="DLP13" s="2398"/>
      <c r="DLQ13" s="2398"/>
      <c r="DLR13" s="2398"/>
      <c r="DLS13" s="2398"/>
      <c r="DLT13" s="2398"/>
      <c r="DLU13" s="2398"/>
      <c r="DLV13" s="2398"/>
      <c r="DLW13" s="2398"/>
      <c r="DLX13" s="2398"/>
      <c r="DLY13" s="2398"/>
      <c r="DLZ13" s="2398"/>
      <c r="DMA13" s="2398"/>
      <c r="DMB13" s="2398"/>
      <c r="DMC13" s="2398"/>
      <c r="DMD13" s="2398"/>
      <c r="DME13" s="2398"/>
      <c r="DMF13" s="2398"/>
      <c r="DMG13" s="2398"/>
      <c r="DMH13" s="2398"/>
      <c r="DMI13" s="2398"/>
      <c r="DMJ13" s="2398"/>
      <c r="DMK13" s="2398"/>
      <c r="DML13" s="2398"/>
      <c r="DMM13" s="2398"/>
      <c r="DMN13" s="2398"/>
      <c r="DMO13" s="2398"/>
      <c r="DMP13" s="2398"/>
      <c r="DMQ13" s="2398"/>
      <c r="DMR13" s="2398"/>
      <c r="DMS13" s="2398"/>
      <c r="DMT13" s="2398"/>
      <c r="DMU13" s="2398"/>
      <c r="DMV13" s="2398"/>
      <c r="DMW13" s="2398"/>
      <c r="DMX13" s="2398"/>
      <c r="DMY13" s="2398"/>
      <c r="DMZ13" s="2398"/>
      <c r="DNA13" s="2398"/>
      <c r="DNB13" s="2398"/>
      <c r="DNC13" s="2398"/>
      <c r="DND13" s="2398"/>
      <c r="DNE13" s="2398"/>
      <c r="DNF13" s="2398"/>
      <c r="DNG13" s="2398"/>
      <c r="DNH13" s="2398"/>
      <c r="DNI13" s="2398"/>
      <c r="DNJ13" s="2398"/>
      <c r="DNK13" s="2398"/>
      <c r="DNL13" s="2398"/>
      <c r="DNM13" s="2398"/>
      <c r="DNN13" s="2398"/>
      <c r="DNO13" s="2398"/>
      <c r="DNP13" s="2398"/>
      <c r="DNQ13" s="2398"/>
      <c r="DNR13" s="2398"/>
      <c r="DNS13" s="2398"/>
      <c r="DNT13" s="2398"/>
      <c r="DNU13" s="2398"/>
      <c r="DNV13" s="2398"/>
      <c r="DNW13" s="2398"/>
      <c r="DNX13" s="2398"/>
      <c r="DNY13" s="2398"/>
      <c r="DNZ13" s="2398"/>
      <c r="DOA13" s="2398"/>
      <c r="DOB13" s="2398"/>
      <c r="DOC13" s="2398"/>
      <c r="DOD13" s="2398"/>
      <c r="DOE13" s="2398"/>
      <c r="DOF13" s="2398"/>
      <c r="DOG13" s="2398"/>
      <c r="DOH13" s="2398"/>
      <c r="DOI13" s="2398"/>
      <c r="DOJ13" s="2398"/>
      <c r="DOK13" s="2398"/>
      <c r="DOL13" s="2398"/>
      <c r="DOM13" s="2398"/>
      <c r="DON13" s="2398"/>
      <c r="DOO13" s="2398"/>
      <c r="DOP13" s="2398"/>
      <c r="DOQ13" s="2398"/>
      <c r="DOR13" s="2398"/>
      <c r="DOS13" s="2398"/>
      <c r="DOT13" s="2398"/>
      <c r="DOU13" s="2398"/>
      <c r="DOV13" s="2398"/>
      <c r="DOW13" s="2398"/>
      <c r="DOX13" s="2398"/>
      <c r="DOY13" s="2398"/>
      <c r="DOZ13" s="2398"/>
      <c r="DPA13" s="2398"/>
      <c r="DPB13" s="2398"/>
      <c r="DPC13" s="2398"/>
      <c r="DPD13" s="2398"/>
      <c r="DPE13" s="2398"/>
      <c r="DPF13" s="2398"/>
      <c r="DPG13" s="2398"/>
      <c r="DPH13" s="2398"/>
      <c r="DPI13" s="2398"/>
      <c r="DPJ13" s="2398"/>
      <c r="DPK13" s="2398"/>
      <c r="DPL13" s="2398"/>
      <c r="DPM13" s="2398"/>
      <c r="DPN13" s="2398"/>
      <c r="DPO13" s="2398"/>
      <c r="DPP13" s="2398"/>
      <c r="DPQ13" s="2398"/>
      <c r="DPR13" s="2398"/>
      <c r="DPS13" s="2398"/>
      <c r="DPT13" s="2398"/>
      <c r="DPU13" s="2398"/>
      <c r="DPV13" s="2398"/>
      <c r="DPW13" s="2398"/>
      <c r="DPX13" s="2398"/>
      <c r="DPY13" s="2398"/>
      <c r="DPZ13" s="2398"/>
      <c r="DQA13" s="2398"/>
      <c r="DQB13" s="2398"/>
      <c r="DQC13" s="2398"/>
      <c r="DQD13" s="2398"/>
      <c r="DQE13" s="2398"/>
      <c r="DQF13" s="2398"/>
      <c r="DQG13" s="2398"/>
      <c r="DQH13" s="2398"/>
      <c r="DQI13" s="2398"/>
      <c r="DQJ13" s="2398"/>
      <c r="DQK13" s="2398"/>
      <c r="DQL13" s="2398"/>
      <c r="DQM13" s="2398"/>
      <c r="DQN13" s="2398"/>
      <c r="DQO13" s="2398"/>
      <c r="DQP13" s="2398"/>
      <c r="DQQ13" s="2398"/>
      <c r="DQR13" s="2398"/>
      <c r="DQS13" s="2398"/>
      <c r="DQT13" s="2398"/>
      <c r="DQU13" s="2398"/>
      <c r="DQV13" s="2398"/>
      <c r="DQW13" s="2398"/>
      <c r="DQX13" s="2398"/>
      <c r="DQY13" s="2398"/>
      <c r="DQZ13" s="2398"/>
      <c r="DRA13" s="2398"/>
      <c r="DRB13" s="2398"/>
      <c r="DRC13" s="2398"/>
      <c r="DRD13" s="2398"/>
      <c r="DRE13" s="2398"/>
      <c r="DRF13" s="2398"/>
      <c r="DRG13" s="2398"/>
      <c r="DRH13" s="2398"/>
      <c r="DRI13" s="2398"/>
      <c r="DRJ13" s="2398"/>
      <c r="DRK13" s="2398"/>
      <c r="DRL13" s="2398"/>
      <c r="DRM13" s="2398"/>
      <c r="DRN13" s="2398"/>
      <c r="DRO13" s="2398"/>
      <c r="DRP13" s="2398"/>
      <c r="DRQ13" s="2398"/>
      <c r="DRR13" s="2398"/>
      <c r="DRS13" s="2398"/>
      <c r="DRT13" s="2398"/>
      <c r="DRU13" s="2398"/>
      <c r="DRV13" s="2398"/>
      <c r="DRW13" s="2398"/>
      <c r="DRX13" s="2398"/>
      <c r="DRY13" s="2398"/>
      <c r="DRZ13" s="2398"/>
      <c r="DSA13" s="2398"/>
      <c r="DSB13" s="2398"/>
      <c r="DSC13" s="2398"/>
      <c r="DSD13" s="2398"/>
      <c r="DSE13" s="2398"/>
      <c r="DSF13" s="2398"/>
      <c r="DSG13" s="2398"/>
      <c r="DSH13" s="2398"/>
      <c r="DSI13" s="2398"/>
      <c r="DSJ13" s="2398"/>
      <c r="DSK13" s="2398"/>
      <c r="DSL13" s="2398"/>
      <c r="DSM13" s="2398"/>
      <c r="DSN13" s="2398"/>
      <c r="DSO13" s="2398"/>
      <c r="DSP13" s="2398"/>
      <c r="DSQ13" s="2398"/>
      <c r="DSR13" s="2398"/>
      <c r="DSS13" s="2398"/>
      <c r="DST13" s="2398"/>
      <c r="DSU13" s="2398"/>
      <c r="DSV13" s="2398"/>
      <c r="DSW13" s="2398"/>
      <c r="DSX13" s="2398"/>
      <c r="DSY13" s="2398"/>
      <c r="DSZ13" s="2398"/>
      <c r="DTA13" s="2398"/>
      <c r="DTB13" s="2398"/>
      <c r="DTC13" s="2398"/>
      <c r="DTD13" s="2398"/>
      <c r="DTE13" s="2398"/>
      <c r="DTF13" s="2398"/>
      <c r="DTG13" s="2398"/>
      <c r="DTH13" s="2398"/>
      <c r="DTI13" s="2398"/>
      <c r="DTJ13" s="2398"/>
      <c r="DTK13" s="2398"/>
      <c r="DTL13" s="2398"/>
      <c r="DTM13" s="2398"/>
      <c r="DTN13" s="2398"/>
      <c r="DTO13" s="2398"/>
      <c r="DTP13" s="2398"/>
      <c r="DTQ13" s="2398"/>
      <c r="DTR13" s="2398"/>
      <c r="DTS13" s="2398"/>
      <c r="DTT13" s="2398"/>
      <c r="DTU13" s="2398"/>
      <c r="DTV13" s="2398"/>
      <c r="DTW13" s="2398"/>
      <c r="DTX13" s="2398"/>
      <c r="DTY13" s="2398"/>
      <c r="DTZ13" s="2398"/>
      <c r="DUA13" s="2398"/>
      <c r="DUB13" s="2398"/>
      <c r="DUC13" s="2398"/>
      <c r="DUD13" s="2398"/>
      <c r="DUE13" s="2398"/>
      <c r="DUF13" s="2398"/>
      <c r="DUG13" s="2398"/>
      <c r="DUH13" s="2398"/>
      <c r="DUI13" s="2398"/>
      <c r="DUJ13" s="2398"/>
      <c r="DUK13" s="2398"/>
      <c r="DUL13" s="2398"/>
      <c r="DUM13" s="2398"/>
      <c r="DUN13" s="2398"/>
      <c r="DUO13" s="2398"/>
      <c r="DUP13" s="2398"/>
      <c r="DUQ13" s="2398"/>
      <c r="DUR13" s="2398"/>
      <c r="DUS13" s="2398"/>
      <c r="DUT13" s="2398"/>
      <c r="DUU13" s="2398"/>
      <c r="DUV13" s="2398"/>
      <c r="DUW13" s="2398"/>
      <c r="DUX13" s="2398"/>
      <c r="DUY13" s="2398"/>
      <c r="DUZ13" s="2398"/>
      <c r="DVA13" s="2398"/>
      <c r="DVB13" s="2398"/>
      <c r="DVC13" s="2398"/>
      <c r="DVD13" s="2398"/>
      <c r="DVE13" s="2398"/>
      <c r="DVF13" s="2398"/>
      <c r="DVG13" s="2398"/>
      <c r="DVH13" s="2398"/>
      <c r="DVI13" s="2398"/>
      <c r="DVJ13" s="2398"/>
      <c r="DVK13" s="2398"/>
      <c r="DVL13" s="2398"/>
      <c r="DVM13" s="2398"/>
      <c r="DVN13" s="2398"/>
      <c r="DVO13" s="2398"/>
      <c r="DVP13" s="2398"/>
      <c r="DVQ13" s="2398"/>
      <c r="DVR13" s="2398"/>
      <c r="DVS13" s="2398"/>
      <c r="DVT13" s="2398"/>
      <c r="DVU13" s="2398"/>
      <c r="DVV13" s="2398"/>
      <c r="DVW13" s="2398"/>
      <c r="DVX13" s="2398"/>
      <c r="DVY13" s="2398"/>
      <c r="DVZ13" s="2398"/>
      <c r="DWA13" s="2398"/>
      <c r="DWB13" s="2398"/>
      <c r="DWC13" s="2398"/>
      <c r="DWD13" s="2398"/>
      <c r="DWE13" s="2398"/>
      <c r="DWF13" s="2398"/>
      <c r="DWG13" s="2398"/>
      <c r="DWH13" s="2398"/>
      <c r="DWI13" s="2398"/>
      <c r="DWJ13" s="2398"/>
      <c r="DWK13" s="2398"/>
      <c r="DWL13" s="2398"/>
      <c r="DWM13" s="2398"/>
      <c r="DWN13" s="2398"/>
      <c r="DWO13" s="2398"/>
      <c r="DWP13" s="2398"/>
      <c r="DWQ13" s="2398"/>
      <c r="DWR13" s="2398"/>
      <c r="DWS13" s="2398"/>
      <c r="DWT13" s="2398"/>
      <c r="DWU13" s="2398"/>
      <c r="DWV13" s="2398"/>
      <c r="DWW13" s="2398"/>
      <c r="DWX13" s="2398"/>
      <c r="DWY13" s="2398"/>
      <c r="DWZ13" s="2398"/>
      <c r="DXA13" s="2398"/>
      <c r="DXB13" s="2398"/>
      <c r="DXC13" s="2398"/>
      <c r="DXD13" s="2398"/>
      <c r="DXE13" s="2398"/>
      <c r="DXF13" s="2398"/>
      <c r="DXG13" s="2398"/>
      <c r="DXH13" s="2398"/>
      <c r="DXI13" s="2398"/>
      <c r="DXJ13" s="2398"/>
      <c r="DXK13" s="2398"/>
      <c r="DXL13" s="2398"/>
      <c r="DXM13" s="2398"/>
      <c r="DXN13" s="2398"/>
      <c r="DXO13" s="2398"/>
      <c r="DXP13" s="2398"/>
      <c r="DXQ13" s="2398"/>
      <c r="DXR13" s="2398"/>
      <c r="DXS13" s="2398"/>
      <c r="DXT13" s="2398"/>
      <c r="DXU13" s="2398"/>
      <c r="DXV13" s="2398"/>
      <c r="DXW13" s="2398"/>
      <c r="DXX13" s="2398"/>
      <c r="DXY13" s="2398"/>
      <c r="DXZ13" s="2398"/>
      <c r="DYA13" s="2398"/>
      <c r="DYB13" s="2398"/>
      <c r="DYC13" s="2398"/>
      <c r="DYD13" s="2398"/>
      <c r="DYE13" s="2398"/>
      <c r="DYF13" s="2398"/>
      <c r="DYG13" s="2398"/>
      <c r="DYH13" s="2398"/>
      <c r="DYI13" s="2398"/>
      <c r="DYJ13" s="2398"/>
      <c r="DYK13" s="2398"/>
      <c r="DYL13" s="2398"/>
      <c r="DYM13" s="2398"/>
      <c r="DYN13" s="2398"/>
      <c r="DYO13" s="2398"/>
      <c r="DYP13" s="2398"/>
      <c r="DYQ13" s="2398"/>
      <c r="DYR13" s="2398"/>
      <c r="DYS13" s="2398"/>
      <c r="DYT13" s="2398"/>
      <c r="DYU13" s="2398"/>
      <c r="DYV13" s="2398"/>
      <c r="DYW13" s="2398"/>
      <c r="DYX13" s="2398"/>
      <c r="DYY13" s="2398"/>
      <c r="DYZ13" s="2398"/>
      <c r="DZA13" s="2398"/>
      <c r="DZB13" s="2398"/>
      <c r="DZC13" s="2398"/>
      <c r="DZD13" s="2398"/>
      <c r="DZE13" s="2398"/>
      <c r="DZF13" s="2398"/>
      <c r="DZG13" s="2398"/>
      <c r="DZH13" s="2398"/>
      <c r="DZI13" s="2398"/>
      <c r="DZJ13" s="2398"/>
      <c r="DZK13" s="2398"/>
      <c r="DZL13" s="2398"/>
      <c r="DZM13" s="2398"/>
      <c r="DZN13" s="2398"/>
      <c r="DZO13" s="2398"/>
      <c r="DZP13" s="2398"/>
      <c r="DZQ13" s="2398"/>
      <c r="DZR13" s="2398"/>
      <c r="DZS13" s="2398"/>
      <c r="DZT13" s="2398"/>
      <c r="DZU13" s="2398"/>
      <c r="DZV13" s="2398"/>
      <c r="DZW13" s="2398"/>
      <c r="DZX13" s="2398"/>
      <c r="DZY13" s="2398"/>
      <c r="DZZ13" s="2398"/>
      <c r="EAA13" s="2398"/>
      <c r="EAB13" s="2398"/>
      <c r="EAC13" s="2398"/>
      <c r="EAD13" s="2398"/>
      <c r="EAE13" s="2398"/>
      <c r="EAF13" s="2398"/>
      <c r="EAG13" s="2398"/>
      <c r="EAH13" s="2398"/>
      <c r="EAI13" s="2398"/>
      <c r="EAJ13" s="2398"/>
      <c r="EAK13" s="2398"/>
      <c r="EAL13" s="2398"/>
      <c r="EAM13" s="2398"/>
      <c r="EAN13" s="2398"/>
      <c r="EAO13" s="2398"/>
      <c r="EAP13" s="2398"/>
      <c r="EAQ13" s="2398"/>
      <c r="EAR13" s="2398"/>
      <c r="EAS13" s="2398"/>
      <c r="EAT13" s="2398"/>
      <c r="EAU13" s="2398"/>
      <c r="EAV13" s="2398"/>
      <c r="EAW13" s="2398"/>
      <c r="EAX13" s="2398"/>
      <c r="EAY13" s="2398"/>
      <c r="EAZ13" s="2398"/>
      <c r="EBA13" s="2398"/>
      <c r="EBB13" s="2398"/>
      <c r="EBC13" s="2398"/>
      <c r="EBD13" s="2398"/>
      <c r="EBE13" s="2398"/>
      <c r="EBF13" s="2398"/>
      <c r="EBG13" s="2398"/>
      <c r="EBH13" s="2398"/>
      <c r="EBI13" s="2398"/>
      <c r="EBJ13" s="2398"/>
      <c r="EBK13" s="2398"/>
      <c r="EBL13" s="2398"/>
      <c r="EBM13" s="2398"/>
      <c r="EBN13" s="2398"/>
      <c r="EBO13" s="2398"/>
      <c r="EBP13" s="2398"/>
      <c r="EBQ13" s="2398"/>
      <c r="EBR13" s="2398"/>
      <c r="EBS13" s="2398"/>
      <c r="EBT13" s="2398"/>
      <c r="EBU13" s="2398"/>
      <c r="EBV13" s="2398"/>
      <c r="EBW13" s="2398"/>
      <c r="EBX13" s="2398"/>
      <c r="EBY13" s="2398"/>
      <c r="EBZ13" s="2398"/>
      <c r="ECA13" s="2398"/>
      <c r="ECB13" s="2398"/>
      <c r="ECC13" s="2398"/>
      <c r="ECD13" s="2398"/>
      <c r="ECE13" s="2398"/>
      <c r="ECF13" s="2398"/>
      <c r="ECG13" s="2398"/>
      <c r="ECH13" s="2398"/>
      <c r="ECI13" s="2398"/>
      <c r="ECJ13" s="2398"/>
      <c r="ECK13" s="2398"/>
      <c r="ECL13" s="2398"/>
      <c r="ECM13" s="2398"/>
      <c r="ECN13" s="2398"/>
      <c r="ECO13" s="2398"/>
      <c r="ECP13" s="2398"/>
      <c r="ECQ13" s="2398"/>
      <c r="ECR13" s="2398"/>
      <c r="ECS13" s="2398"/>
      <c r="ECT13" s="2398"/>
      <c r="ECU13" s="2398"/>
      <c r="ECV13" s="2398"/>
      <c r="ECW13" s="2398"/>
      <c r="ECX13" s="2398"/>
      <c r="ECY13" s="2398"/>
      <c r="ECZ13" s="2398"/>
      <c r="EDA13" s="2398"/>
      <c r="EDB13" s="2398"/>
      <c r="EDC13" s="2398"/>
      <c r="EDD13" s="2398"/>
      <c r="EDE13" s="2398"/>
      <c r="EDF13" s="2398"/>
      <c r="EDG13" s="2398"/>
      <c r="EDH13" s="2398"/>
      <c r="EDI13" s="2398"/>
      <c r="EDJ13" s="2398"/>
      <c r="EDK13" s="2398"/>
      <c r="EDL13" s="2398"/>
      <c r="EDM13" s="2398"/>
      <c r="EDN13" s="2398"/>
      <c r="EDO13" s="2398"/>
      <c r="EDP13" s="2398"/>
      <c r="EDQ13" s="2398"/>
      <c r="EDR13" s="2398"/>
      <c r="EDS13" s="2398"/>
      <c r="EDT13" s="2398"/>
      <c r="EDU13" s="2398"/>
      <c r="EDV13" s="2398"/>
      <c r="EDW13" s="2398"/>
      <c r="EDX13" s="2398"/>
      <c r="EDY13" s="2398"/>
      <c r="EDZ13" s="2398"/>
      <c r="EEA13" s="2398"/>
      <c r="EEB13" s="2398"/>
      <c r="EEC13" s="2398"/>
      <c r="EED13" s="2398"/>
      <c r="EEE13" s="2398"/>
      <c r="EEF13" s="2398"/>
      <c r="EEG13" s="2398"/>
      <c r="EEH13" s="2398"/>
      <c r="EEI13" s="2398"/>
      <c r="EEJ13" s="2398"/>
      <c r="EEK13" s="2398"/>
      <c r="EEL13" s="2398"/>
      <c r="EEM13" s="2398"/>
      <c r="EEN13" s="2398"/>
      <c r="EEO13" s="2398"/>
      <c r="EEP13" s="2398"/>
      <c r="EEQ13" s="2398"/>
      <c r="EER13" s="2398"/>
      <c r="EES13" s="2398"/>
      <c r="EET13" s="2398"/>
      <c r="EEU13" s="2398"/>
      <c r="EEV13" s="2398"/>
      <c r="EEW13" s="2398"/>
      <c r="EEX13" s="2398"/>
      <c r="EEY13" s="2398"/>
      <c r="EEZ13" s="2398"/>
      <c r="EFA13" s="2398"/>
      <c r="EFB13" s="2398"/>
      <c r="EFC13" s="2398"/>
      <c r="EFD13" s="2398"/>
      <c r="EFE13" s="2398"/>
      <c r="EFF13" s="2398"/>
      <c r="EFG13" s="2398"/>
      <c r="EFH13" s="2398"/>
      <c r="EFI13" s="2398"/>
      <c r="EFJ13" s="2398"/>
      <c r="EFK13" s="2398"/>
      <c r="EFL13" s="2398"/>
      <c r="EFM13" s="2398"/>
      <c r="EFN13" s="2398"/>
      <c r="EFO13" s="2398"/>
      <c r="EFP13" s="2398"/>
      <c r="EFQ13" s="2398"/>
      <c r="EFR13" s="2398"/>
      <c r="EFS13" s="2398"/>
      <c r="EFT13" s="2398"/>
      <c r="EFU13" s="2398"/>
      <c r="EFV13" s="2398"/>
      <c r="EFW13" s="2398"/>
      <c r="EFX13" s="2398"/>
      <c r="EFY13" s="2398"/>
      <c r="EFZ13" s="2398"/>
      <c r="EGA13" s="2398"/>
      <c r="EGB13" s="2398"/>
      <c r="EGC13" s="2398"/>
      <c r="EGD13" s="2398"/>
      <c r="EGE13" s="2398"/>
      <c r="EGF13" s="2398"/>
      <c r="EGG13" s="2398"/>
      <c r="EGH13" s="2398"/>
      <c r="EGI13" s="2398"/>
      <c r="EGJ13" s="2398"/>
      <c r="EGK13" s="2398"/>
      <c r="EGL13" s="2398"/>
      <c r="EGM13" s="2398"/>
      <c r="EGN13" s="2398"/>
      <c r="EGO13" s="2398"/>
      <c r="EGP13" s="2398"/>
      <c r="EGQ13" s="2398"/>
      <c r="EGR13" s="2398"/>
      <c r="EGS13" s="2398"/>
      <c r="EGT13" s="2398"/>
      <c r="EGU13" s="2398"/>
      <c r="EGV13" s="2398"/>
      <c r="EGW13" s="2398"/>
      <c r="EGX13" s="2398"/>
      <c r="EGY13" s="2398"/>
      <c r="EGZ13" s="2398"/>
      <c r="EHA13" s="2398"/>
      <c r="EHB13" s="2398"/>
      <c r="EHC13" s="2398"/>
      <c r="EHD13" s="2398"/>
      <c r="EHE13" s="2398"/>
      <c r="EHF13" s="2398"/>
      <c r="EHG13" s="2398"/>
      <c r="EHH13" s="2398"/>
      <c r="EHI13" s="2398"/>
      <c r="EHJ13" s="2398"/>
      <c r="EHK13" s="2398"/>
      <c r="EHL13" s="2398"/>
      <c r="EHM13" s="2398"/>
      <c r="EHN13" s="2398"/>
      <c r="EHO13" s="2398"/>
      <c r="EHP13" s="2398"/>
      <c r="EHQ13" s="2398"/>
      <c r="EHR13" s="2398"/>
      <c r="EHS13" s="2398"/>
      <c r="EHT13" s="2398"/>
      <c r="EHU13" s="2398"/>
      <c r="EHV13" s="2398"/>
      <c r="EHW13" s="2398"/>
      <c r="EHX13" s="2398"/>
      <c r="EHY13" s="2398"/>
      <c r="EHZ13" s="2398"/>
      <c r="EIA13" s="2398"/>
      <c r="EIB13" s="2398"/>
      <c r="EIC13" s="2398"/>
      <c r="EID13" s="2398"/>
      <c r="EIE13" s="2398"/>
      <c r="EIF13" s="2398"/>
      <c r="EIG13" s="2398"/>
      <c r="EIH13" s="2398"/>
      <c r="EII13" s="2398"/>
      <c r="EIJ13" s="2398"/>
      <c r="EIK13" s="2398"/>
      <c r="EIL13" s="2398"/>
      <c r="EIM13" s="2398"/>
      <c r="EIN13" s="2398"/>
      <c r="EIO13" s="2398"/>
      <c r="EIP13" s="2398"/>
      <c r="EIQ13" s="2398"/>
      <c r="EIR13" s="2398"/>
      <c r="EIS13" s="2398"/>
      <c r="EIT13" s="2398"/>
      <c r="EIU13" s="2398"/>
      <c r="EIV13" s="2398"/>
      <c r="EIW13" s="2398"/>
      <c r="EIX13" s="2398"/>
      <c r="EIY13" s="2398"/>
      <c r="EIZ13" s="2398"/>
      <c r="EJA13" s="2398"/>
      <c r="EJB13" s="2398"/>
      <c r="EJC13" s="2398"/>
      <c r="EJD13" s="2398"/>
      <c r="EJE13" s="2398"/>
      <c r="EJF13" s="2398"/>
      <c r="EJG13" s="2398"/>
      <c r="EJH13" s="2398"/>
      <c r="EJI13" s="2398"/>
      <c r="EJJ13" s="2398"/>
      <c r="EJK13" s="2398"/>
      <c r="EJL13" s="2398"/>
      <c r="EJM13" s="2398"/>
      <c r="EJN13" s="2398"/>
      <c r="EJO13" s="2398"/>
      <c r="EJP13" s="2398"/>
      <c r="EJQ13" s="2398"/>
      <c r="EJR13" s="2398"/>
      <c r="EJS13" s="2398"/>
      <c r="EJT13" s="2398"/>
      <c r="EJU13" s="2398"/>
      <c r="EJV13" s="2398"/>
      <c r="EJW13" s="2398"/>
      <c r="EJX13" s="2398"/>
      <c r="EJY13" s="2398"/>
      <c r="EJZ13" s="2398"/>
      <c r="EKA13" s="2398"/>
      <c r="EKB13" s="2398"/>
      <c r="EKC13" s="2398"/>
      <c r="EKD13" s="2398"/>
      <c r="EKE13" s="2398"/>
      <c r="EKF13" s="2398"/>
      <c r="EKG13" s="2398"/>
      <c r="EKH13" s="2398"/>
      <c r="EKI13" s="2398"/>
      <c r="EKJ13" s="2398"/>
      <c r="EKK13" s="2398"/>
      <c r="EKL13" s="2398"/>
      <c r="EKM13" s="2398"/>
      <c r="EKN13" s="2398"/>
      <c r="EKO13" s="2398"/>
      <c r="EKP13" s="2398"/>
      <c r="EKQ13" s="2398"/>
      <c r="EKR13" s="2398"/>
      <c r="EKS13" s="2398"/>
      <c r="EKT13" s="2398"/>
      <c r="EKU13" s="2398"/>
      <c r="EKV13" s="2398"/>
      <c r="EKW13" s="2398"/>
      <c r="EKX13" s="2398"/>
      <c r="EKY13" s="2398"/>
      <c r="EKZ13" s="2398"/>
      <c r="ELA13" s="2398"/>
      <c r="ELB13" s="2398"/>
      <c r="ELC13" s="2398"/>
      <c r="ELD13" s="2398"/>
      <c r="ELE13" s="2398"/>
      <c r="ELF13" s="2398"/>
      <c r="ELG13" s="2398"/>
      <c r="ELH13" s="2398"/>
      <c r="ELI13" s="2398"/>
      <c r="ELJ13" s="2398"/>
      <c r="ELK13" s="2398"/>
      <c r="ELL13" s="2398"/>
      <c r="ELM13" s="2398"/>
      <c r="ELN13" s="2398"/>
      <c r="ELO13" s="2398"/>
      <c r="ELP13" s="2398"/>
      <c r="ELQ13" s="2398"/>
      <c r="ELR13" s="2398"/>
      <c r="ELS13" s="2398"/>
      <c r="ELT13" s="2398"/>
      <c r="ELU13" s="2398"/>
      <c r="ELV13" s="2398"/>
      <c r="ELW13" s="2398"/>
      <c r="ELX13" s="2398"/>
      <c r="ELY13" s="2398"/>
      <c r="ELZ13" s="2398"/>
      <c r="EMA13" s="2398"/>
      <c r="EMB13" s="2398"/>
      <c r="EMC13" s="2398"/>
      <c r="EMD13" s="2398"/>
      <c r="EME13" s="2398"/>
      <c r="EMF13" s="2398"/>
      <c r="EMG13" s="2398"/>
      <c r="EMH13" s="2398"/>
      <c r="EMI13" s="2398"/>
      <c r="EMJ13" s="2398"/>
      <c r="EMK13" s="2398"/>
      <c r="EML13" s="2398"/>
      <c r="EMM13" s="2398"/>
      <c r="EMN13" s="2398"/>
      <c r="EMO13" s="2398"/>
      <c r="EMP13" s="2398"/>
      <c r="EMQ13" s="2398"/>
      <c r="EMR13" s="2398"/>
      <c r="EMS13" s="2398"/>
      <c r="EMT13" s="2398"/>
      <c r="EMU13" s="2398"/>
      <c r="EMV13" s="2398"/>
      <c r="EMW13" s="2398"/>
      <c r="EMX13" s="2398"/>
      <c r="EMY13" s="2398"/>
      <c r="EMZ13" s="2398"/>
      <c r="ENA13" s="2398"/>
      <c r="ENB13" s="2398"/>
      <c r="ENC13" s="2398"/>
      <c r="END13" s="2398"/>
      <c r="ENE13" s="2398"/>
      <c r="ENF13" s="2398"/>
      <c r="ENG13" s="2398"/>
      <c r="ENH13" s="2398"/>
      <c r="ENI13" s="2398"/>
      <c r="ENJ13" s="2398"/>
      <c r="ENK13" s="2398"/>
      <c r="ENL13" s="2398"/>
      <c r="ENM13" s="2398"/>
      <c r="ENN13" s="2398"/>
      <c r="ENO13" s="2398"/>
      <c r="ENP13" s="2398"/>
      <c r="ENQ13" s="2398"/>
      <c r="ENR13" s="2398"/>
      <c r="ENS13" s="2398"/>
      <c r="ENT13" s="2398"/>
      <c r="ENU13" s="2398"/>
      <c r="ENV13" s="2398"/>
      <c r="ENW13" s="2398"/>
      <c r="ENX13" s="2398"/>
      <c r="ENY13" s="2398"/>
      <c r="ENZ13" s="2398"/>
      <c r="EOA13" s="2398"/>
      <c r="EOB13" s="2398"/>
      <c r="EOC13" s="2398"/>
      <c r="EOD13" s="2398"/>
      <c r="EOE13" s="2398"/>
      <c r="EOF13" s="2398"/>
      <c r="EOG13" s="2398"/>
      <c r="EOH13" s="2398"/>
      <c r="EOI13" s="2398"/>
      <c r="EOJ13" s="2398"/>
      <c r="EOK13" s="2398"/>
      <c r="EOL13" s="2398"/>
      <c r="EOM13" s="2398"/>
      <c r="EON13" s="2398"/>
      <c r="EOO13" s="2398"/>
      <c r="EOP13" s="2398"/>
      <c r="EOQ13" s="2398"/>
      <c r="EOR13" s="2398"/>
      <c r="EOS13" s="2398"/>
      <c r="EOT13" s="2398"/>
      <c r="EOU13" s="2398"/>
      <c r="EOV13" s="2398"/>
      <c r="EOW13" s="2398"/>
      <c r="EOX13" s="2398"/>
      <c r="EOY13" s="2398"/>
      <c r="EOZ13" s="2398"/>
      <c r="EPA13" s="2398"/>
      <c r="EPB13" s="2398"/>
      <c r="EPC13" s="2398"/>
      <c r="EPD13" s="2398"/>
      <c r="EPE13" s="2398"/>
      <c r="EPF13" s="2398"/>
      <c r="EPG13" s="2398"/>
      <c r="EPH13" s="2398"/>
      <c r="EPI13" s="2398"/>
      <c r="EPJ13" s="2398"/>
      <c r="EPK13" s="2398"/>
      <c r="EPL13" s="2398"/>
      <c r="EPM13" s="2398"/>
      <c r="EPN13" s="2398"/>
      <c r="EPO13" s="2398"/>
      <c r="EPP13" s="2398"/>
      <c r="EPQ13" s="2398"/>
      <c r="EPR13" s="2398"/>
      <c r="EPS13" s="2398"/>
      <c r="EPT13" s="2398"/>
      <c r="EPU13" s="2398"/>
      <c r="EPV13" s="2398"/>
      <c r="EPW13" s="2398"/>
      <c r="EPX13" s="2398"/>
      <c r="EPY13" s="2398"/>
      <c r="EPZ13" s="2398"/>
      <c r="EQA13" s="2398"/>
      <c r="EQB13" s="2398"/>
      <c r="EQC13" s="2398"/>
      <c r="EQD13" s="2398"/>
      <c r="EQE13" s="2398"/>
      <c r="EQF13" s="2398"/>
      <c r="EQG13" s="2398"/>
      <c r="EQH13" s="2398"/>
      <c r="EQI13" s="2398"/>
      <c r="EQJ13" s="2398"/>
      <c r="EQK13" s="2398"/>
      <c r="EQL13" s="2398"/>
      <c r="EQM13" s="2398"/>
      <c r="EQN13" s="2398"/>
      <c r="EQO13" s="2398"/>
      <c r="EQP13" s="2398"/>
      <c r="EQQ13" s="2398"/>
      <c r="EQR13" s="2398"/>
      <c r="EQS13" s="2398"/>
      <c r="EQT13" s="2398"/>
      <c r="EQU13" s="2398"/>
      <c r="EQV13" s="2398"/>
      <c r="EQW13" s="2398"/>
      <c r="EQX13" s="2398"/>
      <c r="EQY13" s="2398"/>
      <c r="EQZ13" s="2398"/>
      <c r="ERA13" s="2398"/>
      <c r="ERB13" s="2398"/>
      <c r="ERC13" s="2398"/>
      <c r="ERD13" s="2398"/>
      <c r="ERE13" s="2398"/>
      <c r="ERF13" s="2398"/>
      <c r="ERG13" s="2398"/>
      <c r="ERH13" s="2398"/>
      <c r="ERI13" s="2398"/>
      <c r="ERJ13" s="2398"/>
      <c r="ERK13" s="2398"/>
      <c r="ERL13" s="2398"/>
      <c r="ERM13" s="2398"/>
      <c r="ERN13" s="2398"/>
      <c r="ERO13" s="2398"/>
      <c r="ERP13" s="2398"/>
      <c r="ERQ13" s="2398"/>
      <c r="ERR13" s="2398"/>
      <c r="ERS13" s="2398"/>
      <c r="ERT13" s="2398"/>
      <c r="ERU13" s="2398"/>
      <c r="ERV13" s="2398"/>
      <c r="ERW13" s="2398"/>
      <c r="ERX13" s="2398"/>
      <c r="ERY13" s="2398"/>
      <c r="ERZ13" s="2398"/>
      <c r="ESA13" s="2398"/>
      <c r="ESB13" s="2398"/>
      <c r="ESC13" s="2398"/>
      <c r="ESD13" s="2398"/>
      <c r="ESE13" s="2398"/>
      <c r="ESF13" s="2398"/>
      <c r="ESG13" s="2398"/>
      <c r="ESH13" s="2398"/>
      <c r="ESI13" s="2398"/>
      <c r="ESJ13" s="2398"/>
      <c r="ESK13" s="2398"/>
      <c r="ESL13" s="2398"/>
      <c r="ESM13" s="2398"/>
      <c r="ESN13" s="2398"/>
      <c r="ESO13" s="2398"/>
      <c r="ESP13" s="2398"/>
      <c r="ESQ13" s="2398"/>
      <c r="ESR13" s="2398"/>
      <c r="ESS13" s="2398"/>
      <c r="EST13" s="2398"/>
      <c r="ESU13" s="2398"/>
      <c r="ESV13" s="2398"/>
      <c r="ESW13" s="2398"/>
      <c r="ESX13" s="2398"/>
      <c r="ESY13" s="2398"/>
      <c r="ESZ13" s="2398"/>
      <c r="ETA13" s="2398"/>
      <c r="ETB13" s="2398"/>
      <c r="ETC13" s="2398"/>
      <c r="ETD13" s="2398"/>
      <c r="ETE13" s="2398"/>
      <c r="ETF13" s="2398"/>
      <c r="ETG13" s="2398"/>
      <c r="ETH13" s="2398"/>
      <c r="ETI13" s="2398"/>
      <c r="ETJ13" s="2398"/>
      <c r="ETK13" s="2398"/>
      <c r="ETL13" s="2398"/>
      <c r="ETM13" s="2398"/>
      <c r="ETN13" s="2398"/>
      <c r="ETO13" s="2398"/>
      <c r="ETP13" s="2398"/>
      <c r="ETQ13" s="2398"/>
      <c r="ETR13" s="2398"/>
      <c r="ETS13" s="2398"/>
      <c r="ETT13" s="2398"/>
      <c r="ETU13" s="2398"/>
      <c r="ETV13" s="2398"/>
      <c r="ETW13" s="2398"/>
      <c r="ETX13" s="2398"/>
      <c r="ETY13" s="2398"/>
      <c r="ETZ13" s="2398"/>
      <c r="EUA13" s="2398"/>
      <c r="EUB13" s="2398"/>
      <c r="EUC13" s="2398"/>
      <c r="EUD13" s="2398"/>
      <c r="EUE13" s="2398"/>
      <c r="EUF13" s="2398"/>
      <c r="EUG13" s="2398"/>
      <c r="EUH13" s="2398"/>
      <c r="EUI13" s="2398"/>
      <c r="EUJ13" s="2398"/>
      <c r="EUK13" s="2398"/>
      <c r="EUL13" s="2398"/>
      <c r="EUM13" s="2398"/>
      <c r="EUN13" s="2398"/>
      <c r="EUO13" s="2398"/>
      <c r="EUP13" s="2398"/>
      <c r="EUQ13" s="2398"/>
      <c r="EUR13" s="2398"/>
      <c r="EUS13" s="2398"/>
      <c r="EUT13" s="2398"/>
      <c r="EUU13" s="2398"/>
      <c r="EUV13" s="2398"/>
      <c r="EUW13" s="2398"/>
      <c r="EUX13" s="2398"/>
      <c r="EUY13" s="2398"/>
      <c r="EUZ13" s="2398"/>
      <c r="EVA13" s="2398"/>
      <c r="EVB13" s="2398"/>
      <c r="EVC13" s="2398"/>
      <c r="EVD13" s="2398"/>
      <c r="EVE13" s="2398"/>
      <c r="EVF13" s="2398"/>
      <c r="EVG13" s="2398"/>
      <c r="EVH13" s="2398"/>
      <c r="EVI13" s="2398"/>
      <c r="EVJ13" s="2398"/>
      <c r="EVK13" s="2398"/>
      <c r="EVL13" s="2398"/>
      <c r="EVM13" s="2398"/>
      <c r="EVN13" s="2398"/>
      <c r="EVO13" s="2398"/>
      <c r="EVP13" s="2398"/>
      <c r="EVQ13" s="2398"/>
      <c r="EVR13" s="2398"/>
      <c r="EVS13" s="2398"/>
      <c r="EVT13" s="2398"/>
      <c r="EVU13" s="2398"/>
      <c r="EVV13" s="2398"/>
      <c r="EVW13" s="2398"/>
      <c r="EVX13" s="2398"/>
      <c r="EVY13" s="2398"/>
      <c r="EVZ13" s="2398"/>
      <c r="EWA13" s="2398"/>
      <c r="EWB13" s="2398"/>
      <c r="EWC13" s="2398"/>
      <c r="EWD13" s="2398"/>
      <c r="EWE13" s="2398"/>
      <c r="EWF13" s="2398"/>
      <c r="EWG13" s="2398"/>
      <c r="EWH13" s="2398"/>
      <c r="EWI13" s="2398"/>
      <c r="EWJ13" s="2398"/>
      <c r="EWK13" s="2398"/>
      <c r="EWL13" s="2398"/>
      <c r="EWM13" s="2398"/>
      <c r="EWN13" s="2398"/>
      <c r="EWO13" s="2398"/>
      <c r="EWP13" s="2398"/>
      <c r="EWQ13" s="2398"/>
      <c r="EWR13" s="2398"/>
      <c r="EWS13" s="2398"/>
      <c r="EWT13" s="2398"/>
      <c r="EWU13" s="2398"/>
      <c r="EWV13" s="2398"/>
      <c r="EWW13" s="2398"/>
      <c r="EWX13" s="2398"/>
      <c r="EWY13" s="2398"/>
      <c r="EWZ13" s="2398"/>
      <c r="EXA13" s="2398"/>
      <c r="EXB13" s="2398"/>
      <c r="EXC13" s="2398"/>
      <c r="EXD13" s="2398"/>
      <c r="EXE13" s="2398"/>
      <c r="EXF13" s="2398"/>
      <c r="EXG13" s="2398"/>
      <c r="EXH13" s="2398"/>
      <c r="EXI13" s="2398"/>
      <c r="EXJ13" s="2398"/>
      <c r="EXK13" s="2398"/>
      <c r="EXL13" s="2398"/>
      <c r="EXM13" s="2398"/>
      <c r="EXN13" s="2398"/>
      <c r="EXO13" s="2398"/>
      <c r="EXP13" s="2398"/>
      <c r="EXQ13" s="2398"/>
      <c r="EXR13" s="2398"/>
      <c r="EXS13" s="2398"/>
      <c r="EXT13" s="2398"/>
      <c r="EXU13" s="2398"/>
      <c r="EXV13" s="2398"/>
      <c r="EXW13" s="2398"/>
      <c r="EXX13" s="2398"/>
      <c r="EXY13" s="2398"/>
      <c r="EXZ13" s="2398"/>
      <c r="EYA13" s="2398"/>
      <c r="EYB13" s="2398"/>
      <c r="EYC13" s="2398"/>
      <c r="EYD13" s="2398"/>
      <c r="EYE13" s="2398"/>
      <c r="EYF13" s="2398"/>
      <c r="EYG13" s="2398"/>
      <c r="EYH13" s="2398"/>
      <c r="EYI13" s="2398"/>
      <c r="EYJ13" s="2398"/>
      <c r="EYK13" s="2398"/>
      <c r="EYL13" s="2398"/>
      <c r="EYM13" s="2398"/>
      <c r="EYN13" s="2398"/>
      <c r="EYO13" s="2398"/>
      <c r="EYP13" s="2398"/>
      <c r="EYQ13" s="2398"/>
      <c r="EYR13" s="2398"/>
      <c r="EYS13" s="2398"/>
      <c r="EYT13" s="2398"/>
      <c r="EYU13" s="2398"/>
      <c r="EYV13" s="2398"/>
      <c r="EYW13" s="2398"/>
      <c r="EYX13" s="2398"/>
      <c r="EYY13" s="2398"/>
      <c r="EYZ13" s="2398"/>
      <c r="EZA13" s="2398"/>
      <c r="EZB13" s="2398"/>
      <c r="EZC13" s="2398"/>
      <c r="EZD13" s="2398"/>
      <c r="EZE13" s="2398"/>
      <c r="EZF13" s="2398"/>
      <c r="EZG13" s="2398"/>
      <c r="EZH13" s="2398"/>
      <c r="EZI13" s="2398"/>
      <c r="EZJ13" s="2398"/>
      <c r="EZK13" s="2398"/>
      <c r="EZL13" s="2398"/>
      <c r="EZM13" s="2398"/>
      <c r="EZN13" s="2398"/>
      <c r="EZO13" s="2398"/>
      <c r="EZP13" s="2398"/>
      <c r="EZQ13" s="2398"/>
      <c r="EZR13" s="2398"/>
      <c r="EZS13" s="2398"/>
      <c r="EZT13" s="2398"/>
      <c r="EZU13" s="2398"/>
      <c r="EZV13" s="2398"/>
      <c r="EZW13" s="2398"/>
      <c r="EZX13" s="2398"/>
      <c r="EZY13" s="2398"/>
      <c r="EZZ13" s="2398"/>
      <c r="FAA13" s="2398"/>
      <c r="FAB13" s="2398"/>
      <c r="FAC13" s="2398"/>
      <c r="FAD13" s="2398"/>
      <c r="FAE13" s="2398"/>
      <c r="FAF13" s="2398"/>
      <c r="FAG13" s="2398"/>
      <c r="FAH13" s="2398"/>
      <c r="FAI13" s="2398"/>
      <c r="FAJ13" s="2398"/>
      <c r="FAK13" s="2398"/>
      <c r="FAL13" s="2398"/>
      <c r="FAM13" s="2398"/>
      <c r="FAN13" s="2398"/>
      <c r="FAO13" s="2398"/>
      <c r="FAP13" s="2398"/>
      <c r="FAQ13" s="2398"/>
      <c r="FAR13" s="2398"/>
      <c r="FAS13" s="2398"/>
      <c r="FAT13" s="2398"/>
      <c r="FAU13" s="2398"/>
      <c r="FAV13" s="2398"/>
      <c r="FAW13" s="2398"/>
      <c r="FAX13" s="2398"/>
      <c r="FAY13" s="2398"/>
      <c r="FAZ13" s="2398"/>
      <c r="FBA13" s="2398"/>
      <c r="FBB13" s="2398"/>
      <c r="FBC13" s="2398"/>
      <c r="FBD13" s="2398"/>
      <c r="FBE13" s="2398"/>
      <c r="FBF13" s="2398"/>
      <c r="FBG13" s="2398"/>
      <c r="FBH13" s="2398"/>
      <c r="FBI13" s="2398"/>
      <c r="FBJ13" s="2398"/>
      <c r="FBK13" s="2398"/>
      <c r="FBL13" s="2398"/>
      <c r="FBM13" s="2398"/>
      <c r="FBN13" s="2398"/>
      <c r="FBO13" s="2398"/>
      <c r="FBP13" s="2398"/>
      <c r="FBQ13" s="2398"/>
      <c r="FBR13" s="2398"/>
      <c r="FBS13" s="2398"/>
      <c r="FBT13" s="2398"/>
      <c r="FBU13" s="2398"/>
      <c r="FBV13" s="2398"/>
      <c r="FBW13" s="2398"/>
      <c r="FBX13" s="2398"/>
      <c r="FBY13" s="2398"/>
      <c r="FBZ13" s="2398"/>
      <c r="FCA13" s="2398"/>
      <c r="FCB13" s="2398"/>
      <c r="FCC13" s="2398"/>
      <c r="FCD13" s="2398"/>
      <c r="FCE13" s="2398"/>
      <c r="FCF13" s="2398"/>
      <c r="FCG13" s="2398"/>
      <c r="FCH13" s="2398"/>
      <c r="FCI13" s="2398"/>
      <c r="FCJ13" s="2398"/>
      <c r="FCK13" s="2398"/>
      <c r="FCL13" s="2398"/>
      <c r="FCM13" s="2398"/>
      <c r="FCN13" s="2398"/>
      <c r="FCO13" s="2398"/>
      <c r="FCP13" s="2398"/>
      <c r="FCQ13" s="2398"/>
      <c r="FCR13" s="2398"/>
      <c r="FCS13" s="2398"/>
      <c r="FCT13" s="2398"/>
      <c r="FCU13" s="2398"/>
      <c r="FCV13" s="2398"/>
      <c r="FCW13" s="2398"/>
      <c r="FCX13" s="2398"/>
      <c r="FCY13" s="2398"/>
      <c r="FCZ13" s="2398"/>
      <c r="FDA13" s="2398"/>
      <c r="FDB13" s="2398"/>
      <c r="FDC13" s="2398"/>
      <c r="FDD13" s="2398"/>
      <c r="FDE13" s="2398"/>
      <c r="FDF13" s="2398"/>
      <c r="FDG13" s="2398"/>
      <c r="FDH13" s="2398"/>
      <c r="FDI13" s="2398"/>
      <c r="FDJ13" s="2398"/>
      <c r="FDK13" s="2398"/>
      <c r="FDL13" s="2398"/>
      <c r="FDM13" s="2398"/>
      <c r="FDN13" s="2398"/>
      <c r="FDO13" s="2398"/>
      <c r="FDP13" s="2398"/>
      <c r="FDQ13" s="2398"/>
      <c r="FDR13" s="2398"/>
      <c r="FDS13" s="2398"/>
      <c r="FDT13" s="2398"/>
      <c r="FDU13" s="2398"/>
      <c r="FDV13" s="2398"/>
      <c r="FDW13" s="2398"/>
      <c r="FDX13" s="2398"/>
      <c r="FDY13" s="2398"/>
      <c r="FDZ13" s="2398"/>
      <c r="FEA13" s="2398"/>
      <c r="FEB13" s="2398"/>
      <c r="FEC13" s="2398"/>
      <c r="FED13" s="2398"/>
      <c r="FEE13" s="2398"/>
      <c r="FEF13" s="2398"/>
      <c r="FEG13" s="2398"/>
      <c r="FEH13" s="2398"/>
      <c r="FEI13" s="2398"/>
      <c r="FEJ13" s="2398"/>
      <c r="FEK13" s="2398"/>
      <c r="FEL13" s="2398"/>
      <c r="FEM13" s="2398"/>
      <c r="FEN13" s="2398"/>
      <c r="FEO13" s="2398"/>
      <c r="FEP13" s="2398"/>
      <c r="FEQ13" s="2398"/>
      <c r="FER13" s="2398"/>
      <c r="FES13" s="2398"/>
      <c r="FET13" s="2398"/>
      <c r="FEU13" s="2398"/>
      <c r="FEV13" s="2398"/>
      <c r="FEW13" s="2398"/>
      <c r="FEX13" s="2398"/>
      <c r="FEY13" s="2398"/>
      <c r="FEZ13" s="2398"/>
      <c r="FFA13" s="2398"/>
      <c r="FFB13" s="2398"/>
      <c r="FFC13" s="2398"/>
      <c r="FFD13" s="2398"/>
      <c r="FFE13" s="2398"/>
      <c r="FFF13" s="2398"/>
      <c r="FFG13" s="2398"/>
      <c r="FFH13" s="2398"/>
      <c r="FFI13" s="2398"/>
      <c r="FFJ13" s="2398"/>
      <c r="FFK13" s="2398"/>
      <c r="FFL13" s="2398"/>
      <c r="FFM13" s="2398"/>
      <c r="FFN13" s="2398"/>
      <c r="FFO13" s="2398"/>
      <c r="FFP13" s="2398"/>
      <c r="FFQ13" s="2398"/>
      <c r="FFR13" s="2398"/>
      <c r="FFS13" s="2398"/>
      <c r="FFT13" s="2398"/>
      <c r="FFU13" s="2398"/>
      <c r="FFV13" s="2398"/>
      <c r="FFW13" s="2398"/>
      <c r="FFX13" s="2398"/>
      <c r="FFY13" s="2398"/>
      <c r="FFZ13" s="2398"/>
      <c r="FGA13" s="2398"/>
      <c r="FGB13" s="2398"/>
      <c r="FGC13" s="2398"/>
      <c r="FGD13" s="2398"/>
      <c r="FGE13" s="2398"/>
      <c r="FGF13" s="2398"/>
      <c r="FGG13" s="2398"/>
      <c r="FGH13" s="2398"/>
      <c r="FGI13" s="2398"/>
      <c r="FGJ13" s="2398"/>
      <c r="FGK13" s="2398"/>
      <c r="FGL13" s="2398"/>
      <c r="FGM13" s="2398"/>
      <c r="FGN13" s="2398"/>
      <c r="FGO13" s="2398"/>
      <c r="FGP13" s="2398"/>
      <c r="FGQ13" s="2398"/>
      <c r="FGR13" s="2398"/>
      <c r="FGS13" s="2398"/>
      <c r="FGT13" s="2398"/>
      <c r="FGU13" s="2398"/>
      <c r="FGV13" s="2398"/>
      <c r="FGW13" s="2398"/>
      <c r="FGX13" s="2398"/>
      <c r="FGY13" s="2398"/>
      <c r="FGZ13" s="2398"/>
      <c r="FHA13" s="2398"/>
      <c r="FHB13" s="2398"/>
      <c r="FHC13" s="2398"/>
      <c r="FHD13" s="2398"/>
      <c r="FHE13" s="2398"/>
      <c r="FHF13" s="2398"/>
      <c r="FHG13" s="2398"/>
      <c r="FHH13" s="2398"/>
      <c r="FHI13" s="2398"/>
      <c r="FHJ13" s="2398"/>
      <c r="FHK13" s="2398"/>
      <c r="FHL13" s="2398"/>
      <c r="FHM13" s="2398"/>
      <c r="FHN13" s="2398"/>
      <c r="FHO13" s="2398"/>
      <c r="FHP13" s="2398"/>
      <c r="FHQ13" s="2398"/>
      <c r="FHR13" s="2398"/>
      <c r="FHS13" s="2398"/>
      <c r="FHT13" s="2398"/>
      <c r="FHU13" s="2398"/>
      <c r="FHV13" s="2398"/>
      <c r="FHW13" s="2398"/>
      <c r="FHX13" s="2398"/>
      <c r="FHY13" s="2398"/>
      <c r="FHZ13" s="2398"/>
      <c r="FIA13" s="2398"/>
      <c r="FIB13" s="2398"/>
      <c r="FIC13" s="2398"/>
      <c r="FID13" s="2398"/>
      <c r="FIE13" s="2398"/>
      <c r="FIF13" s="2398"/>
      <c r="FIG13" s="2398"/>
      <c r="FIH13" s="2398"/>
      <c r="FII13" s="2398"/>
      <c r="FIJ13" s="2398"/>
      <c r="FIK13" s="2398"/>
      <c r="FIL13" s="2398"/>
      <c r="FIM13" s="2398"/>
      <c r="FIN13" s="2398"/>
      <c r="FIO13" s="2398"/>
      <c r="FIP13" s="2398"/>
      <c r="FIQ13" s="2398"/>
      <c r="FIR13" s="2398"/>
      <c r="FIS13" s="2398"/>
      <c r="FIT13" s="2398"/>
      <c r="FIU13" s="2398"/>
      <c r="FIV13" s="2398"/>
      <c r="FIW13" s="2398"/>
      <c r="FIX13" s="2398"/>
      <c r="FIY13" s="2398"/>
      <c r="FIZ13" s="2398"/>
      <c r="FJA13" s="2398"/>
      <c r="FJB13" s="2398"/>
      <c r="FJC13" s="2398"/>
      <c r="FJD13" s="2398"/>
      <c r="FJE13" s="2398"/>
      <c r="FJF13" s="2398"/>
      <c r="FJG13" s="2398"/>
      <c r="FJH13" s="2398"/>
      <c r="FJI13" s="2398"/>
      <c r="FJJ13" s="2398"/>
      <c r="FJK13" s="2398"/>
      <c r="FJL13" s="2398"/>
      <c r="FJM13" s="2398"/>
      <c r="FJN13" s="2398"/>
      <c r="FJO13" s="2398"/>
      <c r="FJP13" s="2398"/>
      <c r="FJQ13" s="2398"/>
      <c r="FJR13" s="2398"/>
      <c r="FJS13" s="2398"/>
      <c r="FJT13" s="2398"/>
      <c r="FJU13" s="2398"/>
      <c r="FJV13" s="2398"/>
      <c r="FJW13" s="2398"/>
      <c r="FJX13" s="2398"/>
      <c r="FJY13" s="2398"/>
      <c r="FJZ13" s="2398"/>
      <c r="FKA13" s="2398"/>
      <c r="FKB13" s="2398"/>
      <c r="FKC13" s="2398"/>
      <c r="FKD13" s="2398"/>
      <c r="FKE13" s="2398"/>
      <c r="FKF13" s="2398"/>
      <c r="FKG13" s="2398"/>
      <c r="FKH13" s="2398"/>
      <c r="FKI13" s="2398"/>
      <c r="FKJ13" s="2398"/>
      <c r="FKK13" s="2398"/>
      <c r="FKL13" s="2398"/>
      <c r="FKM13" s="2398"/>
      <c r="FKN13" s="2398"/>
      <c r="FKO13" s="2398"/>
      <c r="FKP13" s="2398"/>
      <c r="FKQ13" s="2398"/>
      <c r="FKR13" s="2398"/>
      <c r="FKS13" s="2398"/>
      <c r="FKT13" s="2398"/>
      <c r="FKU13" s="2398"/>
      <c r="FKV13" s="2398"/>
      <c r="FKW13" s="2398"/>
      <c r="FKX13" s="2398"/>
      <c r="FKY13" s="2398"/>
      <c r="FKZ13" s="2398"/>
      <c r="FLA13" s="2398"/>
      <c r="FLB13" s="2398"/>
      <c r="FLC13" s="2398"/>
      <c r="FLD13" s="2398"/>
      <c r="FLE13" s="2398"/>
      <c r="FLF13" s="2398"/>
      <c r="FLG13" s="2398"/>
      <c r="FLH13" s="2398"/>
      <c r="FLI13" s="2398"/>
      <c r="FLJ13" s="2398"/>
      <c r="FLK13" s="2398"/>
      <c r="FLL13" s="2398"/>
      <c r="FLM13" s="2398"/>
      <c r="FLN13" s="2398"/>
      <c r="FLO13" s="2398"/>
      <c r="FLP13" s="2398"/>
      <c r="FLQ13" s="2398"/>
      <c r="FLR13" s="2398"/>
      <c r="FLS13" s="2398"/>
      <c r="FLT13" s="2398"/>
      <c r="FLU13" s="2398"/>
      <c r="FLV13" s="2398"/>
      <c r="FLW13" s="2398"/>
      <c r="FLX13" s="2398"/>
      <c r="FLY13" s="2398"/>
      <c r="FLZ13" s="2398"/>
      <c r="FMA13" s="2398"/>
      <c r="FMB13" s="2398"/>
      <c r="FMC13" s="2398"/>
      <c r="FMD13" s="2398"/>
      <c r="FME13" s="2398"/>
      <c r="FMF13" s="2398"/>
      <c r="FMG13" s="2398"/>
      <c r="FMH13" s="2398"/>
      <c r="FMI13" s="2398"/>
      <c r="FMJ13" s="2398"/>
      <c r="FMK13" s="2398"/>
      <c r="FML13" s="2398"/>
      <c r="FMM13" s="2398"/>
      <c r="FMN13" s="2398"/>
      <c r="FMO13" s="2398"/>
      <c r="FMP13" s="2398"/>
      <c r="FMQ13" s="2398"/>
      <c r="FMR13" s="2398"/>
      <c r="FMS13" s="2398"/>
      <c r="FMT13" s="2398"/>
      <c r="FMU13" s="2398"/>
      <c r="FMV13" s="2398"/>
      <c r="FMW13" s="2398"/>
      <c r="FMX13" s="2398"/>
      <c r="FMY13" s="2398"/>
      <c r="FMZ13" s="2398"/>
      <c r="FNA13" s="2398"/>
      <c r="FNB13" s="2398"/>
      <c r="FNC13" s="2398"/>
      <c r="FND13" s="2398"/>
      <c r="FNE13" s="2398"/>
      <c r="FNF13" s="2398"/>
      <c r="FNG13" s="2398"/>
      <c r="FNH13" s="2398"/>
      <c r="FNI13" s="2398"/>
      <c r="FNJ13" s="2398"/>
      <c r="FNK13" s="2398"/>
      <c r="FNL13" s="2398"/>
      <c r="FNM13" s="2398"/>
      <c r="FNN13" s="2398"/>
      <c r="FNO13" s="2398"/>
      <c r="FNP13" s="2398"/>
      <c r="FNQ13" s="2398"/>
      <c r="FNR13" s="2398"/>
      <c r="FNS13" s="2398"/>
      <c r="FNT13" s="2398"/>
      <c r="FNU13" s="2398"/>
      <c r="FNV13" s="2398"/>
      <c r="FNW13" s="2398"/>
      <c r="FNX13" s="2398"/>
      <c r="FNY13" s="2398"/>
      <c r="FNZ13" s="2398"/>
      <c r="FOA13" s="2398"/>
      <c r="FOB13" s="2398"/>
      <c r="FOC13" s="2398"/>
      <c r="FOD13" s="2398"/>
      <c r="FOE13" s="2398"/>
      <c r="FOF13" s="2398"/>
      <c r="FOG13" s="2398"/>
      <c r="FOH13" s="2398"/>
      <c r="FOI13" s="2398"/>
      <c r="FOJ13" s="2398"/>
      <c r="FOK13" s="2398"/>
      <c r="FOL13" s="2398"/>
      <c r="FOM13" s="2398"/>
      <c r="FON13" s="2398"/>
      <c r="FOO13" s="2398"/>
      <c r="FOP13" s="2398"/>
      <c r="FOQ13" s="2398"/>
      <c r="FOR13" s="2398"/>
      <c r="FOS13" s="2398"/>
      <c r="FOT13" s="2398"/>
      <c r="FOU13" s="2398"/>
      <c r="FOV13" s="2398"/>
      <c r="FOW13" s="2398"/>
      <c r="FOX13" s="2398"/>
      <c r="FOY13" s="2398"/>
      <c r="FOZ13" s="2398"/>
      <c r="FPA13" s="2398"/>
      <c r="FPB13" s="2398"/>
      <c r="FPC13" s="2398"/>
      <c r="FPD13" s="2398"/>
      <c r="FPE13" s="2398"/>
      <c r="FPF13" s="2398"/>
      <c r="FPG13" s="2398"/>
      <c r="FPH13" s="2398"/>
      <c r="FPI13" s="2398"/>
      <c r="FPJ13" s="2398"/>
      <c r="FPK13" s="2398"/>
      <c r="FPL13" s="2398"/>
      <c r="FPM13" s="2398"/>
      <c r="FPN13" s="2398"/>
      <c r="FPO13" s="2398"/>
      <c r="FPP13" s="2398"/>
      <c r="FPQ13" s="2398"/>
      <c r="FPR13" s="2398"/>
      <c r="FPS13" s="2398"/>
      <c r="FPT13" s="2398"/>
      <c r="FPU13" s="2398"/>
      <c r="FPV13" s="2398"/>
      <c r="FPW13" s="2398"/>
      <c r="FPX13" s="2398"/>
      <c r="FPY13" s="2398"/>
      <c r="FPZ13" s="2398"/>
      <c r="FQA13" s="2398"/>
      <c r="FQB13" s="2398"/>
      <c r="FQC13" s="2398"/>
      <c r="FQD13" s="2398"/>
      <c r="FQE13" s="2398"/>
      <c r="FQF13" s="2398"/>
      <c r="FQG13" s="2398"/>
      <c r="FQH13" s="2398"/>
      <c r="FQI13" s="2398"/>
      <c r="FQJ13" s="2398"/>
      <c r="FQK13" s="2398"/>
      <c r="FQL13" s="2398"/>
      <c r="FQM13" s="2398"/>
      <c r="FQN13" s="2398"/>
      <c r="FQO13" s="2398"/>
      <c r="FQP13" s="2398"/>
      <c r="FQQ13" s="2398"/>
      <c r="FQR13" s="2398"/>
      <c r="FQS13" s="2398"/>
      <c r="FQT13" s="2398"/>
      <c r="FQU13" s="2398"/>
      <c r="FQV13" s="2398"/>
      <c r="FQW13" s="2398"/>
      <c r="FQX13" s="2398"/>
      <c r="FQY13" s="2398"/>
      <c r="FQZ13" s="2398"/>
      <c r="FRA13" s="2398"/>
      <c r="FRB13" s="2398"/>
      <c r="FRC13" s="2398"/>
      <c r="FRD13" s="2398"/>
      <c r="FRE13" s="2398"/>
      <c r="FRF13" s="2398"/>
      <c r="FRG13" s="2398"/>
      <c r="FRH13" s="2398"/>
      <c r="FRI13" s="2398"/>
      <c r="FRJ13" s="2398"/>
      <c r="FRK13" s="2398"/>
      <c r="FRL13" s="2398"/>
      <c r="FRM13" s="2398"/>
      <c r="FRN13" s="2398"/>
      <c r="FRO13" s="2398"/>
      <c r="FRP13" s="2398"/>
      <c r="FRQ13" s="2398"/>
      <c r="FRR13" s="2398"/>
      <c r="FRS13" s="2398"/>
      <c r="FRT13" s="2398"/>
      <c r="FRU13" s="2398"/>
      <c r="FRV13" s="2398"/>
      <c r="FRW13" s="2398"/>
      <c r="FRX13" s="2398"/>
      <c r="FRY13" s="2398"/>
      <c r="FRZ13" s="2398"/>
      <c r="FSA13" s="2398"/>
      <c r="FSB13" s="2398"/>
      <c r="FSC13" s="2398"/>
      <c r="FSD13" s="2398"/>
      <c r="FSE13" s="2398"/>
      <c r="FSF13" s="2398"/>
      <c r="FSG13" s="2398"/>
      <c r="FSH13" s="2398"/>
      <c r="FSI13" s="2398"/>
      <c r="FSJ13" s="2398"/>
      <c r="FSK13" s="2398"/>
      <c r="FSL13" s="2398"/>
      <c r="FSM13" s="2398"/>
      <c r="FSN13" s="2398"/>
      <c r="FSO13" s="2398"/>
      <c r="FSP13" s="2398"/>
      <c r="FSQ13" s="2398"/>
      <c r="FSR13" s="2398"/>
      <c r="FSS13" s="2398"/>
      <c r="FST13" s="2398"/>
      <c r="FSU13" s="2398"/>
      <c r="FSV13" s="2398"/>
      <c r="FSW13" s="2398"/>
      <c r="FSX13" s="2398"/>
      <c r="FSY13" s="2398"/>
      <c r="FSZ13" s="2398"/>
      <c r="FTA13" s="2398"/>
      <c r="FTB13" s="2398"/>
      <c r="FTC13" s="2398"/>
      <c r="FTD13" s="2398"/>
      <c r="FTE13" s="2398"/>
      <c r="FTF13" s="2398"/>
      <c r="FTG13" s="2398"/>
      <c r="FTH13" s="2398"/>
      <c r="FTI13" s="2398"/>
      <c r="FTJ13" s="2398"/>
      <c r="FTK13" s="2398"/>
      <c r="FTL13" s="2398"/>
      <c r="FTM13" s="2398"/>
      <c r="FTN13" s="2398"/>
      <c r="FTO13" s="2398"/>
      <c r="FTP13" s="2398"/>
      <c r="FTQ13" s="2398"/>
      <c r="FTR13" s="2398"/>
      <c r="FTS13" s="2398"/>
      <c r="FTT13" s="2398"/>
      <c r="FTU13" s="2398"/>
      <c r="FTV13" s="2398"/>
      <c r="FTW13" s="2398"/>
      <c r="FTX13" s="2398"/>
      <c r="FTY13" s="2398"/>
      <c r="FTZ13" s="2398"/>
      <c r="FUA13" s="2398"/>
      <c r="FUB13" s="2398"/>
      <c r="FUC13" s="2398"/>
      <c r="FUD13" s="2398"/>
      <c r="FUE13" s="2398"/>
      <c r="FUF13" s="2398"/>
      <c r="FUG13" s="2398"/>
      <c r="FUH13" s="2398"/>
      <c r="FUI13" s="2398"/>
      <c r="FUJ13" s="2398"/>
      <c r="FUK13" s="2398"/>
      <c r="FUL13" s="2398"/>
      <c r="FUM13" s="2398"/>
      <c r="FUN13" s="2398"/>
      <c r="FUO13" s="2398"/>
      <c r="FUP13" s="2398"/>
      <c r="FUQ13" s="2398"/>
      <c r="FUR13" s="2398"/>
      <c r="FUS13" s="2398"/>
      <c r="FUT13" s="2398"/>
      <c r="FUU13" s="2398"/>
      <c r="FUV13" s="2398"/>
      <c r="FUW13" s="2398"/>
      <c r="FUX13" s="2398"/>
      <c r="FUY13" s="2398"/>
      <c r="FUZ13" s="2398"/>
      <c r="FVA13" s="2398"/>
      <c r="FVB13" s="2398"/>
      <c r="FVC13" s="2398"/>
      <c r="FVD13" s="2398"/>
      <c r="FVE13" s="2398"/>
      <c r="FVF13" s="2398"/>
      <c r="FVG13" s="2398"/>
      <c r="FVH13" s="2398"/>
      <c r="FVI13" s="2398"/>
      <c r="FVJ13" s="2398"/>
      <c r="FVK13" s="2398"/>
      <c r="FVL13" s="2398"/>
      <c r="FVM13" s="2398"/>
      <c r="FVN13" s="2398"/>
      <c r="FVO13" s="2398"/>
      <c r="FVP13" s="2398"/>
      <c r="FVQ13" s="2398"/>
      <c r="FVR13" s="2398"/>
      <c r="FVS13" s="2398"/>
      <c r="FVT13" s="2398"/>
      <c r="FVU13" s="2398"/>
      <c r="FVV13" s="2398"/>
      <c r="FVW13" s="2398"/>
      <c r="FVX13" s="2398"/>
      <c r="FVY13" s="2398"/>
      <c r="FVZ13" s="2398"/>
      <c r="FWA13" s="2398"/>
      <c r="FWB13" s="2398"/>
      <c r="FWC13" s="2398"/>
      <c r="FWD13" s="2398"/>
      <c r="FWE13" s="2398"/>
      <c r="FWF13" s="2398"/>
      <c r="FWG13" s="2398"/>
      <c r="FWH13" s="2398"/>
      <c r="FWI13" s="2398"/>
      <c r="FWJ13" s="2398"/>
      <c r="FWK13" s="2398"/>
      <c r="FWL13" s="2398"/>
      <c r="FWM13" s="2398"/>
      <c r="FWN13" s="2398"/>
      <c r="FWO13" s="2398"/>
      <c r="FWP13" s="2398"/>
      <c r="FWQ13" s="2398"/>
      <c r="FWR13" s="2398"/>
      <c r="FWS13" s="2398"/>
      <c r="FWT13" s="2398"/>
      <c r="FWU13" s="2398"/>
      <c r="FWV13" s="2398"/>
      <c r="FWW13" s="2398"/>
      <c r="FWX13" s="2398"/>
      <c r="FWY13" s="2398"/>
      <c r="FWZ13" s="2398"/>
      <c r="FXA13" s="2398"/>
      <c r="FXB13" s="2398"/>
      <c r="FXC13" s="2398"/>
      <c r="FXD13" s="2398"/>
      <c r="FXE13" s="2398"/>
      <c r="FXF13" s="2398"/>
      <c r="FXG13" s="2398"/>
      <c r="FXH13" s="2398"/>
      <c r="FXI13" s="2398"/>
      <c r="FXJ13" s="2398"/>
      <c r="FXK13" s="2398"/>
      <c r="FXL13" s="2398"/>
      <c r="FXM13" s="2398"/>
      <c r="FXN13" s="2398"/>
      <c r="FXO13" s="2398"/>
      <c r="FXP13" s="2398"/>
      <c r="FXQ13" s="2398"/>
      <c r="FXR13" s="2398"/>
      <c r="FXS13" s="2398"/>
      <c r="FXT13" s="2398"/>
      <c r="FXU13" s="2398"/>
      <c r="FXV13" s="2398"/>
      <c r="FXW13" s="2398"/>
      <c r="FXX13" s="2398"/>
      <c r="FXY13" s="2398"/>
      <c r="FXZ13" s="2398"/>
      <c r="FYA13" s="2398"/>
      <c r="FYB13" s="2398"/>
      <c r="FYC13" s="2398"/>
      <c r="FYD13" s="2398"/>
      <c r="FYE13" s="2398"/>
      <c r="FYF13" s="2398"/>
      <c r="FYG13" s="2398"/>
      <c r="FYH13" s="2398"/>
      <c r="FYI13" s="2398"/>
      <c r="FYJ13" s="2398"/>
      <c r="FYK13" s="2398"/>
      <c r="FYL13" s="2398"/>
      <c r="FYM13" s="2398"/>
      <c r="FYN13" s="2398"/>
      <c r="FYO13" s="2398"/>
      <c r="FYP13" s="2398"/>
      <c r="FYQ13" s="2398"/>
      <c r="FYR13" s="2398"/>
      <c r="FYS13" s="2398"/>
      <c r="FYT13" s="2398"/>
      <c r="FYU13" s="2398"/>
      <c r="FYV13" s="2398"/>
      <c r="FYW13" s="2398"/>
      <c r="FYX13" s="2398"/>
      <c r="FYY13" s="2398"/>
      <c r="FYZ13" s="2398"/>
      <c r="FZA13" s="2398"/>
      <c r="FZB13" s="2398"/>
      <c r="FZC13" s="2398"/>
      <c r="FZD13" s="2398"/>
      <c r="FZE13" s="2398"/>
      <c r="FZF13" s="2398"/>
      <c r="FZG13" s="2398"/>
      <c r="FZH13" s="2398"/>
      <c r="FZI13" s="2398"/>
      <c r="FZJ13" s="2398"/>
      <c r="FZK13" s="2398"/>
      <c r="FZL13" s="2398"/>
      <c r="FZM13" s="2398"/>
      <c r="FZN13" s="2398"/>
      <c r="FZO13" s="2398"/>
      <c r="FZP13" s="2398"/>
      <c r="FZQ13" s="2398"/>
      <c r="FZR13" s="2398"/>
      <c r="FZS13" s="2398"/>
      <c r="FZT13" s="2398"/>
      <c r="FZU13" s="2398"/>
      <c r="FZV13" s="2398"/>
      <c r="FZW13" s="2398"/>
      <c r="FZX13" s="2398"/>
      <c r="FZY13" s="2398"/>
      <c r="FZZ13" s="2398"/>
      <c r="GAA13" s="2398"/>
      <c r="GAB13" s="2398"/>
      <c r="GAC13" s="2398"/>
      <c r="GAD13" s="2398"/>
      <c r="GAE13" s="2398"/>
      <c r="GAF13" s="2398"/>
      <c r="GAG13" s="2398"/>
      <c r="GAH13" s="2398"/>
      <c r="GAI13" s="2398"/>
      <c r="GAJ13" s="2398"/>
      <c r="GAK13" s="2398"/>
      <c r="GAL13" s="2398"/>
      <c r="GAM13" s="2398"/>
      <c r="GAN13" s="2398"/>
      <c r="GAO13" s="2398"/>
      <c r="GAP13" s="2398"/>
      <c r="GAQ13" s="2398"/>
      <c r="GAR13" s="2398"/>
      <c r="GAS13" s="2398"/>
      <c r="GAT13" s="2398"/>
      <c r="GAU13" s="2398"/>
      <c r="GAV13" s="2398"/>
      <c r="GAW13" s="2398"/>
      <c r="GAX13" s="2398"/>
      <c r="GAY13" s="2398"/>
      <c r="GAZ13" s="2398"/>
      <c r="GBA13" s="2398"/>
      <c r="GBB13" s="2398"/>
      <c r="GBC13" s="2398"/>
      <c r="GBD13" s="2398"/>
      <c r="GBE13" s="2398"/>
      <c r="GBF13" s="2398"/>
      <c r="GBG13" s="2398"/>
      <c r="GBH13" s="2398"/>
      <c r="GBI13" s="2398"/>
      <c r="GBJ13" s="2398"/>
      <c r="GBK13" s="2398"/>
      <c r="GBL13" s="2398"/>
      <c r="GBM13" s="2398"/>
      <c r="GBN13" s="2398"/>
      <c r="GBO13" s="2398"/>
      <c r="GBP13" s="2398"/>
      <c r="GBQ13" s="2398"/>
      <c r="GBR13" s="2398"/>
      <c r="GBS13" s="2398"/>
      <c r="GBT13" s="2398"/>
      <c r="GBU13" s="2398"/>
      <c r="GBV13" s="2398"/>
      <c r="GBW13" s="2398"/>
      <c r="GBX13" s="2398"/>
      <c r="GBY13" s="2398"/>
      <c r="GBZ13" s="2398"/>
      <c r="GCA13" s="2398"/>
      <c r="GCB13" s="2398"/>
      <c r="GCC13" s="2398"/>
      <c r="GCD13" s="2398"/>
      <c r="GCE13" s="2398"/>
      <c r="GCF13" s="2398"/>
      <c r="GCG13" s="2398"/>
      <c r="GCH13" s="2398"/>
      <c r="GCI13" s="2398"/>
      <c r="GCJ13" s="2398"/>
      <c r="GCK13" s="2398"/>
      <c r="GCL13" s="2398"/>
      <c r="GCM13" s="2398"/>
      <c r="GCN13" s="2398"/>
      <c r="GCO13" s="2398"/>
      <c r="GCP13" s="2398"/>
      <c r="GCQ13" s="2398"/>
      <c r="GCR13" s="2398"/>
      <c r="GCS13" s="2398"/>
      <c r="GCT13" s="2398"/>
      <c r="GCU13" s="2398"/>
      <c r="GCV13" s="2398"/>
      <c r="GCW13" s="2398"/>
      <c r="GCX13" s="2398"/>
      <c r="GCY13" s="2398"/>
      <c r="GCZ13" s="2398"/>
      <c r="GDA13" s="2398"/>
      <c r="GDB13" s="2398"/>
      <c r="GDC13" s="2398"/>
      <c r="GDD13" s="2398"/>
      <c r="GDE13" s="2398"/>
      <c r="GDF13" s="2398"/>
      <c r="GDG13" s="2398"/>
      <c r="GDH13" s="2398"/>
      <c r="GDI13" s="2398"/>
      <c r="GDJ13" s="2398"/>
      <c r="GDK13" s="2398"/>
      <c r="GDL13" s="2398"/>
      <c r="GDM13" s="2398"/>
      <c r="GDN13" s="2398"/>
      <c r="GDO13" s="2398"/>
      <c r="GDP13" s="2398"/>
      <c r="GDQ13" s="2398"/>
      <c r="GDR13" s="2398"/>
      <c r="GDS13" s="2398"/>
      <c r="GDT13" s="2398"/>
      <c r="GDU13" s="2398"/>
      <c r="GDV13" s="2398"/>
      <c r="GDW13" s="2398"/>
      <c r="GDX13" s="2398"/>
      <c r="GDY13" s="2398"/>
      <c r="GDZ13" s="2398"/>
      <c r="GEA13" s="2398"/>
      <c r="GEB13" s="2398"/>
      <c r="GEC13" s="2398"/>
      <c r="GED13" s="2398"/>
      <c r="GEE13" s="2398"/>
      <c r="GEF13" s="2398"/>
      <c r="GEG13" s="2398"/>
      <c r="GEH13" s="2398"/>
      <c r="GEI13" s="2398"/>
      <c r="GEJ13" s="2398"/>
      <c r="GEK13" s="2398"/>
      <c r="GEL13" s="2398"/>
      <c r="GEM13" s="2398"/>
      <c r="GEN13" s="2398"/>
      <c r="GEO13" s="2398"/>
      <c r="GEP13" s="2398"/>
      <c r="GEQ13" s="2398"/>
      <c r="GER13" s="2398"/>
      <c r="GES13" s="2398"/>
      <c r="GET13" s="2398"/>
      <c r="GEU13" s="2398"/>
      <c r="GEV13" s="2398"/>
      <c r="GEW13" s="2398"/>
      <c r="GEX13" s="2398"/>
      <c r="GEY13" s="2398"/>
      <c r="GEZ13" s="2398"/>
      <c r="GFA13" s="2398"/>
      <c r="GFB13" s="2398"/>
      <c r="GFC13" s="2398"/>
      <c r="GFD13" s="2398"/>
      <c r="GFE13" s="2398"/>
      <c r="GFF13" s="2398"/>
      <c r="GFG13" s="2398"/>
      <c r="GFH13" s="2398"/>
      <c r="GFI13" s="2398"/>
      <c r="GFJ13" s="2398"/>
      <c r="GFK13" s="2398"/>
      <c r="GFL13" s="2398"/>
      <c r="GFM13" s="2398"/>
      <c r="GFN13" s="2398"/>
      <c r="GFO13" s="2398"/>
      <c r="GFP13" s="2398"/>
      <c r="GFQ13" s="2398"/>
      <c r="GFR13" s="2398"/>
      <c r="GFS13" s="2398"/>
      <c r="GFT13" s="2398"/>
      <c r="GFU13" s="2398"/>
      <c r="GFV13" s="2398"/>
      <c r="GFW13" s="2398"/>
      <c r="GFX13" s="2398"/>
      <c r="GFY13" s="2398"/>
      <c r="GFZ13" s="2398"/>
      <c r="GGA13" s="2398"/>
      <c r="GGB13" s="2398"/>
      <c r="GGC13" s="2398"/>
      <c r="GGD13" s="2398"/>
      <c r="GGE13" s="2398"/>
      <c r="GGF13" s="2398"/>
      <c r="GGG13" s="2398"/>
      <c r="GGH13" s="2398"/>
      <c r="GGI13" s="2398"/>
      <c r="GGJ13" s="2398"/>
      <c r="GGK13" s="2398"/>
      <c r="GGL13" s="2398"/>
      <c r="GGM13" s="2398"/>
      <c r="GGN13" s="2398"/>
      <c r="GGO13" s="2398"/>
      <c r="GGP13" s="2398"/>
      <c r="GGQ13" s="2398"/>
      <c r="GGR13" s="2398"/>
      <c r="GGS13" s="2398"/>
      <c r="GGT13" s="2398"/>
      <c r="GGU13" s="2398"/>
      <c r="GGV13" s="2398"/>
      <c r="GGW13" s="2398"/>
      <c r="GGX13" s="2398"/>
      <c r="GGY13" s="2398"/>
      <c r="GGZ13" s="2398"/>
      <c r="GHA13" s="2398"/>
      <c r="GHB13" s="2398"/>
      <c r="GHC13" s="2398"/>
      <c r="GHD13" s="2398"/>
      <c r="GHE13" s="2398"/>
      <c r="GHF13" s="2398"/>
      <c r="GHG13" s="2398"/>
      <c r="GHH13" s="2398"/>
      <c r="GHI13" s="2398"/>
      <c r="GHJ13" s="2398"/>
      <c r="GHK13" s="2398"/>
      <c r="GHL13" s="2398"/>
      <c r="GHM13" s="2398"/>
      <c r="GHN13" s="2398"/>
      <c r="GHO13" s="2398"/>
      <c r="GHP13" s="2398"/>
      <c r="GHQ13" s="2398"/>
      <c r="GHR13" s="2398"/>
      <c r="GHS13" s="2398"/>
      <c r="GHT13" s="2398"/>
      <c r="GHU13" s="2398"/>
      <c r="GHV13" s="2398"/>
      <c r="GHW13" s="2398"/>
      <c r="GHX13" s="2398"/>
      <c r="GHY13" s="2398"/>
      <c r="GHZ13" s="2398"/>
      <c r="GIA13" s="2398"/>
      <c r="GIB13" s="2398"/>
      <c r="GIC13" s="2398"/>
      <c r="GID13" s="2398"/>
      <c r="GIE13" s="2398"/>
      <c r="GIF13" s="2398"/>
      <c r="GIG13" s="2398"/>
      <c r="GIH13" s="2398"/>
      <c r="GII13" s="2398"/>
      <c r="GIJ13" s="2398"/>
      <c r="GIK13" s="2398"/>
      <c r="GIL13" s="2398"/>
      <c r="GIM13" s="2398"/>
      <c r="GIN13" s="2398"/>
      <c r="GIO13" s="2398"/>
      <c r="GIP13" s="2398"/>
      <c r="GIQ13" s="2398"/>
      <c r="GIR13" s="2398"/>
      <c r="GIS13" s="2398"/>
      <c r="GIT13" s="2398"/>
      <c r="GIU13" s="2398"/>
      <c r="GIV13" s="2398"/>
      <c r="GIW13" s="2398"/>
      <c r="GIX13" s="2398"/>
      <c r="GIY13" s="2398"/>
      <c r="GIZ13" s="2398"/>
      <c r="GJA13" s="2398"/>
      <c r="GJB13" s="2398"/>
      <c r="GJC13" s="2398"/>
      <c r="GJD13" s="2398"/>
      <c r="GJE13" s="2398"/>
      <c r="GJF13" s="2398"/>
      <c r="GJG13" s="2398"/>
      <c r="GJH13" s="2398"/>
      <c r="GJI13" s="2398"/>
      <c r="GJJ13" s="2398"/>
      <c r="GJK13" s="2398"/>
      <c r="GJL13" s="2398"/>
      <c r="GJM13" s="2398"/>
      <c r="GJN13" s="2398"/>
      <c r="GJO13" s="2398"/>
      <c r="GJP13" s="2398"/>
      <c r="GJQ13" s="2398"/>
      <c r="GJR13" s="2398"/>
      <c r="GJS13" s="2398"/>
      <c r="GJT13" s="2398"/>
      <c r="GJU13" s="2398"/>
      <c r="GJV13" s="2398"/>
      <c r="GJW13" s="2398"/>
      <c r="GJX13" s="2398"/>
      <c r="GJY13" s="2398"/>
      <c r="GJZ13" s="2398"/>
      <c r="GKA13" s="2398"/>
      <c r="GKB13" s="2398"/>
      <c r="GKC13" s="2398"/>
      <c r="GKD13" s="2398"/>
      <c r="GKE13" s="2398"/>
      <c r="GKF13" s="2398"/>
      <c r="GKG13" s="2398"/>
      <c r="GKH13" s="2398"/>
      <c r="GKI13" s="2398"/>
      <c r="GKJ13" s="2398"/>
      <c r="GKK13" s="2398"/>
      <c r="GKL13" s="2398"/>
      <c r="GKM13" s="2398"/>
      <c r="GKN13" s="2398"/>
      <c r="GKO13" s="2398"/>
      <c r="GKP13" s="2398"/>
      <c r="GKQ13" s="2398"/>
      <c r="GKR13" s="2398"/>
      <c r="GKS13" s="2398"/>
      <c r="GKT13" s="2398"/>
      <c r="GKU13" s="2398"/>
      <c r="GKV13" s="2398"/>
      <c r="GKW13" s="2398"/>
      <c r="GKX13" s="2398"/>
      <c r="GKY13" s="2398"/>
      <c r="GKZ13" s="2398"/>
      <c r="GLA13" s="2398"/>
      <c r="GLB13" s="2398"/>
      <c r="GLC13" s="2398"/>
      <c r="GLD13" s="2398"/>
      <c r="GLE13" s="2398"/>
      <c r="GLF13" s="2398"/>
      <c r="GLG13" s="2398"/>
      <c r="GLH13" s="2398"/>
      <c r="GLI13" s="2398"/>
      <c r="GLJ13" s="2398"/>
      <c r="GLK13" s="2398"/>
      <c r="GLL13" s="2398"/>
      <c r="GLM13" s="2398"/>
      <c r="GLN13" s="2398"/>
      <c r="GLO13" s="2398"/>
      <c r="GLP13" s="2398"/>
      <c r="GLQ13" s="2398"/>
      <c r="GLR13" s="2398"/>
      <c r="GLS13" s="2398"/>
      <c r="GLT13" s="2398"/>
      <c r="GLU13" s="2398"/>
      <c r="GLV13" s="2398"/>
      <c r="GLW13" s="2398"/>
      <c r="GLX13" s="2398"/>
      <c r="GLY13" s="2398"/>
      <c r="GLZ13" s="2398"/>
      <c r="GMA13" s="2398"/>
      <c r="GMB13" s="2398"/>
      <c r="GMC13" s="2398"/>
      <c r="GMD13" s="2398"/>
      <c r="GME13" s="2398"/>
      <c r="GMF13" s="2398"/>
      <c r="GMG13" s="2398"/>
      <c r="GMH13" s="2398"/>
      <c r="GMI13" s="2398"/>
      <c r="GMJ13" s="2398"/>
      <c r="GMK13" s="2398"/>
      <c r="GML13" s="2398"/>
      <c r="GMM13" s="2398"/>
      <c r="GMN13" s="2398"/>
      <c r="GMO13" s="2398"/>
      <c r="GMP13" s="2398"/>
      <c r="GMQ13" s="2398"/>
      <c r="GMR13" s="2398"/>
      <c r="GMS13" s="2398"/>
      <c r="GMT13" s="2398"/>
      <c r="GMU13" s="2398"/>
      <c r="GMV13" s="2398"/>
      <c r="GMW13" s="2398"/>
      <c r="GMX13" s="2398"/>
      <c r="GMY13" s="2398"/>
      <c r="GMZ13" s="2398"/>
      <c r="GNA13" s="2398"/>
      <c r="GNB13" s="2398"/>
      <c r="GNC13" s="2398"/>
      <c r="GND13" s="2398"/>
      <c r="GNE13" s="2398"/>
      <c r="GNF13" s="2398"/>
      <c r="GNG13" s="2398"/>
      <c r="GNH13" s="2398"/>
      <c r="GNI13" s="2398"/>
      <c r="GNJ13" s="2398"/>
      <c r="GNK13" s="2398"/>
      <c r="GNL13" s="2398"/>
      <c r="GNM13" s="2398"/>
      <c r="GNN13" s="2398"/>
      <c r="GNO13" s="2398"/>
      <c r="GNP13" s="2398"/>
      <c r="GNQ13" s="2398"/>
      <c r="GNR13" s="2398"/>
      <c r="GNS13" s="2398"/>
      <c r="GNT13" s="2398"/>
      <c r="GNU13" s="2398"/>
      <c r="GNV13" s="2398"/>
      <c r="GNW13" s="2398"/>
      <c r="GNX13" s="2398"/>
      <c r="GNY13" s="2398"/>
      <c r="GNZ13" s="2398"/>
      <c r="GOA13" s="2398"/>
      <c r="GOB13" s="2398"/>
      <c r="GOC13" s="2398"/>
      <c r="GOD13" s="2398"/>
      <c r="GOE13" s="2398"/>
      <c r="GOF13" s="2398"/>
      <c r="GOG13" s="2398"/>
      <c r="GOH13" s="2398"/>
      <c r="GOI13" s="2398"/>
      <c r="GOJ13" s="2398"/>
      <c r="GOK13" s="2398"/>
      <c r="GOL13" s="2398"/>
      <c r="GOM13" s="2398"/>
      <c r="GON13" s="2398"/>
      <c r="GOO13" s="2398"/>
      <c r="GOP13" s="2398"/>
      <c r="GOQ13" s="2398"/>
      <c r="GOR13" s="2398"/>
      <c r="GOS13" s="2398"/>
      <c r="GOT13" s="2398"/>
      <c r="GOU13" s="2398"/>
      <c r="GOV13" s="2398"/>
      <c r="GOW13" s="2398"/>
      <c r="GOX13" s="2398"/>
      <c r="GOY13" s="2398"/>
      <c r="GOZ13" s="2398"/>
      <c r="GPA13" s="2398"/>
      <c r="GPB13" s="2398"/>
      <c r="GPC13" s="2398"/>
      <c r="GPD13" s="2398"/>
      <c r="GPE13" s="2398"/>
      <c r="GPF13" s="2398"/>
      <c r="GPG13" s="2398"/>
      <c r="GPH13" s="2398"/>
      <c r="GPI13" s="2398"/>
      <c r="GPJ13" s="2398"/>
      <c r="GPK13" s="2398"/>
      <c r="GPL13" s="2398"/>
      <c r="GPM13" s="2398"/>
      <c r="GPN13" s="2398"/>
      <c r="GPO13" s="2398"/>
      <c r="GPP13" s="2398"/>
      <c r="GPQ13" s="2398"/>
      <c r="GPR13" s="2398"/>
      <c r="GPS13" s="2398"/>
      <c r="GPT13" s="2398"/>
      <c r="GPU13" s="2398"/>
      <c r="GPV13" s="2398"/>
      <c r="GPW13" s="2398"/>
      <c r="GPX13" s="2398"/>
      <c r="GPY13" s="2398"/>
      <c r="GPZ13" s="2398"/>
      <c r="GQA13" s="2398"/>
      <c r="GQB13" s="2398"/>
      <c r="GQC13" s="2398"/>
      <c r="GQD13" s="2398"/>
      <c r="GQE13" s="2398"/>
      <c r="GQF13" s="2398"/>
      <c r="GQG13" s="2398"/>
      <c r="GQH13" s="2398"/>
      <c r="GQI13" s="2398"/>
      <c r="GQJ13" s="2398"/>
      <c r="GQK13" s="2398"/>
      <c r="GQL13" s="2398"/>
      <c r="GQM13" s="2398"/>
      <c r="GQN13" s="2398"/>
      <c r="GQO13" s="2398"/>
      <c r="GQP13" s="2398"/>
      <c r="GQQ13" s="2398"/>
      <c r="GQR13" s="2398"/>
      <c r="GQS13" s="2398"/>
      <c r="GQT13" s="2398"/>
      <c r="GQU13" s="2398"/>
      <c r="GQV13" s="2398"/>
      <c r="GQW13" s="2398"/>
      <c r="GQX13" s="2398"/>
      <c r="GQY13" s="2398"/>
      <c r="GQZ13" s="2398"/>
      <c r="GRA13" s="2398"/>
      <c r="GRB13" s="2398"/>
      <c r="GRC13" s="2398"/>
      <c r="GRD13" s="2398"/>
      <c r="GRE13" s="2398"/>
      <c r="GRF13" s="2398"/>
      <c r="GRG13" s="2398"/>
      <c r="GRH13" s="2398"/>
      <c r="GRI13" s="2398"/>
      <c r="GRJ13" s="2398"/>
      <c r="GRK13" s="2398"/>
      <c r="GRL13" s="2398"/>
      <c r="GRM13" s="2398"/>
      <c r="GRN13" s="2398"/>
      <c r="GRO13" s="2398"/>
      <c r="GRP13" s="2398"/>
      <c r="GRQ13" s="2398"/>
      <c r="GRR13" s="2398"/>
      <c r="GRS13" s="2398"/>
      <c r="GRT13" s="2398"/>
      <c r="GRU13" s="2398"/>
      <c r="GRV13" s="2398"/>
      <c r="GRW13" s="2398"/>
      <c r="GRX13" s="2398"/>
      <c r="GRY13" s="2398"/>
      <c r="GRZ13" s="2398"/>
      <c r="GSA13" s="2398"/>
      <c r="GSB13" s="2398"/>
      <c r="GSC13" s="2398"/>
      <c r="GSD13" s="2398"/>
      <c r="GSE13" s="2398"/>
      <c r="GSF13" s="2398"/>
      <c r="GSG13" s="2398"/>
      <c r="GSH13" s="2398"/>
      <c r="GSI13" s="2398"/>
      <c r="GSJ13" s="2398"/>
      <c r="GSK13" s="2398"/>
      <c r="GSL13" s="2398"/>
      <c r="GSM13" s="2398"/>
      <c r="GSN13" s="2398"/>
      <c r="GSO13" s="2398"/>
      <c r="GSP13" s="2398"/>
      <c r="GSQ13" s="2398"/>
      <c r="GSR13" s="2398"/>
      <c r="GSS13" s="2398"/>
      <c r="GST13" s="2398"/>
      <c r="GSU13" s="2398"/>
      <c r="GSV13" s="2398"/>
      <c r="GSW13" s="2398"/>
      <c r="GSX13" s="2398"/>
      <c r="GSY13" s="2398"/>
      <c r="GSZ13" s="2398"/>
      <c r="GTA13" s="2398"/>
      <c r="GTB13" s="2398"/>
      <c r="GTC13" s="2398"/>
      <c r="GTD13" s="2398"/>
      <c r="GTE13" s="2398"/>
      <c r="GTF13" s="2398"/>
      <c r="GTG13" s="2398"/>
      <c r="GTH13" s="2398"/>
      <c r="GTI13" s="2398"/>
      <c r="GTJ13" s="2398"/>
      <c r="GTK13" s="2398"/>
      <c r="GTL13" s="2398"/>
      <c r="GTM13" s="2398"/>
      <c r="GTN13" s="2398"/>
      <c r="GTO13" s="2398"/>
      <c r="GTP13" s="2398"/>
      <c r="GTQ13" s="2398"/>
      <c r="GTR13" s="2398"/>
      <c r="GTS13" s="2398"/>
      <c r="GTT13" s="2398"/>
      <c r="GTU13" s="2398"/>
      <c r="GTV13" s="2398"/>
      <c r="GTW13" s="2398"/>
      <c r="GTX13" s="2398"/>
      <c r="GTY13" s="2398"/>
      <c r="GTZ13" s="2398"/>
      <c r="GUA13" s="2398"/>
      <c r="GUB13" s="2398"/>
      <c r="GUC13" s="2398"/>
      <c r="GUD13" s="2398"/>
      <c r="GUE13" s="2398"/>
      <c r="GUF13" s="2398"/>
      <c r="GUG13" s="2398"/>
      <c r="GUH13" s="2398"/>
      <c r="GUI13" s="2398"/>
      <c r="GUJ13" s="2398"/>
      <c r="GUK13" s="2398"/>
      <c r="GUL13" s="2398"/>
      <c r="GUM13" s="2398"/>
      <c r="GUN13" s="2398"/>
      <c r="GUO13" s="2398"/>
      <c r="GUP13" s="2398"/>
      <c r="GUQ13" s="2398"/>
      <c r="GUR13" s="2398"/>
      <c r="GUS13" s="2398"/>
      <c r="GUT13" s="2398"/>
      <c r="GUU13" s="2398"/>
      <c r="GUV13" s="2398"/>
      <c r="GUW13" s="2398"/>
      <c r="GUX13" s="2398"/>
      <c r="GUY13" s="2398"/>
      <c r="GUZ13" s="2398"/>
      <c r="GVA13" s="2398"/>
      <c r="GVB13" s="2398"/>
      <c r="GVC13" s="2398"/>
      <c r="GVD13" s="2398"/>
      <c r="GVE13" s="2398"/>
      <c r="GVF13" s="2398"/>
      <c r="GVG13" s="2398"/>
      <c r="GVH13" s="2398"/>
      <c r="GVI13" s="2398"/>
      <c r="GVJ13" s="2398"/>
      <c r="GVK13" s="2398"/>
      <c r="GVL13" s="2398"/>
      <c r="GVM13" s="2398"/>
      <c r="GVN13" s="2398"/>
      <c r="GVO13" s="2398"/>
      <c r="GVP13" s="2398"/>
      <c r="GVQ13" s="2398"/>
      <c r="GVR13" s="2398"/>
      <c r="GVS13" s="2398"/>
      <c r="GVT13" s="2398"/>
      <c r="GVU13" s="2398"/>
      <c r="GVV13" s="2398"/>
      <c r="GVW13" s="2398"/>
      <c r="GVX13" s="2398"/>
      <c r="GVY13" s="2398"/>
      <c r="GVZ13" s="2398"/>
      <c r="GWA13" s="2398"/>
      <c r="GWB13" s="2398"/>
      <c r="GWC13" s="2398"/>
      <c r="GWD13" s="2398"/>
      <c r="GWE13" s="2398"/>
      <c r="GWF13" s="2398"/>
      <c r="GWG13" s="2398"/>
      <c r="GWH13" s="2398"/>
      <c r="GWI13" s="2398"/>
      <c r="GWJ13" s="2398"/>
      <c r="GWK13" s="2398"/>
      <c r="GWL13" s="2398"/>
      <c r="GWM13" s="2398"/>
      <c r="GWN13" s="2398"/>
      <c r="GWO13" s="2398"/>
      <c r="GWP13" s="2398"/>
      <c r="GWQ13" s="2398"/>
      <c r="GWR13" s="2398"/>
      <c r="GWS13" s="2398"/>
      <c r="GWT13" s="2398"/>
      <c r="GWU13" s="2398"/>
      <c r="GWV13" s="2398"/>
      <c r="GWW13" s="2398"/>
      <c r="GWX13" s="2398"/>
      <c r="GWY13" s="2398"/>
      <c r="GWZ13" s="2398"/>
      <c r="GXA13" s="2398"/>
      <c r="GXB13" s="2398"/>
      <c r="GXC13" s="2398"/>
      <c r="GXD13" s="2398"/>
      <c r="GXE13" s="2398"/>
      <c r="GXF13" s="2398"/>
      <c r="GXG13" s="2398"/>
      <c r="GXH13" s="2398"/>
      <c r="GXI13" s="2398"/>
      <c r="GXJ13" s="2398"/>
      <c r="GXK13" s="2398"/>
      <c r="GXL13" s="2398"/>
      <c r="GXM13" s="2398"/>
      <c r="GXN13" s="2398"/>
      <c r="GXO13" s="2398"/>
      <c r="GXP13" s="2398"/>
      <c r="GXQ13" s="2398"/>
      <c r="GXR13" s="2398"/>
      <c r="GXS13" s="2398"/>
      <c r="GXT13" s="2398"/>
      <c r="GXU13" s="2398"/>
      <c r="GXV13" s="2398"/>
      <c r="GXW13" s="2398"/>
      <c r="GXX13" s="2398"/>
      <c r="GXY13" s="2398"/>
      <c r="GXZ13" s="2398"/>
      <c r="GYA13" s="2398"/>
      <c r="GYB13" s="2398"/>
      <c r="GYC13" s="2398"/>
      <c r="GYD13" s="2398"/>
      <c r="GYE13" s="2398"/>
      <c r="GYF13" s="2398"/>
      <c r="GYG13" s="2398"/>
      <c r="GYH13" s="2398"/>
      <c r="GYI13" s="2398"/>
      <c r="GYJ13" s="2398"/>
      <c r="GYK13" s="2398"/>
      <c r="GYL13" s="2398"/>
      <c r="GYM13" s="2398"/>
      <c r="GYN13" s="2398"/>
      <c r="GYO13" s="2398"/>
      <c r="GYP13" s="2398"/>
      <c r="GYQ13" s="2398"/>
      <c r="GYR13" s="2398"/>
      <c r="GYS13" s="2398"/>
      <c r="GYT13" s="2398"/>
      <c r="GYU13" s="2398"/>
      <c r="GYV13" s="2398"/>
      <c r="GYW13" s="2398"/>
      <c r="GYX13" s="2398"/>
      <c r="GYY13" s="2398"/>
      <c r="GYZ13" s="2398"/>
      <c r="GZA13" s="2398"/>
      <c r="GZB13" s="2398"/>
      <c r="GZC13" s="2398"/>
      <c r="GZD13" s="2398"/>
      <c r="GZE13" s="2398"/>
      <c r="GZF13" s="2398"/>
      <c r="GZG13" s="2398"/>
      <c r="GZH13" s="2398"/>
      <c r="GZI13" s="2398"/>
      <c r="GZJ13" s="2398"/>
      <c r="GZK13" s="2398"/>
      <c r="GZL13" s="2398"/>
      <c r="GZM13" s="2398"/>
      <c r="GZN13" s="2398"/>
      <c r="GZO13" s="2398"/>
      <c r="GZP13" s="2398"/>
      <c r="GZQ13" s="2398"/>
      <c r="GZR13" s="2398"/>
      <c r="GZS13" s="2398"/>
      <c r="GZT13" s="2398"/>
      <c r="GZU13" s="2398"/>
      <c r="GZV13" s="2398"/>
      <c r="GZW13" s="2398"/>
      <c r="GZX13" s="2398"/>
      <c r="GZY13" s="2398"/>
      <c r="GZZ13" s="2398"/>
      <c r="HAA13" s="2398"/>
      <c r="HAB13" s="2398"/>
      <c r="HAC13" s="2398"/>
      <c r="HAD13" s="2398"/>
      <c r="HAE13" s="2398"/>
      <c r="HAF13" s="2398"/>
      <c r="HAG13" s="2398"/>
      <c r="HAH13" s="2398"/>
      <c r="HAI13" s="2398"/>
      <c r="HAJ13" s="2398"/>
      <c r="HAK13" s="2398"/>
      <c r="HAL13" s="2398"/>
      <c r="HAM13" s="2398"/>
      <c r="HAN13" s="2398"/>
      <c r="HAO13" s="2398"/>
      <c r="HAP13" s="2398"/>
      <c r="HAQ13" s="2398"/>
      <c r="HAR13" s="2398"/>
      <c r="HAS13" s="2398"/>
      <c r="HAT13" s="2398"/>
      <c r="HAU13" s="2398"/>
      <c r="HAV13" s="2398"/>
      <c r="HAW13" s="2398"/>
      <c r="HAX13" s="2398"/>
      <c r="HAY13" s="2398"/>
      <c r="HAZ13" s="2398"/>
      <c r="HBA13" s="2398"/>
      <c r="HBB13" s="2398"/>
      <c r="HBC13" s="2398"/>
      <c r="HBD13" s="2398"/>
      <c r="HBE13" s="2398"/>
      <c r="HBF13" s="2398"/>
      <c r="HBG13" s="2398"/>
      <c r="HBH13" s="2398"/>
      <c r="HBI13" s="2398"/>
      <c r="HBJ13" s="2398"/>
      <c r="HBK13" s="2398"/>
      <c r="HBL13" s="2398"/>
      <c r="HBM13" s="2398"/>
      <c r="HBN13" s="2398"/>
      <c r="HBO13" s="2398"/>
      <c r="HBP13" s="2398"/>
      <c r="HBQ13" s="2398"/>
      <c r="HBR13" s="2398"/>
      <c r="HBS13" s="2398"/>
      <c r="HBT13" s="2398"/>
      <c r="HBU13" s="2398"/>
      <c r="HBV13" s="2398"/>
      <c r="HBW13" s="2398"/>
      <c r="HBX13" s="2398"/>
      <c r="HBY13" s="2398"/>
      <c r="HBZ13" s="2398"/>
      <c r="HCA13" s="2398"/>
      <c r="HCB13" s="2398"/>
      <c r="HCC13" s="2398"/>
      <c r="HCD13" s="2398"/>
      <c r="HCE13" s="2398"/>
      <c r="HCF13" s="2398"/>
      <c r="HCG13" s="2398"/>
      <c r="HCH13" s="2398"/>
      <c r="HCI13" s="2398"/>
      <c r="HCJ13" s="2398"/>
      <c r="HCK13" s="2398"/>
      <c r="HCL13" s="2398"/>
      <c r="HCM13" s="2398"/>
      <c r="HCN13" s="2398"/>
      <c r="HCO13" s="2398"/>
      <c r="HCP13" s="2398"/>
      <c r="HCQ13" s="2398"/>
      <c r="HCR13" s="2398"/>
      <c r="HCS13" s="2398"/>
      <c r="HCT13" s="2398"/>
      <c r="HCU13" s="2398"/>
      <c r="HCV13" s="2398"/>
      <c r="HCW13" s="2398"/>
      <c r="HCX13" s="2398"/>
      <c r="HCY13" s="2398"/>
      <c r="HCZ13" s="2398"/>
      <c r="HDA13" s="2398"/>
      <c r="HDB13" s="2398"/>
      <c r="HDC13" s="2398"/>
      <c r="HDD13" s="2398"/>
      <c r="HDE13" s="2398"/>
      <c r="HDF13" s="2398"/>
      <c r="HDG13" s="2398"/>
      <c r="HDH13" s="2398"/>
      <c r="HDI13" s="2398"/>
      <c r="HDJ13" s="2398"/>
      <c r="HDK13" s="2398"/>
      <c r="HDL13" s="2398"/>
      <c r="HDM13" s="2398"/>
      <c r="HDN13" s="2398"/>
      <c r="HDO13" s="2398"/>
      <c r="HDP13" s="2398"/>
      <c r="HDQ13" s="2398"/>
      <c r="HDR13" s="2398"/>
      <c r="HDS13" s="2398"/>
      <c r="HDT13" s="2398"/>
      <c r="HDU13" s="2398"/>
      <c r="HDV13" s="2398"/>
      <c r="HDW13" s="2398"/>
      <c r="HDX13" s="2398"/>
      <c r="HDY13" s="2398"/>
      <c r="HDZ13" s="2398"/>
      <c r="HEA13" s="2398"/>
      <c r="HEB13" s="2398"/>
      <c r="HEC13" s="2398"/>
      <c r="HED13" s="2398"/>
      <c r="HEE13" s="2398"/>
      <c r="HEF13" s="2398"/>
      <c r="HEG13" s="2398"/>
      <c r="HEH13" s="2398"/>
      <c r="HEI13" s="2398"/>
      <c r="HEJ13" s="2398"/>
      <c r="HEK13" s="2398"/>
      <c r="HEL13" s="2398"/>
      <c r="HEM13" s="2398"/>
      <c r="HEN13" s="2398"/>
      <c r="HEO13" s="2398"/>
      <c r="HEP13" s="2398"/>
      <c r="HEQ13" s="2398"/>
      <c r="HER13" s="2398"/>
      <c r="HES13" s="2398"/>
      <c r="HET13" s="2398"/>
      <c r="HEU13" s="2398"/>
      <c r="HEV13" s="2398"/>
      <c r="HEW13" s="2398"/>
      <c r="HEX13" s="2398"/>
      <c r="HEY13" s="2398"/>
      <c r="HEZ13" s="2398"/>
      <c r="HFA13" s="2398"/>
      <c r="HFB13" s="2398"/>
      <c r="HFC13" s="2398"/>
      <c r="HFD13" s="2398"/>
      <c r="HFE13" s="2398"/>
      <c r="HFF13" s="2398"/>
      <c r="HFG13" s="2398"/>
      <c r="HFH13" s="2398"/>
      <c r="HFI13" s="2398"/>
      <c r="HFJ13" s="2398"/>
      <c r="HFK13" s="2398"/>
      <c r="HFL13" s="2398"/>
      <c r="HFM13" s="2398"/>
      <c r="HFN13" s="2398"/>
      <c r="HFO13" s="2398"/>
      <c r="HFP13" s="2398"/>
      <c r="HFQ13" s="2398"/>
      <c r="HFR13" s="2398"/>
      <c r="HFS13" s="2398"/>
      <c r="HFT13" s="2398"/>
      <c r="HFU13" s="2398"/>
      <c r="HFV13" s="2398"/>
      <c r="HFW13" s="2398"/>
      <c r="HFX13" s="2398"/>
      <c r="HFY13" s="2398"/>
      <c r="HFZ13" s="2398"/>
      <c r="HGA13" s="2398"/>
      <c r="HGB13" s="2398"/>
      <c r="HGC13" s="2398"/>
      <c r="HGD13" s="2398"/>
      <c r="HGE13" s="2398"/>
      <c r="HGF13" s="2398"/>
      <c r="HGG13" s="2398"/>
      <c r="HGH13" s="2398"/>
      <c r="HGI13" s="2398"/>
      <c r="HGJ13" s="2398"/>
      <c r="HGK13" s="2398"/>
      <c r="HGL13" s="2398"/>
      <c r="HGM13" s="2398"/>
      <c r="HGN13" s="2398"/>
      <c r="HGO13" s="2398"/>
      <c r="HGP13" s="2398"/>
      <c r="HGQ13" s="2398"/>
      <c r="HGR13" s="2398"/>
      <c r="HGS13" s="2398"/>
      <c r="HGT13" s="2398"/>
      <c r="HGU13" s="2398"/>
      <c r="HGV13" s="2398"/>
      <c r="HGW13" s="2398"/>
      <c r="HGX13" s="2398"/>
      <c r="HGY13" s="2398"/>
      <c r="HGZ13" s="2398"/>
      <c r="HHA13" s="2398"/>
      <c r="HHB13" s="2398"/>
      <c r="HHC13" s="2398"/>
      <c r="HHD13" s="2398"/>
      <c r="HHE13" s="2398"/>
      <c r="HHF13" s="2398"/>
      <c r="HHG13" s="2398"/>
      <c r="HHH13" s="2398"/>
      <c r="HHI13" s="2398"/>
      <c r="HHJ13" s="2398"/>
      <c r="HHK13" s="2398"/>
      <c r="HHL13" s="2398"/>
      <c r="HHM13" s="2398"/>
      <c r="HHN13" s="2398"/>
      <c r="HHO13" s="2398"/>
      <c r="HHP13" s="2398"/>
      <c r="HHQ13" s="2398"/>
      <c r="HHR13" s="2398"/>
      <c r="HHS13" s="2398"/>
      <c r="HHT13" s="2398"/>
      <c r="HHU13" s="2398"/>
      <c r="HHV13" s="2398"/>
      <c r="HHW13" s="2398"/>
      <c r="HHX13" s="2398"/>
      <c r="HHY13" s="2398"/>
      <c r="HHZ13" s="2398"/>
      <c r="HIA13" s="2398"/>
      <c r="HIB13" s="2398"/>
      <c r="HIC13" s="2398"/>
      <c r="HID13" s="2398"/>
      <c r="HIE13" s="2398"/>
      <c r="HIF13" s="2398"/>
      <c r="HIG13" s="2398"/>
      <c r="HIH13" s="2398"/>
      <c r="HII13" s="2398"/>
      <c r="HIJ13" s="2398"/>
      <c r="HIK13" s="2398"/>
      <c r="HIL13" s="2398"/>
      <c r="HIM13" s="2398"/>
      <c r="HIN13" s="2398"/>
      <c r="HIO13" s="2398"/>
      <c r="HIP13" s="2398"/>
      <c r="HIQ13" s="2398"/>
      <c r="HIR13" s="2398"/>
      <c r="HIS13" s="2398"/>
      <c r="HIT13" s="2398"/>
      <c r="HIU13" s="2398"/>
      <c r="HIV13" s="2398"/>
      <c r="HIW13" s="2398"/>
      <c r="HIX13" s="2398"/>
      <c r="HIY13" s="2398"/>
      <c r="HIZ13" s="2398"/>
      <c r="HJA13" s="2398"/>
      <c r="HJB13" s="2398"/>
      <c r="HJC13" s="2398"/>
      <c r="HJD13" s="2398"/>
      <c r="HJE13" s="2398"/>
      <c r="HJF13" s="2398"/>
      <c r="HJG13" s="2398"/>
      <c r="HJH13" s="2398"/>
      <c r="HJI13" s="2398"/>
      <c r="HJJ13" s="2398"/>
      <c r="HJK13" s="2398"/>
      <c r="HJL13" s="2398"/>
      <c r="HJM13" s="2398"/>
      <c r="HJN13" s="2398"/>
      <c r="HJO13" s="2398"/>
      <c r="HJP13" s="2398"/>
      <c r="HJQ13" s="2398"/>
      <c r="HJR13" s="2398"/>
      <c r="HJS13" s="2398"/>
      <c r="HJT13" s="2398"/>
      <c r="HJU13" s="2398"/>
      <c r="HJV13" s="2398"/>
      <c r="HJW13" s="2398"/>
      <c r="HJX13" s="2398"/>
      <c r="HJY13" s="2398"/>
      <c r="HJZ13" s="2398"/>
      <c r="HKA13" s="2398"/>
      <c r="HKB13" s="2398"/>
      <c r="HKC13" s="2398"/>
      <c r="HKD13" s="2398"/>
      <c r="HKE13" s="2398"/>
      <c r="HKF13" s="2398"/>
      <c r="HKG13" s="2398"/>
      <c r="HKH13" s="2398"/>
      <c r="HKI13" s="2398"/>
      <c r="HKJ13" s="2398"/>
      <c r="HKK13" s="2398"/>
      <c r="HKL13" s="2398"/>
      <c r="HKM13" s="2398"/>
      <c r="HKN13" s="2398"/>
      <c r="HKO13" s="2398"/>
      <c r="HKP13" s="2398"/>
      <c r="HKQ13" s="2398"/>
      <c r="HKR13" s="2398"/>
      <c r="HKS13" s="2398"/>
      <c r="HKT13" s="2398"/>
      <c r="HKU13" s="2398"/>
      <c r="HKV13" s="2398"/>
      <c r="HKW13" s="2398"/>
      <c r="HKX13" s="2398"/>
      <c r="HKY13" s="2398"/>
      <c r="HKZ13" s="2398"/>
      <c r="HLA13" s="2398"/>
      <c r="HLB13" s="2398"/>
      <c r="HLC13" s="2398"/>
      <c r="HLD13" s="2398"/>
      <c r="HLE13" s="2398"/>
      <c r="HLF13" s="2398"/>
      <c r="HLG13" s="2398"/>
      <c r="HLH13" s="2398"/>
      <c r="HLI13" s="2398"/>
      <c r="HLJ13" s="2398"/>
      <c r="HLK13" s="2398"/>
      <c r="HLL13" s="2398"/>
      <c r="HLM13" s="2398"/>
      <c r="HLN13" s="2398"/>
      <c r="HLO13" s="2398"/>
      <c r="HLP13" s="2398"/>
      <c r="HLQ13" s="2398"/>
      <c r="HLR13" s="2398"/>
      <c r="HLS13" s="2398"/>
      <c r="HLT13" s="2398"/>
      <c r="HLU13" s="2398"/>
      <c r="HLV13" s="2398"/>
      <c r="HLW13" s="2398"/>
      <c r="HLX13" s="2398"/>
      <c r="HLY13" s="2398"/>
      <c r="HLZ13" s="2398"/>
      <c r="HMA13" s="2398"/>
      <c r="HMB13" s="2398"/>
      <c r="HMC13" s="2398"/>
      <c r="HMD13" s="2398"/>
      <c r="HME13" s="2398"/>
      <c r="HMF13" s="2398"/>
      <c r="HMG13" s="2398"/>
      <c r="HMH13" s="2398"/>
      <c r="HMI13" s="2398"/>
      <c r="HMJ13" s="2398"/>
      <c r="HMK13" s="2398"/>
      <c r="HML13" s="2398"/>
      <c r="HMM13" s="2398"/>
      <c r="HMN13" s="2398"/>
      <c r="HMO13" s="2398"/>
      <c r="HMP13" s="2398"/>
      <c r="HMQ13" s="2398"/>
      <c r="HMR13" s="2398"/>
      <c r="HMS13" s="2398"/>
      <c r="HMT13" s="2398"/>
      <c r="HMU13" s="2398"/>
      <c r="HMV13" s="2398"/>
      <c r="HMW13" s="2398"/>
      <c r="HMX13" s="2398"/>
      <c r="HMY13" s="2398"/>
      <c r="HMZ13" s="2398"/>
      <c r="HNA13" s="2398"/>
      <c r="HNB13" s="2398"/>
      <c r="HNC13" s="2398"/>
      <c r="HND13" s="2398"/>
      <c r="HNE13" s="2398"/>
      <c r="HNF13" s="2398"/>
      <c r="HNG13" s="2398"/>
      <c r="HNH13" s="2398"/>
      <c r="HNI13" s="2398"/>
      <c r="HNJ13" s="2398"/>
      <c r="HNK13" s="2398"/>
      <c r="HNL13" s="2398"/>
      <c r="HNM13" s="2398"/>
      <c r="HNN13" s="2398"/>
      <c r="HNO13" s="2398"/>
      <c r="HNP13" s="2398"/>
      <c r="HNQ13" s="2398"/>
      <c r="HNR13" s="2398"/>
      <c r="HNS13" s="2398"/>
      <c r="HNT13" s="2398"/>
      <c r="HNU13" s="2398"/>
      <c r="HNV13" s="2398"/>
      <c r="HNW13" s="2398"/>
      <c r="HNX13" s="2398"/>
      <c r="HNY13" s="2398"/>
      <c r="HNZ13" s="2398"/>
      <c r="HOA13" s="2398"/>
      <c r="HOB13" s="2398"/>
      <c r="HOC13" s="2398"/>
      <c r="HOD13" s="2398"/>
      <c r="HOE13" s="2398"/>
      <c r="HOF13" s="2398"/>
      <c r="HOG13" s="2398"/>
      <c r="HOH13" s="2398"/>
      <c r="HOI13" s="2398"/>
      <c r="HOJ13" s="2398"/>
      <c r="HOK13" s="2398"/>
      <c r="HOL13" s="2398"/>
      <c r="HOM13" s="2398"/>
      <c r="HON13" s="2398"/>
      <c r="HOO13" s="2398"/>
      <c r="HOP13" s="2398"/>
      <c r="HOQ13" s="2398"/>
      <c r="HOR13" s="2398"/>
      <c r="HOS13" s="2398"/>
      <c r="HOT13" s="2398"/>
      <c r="HOU13" s="2398"/>
      <c r="HOV13" s="2398"/>
      <c r="HOW13" s="2398"/>
      <c r="HOX13" s="2398"/>
      <c r="HOY13" s="2398"/>
      <c r="HOZ13" s="2398"/>
      <c r="HPA13" s="2398"/>
      <c r="HPB13" s="2398"/>
      <c r="HPC13" s="2398"/>
      <c r="HPD13" s="2398"/>
      <c r="HPE13" s="2398"/>
      <c r="HPF13" s="2398"/>
      <c r="HPG13" s="2398"/>
      <c r="HPH13" s="2398"/>
      <c r="HPI13" s="2398"/>
      <c r="HPJ13" s="2398"/>
      <c r="HPK13" s="2398"/>
      <c r="HPL13" s="2398"/>
      <c r="HPM13" s="2398"/>
      <c r="HPN13" s="2398"/>
      <c r="HPO13" s="2398"/>
      <c r="HPP13" s="2398"/>
      <c r="HPQ13" s="2398"/>
      <c r="HPR13" s="2398"/>
      <c r="HPS13" s="2398"/>
      <c r="HPT13" s="2398"/>
      <c r="HPU13" s="2398"/>
      <c r="HPV13" s="2398"/>
      <c r="HPW13" s="2398"/>
      <c r="HPX13" s="2398"/>
      <c r="HPY13" s="2398"/>
      <c r="HPZ13" s="2398"/>
      <c r="HQA13" s="2398"/>
      <c r="HQB13" s="2398"/>
      <c r="HQC13" s="2398"/>
      <c r="HQD13" s="2398"/>
      <c r="HQE13" s="2398"/>
      <c r="HQF13" s="2398"/>
      <c r="HQG13" s="2398"/>
      <c r="HQH13" s="2398"/>
      <c r="HQI13" s="2398"/>
      <c r="HQJ13" s="2398"/>
      <c r="HQK13" s="2398"/>
      <c r="HQL13" s="2398"/>
      <c r="HQM13" s="2398"/>
      <c r="HQN13" s="2398"/>
      <c r="HQO13" s="2398"/>
      <c r="HQP13" s="2398"/>
      <c r="HQQ13" s="2398"/>
      <c r="HQR13" s="2398"/>
      <c r="HQS13" s="2398"/>
      <c r="HQT13" s="2398"/>
      <c r="HQU13" s="2398"/>
      <c r="HQV13" s="2398"/>
      <c r="HQW13" s="2398"/>
      <c r="HQX13" s="2398"/>
      <c r="HQY13" s="2398"/>
      <c r="HQZ13" s="2398"/>
      <c r="HRA13" s="2398"/>
      <c r="HRB13" s="2398"/>
      <c r="HRC13" s="2398"/>
      <c r="HRD13" s="2398"/>
      <c r="HRE13" s="2398"/>
      <c r="HRF13" s="2398"/>
      <c r="HRG13" s="2398"/>
      <c r="HRH13" s="2398"/>
      <c r="HRI13" s="2398"/>
      <c r="HRJ13" s="2398"/>
      <c r="HRK13" s="2398"/>
      <c r="HRL13" s="2398"/>
      <c r="HRM13" s="2398"/>
      <c r="HRN13" s="2398"/>
      <c r="HRO13" s="2398"/>
      <c r="HRP13" s="2398"/>
      <c r="HRQ13" s="2398"/>
      <c r="HRR13" s="2398"/>
      <c r="HRS13" s="2398"/>
      <c r="HRT13" s="2398"/>
      <c r="HRU13" s="2398"/>
      <c r="HRV13" s="2398"/>
      <c r="HRW13" s="2398"/>
      <c r="HRX13" s="2398"/>
      <c r="HRY13" s="2398"/>
      <c r="HRZ13" s="2398"/>
      <c r="HSA13" s="2398"/>
      <c r="HSB13" s="2398"/>
      <c r="HSC13" s="2398"/>
      <c r="HSD13" s="2398"/>
      <c r="HSE13" s="2398"/>
      <c r="HSF13" s="2398"/>
      <c r="HSG13" s="2398"/>
      <c r="HSH13" s="2398"/>
      <c r="HSI13" s="2398"/>
      <c r="HSJ13" s="2398"/>
      <c r="HSK13" s="2398"/>
      <c r="HSL13" s="2398"/>
      <c r="HSM13" s="2398"/>
      <c r="HSN13" s="2398"/>
      <c r="HSO13" s="2398"/>
      <c r="HSP13" s="2398"/>
      <c r="HSQ13" s="2398"/>
      <c r="HSR13" s="2398"/>
      <c r="HSS13" s="2398"/>
      <c r="HST13" s="2398"/>
      <c r="HSU13" s="2398"/>
      <c r="HSV13" s="2398"/>
      <c r="HSW13" s="2398"/>
      <c r="HSX13" s="2398"/>
      <c r="HSY13" s="2398"/>
      <c r="HSZ13" s="2398"/>
      <c r="HTA13" s="2398"/>
      <c r="HTB13" s="2398"/>
      <c r="HTC13" s="2398"/>
      <c r="HTD13" s="2398"/>
      <c r="HTE13" s="2398"/>
      <c r="HTF13" s="2398"/>
      <c r="HTG13" s="2398"/>
      <c r="HTH13" s="2398"/>
      <c r="HTI13" s="2398"/>
      <c r="HTJ13" s="2398"/>
      <c r="HTK13" s="2398"/>
      <c r="HTL13" s="2398"/>
      <c r="HTM13" s="2398"/>
      <c r="HTN13" s="2398"/>
      <c r="HTO13" s="2398"/>
      <c r="HTP13" s="2398"/>
      <c r="HTQ13" s="2398"/>
      <c r="HTR13" s="2398"/>
      <c r="HTS13" s="2398"/>
      <c r="HTT13" s="2398"/>
      <c r="HTU13" s="2398"/>
      <c r="HTV13" s="2398"/>
      <c r="HTW13" s="2398"/>
      <c r="HTX13" s="2398"/>
      <c r="HTY13" s="2398"/>
      <c r="HTZ13" s="2398"/>
      <c r="HUA13" s="2398"/>
      <c r="HUB13" s="2398"/>
      <c r="HUC13" s="2398"/>
      <c r="HUD13" s="2398"/>
      <c r="HUE13" s="2398"/>
      <c r="HUF13" s="2398"/>
      <c r="HUG13" s="2398"/>
      <c r="HUH13" s="2398"/>
      <c r="HUI13" s="2398"/>
      <c r="HUJ13" s="2398"/>
      <c r="HUK13" s="2398"/>
      <c r="HUL13" s="2398"/>
      <c r="HUM13" s="2398"/>
      <c r="HUN13" s="2398"/>
      <c r="HUO13" s="2398"/>
      <c r="HUP13" s="2398"/>
      <c r="HUQ13" s="2398"/>
      <c r="HUR13" s="2398"/>
      <c r="HUS13" s="2398"/>
      <c r="HUT13" s="2398"/>
      <c r="HUU13" s="2398"/>
      <c r="HUV13" s="2398"/>
      <c r="HUW13" s="2398"/>
      <c r="HUX13" s="2398"/>
      <c r="HUY13" s="2398"/>
      <c r="HUZ13" s="2398"/>
      <c r="HVA13" s="2398"/>
      <c r="HVB13" s="2398"/>
      <c r="HVC13" s="2398"/>
      <c r="HVD13" s="2398"/>
      <c r="HVE13" s="2398"/>
      <c r="HVF13" s="2398"/>
      <c r="HVG13" s="2398"/>
      <c r="HVH13" s="2398"/>
      <c r="HVI13" s="2398"/>
      <c r="HVJ13" s="2398"/>
      <c r="HVK13" s="2398"/>
      <c r="HVL13" s="2398"/>
      <c r="HVM13" s="2398"/>
      <c r="HVN13" s="2398"/>
      <c r="HVO13" s="2398"/>
      <c r="HVP13" s="2398"/>
      <c r="HVQ13" s="2398"/>
      <c r="HVR13" s="2398"/>
      <c r="HVS13" s="2398"/>
      <c r="HVT13" s="2398"/>
      <c r="HVU13" s="2398"/>
      <c r="HVV13" s="2398"/>
      <c r="HVW13" s="2398"/>
      <c r="HVX13" s="2398"/>
      <c r="HVY13" s="2398"/>
      <c r="HVZ13" s="2398"/>
      <c r="HWA13" s="2398"/>
      <c r="HWB13" s="2398"/>
      <c r="HWC13" s="2398"/>
      <c r="HWD13" s="2398"/>
      <c r="HWE13" s="2398"/>
      <c r="HWF13" s="2398"/>
      <c r="HWG13" s="2398"/>
      <c r="HWH13" s="2398"/>
      <c r="HWI13" s="2398"/>
      <c r="HWJ13" s="2398"/>
      <c r="HWK13" s="2398"/>
      <c r="HWL13" s="2398"/>
      <c r="HWM13" s="2398"/>
      <c r="HWN13" s="2398"/>
      <c r="HWO13" s="2398"/>
      <c r="HWP13" s="2398"/>
      <c r="HWQ13" s="2398"/>
      <c r="HWR13" s="2398"/>
      <c r="HWS13" s="2398"/>
      <c r="HWT13" s="2398"/>
      <c r="HWU13" s="2398"/>
      <c r="HWV13" s="2398"/>
      <c r="HWW13" s="2398"/>
      <c r="HWX13" s="2398"/>
      <c r="HWY13" s="2398"/>
      <c r="HWZ13" s="2398"/>
      <c r="HXA13" s="2398"/>
      <c r="HXB13" s="2398"/>
      <c r="HXC13" s="2398"/>
      <c r="HXD13" s="2398"/>
      <c r="HXE13" s="2398"/>
      <c r="HXF13" s="2398"/>
      <c r="HXG13" s="2398"/>
      <c r="HXH13" s="2398"/>
      <c r="HXI13" s="2398"/>
      <c r="HXJ13" s="2398"/>
      <c r="HXK13" s="2398"/>
      <c r="HXL13" s="2398"/>
      <c r="HXM13" s="2398"/>
      <c r="HXN13" s="2398"/>
      <c r="HXO13" s="2398"/>
      <c r="HXP13" s="2398"/>
      <c r="HXQ13" s="2398"/>
      <c r="HXR13" s="2398"/>
      <c r="HXS13" s="2398"/>
      <c r="HXT13" s="2398"/>
      <c r="HXU13" s="2398"/>
      <c r="HXV13" s="2398"/>
      <c r="HXW13" s="2398"/>
      <c r="HXX13" s="2398"/>
      <c r="HXY13" s="2398"/>
      <c r="HXZ13" s="2398"/>
      <c r="HYA13" s="2398"/>
      <c r="HYB13" s="2398"/>
      <c r="HYC13" s="2398"/>
      <c r="HYD13" s="2398"/>
      <c r="HYE13" s="2398"/>
      <c r="HYF13" s="2398"/>
      <c r="HYG13" s="2398"/>
      <c r="HYH13" s="2398"/>
      <c r="HYI13" s="2398"/>
      <c r="HYJ13" s="2398"/>
      <c r="HYK13" s="2398"/>
      <c r="HYL13" s="2398"/>
      <c r="HYM13" s="2398"/>
      <c r="HYN13" s="2398"/>
      <c r="HYO13" s="2398"/>
      <c r="HYP13" s="2398"/>
      <c r="HYQ13" s="2398"/>
      <c r="HYR13" s="2398"/>
      <c r="HYS13" s="2398"/>
      <c r="HYT13" s="2398"/>
      <c r="HYU13" s="2398"/>
      <c r="HYV13" s="2398"/>
      <c r="HYW13" s="2398"/>
      <c r="HYX13" s="2398"/>
      <c r="HYY13" s="2398"/>
      <c r="HYZ13" s="2398"/>
      <c r="HZA13" s="2398"/>
      <c r="HZB13" s="2398"/>
      <c r="HZC13" s="2398"/>
      <c r="HZD13" s="2398"/>
      <c r="HZE13" s="2398"/>
      <c r="HZF13" s="2398"/>
      <c r="HZG13" s="2398"/>
      <c r="HZH13" s="2398"/>
      <c r="HZI13" s="2398"/>
      <c r="HZJ13" s="2398"/>
      <c r="HZK13" s="2398"/>
      <c r="HZL13" s="2398"/>
      <c r="HZM13" s="2398"/>
      <c r="HZN13" s="2398"/>
      <c r="HZO13" s="2398"/>
      <c r="HZP13" s="2398"/>
      <c r="HZQ13" s="2398"/>
      <c r="HZR13" s="2398"/>
      <c r="HZS13" s="2398"/>
      <c r="HZT13" s="2398"/>
      <c r="HZU13" s="2398"/>
      <c r="HZV13" s="2398"/>
      <c r="HZW13" s="2398"/>
      <c r="HZX13" s="2398"/>
      <c r="HZY13" s="2398"/>
      <c r="HZZ13" s="2398"/>
      <c r="IAA13" s="2398"/>
      <c r="IAB13" s="2398"/>
      <c r="IAC13" s="2398"/>
      <c r="IAD13" s="2398"/>
      <c r="IAE13" s="2398"/>
      <c r="IAF13" s="2398"/>
      <c r="IAG13" s="2398"/>
      <c r="IAH13" s="2398"/>
      <c r="IAI13" s="2398"/>
      <c r="IAJ13" s="2398"/>
      <c r="IAK13" s="2398"/>
      <c r="IAL13" s="2398"/>
      <c r="IAM13" s="2398"/>
      <c r="IAN13" s="2398"/>
      <c r="IAO13" s="2398"/>
      <c r="IAP13" s="2398"/>
      <c r="IAQ13" s="2398"/>
      <c r="IAR13" s="2398"/>
      <c r="IAS13" s="2398"/>
      <c r="IAT13" s="2398"/>
      <c r="IAU13" s="2398"/>
      <c r="IAV13" s="2398"/>
      <c r="IAW13" s="2398"/>
      <c r="IAX13" s="2398"/>
      <c r="IAY13" s="2398"/>
      <c r="IAZ13" s="2398"/>
      <c r="IBA13" s="2398"/>
      <c r="IBB13" s="2398"/>
      <c r="IBC13" s="2398"/>
      <c r="IBD13" s="2398"/>
      <c r="IBE13" s="2398"/>
      <c r="IBF13" s="2398"/>
      <c r="IBG13" s="2398"/>
      <c r="IBH13" s="2398"/>
      <c r="IBI13" s="2398"/>
      <c r="IBJ13" s="2398"/>
      <c r="IBK13" s="2398"/>
      <c r="IBL13" s="2398"/>
      <c r="IBM13" s="2398"/>
      <c r="IBN13" s="2398"/>
      <c r="IBO13" s="2398"/>
      <c r="IBP13" s="2398"/>
      <c r="IBQ13" s="2398"/>
      <c r="IBR13" s="2398"/>
      <c r="IBS13" s="2398"/>
      <c r="IBT13" s="2398"/>
      <c r="IBU13" s="2398"/>
      <c r="IBV13" s="2398"/>
      <c r="IBW13" s="2398"/>
      <c r="IBX13" s="2398"/>
      <c r="IBY13" s="2398"/>
      <c r="IBZ13" s="2398"/>
      <c r="ICA13" s="2398"/>
      <c r="ICB13" s="2398"/>
      <c r="ICC13" s="2398"/>
      <c r="ICD13" s="2398"/>
      <c r="ICE13" s="2398"/>
      <c r="ICF13" s="2398"/>
      <c r="ICG13" s="2398"/>
      <c r="ICH13" s="2398"/>
      <c r="ICI13" s="2398"/>
      <c r="ICJ13" s="2398"/>
      <c r="ICK13" s="2398"/>
      <c r="ICL13" s="2398"/>
      <c r="ICM13" s="2398"/>
      <c r="ICN13" s="2398"/>
      <c r="ICO13" s="2398"/>
      <c r="ICP13" s="2398"/>
      <c r="ICQ13" s="2398"/>
      <c r="ICR13" s="2398"/>
      <c r="ICS13" s="2398"/>
      <c r="ICT13" s="2398"/>
      <c r="ICU13" s="2398"/>
      <c r="ICV13" s="2398"/>
      <c r="ICW13" s="2398"/>
      <c r="ICX13" s="2398"/>
      <c r="ICY13" s="2398"/>
      <c r="ICZ13" s="2398"/>
      <c r="IDA13" s="2398"/>
      <c r="IDB13" s="2398"/>
      <c r="IDC13" s="2398"/>
      <c r="IDD13" s="2398"/>
      <c r="IDE13" s="2398"/>
      <c r="IDF13" s="2398"/>
      <c r="IDG13" s="2398"/>
      <c r="IDH13" s="2398"/>
      <c r="IDI13" s="2398"/>
      <c r="IDJ13" s="2398"/>
      <c r="IDK13" s="2398"/>
      <c r="IDL13" s="2398"/>
      <c r="IDM13" s="2398"/>
      <c r="IDN13" s="2398"/>
      <c r="IDO13" s="2398"/>
      <c r="IDP13" s="2398"/>
      <c r="IDQ13" s="2398"/>
      <c r="IDR13" s="2398"/>
      <c r="IDS13" s="2398"/>
      <c r="IDT13" s="2398"/>
      <c r="IDU13" s="2398"/>
      <c r="IDV13" s="2398"/>
      <c r="IDW13" s="2398"/>
      <c r="IDX13" s="2398"/>
      <c r="IDY13" s="2398"/>
      <c r="IDZ13" s="2398"/>
      <c r="IEA13" s="2398"/>
      <c r="IEB13" s="2398"/>
      <c r="IEC13" s="2398"/>
      <c r="IED13" s="2398"/>
      <c r="IEE13" s="2398"/>
      <c r="IEF13" s="2398"/>
      <c r="IEG13" s="2398"/>
      <c r="IEH13" s="2398"/>
      <c r="IEI13" s="2398"/>
      <c r="IEJ13" s="2398"/>
      <c r="IEK13" s="2398"/>
      <c r="IEL13" s="2398"/>
      <c r="IEM13" s="2398"/>
      <c r="IEN13" s="2398"/>
      <c r="IEO13" s="2398"/>
      <c r="IEP13" s="2398"/>
      <c r="IEQ13" s="2398"/>
      <c r="IER13" s="2398"/>
      <c r="IES13" s="2398"/>
      <c r="IET13" s="2398"/>
      <c r="IEU13" s="2398"/>
      <c r="IEV13" s="2398"/>
      <c r="IEW13" s="2398"/>
      <c r="IEX13" s="2398"/>
      <c r="IEY13" s="2398"/>
      <c r="IEZ13" s="2398"/>
      <c r="IFA13" s="2398"/>
      <c r="IFB13" s="2398"/>
      <c r="IFC13" s="2398"/>
      <c r="IFD13" s="2398"/>
      <c r="IFE13" s="2398"/>
      <c r="IFF13" s="2398"/>
      <c r="IFG13" s="2398"/>
      <c r="IFH13" s="2398"/>
      <c r="IFI13" s="2398"/>
      <c r="IFJ13" s="2398"/>
      <c r="IFK13" s="2398"/>
      <c r="IFL13" s="2398"/>
      <c r="IFM13" s="2398"/>
      <c r="IFN13" s="2398"/>
      <c r="IFO13" s="2398"/>
      <c r="IFP13" s="2398"/>
      <c r="IFQ13" s="2398"/>
      <c r="IFR13" s="2398"/>
      <c r="IFS13" s="2398"/>
      <c r="IFT13" s="2398"/>
      <c r="IFU13" s="2398"/>
      <c r="IFV13" s="2398"/>
      <c r="IFW13" s="2398"/>
      <c r="IFX13" s="2398"/>
      <c r="IFY13" s="2398"/>
      <c r="IFZ13" s="2398"/>
      <c r="IGA13" s="2398"/>
      <c r="IGB13" s="2398"/>
      <c r="IGC13" s="2398"/>
      <c r="IGD13" s="2398"/>
      <c r="IGE13" s="2398"/>
      <c r="IGF13" s="2398"/>
      <c r="IGG13" s="2398"/>
      <c r="IGH13" s="2398"/>
      <c r="IGI13" s="2398"/>
      <c r="IGJ13" s="2398"/>
      <c r="IGK13" s="2398"/>
      <c r="IGL13" s="2398"/>
      <c r="IGM13" s="2398"/>
      <c r="IGN13" s="2398"/>
      <c r="IGO13" s="2398"/>
      <c r="IGP13" s="2398"/>
      <c r="IGQ13" s="2398"/>
      <c r="IGR13" s="2398"/>
      <c r="IGS13" s="2398"/>
      <c r="IGT13" s="2398"/>
      <c r="IGU13" s="2398"/>
      <c r="IGV13" s="2398"/>
      <c r="IGW13" s="2398"/>
      <c r="IGX13" s="2398"/>
      <c r="IGY13" s="2398"/>
      <c r="IGZ13" s="2398"/>
      <c r="IHA13" s="2398"/>
      <c r="IHB13" s="2398"/>
      <c r="IHC13" s="2398"/>
      <c r="IHD13" s="2398"/>
      <c r="IHE13" s="2398"/>
      <c r="IHF13" s="2398"/>
      <c r="IHG13" s="2398"/>
      <c r="IHH13" s="2398"/>
      <c r="IHI13" s="2398"/>
      <c r="IHJ13" s="2398"/>
      <c r="IHK13" s="2398"/>
      <c r="IHL13" s="2398"/>
      <c r="IHM13" s="2398"/>
      <c r="IHN13" s="2398"/>
      <c r="IHO13" s="2398"/>
      <c r="IHP13" s="2398"/>
      <c r="IHQ13" s="2398"/>
      <c r="IHR13" s="2398"/>
      <c r="IHS13" s="2398"/>
      <c r="IHT13" s="2398"/>
      <c r="IHU13" s="2398"/>
      <c r="IHV13" s="2398"/>
      <c r="IHW13" s="2398"/>
      <c r="IHX13" s="2398"/>
      <c r="IHY13" s="2398"/>
      <c r="IHZ13" s="2398"/>
      <c r="IIA13" s="2398"/>
      <c r="IIB13" s="2398"/>
      <c r="IIC13" s="2398"/>
      <c r="IID13" s="2398"/>
      <c r="IIE13" s="2398"/>
      <c r="IIF13" s="2398"/>
      <c r="IIG13" s="2398"/>
      <c r="IIH13" s="2398"/>
      <c r="III13" s="2398"/>
      <c r="IIJ13" s="2398"/>
      <c r="IIK13" s="2398"/>
      <c r="IIL13" s="2398"/>
      <c r="IIM13" s="2398"/>
      <c r="IIN13" s="2398"/>
      <c r="IIO13" s="2398"/>
      <c r="IIP13" s="2398"/>
      <c r="IIQ13" s="2398"/>
      <c r="IIR13" s="2398"/>
      <c r="IIS13" s="2398"/>
      <c r="IIT13" s="2398"/>
      <c r="IIU13" s="2398"/>
      <c r="IIV13" s="2398"/>
      <c r="IIW13" s="2398"/>
      <c r="IIX13" s="2398"/>
      <c r="IIY13" s="2398"/>
      <c r="IIZ13" s="2398"/>
      <c r="IJA13" s="2398"/>
      <c r="IJB13" s="2398"/>
      <c r="IJC13" s="2398"/>
      <c r="IJD13" s="2398"/>
      <c r="IJE13" s="2398"/>
      <c r="IJF13" s="2398"/>
      <c r="IJG13" s="2398"/>
      <c r="IJH13" s="2398"/>
      <c r="IJI13" s="2398"/>
      <c r="IJJ13" s="2398"/>
      <c r="IJK13" s="2398"/>
      <c r="IJL13" s="2398"/>
      <c r="IJM13" s="2398"/>
      <c r="IJN13" s="2398"/>
      <c r="IJO13" s="2398"/>
      <c r="IJP13" s="2398"/>
      <c r="IJQ13" s="2398"/>
      <c r="IJR13" s="2398"/>
      <c r="IJS13" s="2398"/>
      <c r="IJT13" s="2398"/>
      <c r="IJU13" s="2398"/>
      <c r="IJV13" s="2398"/>
      <c r="IJW13" s="2398"/>
      <c r="IJX13" s="2398"/>
      <c r="IJY13" s="2398"/>
      <c r="IJZ13" s="2398"/>
      <c r="IKA13" s="2398"/>
      <c r="IKB13" s="2398"/>
      <c r="IKC13" s="2398"/>
      <c r="IKD13" s="2398"/>
      <c r="IKE13" s="2398"/>
      <c r="IKF13" s="2398"/>
      <c r="IKG13" s="2398"/>
      <c r="IKH13" s="2398"/>
      <c r="IKI13" s="2398"/>
      <c r="IKJ13" s="2398"/>
      <c r="IKK13" s="2398"/>
      <c r="IKL13" s="2398"/>
      <c r="IKM13" s="2398"/>
      <c r="IKN13" s="2398"/>
      <c r="IKO13" s="2398"/>
      <c r="IKP13" s="2398"/>
      <c r="IKQ13" s="2398"/>
      <c r="IKR13" s="2398"/>
      <c r="IKS13" s="2398"/>
      <c r="IKT13" s="2398"/>
      <c r="IKU13" s="2398"/>
      <c r="IKV13" s="2398"/>
      <c r="IKW13" s="2398"/>
      <c r="IKX13" s="2398"/>
      <c r="IKY13" s="2398"/>
      <c r="IKZ13" s="2398"/>
      <c r="ILA13" s="2398"/>
      <c r="ILB13" s="2398"/>
      <c r="ILC13" s="2398"/>
      <c r="ILD13" s="2398"/>
      <c r="ILE13" s="2398"/>
      <c r="ILF13" s="2398"/>
      <c r="ILG13" s="2398"/>
      <c r="ILH13" s="2398"/>
      <c r="ILI13" s="2398"/>
      <c r="ILJ13" s="2398"/>
      <c r="ILK13" s="2398"/>
      <c r="ILL13" s="2398"/>
      <c r="ILM13" s="2398"/>
      <c r="ILN13" s="2398"/>
      <c r="ILO13" s="2398"/>
      <c r="ILP13" s="2398"/>
      <c r="ILQ13" s="2398"/>
      <c r="ILR13" s="2398"/>
      <c r="ILS13" s="2398"/>
      <c r="ILT13" s="2398"/>
      <c r="ILU13" s="2398"/>
      <c r="ILV13" s="2398"/>
      <c r="ILW13" s="2398"/>
      <c r="ILX13" s="2398"/>
      <c r="ILY13" s="2398"/>
      <c r="ILZ13" s="2398"/>
      <c r="IMA13" s="2398"/>
      <c r="IMB13" s="2398"/>
      <c r="IMC13" s="2398"/>
      <c r="IMD13" s="2398"/>
      <c r="IME13" s="2398"/>
      <c r="IMF13" s="2398"/>
      <c r="IMG13" s="2398"/>
      <c r="IMH13" s="2398"/>
      <c r="IMI13" s="2398"/>
      <c r="IMJ13" s="2398"/>
      <c r="IMK13" s="2398"/>
      <c r="IML13" s="2398"/>
      <c r="IMM13" s="2398"/>
      <c r="IMN13" s="2398"/>
      <c r="IMO13" s="2398"/>
      <c r="IMP13" s="2398"/>
      <c r="IMQ13" s="2398"/>
      <c r="IMR13" s="2398"/>
      <c r="IMS13" s="2398"/>
      <c r="IMT13" s="2398"/>
      <c r="IMU13" s="2398"/>
      <c r="IMV13" s="2398"/>
      <c r="IMW13" s="2398"/>
      <c r="IMX13" s="2398"/>
      <c r="IMY13" s="2398"/>
      <c r="IMZ13" s="2398"/>
      <c r="INA13" s="2398"/>
      <c r="INB13" s="2398"/>
      <c r="INC13" s="2398"/>
      <c r="IND13" s="2398"/>
      <c r="INE13" s="2398"/>
      <c r="INF13" s="2398"/>
      <c r="ING13" s="2398"/>
      <c r="INH13" s="2398"/>
      <c r="INI13" s="2398"/>
      <c r="INJ13" s="2398"/>
      <c r="INK13" s="2398"/>
      <c r="INL13" s="2398"/>
      <c r="INM13" s="2398"/>
      <c r="INN13" s="2398"/>
      <c r="INO13" s="2398"/>
      <c r="INP13" s="2398"/>
      <c r="INQ13" s="2398"/>
      <c r="INR13" s="2398"/>
      <c r="INS13" s="2398"/>
      <c r="INT13" s="2398"/>
      <c r="INU13" s="2398"/>
      <c r="INV13" s="2398"/>
      <c r="INW13" s="2398"/>
      <c r="INX13" s="2398"/>
      <c r="INY13" s="2398"/>
      <c r="INZ13" s="2398"/>
      <c r="IOA13" s="2398"/>
      <c r="IOB13" s="2398"/>
      <c r="IOC13" s="2398"/>
      <c r="IOD13" s="2398"/>
      <c r="IOE13" s="2398"/>
      <c r="IOF13" s="2398"/>
      <c r="IOG13" s="2398"/>
      <c r="IOH13" s="2398"/>
      <c r="IOI13" s="2398"/>
      <c r="IOJ13" s="2398"/>
      <c r="IOK13" s="2398"/>
      <c r="IOL13" s="2398"/>
      <c r="IOM13" s="2398"/>
      <c r="ION13" s="2398"/>
      <c r="IOO13" s="2398"/>
      <c r="IOP13" s="2398"/>
      <c r="IOQ13" s="2398"/>
      <c r="IOR13" s="2398"/>
      <c r="IOS13" s="2398"/>
      <c r="IOT13" s="2398"/>
      <c r="IOU13" s="2398"/>
      <c r="IOV13" s="2398"/>
      <c r="IOW13" s="2398"/>
      <c r="IOX13" s="2398"/>
      <c r="IOY13" s="2398"/>
      <c r="IOZ13" s="2398"/>
      <c r="IPA13" s="2398"/>
      <c r="IPB13" s="2398"/>
      <c r="IPC13" s="2398"/>
      <c r="IPD13" s="2398"/>
      <c r="IPE13" s="2398"/>
      <c r="IPF13" s="2398"/>
      <c r="IPG13" s="2398"/>
      <c r="IPH13" s="2398"/>
      <c r="IPI13" s="2398"/>
      <c r="IPJ13" s="2398"/>
      <c r="IPK13" s="2398"/>
      <c r="IPL13" s="2398"/>
      <c r="IPM13" s="2398"/>
      <c r="IPN13" s="2398"/>
      <c r="IPO13" s="2398"/>
      <c r="IPP13" s="2398"/>
      <c r="IPQ13" s="2398"/>
      <c r="IPR13" s="2398"/>
      <c r="IPS13" s="2398"/>
      <c r="IPT13" s="2398"/>
      <c r="IPU13" s="2398"/>
      <c r="IPV13" s="2398"/>
      <c r="IPW13" s="2398"/>
      <c r="IPX13" s="2398"/>
      <c r="IPY13" s="2398"/>
      <c r="IPZ13" s="2398"/>
      <c r="IQA13" s="2398"/>
      <c r="IQB13" s="2398"/>
      <c r="IQC13" s="2398"/>
      <c r="IQD13" s="2398"/>
      <c r="IQE13" s="2398"/>
      <c r="IQF13" s="2398"/>
      <c r="IQG13" s="2398"/>
      <c r="IQH13" s="2398"/>
      <c r="IQI13" s="2398"/>
      <c r="IQJ13" s="2398"/>
      <c r="IQK13" s="2398"/>
      <c r="IQL13" s="2398"/>
      <c r="IQM13" s="2398"/>
      <c r="IQN13" s="2398"/>
      <c r="IQO13" s="2398"/>
      <c r="IQP13" s="2398"/>
      <c r="IQQ13" s="2398"/>
      <c r="IQR13" s="2398"/>
      <c r="IQS13" s="2398"/>
      <c r="IQT13" s="2398"/>
      <c r="IQU13" s="2398"/>
      <c r="IQV13" s="2398"/>
      <c r="IQW13" s="2398"/>
      <c r="IQX13" s="2398"/>
      <c r="IQY13" s="2398"/>
      <c r="IQZ13" s="2398"/>
      <c r="IRA13" s="2398"/>
      <c r="IRB13" s="2398"/>
      <c r="IRC13" s="2398"/>
      <c r="IRD13" s="2398"/>
      <c r="IRE13" s="2398"/>
      <c r="IRF13" s="2398"/>
      <c r="IRG13" s="2398"/>
      <c r="IRH13" s="2398"/>
      <c r="IRI13" s="2398"/>
      <c r="IRJ13" s="2398"/>
      <c r="IRK13" s="2398"/>
      <c r="IRL13" s="2398"/>
      <c r="IRM13" s="2398"/>
      <c r="IRN13" s="2398"/>
      <c r="IRO13" s="2398"/>
      <c r="IRP13" s="2398"/>
      <c r="IRQ13" s="2398"/>
      <c r="IRR13" s="2398"/>
      <c r="IRS13" s="2398"/>
      <c r="IRT13" s="2398"/>
      <c r="IRU13" s="2398"/>
      <c r="IRV13" s="2398"/>
      <c r="IRW13" s="2398"/>
      <c r="IRX13" s="2398"/>
      <c r="IRY13" s="2398"/>
      <c r="IRZ13" s="2398"/>
      <c r="ISA13" s="2398"/>
      <c r="ISB13" s="2398"/>
      <c r="ISC13" s="2398"/>
      <c r="ISD13" s="2398"/>
      <c r="ISE13" s="2398"/>
      <c r="ISF13" s="2398"/>
      <c r="ISG13" s="2398"/>
      <c r="ISH13" s="2398"/>
      <c r="ISI13" s="2398"/>
      <c r="ISJ13" s="2398"/>
      <c r="ISK13" s="2398"/>
      <c r="ISL13" s="2398"/>
      <c r="ISM13" s="2398"/>
      <c r="ISN13" s="2398"/>
      <c r="ISO13" s="2398"/>
      <c r="ISP13" s="2398"/>
      <c r="ISQ13" s="2398"/>
      <c r="ISR13" s="2398"/>
      <c r="ISS13" s="2398"/>
      <c r="IST13" s="2398"/>
      <c r="ISU13" s="2398"/>
      <c r="ISV13" s="2398"/>
      <c r="ISW13" s="2398"/>
      <c r="ISX13" s="2398"/>
      <c r="ISY13" s="2398"/>
      <c r="ISZ13" s="2398"/>
      <c r="ITA13" s="2398"/>
      <c r="ITB13" s="2398"/>
      <c r="ITC13" s="2398"/>
      <c r="ITD13" s="2398"/>
      <c r="ITE13" s="2398"/>
      <c r="ITF13" s="2398"/>
      <c r="ITG13" s="2398"/>
      <c r="ITH13" s="2398"/>
      <c r="ITI13" s="2398"/>
      <c r="ITJ13" s="2398"/>
      <c r="ITK13" s="2398"/>
      <c r="ITL13" s="2398"/>
      <c r="ITM13" s="2398"/>
      <c r="ITN13" s="2398"/>
      <c r="ITO13" s="2398"/>
      <c r="ITP13" s="2398"/>
      <c r="ITQ13" s="2398"/>
      <c r="ITR13" s="2398"/>
      <c r="ITS13" s="2398"/>
      <c r="ITT13" s="2398"/>
      <c r="ITU13" s="2398"/>
      <c r="ITV13" s="2398"/>
      <c r="ITW13" s="2398"/>
      <c r="ITX13" s="2398"/>
      <c r="ITY13" s="2398"/>
      <c r="ITZ13" s="2398"/>
      <c r="IUA13" s="2398"/>
      <c r="IUB13" s="2398"/>
      <c r="IUC13" s="2398"/>
      <c r="IUD13" s="2398"/>
      <c r="IUE13" s="2398"/>
      <c r="IUF13" s="2398"/>
      <c r="IUG13" s="2398"/>
      <c r="IUH13" s="2398"/>
      <c r="IUI13" s="2398"/>
      <c r="IUJ13" s="2398"/>
      <c r="IUK13" s="2398"/>
      <c r="IUL13" s="2398"/>
      <c r="IUM13" s="2398"/>
      <c r="IUN13" s="2398"/>
      <c r="IUO13" s="2398"/>
      <c r="IUP13" s="2398"/>
      <c r="IUQ13" s="2398"/>
      <c r="IUR13" s="2398"/>
      <c r="IUS13" s="2398"/>
      <c r="IUT13" s="2398"/>
      <c r="IUU13" s="2398"/>
      <c r="IUV13" s="2398"/>
      <c r="IUW13" s="2398"/>
      <c r="IUX13" s="2398"/>
      <c r="IUY13" s="2398"/>
      <c r="IUZ13" s="2398"/>
      <c r="IVA13" s="2398"/>
      <c r="IVB13" s="2398"/>
      <c r="IVC13" s="2398"/>
      <c r="IVD13" s="2398"/>
      <c r="IVE13" s="2398"/>
      <c r="IVF13" s="2398"/>
      <c r="IVG13" s="2398"/>
      <c r="IVH13" s="2398"/>
      <c r="IVI13" s="2398"/>
      <c r="IVJ13" s="2398"/>
      <c r="IVK13" s="2398"/>
      <c r="IVL13" s="2398"/>
      <c r="IVM13" s="2398"/>
      <c r="IVN13" s="2398"/>
      <c r="IVO13" s="2398"/>
      <c r="IVP13" s="2398"/>
      <c r="IVQ13" s="2398"/>
      <c r="IVR13" s="2398"/>
      <c r="IVS13" s="2398"/>
      <c r="IVT13" s="2398"/>
      <c r="IVU13" s="2398"/>
      <c r="IVV13" s="2398"/>
      <c r="IVW13" s="2398"/>
      <c r="IVX13" s="2398"/>
      <c r="IVY13" s="2398"/>
      <c r="IVZ13" s="2398"/>
      <c r="IWA13" s="2398"/>
      <c r="IWB13" s="2398"/>
      <c r="IWC13" s="2398"/>
      <c r="IWD13" s="2398"/>
      <c r="IWE13" s="2398"/>
      <c r="IWF13" s="2398"/>
      <c r="IWG13" s="2398"/>
      <c r="IWH13" s="2398"/>
      <c r="IWI13" s="2398"/>
      <c r="IWJ13" s="2398"/>
      <c r="IWK13" s="2398"/>
      <c r="IWL13" s="2398"/>
      <c r="IWM13" s="2398"/>
      <c r="IWN13" s="2398"/>
      <c r="IWO13" s="2398"/>
      <c r="IWP13" s="2398"/>
      <c r="IWQ13" s="2398"/>
      <c r="IWR13" s="2398"/>
      <c r="IWS13" s="2398"/>
      <c r="IWT13" s="2398"/>
      <c r="IWU13" s="2398"/>
      <c r="IWV13" s="2398"/>
      <c r="IWW13" s="2398"/>
      <c r="IWX13" s="2398"/>
      <c r="IWY13" s="2398"/>
      <c r="IWZ13" s="2398"/>
      <c r="IXA13" s="2398"/>
      <c r="IXB13" s="2398"/>
      <c r="IXC13" s="2398"/>
      <c r="IXD13" s="2398"/>
      <c r="IXE13" s="2398"/>
      <c r="IXF13" s="2398"/>
      <c r="IXG13" s="2398"/>
      <c r="IXH13" s="2398"/>
      <c r="IXI13" s="2398"/>
      <c r="IXJ13" s="2398"/>
      <c r="IXK13" s="2398"/>
      <c r="IXL13" s="2398"/>
      <c r="IXM13" s="2398"/>
      <c r="IXN13" s="2398"/>
      <c r="IXO13" s="2398"/>
      <c r="IXP13" s="2398"/>
      <c r="IXQ13" s="2398"/>
      <c r="IXR13" s="2398"/>
      <c r="IXS13" s="2398"/>
      <c r="IXT13" s="2398"/>
      <c r="IXU13" s="2398"/>
      <c r="IXV13" s="2398"/>
      <c r="IXW13" s="2398"/>
      <c r="IXX13" s="2398"/>
      <c r="IXY13" s="2398"/>
      <c r="IXZ13" s="2398"/>
      <c r="IYA13" s="2398"/>
      <c r="IYB13" s="2398"/>
      <c r="IYC13" s="2398"/>
      <c r="IYD13" s="2398"/>
      <c r="IYE13" s="2398"/>
      <c r="IYF13" s="2398"/>
      <c r="IYG13" s="2398"/>
      <c r="IYH13" s="2398"/>
      <c r="IYI13" s="2398"/>
      <c r="IYJ13" s="2398"/>
      <c r="IYK13" s="2398"/>
      <c r="IYL13" s="2398"/>
      <c r="IYM13" s="2398"/>
      <c r="IYN13" s="2398"/>
      <c r="IYO13" s="2398"/>
      <c r="IYP13" s="2398"/>
      <c r="IYQ13" s="2398"/>
      <c r="IYR13" s="2398"/>
      <c r="IYS13" s="2398"/>
      <c r="IYT13" s="2398"/>
      <c r="IYU13" s="2398"/>
      <c r="IYV13" s="2398"/>
      <c r="IYW13" s="2398"/>
      <c r="IYX13" s="2398"/>
      <c r="IYY13" s="2398"/>
      <c r="IYZ13" s="2398"/>
      <c r="IZA13" s="2398"/>
      <c r="IZB13" s="2398"/>
      <c r="IZC13" s="2398"/>
      <c r="IZD13" s="2398"/>
      <c r="IZE13" s="2398"/>
      <c r="IZF13" s="2398"/>
      <c r="IZG13" s="2398"/>
      <c r="IZH13" s="2398"/>
      <c r="IZI13" s="2398"/>
      <c r="IZJ13" s="2398"/>
      <c r="IZK13" s="2398"/>
      <c r="IZL13" s="2398"/>
      <c r="IZM13" s="2398"/>
      <c r="IZN13" s="2398"/>
      <c r="IZO13" s="2398"/>
      <c r="IZP13" s="2398"/>
      <c r="IZQ13" s="2398"/>
      <c r="IZR13" s="2398"/>
      <c r="IZS13" s="2398"/>
      <c r="IZT13" s="2398"/>
      <c r="IZU13" s="2398"/>
      <c r="IZV13" s="2398"/>
      <c r="IZW13" s="2398"/>
      <c r="IZX13" s="2398"/>
      <c r="IZY13" s="2398"/>
      <c r="IZZ13" s="2398"/>
      <c r="JAA13" s="2398"/>
      <c r="JAB13" s="2398"/>
      <c r="JAC13" s="2398"/>
      <c r="JAD13" s="2398"/>
      <c r="JAE13" s="2398"/>
      <c r="JAF13" s="2398"/>
      <c r="JAG13" s="2398"/>
      <c r="JAH13" s="2398"/>
      <c r="JAI13" s="2398"/>
      <c r="JAJ13" s="2398"/>
      <c r="JAK13" s="2398"/>
      <c r="JAL13" s="2398"/>
      <c r="JAM13" s="2398"/>
      <c r="JAN13" s="2398"/>
      <c r="JAO13" s="2398"/>
      <c r="JAP13" s="2398"/>
      <c r="JAQ13" s="2398"/>
      <c r="JAR13" s="2398"/>
      <c r="JAS13" s="2398"/>
      <c r="JAT13" s="2398"/>
      <c r="JAU13" s="2398"/>
      <c r="JAV13" s="2398"/>
      <c r="JAW13" s="2398"/>
      <c r="JAX13" s="2398"/>
      <c r="JAY13" s="2398"/>
      <c r="JAZ13" s="2398"/>
      <c r="JBA13" s="2398"/>
      <c r="JBB13" s="2398"/>
      <c r="JBC13" s="2398"/>
      <c r="JBD13" s="2398"/>
      <c r="JBE13" s="2398"/>
      <c r="JBF13" s="2398"/>
      <c r="JBG13" s="2398"/>
      <c r="JBH13" s="2398"/>
      <c r="JBI13" s="2398"/>
      <c r="JBJ13" s="2398"/>
      <c r="JBK13" s="2398"/>
      <c r="JBL13" s="2398"/>
      <c r="JBM13" s="2398"/>
      <c r="JBN13" s="2398"/>
      <c r="JBO13" s="2398"/>
      <c r="JBP13" s="2398"/>
      <c r="JBQ13" s="2398"/>
      <c r="JBR13" s="2398"/>
      <c r="JBS13" s="2398"/>
      <c r="JBT13" s="2398"/>
      <c r="JBU13" s="2398"/>
      <c r="JBV13" s="2398"/>
      <c r="JBW13" s="2398"/>
      <c r="JBX13" s="2398"/>
      <c r="JBY13" s="2398"/>
      <c r="JBZ13" s="2398"/>
      <c r="JCA13" s="2398"/>
      <c r="JCB13" s="2398"/>
      <c r="JCC13" s="2398"/>
      <c r="JCD13" s="2398"/>
      <c r="JCE13" s="2398"/>
      <c r="JCF13" s="2398"/>
      <c r="JCG13" s="2398"/>
      <c r="JCH13" s="2398"/>
      <c r="JCI13" s="2398"/>
      <c r="JCJ13" s="2398"/>
      <c r="JCK13" s="2398"/>
      <c r="JCL13" s="2398"/>
      <c r="JCM13" s="2398"/>
      <c r="JCN13" s="2398"/>
      <c r="JCO13" s="2398"/>
      <c r="JCP13" s="2398"/>
      <c r="JCQ13" s="2398"/>
      <c r="JCR13" s="2398"/>
      <c r="JCS13" s="2398"/>
      <c r="JCT13" s="2398"/>
      <c r="JCU13" s="2398"/>
      <c r="JCV13" s="2398"/>
      <c r="JCW13" s="2398"/>
      <c r="JCX13" s="2398"/>
      <c r="JCY13" s="2398"/>
      <c r="JCZ13" s="2398"/>
      <c r="JDA13" s="2398"/>
      <c r="JDB13" s="2398"/>
      <c r="JDC13" s="2398"/>
      <c r="JDD13" s="2398"/>
      <c r="JDE13" s="2398"/>
      <c r="JDF13" s="2398"/>
      <c r="JDG13" s="2398"/>
      <c r="JDH13" s="2398"/>
      <c r="JDI13" s="2398"/>
      <c r="JDJ13" s="2398"/>
      <c r="JDK13" s="2398"/>
      <c r="JDL13" s="2398"/>
      <c r="JDM13" s="2398"/>
      <c r="JDN13" s="2398"/>
      <c r="JDO13" s="2398"/>
      <c r="JDP13" s="2398"/>
      <c r="JDQ13" s="2398"/>
      <c r="JDR13" s="2398"/>
      <c r="JDS13" s="2398"/>
      <c r="JDT13" s="2398"/>
      <c r="JDU13" s="2398"/>
      <c r="JDV13" s="2398"/>
      <c r="JDW13" s="2398"/>
      <c r="JDX13" s="2398"/>
      <c r="JDY13" s="2398"/>
      <c r="JDZ13" s="2398"/>
      <c r="JEA13" s="2398"/>
      <c r="JEB13" s="2398"/>
      <c r="JEC13" s="2398"/>
      <c r="JED13" s="2398"/>
      <c r="JEE13" s="2398"/>
      <c r="JEF13" s="2398"/>
      <c r="JEG13" s="2398"/>
      <c r="JEH13" s="2398"/>
      <c r="JEI13" s="2398"/>
      <c r="JEJ13" s="2398"/>
      <c r="JEK13" s="2398"/>
      <c r="JEL13" s="2398"/>
      <c r="JEM13" s="2398"/>
      <c r="JEN13" s="2398"/>
      <c r="JEO13" s="2398"/>
      <c r="JEP13" s="2398"/>
      <c r="JEQ13" s="2398"/>
      <c r="JER13" s="2398"/>
      <c r="JES13" s="2398"/>
      <c r="JET13" s="2398"/>
      <c r="JEU13" s="2398"/>
      <c r="JEV13" s="2398"/>
      <c r="JEW13" s="2398"/>
      <c r="JEX13" s="2398"/>
      <c r="JEY13" s="2398"/>
      <c r="JEZ13" s="2398"/>
      <c r="JFA13" s="2398"/>
      <c r="JFB13" s="2398"/>
      <c r="JFC13" s="2398"/>
      <c r="JFD13" s="2398"/>
      <c r="JFE13" s="2398"/>
      <c r="JFF13" s="2398"/>
      <c r="JFG13" s="2398"/>
      <c r="JFH13" s="2398"/>
      <c r="JFI13" s="2398"/>
      <c r="JFJ13" s="2398"/>
      <c r="JFK13" s="2398"/>
      <c r="JFL13" s="2398"/>
      <c r="JFM13" s="2398"/>
      <c r="JFN13" s="2398"/>
      <c r="JFO13" s="2398"/>
      <c r="JFP13" s="2398"/>
      <c r="JFQ13" s="2398"/>
      <c r="JFR13" s="2398"/>
      <c r="JFS13" s="2398"/>
      <c r="JFT13" s="2398"/>
      <c r="JFU13" s="2398"/>
      <c r="JFV13" s="2398"/>
      <c r="JFW13" s="2398"/>
      <c r="JFX13" s="2398"/>
      <c r="JFY13" s="2398"/>
      <c r="JFZ13" s="2398"/>
      <c r="JGA13" s="2398"/>
      <c r="JGB13" s="2398"/>
      <c r="JGC13" s="2398"/>
      <c r="JGD13" s="2398"/>
      <c r="JGE13" s="2398"/>
      <c r="JGF13" s="2398"/>
      <c r="JGG13" s="2398"/>
      <c r="JGH13" s="2398"/>
      <c r="JGI13" s="2398"/>
      <c r="JGJ13" s="2398"/>
      <c r="JGK13" s="2398"/>
      <c r="JGL13" s="2398"/>
      <c r="JGM13" s="2398"/>
      <c r="JGN13" s="2398"/>
      <c r="JGO13" s="2398"/>
      <c r="JGP13" s="2398"/>
      <c r="JGQ13" s="2398"/>
      <c r="JGR13" s="2398"/>
      <c r="JGS13" s="2398"/>
      <c r="JGT13" s="2398"/>
      <c r="JGU13" s="2398"/>
      <c r="JGV13" s="2398"/>
      <c r="JGW13" s="2398"/>
      <c r="JGX13" s="2398"/>
      <c r="JGY13" s="2398"/>
      <c r="JGZ13" s="2398"/>
      <c r="JHA13" s="2398"/>
      <c r="JHB13" s="2398"/>
      <c r="JHC13" s="2398"/>
      <c r="JHD13" s="2398"/>
      <c r="JHE13" s="2398"/>
      <c r="JHF13" s="2398"/>
      <c r="JHG13" s="2398"/>
      <c r="JHH13" s="2398"/>
      <c r="JHI13" s="2398"/>
      <c r="JHJ13" s="2398"/>
      <c r="JHK13" s="2398"/>
      <c r="JHL13" s="2398"/>
      <c r="JHM13" s="2398"/>
      <c r="JHN13" s="2398"/>
      <c r="JHO13" s="2398"/>
      <c r="JHP13" s="2398"/>
      <c r="JHQ13" s="2398"/>
      <c r="JHR13" s="2398"/>
      <c r="JHS13" s="2398"/>
      <c r="JHT13" s="2398"/>
      <c r="JHU13" s="2398"/>
      <c r="JHV13" s="2398"/>
      <c r="JHW13" s="2398"/>
      <c r="JHX13" s="2398"/>
      <c r="JHY13" s="2398"/>
      <c r="JHZ13" s="2398"/>
      <c r="JIA13" s="2398"/>
      <c r="JIB13" s="2398"/>
      <c r="JIC13" s="2398"/>
      <c r="JID13" s="2398"/>
      <c r="JIE13" s="2398"/>
      <c r="JIF13" s="2398"/>
      <c r="JIG13" s="2398"/>
      <c r="JIH13" s="2398"/>
      <c r="JII13" s="2398"/>
      <c r="JIJ13" s="2398"/>
      <c r="JIK13" s="2398"/>
      <c r="JIL13" s="2398"/>
      <c r="JIM13" s="2398"/>
      <c r="JIN13" s="2398"/>
      <c r="JIO13" s="2398"/>
      <c r="JIP13" s="2398"/>
      <c r="JIQ13" s="2398"/>
      <c r="JIR13" s="2398"/>
      <c r="JIS13" s="2398"/>
      <c r="JIT13" s="2398"/>
      <c r="JIU13" s="2398"/>
      <c r="JIV13" s="2398"/>
      <c r="JIW13" s="2398"/>
      <c r="JIX13" s="2398"/>
      <c r="JIY13" s="2398"/>
      <c r="JIZ13" s="2398"/>
      <c r="JJA13" s="2398"/>
      <c r="JJB13" s="2398"/>
      <c r="JJC13" s="2398"/>
      <c r="JJD13" s="2398"/>
      <c r="JJE13" s="2398"/>
      <c r="JJF13" s="2398"/>
      <c r="JJG13" s="2398"/>
      <c r="JJH13" s="2398"/>
      <c r="JJI13" s="2398"/>
      <c r="JJJ13" s="2398"/>
      <c r="JJK13" s="2398"/>
      <c r="JJL13" s="2398"/>
      <c r="JJM13" s="2398"/>
      <c r="JJN13" s="2398"/>
      <c r="JJO13" s="2398"/>
      <c r="JJP13" s="2398"/>
      <c r="JJQ13" s="2398"/>
      <c r="JJR13" s="2398"/>
      <c r="JJS13" s="2398"/>
      <c r="JJT13" s="2398"/>
      <c r="JJU13" s="2398"/>
      <c r="JJV13" s="2398"/>
      <c r="JJW13" s="2398"/>
      <c r="JJX13" s="2398"/>
      <c r="JJY13" s="2398"/>
      <c r="JJZ13" s="2398"/>
      <c r="JKA13" s="2398"/>
      <c r="JKB13" s="2398"/>
      <c r="JKC13" s="2398"/>
      <c r="JKD13" s="2398"/>
      <c r="JKE13" s="2398"/>
      <c r="JKF13" s="2398"/>
      <c r="JKG13" s="2398"/>
      <c r="JKH13" s="2398"/>
      <c r="JKI13" s="2398"/>
      <c r="JKJ13" s="2398"/>
      <c r="JKK13" s="2398"/>
      <c r="JKL13" s="2398"/>
      <c r="JKM13" s="2398"/>
      <c r="JKN13" s="2398"/>
      <c r="JKO13" s="2398"/>
      <c r="JKP13" s="2398"/>
      <c r="JKQ13" s="2398"/>
      <c r="JKR13" s="2398"/>
      <c r="JKS13" s="2398"/>
      <c r="JKT13" s="2398"/>
      <c r="JKU13" s="2398"/>
      <c r="JKV13" s="2398"/>
      <c r="JKW13" s="2398"/>
      <c r="JKX13" s="2398"/>
      <c r="JKY13" s="2398"/>
      <c r="JKZ13" s="2398"/>
      <c r="JLA13" s="2398"/>
      <c r="JLB13" s="2398"/>
      <c r="JLC13" s="2398"/>
      <c r="JLD13" s="2398"/>
      <c r="JLE13" s="2398"/>
      <c r="JLF13" s="2398"/>
      <c r="JLG13" s="2398"/>
      <c r="JLH13" s="2398"/>
      <c r="JLI13" s="2398"/>
      <c r="JLJ13" s="2398"/>
      <c r="JLK13" s="2398"/>
      <c r="JLL13" s="2398"/>
      <c r="JLM13" s="2398"/>
      <c r="JLN13" s="2398"/>
      <c r="JLO13" s="2398"/>
      <c r="JLP13" s="2398"/>
      <c r="JLQ13" s="2398"/>
      <c r="JLR13" s="2398"/>
      <c r="JLS13" s="2398"/>
      <c r="JLT13" s="2398"/>
      <c r="JLU13" s="2398"/>
      <c r="JLV13" s="2398"/>
      <c r="JLW13" s="2398"/>
      <c r="JLX13" s="2398"/>
      <c r="JLY13" s="2398"/>
      <c r="JLZ13" s="2398"/>
      <c r="JMA13" s="2398"/>
      <c r="JMB13" s="2398"/>
      <c r="JMC13" s="2398"/>
      <c r="JMD13" s="2398"/>
      <c r="JME13" s="2398"/>
      <c r="JMF13" s="2398"/>
      <c r="JMG13" s="2398"/>
      <c r="JMH13" s="2398"/>
      <c r="JMI13" s="2398"/>
      <c r="JMJ13" s="2398"/>
      <c r="JMK13" s="2398"/>
      <c r="JML13" s="2398"/>
      <c r="JMM13" s="2398"/>
      <c r="JMN13" s="2398"/>
      <c r="JMO13" s="2398"/>
      <c r="JMP13" s="2398"/>
      <c r="JMQ13" s="2398"/>
      <c r="JMR13" s="2398"/>
      <c r="JMS13" s="2398"/>
      <c r="JMT13" s="2398"/>
      <c r="JMU13" s="2398"/>
      <c r="JMV13" s="2398"/>
      <c r="JMW13" s="2398"/>
      <c r="JMX13" s="2398"/>
      <c r="JMY13" s="2398"/>
      <c r="JMZ13" s="2398"/>
      <c r="JNA13" s="2398"/>
      <c r="JNB13" s="2398"/>
      <c r="JNC13" s="2398"/>
      <c r="JND13" s="2398"/>
      <c r="JNE13" s="2398"/>
      <c r="JNF13" s="2398"/>
      <c r="JNG13" s="2398"/>
      <c r="JNH13" s="2398"/>
      <c r="JNI13" s="2398"/>
      <c r="JNJ13" s="2398"/>
      <c r="JNK13" s="2398"/>
      <c r="JNL13" s="2398"/>
      <c r="JNM13" s="2398"/>
      <c r="JNN13" s="2398"/>
      <c r="JNO13" s="2398"/>
      <c r="JNP13" s="2398"/>
      <c r="JNQ13" s="2398"/>
      <c r="JNR13" s="2398"/>
      <c r="JNS13" s="2398"/>
      <c r="JNT13" s="2398"/>
      <c r="JNU13" s="2398"/>
      <c r="JNV13" s="2398"/>
      <c r="JNW13" s="2398"/>
      <c r="JNX13" s="2398"/>
      <c r="JNY13" s="2398"/>
      <c r="JNZ13" s="2398"/>
      <c r="JOA13" s="2398"/>
      <c r="JOB13" s="2398"/>
      <c r="JOC13" s="2398"/>
      <c r="JOD13" s="2398"/>
      <c r="JOE13" s="2398"/>
      <c r="JOF13" s="2398"/>
      <c r="JOG13" s="2398"/>
      <c r="JOH13" s="2398"/>
      <c r="JOI13" s="2398"/>
      <c r="JOJ13" s="2398"/>
      <c r="JOK13" s="2398"/>
      <c r="JOL13" s="2398"/>
      <c r="JOM13" s="2398"/>
      <c r="JON13" s="2398"/>
      <c r="JOO13" s="2398"/>
      <c r="JOP13" s="2398"/>
      <c r="JOQ13" s="2398"/>
      <c r="JOR13" s="2398"/>
      <c r="JOS13" s="2398"/>
      <c r="JOT13" s="2398"/>
      <c r="JOU13" s="2398"/>
      <c r="JOV13" s="2398"/>
      <c r="JOW13" s="2398"/>
      <c r="JOX13" s="2398"/>
      <c r="JOY13" s="2398"/>
      <c r="JOZ13" s="2398"/>
      <c r="JPA13" s="2398"/>
      <c r="JPB13" s="2398"/>
      <c r="JPC13" s="2398"/>
      <c r="JPD13" s="2398"/>
      <c r="JPE13" s="2398"/>
      <c r="JPF13" s="2398"/>
      <c r="JPG13" s="2398"/>
      <c r="JPH13" s="2398"/>
      <c r="JPI13" s="2398"/>
      <c r="JPJ13" s="2398"/>
      <c r="JPK13" s="2398"/>
      <c r="JPL13" s="2398"/>
      <c r="JPM13" s="2398"/>
      <c r="JPN13" s="2398"/>
      <c r="JPO13" s="2398"/>
      <c r="JPP13" s="2398"/>
      <c r="JPQ13" s="2398"/>
      <c r="JPR13" s="2398"/>
      <c r="JPS13" s="2398"/>
      <c r="JPT13" s="2398"/>
      <c r="JPU13" s="2398"/>
      <c r="JPV13" s="2398"/>
      <c r="JPW13" s="2398"/>
      <c r="JPX13" s="2398"/>
      <c r="JPY13" s="2398"/>
      <c r="JPZ13" s="2398"/>
      <c r="JQA13" s="2398"/>
      <c r="JQB13" s="2398"/>
      <c r="JQC13" s="2398"/>
      <c r="JQD13" s="2398"/>
      <c r="JQE13" s="2398"/>
      <c r="JQF13" s="2398"/>
      <c r="JQG13" s="2398"/>
      <c r="JQH13" s="2398"/>
      <c r="JQI13" s="2398"/>
      <c r="JQJ13" s="2398"/>
      <c r="JQK13" s="2398"/>
      <c r="JQL13" s="2398"/>
      <c r="JQM13" s="2398"/>
      <c r="JQN13" s="2398"/>
      <c r="JQO13" s="2398"/>
      <c r="JQP13" s="2398"/>
      <c r="JQQ13" s="2398"/>
      <c r="JQR13" s="2398"/>
      <c r="JQS13" s="2398"/>
      <c r="JQT13" s="2398"/>
      <c r="JQU13" s="2398"/>
      <c r="JQV13" s="2398"/>
      <c r="JQW13" s="2398"/>
      <c r="JQX13" s="2398"/>
      <c r="JQY13" s="2398"/>
      <c r="JQZ13" s="2398"/>
      <c r="JRA13" s="2398"/>
      <c r="JRB13" s="2398"/>
      <c r="JRC13" s="2398"/>
      <c r="JRD13" s="2398"/>
      <c r="JRE13" s="2398"/>
      <c r="JRF13" s="2398"/>
      <c r="JRG13" s="2398"/>
      <c r="JRH13" s="2398"/>
      <c r="JRI13" s="2398"/>
      <c r="JRJ13" s="2398"/>
      <c r="JRK13" s="2398"/>
      <c r="JRL13" s="2398"/>
      <c r="JRM13" s="2398"/>
      <c r="JRN13" s="2398"/>
      <c r="JRO13" s="2398"/>
      <c r="JRP13" s="2398"/>
      <c r="JRQ13" s="2398"/>
      <c r="JRR13" s="2398"/>
      <c r="JRS13" s="2398"/>
      <c r="JRT13" s="2398"/>
      <c r="JRU13" s="2398"/>
      <c r="JRV13" s="2398"/>
      <c r="JRW13" s="2398"/>
      <c r="JRX13" s="2398"/>
      <c r="JRY13" s="2398"/>
      <c r="JRZ13" s="2398"/>
      <c r="JSA13" s="2398"/>
      <c r="JSB13" s="2398"/>
      <c r="JSC13" s="2398"/>
      <c r="JSD13" s="2398"/>
      <c r="JSE13" s="2398"/>
      <c r="JSF13" s="2398"/>
      <c r="JSG13" s="2398"/>
      <c r="JSH13" s="2398"/>
      <c r="JSI13" s="2398"/>
      <c r="JSJ13" s="2398"/>
      <c r="JSK13" s="2398"/>
      <c r="JSL13" s="2398"/>
      <c r="JSM13" s="2398"/>
      <c r="JSN13" s="2398"/>
      <c r="JSO13" s="2398"/>
      <c r="JSP13" s="2398"/>
      <c r="JSQ13" s="2398"/>
      <c r="JSR13" s="2398"/>
      <c r="JSS13" s="2398"/>
      <c r="JST13" s="2398"/>
      <c r="JSU13" s="2398"/>
      <c r="JSV13" s="2398"/>
      <c r="JSW13" s="2398"/>
      <c r="JSX13" s="2398"/>
      <c r="JSY13" s="2398"/>
      <c r="JSZ13" s="2398"/>
      <c r="JTA13" s="2398"/>
      <c r="JTB13" s="2398"/>
      <c r="JTC13" s="2398"/>
      <c r="JTD13" s="2398"/>
      <c r="JTE13" s="2398"/>
      <c r="JTF13" s="2398"/>
      <c r="JTG13" s="2398"/>
      <c r="JTH13" s="2398"/>
      <c r="JTI13" s="2398"/>
      <c r="JTJ13" s="2398"/>
      <c r="JTK13" s="2398"/>
      <c r="JTL13" s="2398"/>
      <c r="JTM13" s="2398"/>
      <c r="JTN13" s="2398"/>
      <c r="JTO13" s="2398"/>
      <c r="JTP13" s="2398"/>
      <c r="JTQ13" s="2398"/>
      <c r="JTR13" s="2398"/>
      <c r="JTS13" s="2398"/>
      <c r="JTT13" s="2398"/>
      <c r="JTU13" s="2398"/>
      <c r="JTV13" s="2398"/>
      <c r="JTW13" s="2398"/>
      <c r="JTX13" s="2398"/>
      <c r="JTY13" s="2398"/>
      <c r="JTZ13" s="2398"/>
      <c r="JUA13" s="2398"/>
      <c r="JUB13" s="2398"/>
      <c r="JUC13" s="2398"/>
      <c r="JUD13" s="2398"/>
      <c r="JUE13" s="2398"/>
      <c r="JUF13" s="2398"/>
      <c r="JUG13" s="2398"/>
      <c r="JUH13" s="2398"/>
      <c r="JUI13" s="2398"/>
      <c r="JUJ13" s="2398"/>
      <c r="JUK13" s="2398"/>
      <c r="JUL13" s="2398"/>
      <c r="JUM13" s="2398"/>
      <c r="JUN13" s="2398"/>
      <c r="JUO13" s="2398"/>
      <c r="JUP13" s="2398"/>
      <c r="JUQ13" s="2398"/>
      <c r="JUR13" s="2398"/>
      <c r="JUS13" s="2398"/>
      <c r="JUT13" s="2398"/>
      <c r="JUU13" s="2398"/>
      <c r="JUV13" s="2398"/>
      <c r="JUW13" s="2398"/>
      <c r="JUX13" s="2398"/>
      <c r="JUY13" s="2398"/>
      <c r="JUZ13" s="2398"/>
      <c r="JVA13" s="2398"/>
      <c r="JVB13" s="2398"/>
      <c r="JVC13" s="2398"/>
      <c r="JVD13" s="2398"/>
      <c r="JVE13" s="2398"/>
      <c r="JVF13" s="2398"/>
      <c r="JVG13" s="2398"/>
      <c r="JVH13" s="2398"/>
      <c r="JVI13" s="2398"/>
      <c r="JVJ13" s="2398"/>
      <c r="JVK13" s="2398"/>
      <c r="JVL13" s="2398"/>
      <c r="JVM13" s="2398"/>
      <c r="JVN13" s="2398"/>
      <c r="JVO13" s="2398"/>
      <c r="JVP13" s="2398"/>
      <c r="JVQ13" s="2398"/>
      <c r="JVR13" s="2398"/>
      <c r="JVS13" s="2398"/>
      <c r="JVT13" s="2398"/>
      <c r="JVU13" s="2398"/>
      <c r="JVV13" s="2398"/>
      <c r="JVW13" s="2398"/>
      <c r="JVX13" s="2398"/>
      <c r="JVY13" s="2398"/>
      <c r="JVZ13" s="2398"/>
      <c r="JWA13" s="2398"/>
      <c r="JWB13" s="2398"/>
      <c r="JWC13" s="2398"/>
      <c r="JWD13" s="2398"/>
      <c r="JWE13" s="2398"/>
      <c r="JWF13" s="2398"/>
      <c r="JWG13" s="2398"/>
      <c r="JWH13" s="2398"/>
      <c r="JWI13" s="2398"/>
      <c r="JWJ13" s="2398"/>
      <c r="JWK13" s="2398"/>
      <c r="JWL13" s="2398"/>
      <c r="JWM13" s="2398"/>
      <c r="JWN13" s="2398"/>
      <c r="JWO13" s="2398"/>
      <c r="JWP13" s="2398"/>
      <c r="JWQ13" s="2398"/>
      <c r="JWR13" s="2398"/>
      <c r="JWS13" s="2398"/>
      <c r="JWT13" s="2398"/>
      <c r="JWU13" s="2398"/>
      <c r="JWV13" s="2398"/>
      <c r="JWW13" s="2398"/>
      <c r="JWX13" s="2398"/>
      <c r="JWY13" s="2398"/>
      <c r="JWZ13" s="2398"/>
      <c r="JXA13" s="2398"/>
      <c r="JXB13" s="2398"/>
      <c r="JXC13" s="2398"/>
      <c r="JXD13" s="2398"/>
      <c r="JXE13" s="2398"/>
      <c r="JXF13" s="2398"/>
      <c r="JXG13" s="2398"/>
      <c r="JXH13" s="2398"/>
      <c r="JXI13" s="2398"/>
      <c r="JXJ13" s="2398"/>
      <c r="JXK13" s="2398"/>
      <c r="JXL13" s="2398"/>
      <c r="JXM13" s="2398"/>
      <c r="JXN13" s="2398"/>
      <c r="JXO13" s="2398"/>
      <c r="JXP13" s="2398"/>
      <c r="JXQ13" s="2398"/>
      <c r="JXR13" s="2398"/>
      <c r="JXS13" s="2398"/>
      <c r="JXT13" s="2398"/>
      <c r="JXU13" s="2398"/>
      <c r="JXV13" s="2398"/>
      <c r="JXW13" s="2398"/>
      <c r="JXX13" s="2398"/>
      <c r="JXY13" s="2398"/>
      <c r="JXZ13" s="2398"/>
      <c r="JYA13" s="2398"/>
      <c r="JYB13" s="2398"/>
      <c r="JYC13" s="2398"/>
      <c r="JYD13" s="2398"/>
      <c r="JYE13" s="2398"/>
      <c r="JYF13" s="2398"/>
      <c r="JYG13" s="2398"/>
      <c r="JYH13" s="2398"/>
      <c r="JYI13" s="2398"/>
      <c r="JYJ13" s="2398"/>
      <c r="JYK13" s="2398"/>
      <c r="JYL13" s="2398"/>
      <c r="JYM13" s="2398"/>
      <c r="JYN13" s="2398"/>
      <c r="JYO13" s="2398"/>
      <c r="JYP13" s="2398"/>
      <c r="JYQ13" s="2398"/>
      <c r="JYR13" s="2398"/>
      <c r="JYS13" s="2398"/>
      <c r="JYT13" s="2398"/>
      <c r="JYU13" s="2398"/>
      <c r="JYV13" s="2398"/>
      <c r="JYW13" s="2398"/>
      <c r="JYX13" s="2398"/>
      <c r="JYY13" s="2398"/>
      <c r="JYZ13" s="2398"/>
      <c r="JZA13" s="2398"/>
      <c r="JZB13" s="2398"/>
      <c r="JZC13" s="2398"/>
      <c r="JZD13" s="2398"/>
      <c r="JZE13" s="2398"/>
      <c r="JZF13" s="2398"/>
      <c r="JZG13" s="2398"/>
      <c r="JZH13" s="2398"/>
      <c r="JZI13" s="2398"/>
      <c r="JZJ13" s="2398"/>
      <c r="JZK13" s="2398"/>
      <c r="JZL13" s="2398"/>
      <c r="JZM13" s="2398"/>
      <c r="JZN13" s="2398"/>
      <c r="JZO13" s="2398"/>
      <c r="JZP13" s="2398"/>
      <c r="JZQ13" s="2398"/>
      <c r="JZR13" s="2398"/>
      <c r="JZS13" s="2398"/>
      <c r="JZT13" s="2398"/>
      <c r="JZU13" s="2398"/>
      <c r="JZV13" s="2398"/>
      <c r="JZW13" s="2398"/>
      <c r="JZX13" s="2398"/>
      <c r="JZY13" s="2398"/>
      <c r="JZZ13" s="2398"/>
      <c r="KAA13" s="2398"/>
      <c r="KAB13" s="2398"/>
      <c r="KAC13" s="2398"/>
      <c r="KAD13" s="2398"/>
      <c r="KAE13" s="2398"/>
      <c r="KAF13" s="2398"/>
      <c r="KAG13" s="2398"/>
      <c r="KAH13" s="2398"/>
      <c r="KAI13" s="2398"/>
      <c r="KAJ13" s="2398"/>
      <c r="KAK13" s="2398"/>
      <c r="KAL13" s="2398"/>
      <c r="KAM13" s="2398"/>
      <c r="KAN13" s="2398"/>
      <c r="KAO13" s="2398"/>
      <c r="KAP13" s="2398"/>
      <c r="KAQ13" s="2398"/>
      <c r="KAR13" s="2398"/>
      <c r="KAS13" s="2398"/>
      <c r="KAT13" s="2398"/>
      <c r="KAU13" s="2398"/>
      <c r="KAV13" s="2398"/>
      <c r="KAW13" s="2398"/>
      <c r="KAX13" s="2398"/>
      <c r="KAY13" s="2398"/>
      <c r="KAZ13" s="2398"/>
      <c r="KBA13" s="2398"/>
      <c r="KBB13" s="2398"/>
      <c r="KBC13" s="2398"/>
      <c r="KBD13" s="2398"/>
      <c r="KBE13" s="2398"/>
      <c r="KBF13" s="2398"/>
      <c r="KBG13" s="2398"/>
      <c r="KBH13" s="2398"/>
      <c r="KBI13" s="2398"/>
      <c r="KBJ13" s="2398"/>
      <c r="KBK13" s="2398"/>
      <c r="KBL13" s="2398"/>
      <c r="KBM13" s="2398"/>
      <c r="KBN13" s="2398"/>
      <c r="KBO13" s="2398"/>
      <c r="KBP13" s="2398"/>
      <c r="KBQ13" s="2398"/>
      <c r="KBR13" s="2398"/>
      <c r="KBS13" s="2398"/>
      <c r="KBT13" s="2398"/>
      <c r="KBU13" s="2398"/>
      <c r="KBV13" s="2398"/>
      <c r="KBW13" s="2398"/>
      <c r="KBX13" s="2398"/>
      <c r="KBY13" s="2398"/>
      <c r="KBZ13" s="2398"/>
      <c r="KCA13" s="2398"/>
      <c r="KCB13" s="2398"/>
      <c r="KCC13" s="2398"/>
      <c r="KCD13" s="2398"/>
      <c r="KCE13" s="2398"/>
      <c r="KCF13" s="2398"/>
      <c r="KCG13" s="2398"/>
      <c r="KCH13" s="2398"/>
      <c r="KCI13" s="2398"/>
      <c r="KCJ13" s="2398"/>
      <c r="KCK13" s="2398"/>
      <c r="KCL13" s="2398"/>
      <c r="KCM13" s="2398"/>
      <c r="KCN13" s="2398"/>
      <c r="KCO13" s="2398"/>
      <c r="KCP13" s="2398"/>
      <c r="KCQ13" s="2398"/>
      <c r="KCR13" s="2398"/>
      <c r="KCS13" s="2398"/>
      <c r="KCT13" s="2398"/>
      <c r="KCU13" s="2398"/>
      <c r="KCV13" s="2398"/>
      <c r="KCW13" s="2398"/>
      <c r="KCX13" s="2398"/>
      <c r="KCY13" s="2398"/>
      <c r="KCZ13" s="2398"/>
      <c r="KDA13" s="2398"/>
      <c r="KDB13" s="2398"/>
      <c r="KDC13" s="2398"/>
      <c r="KDD13" s="2398"/>
      <c r="KDE13" s="2398"/>
      <c r="KDF13" s="2398"/>
      <c r="KDG13" s="2398"/>
      <c r="KDH13" s="2398"/>
      <c r="KDI13" s="2398"/>
      <c r="KDJ13" s="2398"/>
      <c r="KDK13" s="2398"/>
      <c r="KDL13" s="2398"/>
      <c r="KDM13" s="2398"/>
      <c r="KDN13" s="2398"/>
      <c r="KDO13" s="2398"/>
      <c r="KDP13" s="2398"/>
      <c r="KDQ13" s="2398"/>
      <c r="KDR13" s="2398"/>
      <c r="KDS13" s="2398"/>
      <c r="KDT13" s="2398"/>
      <c r="KDU13" s="2398"/>
      <c r="KDV13" s="2398"/>
      <c r="KDW13" s="2398"/>
      <c r="KDX13" s="2398"/>
      <c r="KDY13" s="2398"/>
      <c r="KDZ13" s="2398"/>
      <c r="KEA13" s="2398"/>
      <c r="KEB13" s="2398"/>
      <c r="KEC13" s="2398"/>
      <c r="KED13" s="2398"/>
      <c r="KEE13" s="2398"/>
      <c r="KEF13" s="2398"/>
      <c r="KEG13" s="2398"/>
      <c r="KEH13" s="2398"/>
      <c r="KEI13" s="2398"/>
      <c r="KEJ13" s="2398"/>
      <c r="KEK13" s="2398"/>
      <c r="KEL13" s="2398"/>
      <c r="KEM13" s="2398"/>
      <c r="KEN13" s="2398"/>
      <c r="KEO13" s="2398"/>
      <c r="KEP13" s="2398"/>
      <c r="KEQ13" s="2398"/>
      <c r="KER13" s="2398"/>
      <c r="KES13" s="2398"/>
      <c r="KET13" s="2398"/>
      <c r="KEU13" s="2398"/>
      <c r="KEV13" s="2398"/>
      <c r="KEW13" s="2398"/>
      <c r="KEX13" s="2398"/>
      <c r="KEY13" s="2398"/>
      <c r="KEZ13" s="2398"/>
      <c r="KFA13" s="2398"/>
      <c r="KFB13" s="2398"/>
      <c r="KFC13" s="2398"/>
      <c r="KFD13" s="2398"/>
      <c r="KFE13" s="2398"/>
      <c r="KFF13" s="2398"/>
      <c r="KFG13" s="2398"/>
      <c r="KFH13" s="2398"/>
      <c r="KFI13" s="2398"/>
      <c r="KFJ13" s="2398"/>
      <c r="KFK13" s="2398"/>
      <c r="KFL13" s="2398"/>
      <c r="KFM13" s="2398"/>
      <c r="KFN13" s="2398"/>
      <c r="KFO13" s="2398"/>
      <c r="KFP13" s="2398"/>
      <c r="KFQ13" s="2398"/>
      <c r="KFR13" s="2398"/>
      <c r="KFS13" s="2398"/>
      <c r="KFT13" s="2398"/>
      <c r="KFU13" s="2398"/>
      <c r="KFV13" s="2398"/>
      <c r="KFW13" s="2398"/>
      <c r="KFX13" s="2398"/>
      <c r="KFY13" s="2398"/>
      <c r="KFZ13" s="2398"/>
      <c r="KGA13" s="2398"/>
      <c r="KGB13" s="2398"/>
      <c r="KGC13" s="2398"/>
      <c r="KGD13" s="2398"/>
      <c r="KGE13" s="2398"/>
      <c r="KGF13" s="2398"/>
      <c r="KGG13" s="2398"/>
      <c r="KGH13" s="2398"/>
      <c r="KGI13" s="2398"/>
      <c r="KGJ13" s="2398"/>
      <c r="KGK13" s="2398"/>
      <c r="KGL13" s="2398"/>
      <c r="KGM13" s="2398"/>
      <c r="KGN13" s="2398"/>
      <c r="KGO13" s="2398"/>
      <c r="KGP13" s="2398"/>
      <c r="KGQ13" s="2398"/>
      <c r="KGR13" s="2398"/>
      <c r="KGS13" s="2398"/>
      <c r="KGT13" s="2398"/>
      <c r="KGU13" s="2398"/>
      <c r="KGV13" s="2398"/>
      <c r="KGW13" s="2398"/>
      <c r="KGX13" s="2398"/>
      <c r="KGY13" s="2398"/>
      <c r="KGZ13" s="2398"/>
      <c r="KHA13" s="2398"/>
      <c r="KHB13" s="2398"/>
      <c r="KHC13" s="2398"/>
      <c r="KHD13" s="2398"/>
      <c r="KHE13" s="2398"/>
      <c r="KHF13" s="2398"/>
      <c r="KHG13" s="2398"/>
      <c r="KHH13" s="2398"/>
      <c r="KHI13" s="2398"/>
      <c r="KHJ13" s="2398"/>
      <c r="KHK13" s="2398"/>
      <c r="KHL13" s="2398"/>
      <c r="KHM13" s="2398"/>
      <c r="KHN13" s="2398"/>
      <c r="KHO13" s="2398"/>
      <c r="KHP13" s="2398"/>
      <c r="KHQ13" s="2398"/>
      <c r="KHR13" s="2398"/>
      <c r="KHS13" s="2398"/>
      <c r="KHT13" s="2398"/>
      <c r="KHU13" s="2398"/>
      <c r="KHV13" s="2398"/>
      <c r="KHW13" s="2398"/>
      <c r="KHX13" s="2398"/>
      <c r="KHY13" s="2398"/>
      <c r="KHZ13" s="2398"/>
      <c r="KIA13" s="2398"/>
      <c r="KIB13" s="2398"/>
      <c r="KIC13" s="2398"/>
      <c r="KID13" s="2398"/>
      <c r="KIE13" s="2398"/>
      <c r="KIF13" s="2398"/>
      <c r="KIG13" s="2398"/>
      <c r="KIH13" s="2398"/>
      <c r="KII13" s="2398"/>
      <c r="KIJ13" s="2398"/>
      <c r="KIK13" s="2398"/>
      <c r="KIL13" s="2398"/>
      <c r="KIM13" s="2398"/>
      <c r="KIN13" s="2398"/>
      <c r="KIO13" s="2398"/>
      <c r="KIP13" s="2398"/>
      <c r="KIQ13" s="2398"/>
      <c r="KIR13" s="2398"/>
      <c r="KIS13" s="2398"/>
      <c r="KIT13" s="2398"/>
      <c r="KIU13" s="2398"/>
      <c r="KIV13" s="2398"/>
      <c r="KIW13" s="2398"/>
      <c r="KIX13" s="2398"/>
      <c r="KIY13" s="2398"/>
      <c r="KIZ13" s="2398"/>
      <c r="KJA13" s="2398"/>
      <c r="KJB13" s="2398"/>
      <c r="KJC13" s="2398"/>
      <c r="KJD13" s="2398"/>
      <c r="KJE13" s="2398"/>
      <c r="KJF13" s="2398"/>
      <c r="KJG13" s="2398"/>
      <c r="KJH13" s="2398"/>
      <c r="KJI13" s="2398"/>
      <c r="KJJ13" s="2398"/>
      <c r="KJK13" s="2398"/>
      <c r="KJL13" s="2398"/>
      <c r="KJM13" s="2398"/>
      <c r="KJN13" s="2398"/>
      <c r="KJO13" s="2398"/>
      <c r="KJP13" s="2398"/>
      <c r="KJQ13" s="2398"/>
      <c r="KJR13" s="2398"/>
      <c r="KJS13" s="2398"/>
      <c r="KJT13" s="2398"/>
      <c r="KJU13" s="2398"/>
      <c r="KJV13" s="2398"/>
      <c r="KJW13" s="2398"/>
      <c r="KJX13" s="2398"/>
      <c r="KJY13" s="2398"/>
      <c r="KJZ13" s="2398"/>
      <c r="KKA13" s="2398"/>
      <c r="KKB13" s="2398"/>
      <c r="KKC13" s="2398"/>
      <c r="KKD13" s="2398"/>
      <c r="KKE13" s="2398"/>
      <c r="KKF13" s="2398"/>
      <c r="KKG13" s="2398"/>
      <c r="KKH13" s="2398"/>
      <c r="KKI13" s="2398"/>
      <c r="KKJ13" s="2398"/>
      <c r="KKK13" s="2398"/>
      <c r="KKL13" s="2398"/>
      <c r="KKM13" s="2398"/>
      <c r="KKN13" s="2398"/>
      <c r="KKO13" s="2398"/>
      <c r="KKP13" s="2398"/>
      <c r="KKQ13" s="2398"/>
      <c r="KKR13" s="2398"/>
      <c r="KKS13" s="2398"/>
      <c r="KKT13" s="2398"/>
      <c r="KKU13" s="2398"/>
      <c r="KKV13" s="2398"/>
      <c r="KKW13" s="2398"/>
      <c r="KKX13" s="2398"/>
      <c r="KKY13" s="2398"/>
      <c r="KKZ13" s="2398"/>
      <c r="KLA13" s="2398"/>
      <c r="KLB13" s="2398"/>
      <c r="KLC13" s="2398"/>
      <c r="KLD13" s="2398"/>
      <c r="KLE13" s="2398"/>
      <c r="KLF13" s="2398"/>
      <c r="KLG13" s="2398"/>
      <c r="KLH13" s="2398"/>
      <c r="KLI13" s="2398"/>
      <c r="KLJ13" s="2398"/>
      <c r="KLK13" s="2398"/>
      <c r="KLL13" s="2398"/>
      <c r="KLM13" s="2398"/>
      <c r="KLN13" s="2398"/>
      <c r="KLO13" s="2398"/>
      <c r="KLP13" s="2398"/>
      <c r="KLQ13" s="2398"/>
      <c r="KLR13" s="2398"/>
      <c r="KLS13" s="2398"/>
      <c r="KLT13" s="2398"/>
      <c r="KLU13" s="2398"/>
      <c r="KLV13" s="2398"/>
      <c r="KLW13" s="2398"/>
      <c r="KLX13" s="2398"/>
      <c r="KLY13" s="2398"/>
      <c r="KLZ13" s="2398"/>
      <c r="KMA13" s="2398"/>
      <c r="KMB13" s="2398"/>
      <c r="KMC13" s="2398"/>
      <c r="KMD13" s="2398"/>
      <c r="KME13" s="2398"/>
      <c r="KMF13" s="2398"/>
      <c r="KMG13" s="2398"/>
      <c r="KMH13" s="2398"/>
      <c r="KMI13" s="2398"/>
      <c r="KMJ13" s="2398"/>
      <c r="KMK13" s="2398"/>
      <c r="KML13" s="2398"/>
      <c r="KMM13" s="2398"/>
      <c r="KMN13" s="2398"/>
      <c r="KMO13" s="2398"/>
      <c r="KMP13" s="2398"/>
      <c r="KMQ13" s="2398"/>
      <c r="KMR13" s="2398"/>
      <c r="KMS13" s="2398"/>
      <c r="KMT13" s="2398"/>
      <c r="KMU13" s="2398"/>
      <c r="KMV13" s="2398"/>
      <c r="KMW13" s="2398"/>
      <c r="KMX13" s="2398"/>
      <c r="KMY13" s="2398"/>
      <c r="KMZ13" s="2398"/>
      <c r="KNA13" s="2398"/>
      <c r="KNB13" s="2398"/>
      <c r="KNC13" s="2398"/>
      <c r="KND13" s="2398"/>
      <c r="KNE13" s="2398"/>
      <c r="KNF13" s="2398"/>
      <c r="KNG13" s="2398"/>
      <c r="KNH13" s="2398"/>
      <c r="KNI13" s="2398"/>
      <c r="KNJ13" s="2398"/>
      <c r="KNK13" s="2398"/>
      <c r="KNL13" s="2398"/>
      <c r="KNM13" s="2398"/>
      <c r="KNN13" s="2398"/>
      <c r="KNO13" s="2398"/>
      <c r="KNP13" s="2398"/>
      <c r="KNQ13" s="2398"/>
      <c r="KNR13" s="2398"/>
      <c r="KNS13" s="2398"/>
      <c r="KNT13" s="2398"/>
      <c r="KNU13" s="2398"/>
      <c r="KNV13" s="2398"/>
      <c r="KNW13" s="2398"/>
      <c r="KNX13" s="2398"/>
      <c r="KNY13" s="2398"/>
      <c r="KNZ13" s="2398"/>
      <c r="KOA13" s="2398"/>
      <c r="KOB13" s="2398"/>
      <c r="KOC13" s="2398"/>
      <c r="KOD13" s="2398"/>
      <c r="KOE13" s="2398"/>
      <c r="KOF13" s="2398"/>
      <c r="KOG13" s="2398"/>
      <c r="KOH13" s="2398"/>
      <c r="KOI13" s="2398"/>
      <c r="KOJ13" s="2398"/>
      <c r="KOK13" s="2398"/>
      <c r="KOL13" s="2398"/>
      <c r="KOM13" s="2398"/>
      <c r="KON13" s="2398"/>
      <c r="KOO13" s="2398"/>
      <c r="KOP13" s="2398"/>
      <c r="KOQ13" s="2398"/>
      <c r="KOR13" s="2398"/>
      <c r="KOS13" s="2398"/>
      <c r="KOT13" s="2398"/>
      <c r="KOU13" s="2398"/>
      <c r="KOV13" s="2398"/>
      <c r="KOW13" s="2398"/>
      <c r="KOX13" s="2398"/>
      <c r="KOY13" s="2398"/>
      <c r="KOZ13" s="2398"/>
      <c r="KPA13" s="2398"/>
      <c r="KPB13" s="2398"/>
      <c r="KPC13" s="2398"/>
      <c r="KPD13" s="2398"/>
      <c r="KPE13" s="2398"/>
      <c r="KPF13" s="2398"/>
      <c r="KPG13" s="2398"/>
      <c r="KPH13" s="2398"/>
      <c r="KPI13" s="2398"/>
      <c r="KPJ13" s="2398"/>
      <c r="KPK13" s="2398"/>
      <c r="KPL13" s="2398"/>
      <c r="KPM13" s="2398"/>
      <c r="KPN13" s="2398"/>
      <c r="KPO13" s="2398"/>
      <c r="KPP13" s="2398"/>
      <c r="KPQ13" s="2398"/>
      <c r="KPR13" s="2398"/>
      <c r="KPS13" s="2398"/>
      <c r="KPT13" s="2398"/>
      <c r="KPU13" s="2398"/>
      <c r="KPV13" s="2398"/>
      <c r="KPW13" s="2398"/>
      <c r="KPX13" s="2398"/>
      <c r="KPY13" s="2398"/>
      <c r="KPZ13" s="2398"/>
      <c r="KQA13" s="2398"/>
      <c r="KQB13" s="2398"/>
      <c r="KQC13" s="2398"/>
      <c r="KQD13" s="2398"/>
      <c r="KQE13" s="2398"/>
      <c r="KQF13" s="2398"/>
      <c r="KQG13" s="2398"/>
      <c r="KQH13" s="2398"/>
      <c r="KQI13" s="2398"/>
      <c r="KQJ13" s="2398"/>
      <c r="KQK13" s="2398"/>
      <c r="KQL13" s="2398"/>
      <c r="KQM13" s="2398"/>
      <c r="KQN13" s="2398"/>
      <c r="KQO13" s="2398"/>
      <c r="KQP13" s="2398"/>
      <c r="KQQ13" s="2398"/>
      <c r="KQR13" s="2398"/>
      <c r="KQS13" s="2398"/>
      <c r="KQT13" s="2398"/>
      <c r="KQU13" s="2398"/>
      <c r="KQV13" s="2398"/>
      <c r="KQW13" s="2398"/>
      <c r="KQX13" s="2398"/>
      <c r="KQY13" s="2398"/>
      <c r="KQZ13" s="2398"/>
      <c r="KRA13" s="2398"/>
      <c r="KRB13" s="2398"/>
      <c r="KRC13" s="2398"/>
      <c r="KRD13" s="2398"/>
      <c r="KRE13" s="2398"/>
      <c r="KRF13" s="2398"/>
      <c r="KRG13" s="2398"/>
      <c r="KRH13" s="2398"/>
      <c r="KRI13" s="2398"/>
      <c r="KRJ13" s="2398"/>
      <c r="KRK13" s="2398"/>
      <c r="KRL13" s="2398"/>
      <c r="KRM13" s="2398"/>
      <c r="KRN13" s="2398"/>
      <c r="KRO13" s="2398"/>
      <c r="KRP13" s="2398"/>
      <c r="KRQ13" s="2398"/>
      <c r="KRR13" s="2398"/>
      <c r="KRS13" s="2398"/>
      <c r="KRT13" s="2398"/>
      <c r="KRU13" s="2398"/>
      <c r="KRV13" s="2398"/>
      <c r="KRW13" s="2398"/>
      <c r="KRX13" s="2398"/>
      <c r="KRY13" s="2398"/>
      <c r="KRZ13" s="2398"/>
      <c r="KSA13" s="2398"/>
      <c r="KSB13" s="2398"/>
      <c r="KSC13" s="2398"/>
      <c r="KSD13" s="2398"/>
      <c r="KSE13" s="2398"/>
      <c r="KSF13" s="2398"/>
      <c r="KSG13" s="2398"/>
      <c r="KSH13" s="2398"/>
      <c r="KSI13" s="2398"/>
      <c r="KSJ13" s="2398"/>
      <c r="KSK13" s="2398"/>
      <c r="KSL13" s="2398"/>
      <c r="KSM13" s="2398"/>
      <c r="KSN13" s="2398"/>
      <c r="KSO13" s="2398"/>
      <c r="KSP13" s="2398"/>
      <c r="KSQ13" s="2398"/>
      <c r="KSR13" s="2398"/>
      <c r="KSS13" s="2398"/>
      <c r="KST13" s="2398"/>
      <c r="KSU13" s="2398"/>
      <c r="KSV13" s="2398"/>
      <c r="KSW13" s="2398"/>
      <c r="KSX13" s="2398"/>
      <c r="KSY13" s="2398"/>
      <c r="KSZ13" s="2398"/>
      <c r="KTA13" s="2398"/>
      <c r="KTB13" s="2398"/>
      <c r="KTC13" s="2398"/>
      <c r="KTD13" s="2398"/>
      <c r="KTE13" s="2398"/>
      <c r="KTF13" s="2398"/>
      <c r="KTG13" s="2398"/>
      <c r="KTH13" s="2398"/>
      <c r="KTI13" s="2398"/>
      <c r="KTJ13" s="2398"/>
      <c r="KTK13" s="2398"/>
      <c r="KTL13" s="2398"/>
      <c r="KTM13" s="2398"/>
      <c r="KTN13" s="2398"/>
      <c r="KTO13" s="2398"/>
      <c r="KTP13" s="2398"/>
      <c r="KTQ13" s="2398"/>
      <c r="KTR13" s="2398"/>
      <c r="KTS13" s="2398"/>
      <c r="KTT13" s="2398"/>
      <c r="KTU13" s="2398"/>
      <c r="KTV13" s="2398"/>
      <c r="KTW13" s="2398"/>
      <c r="KTX13" s="2398"/>
      <c r="KTY13" s="2398"/>
      <c r="KTZ13" s="2398"/>
      <c r="KUA13" s="2398"/>
      <c r="KUB13" s="2398"/>
      <c r="KUC13" s="2398"/>
      <c r="KUD13" s="2398"/>
      <c r="KUE13" s="2398"/>
      <c r="KUF13" s="2398"/>
      <c r="KUG13" s="2398"/>
      <c r="KUH13" s="2398"/>
      <c r="KUI13" s="2398"/>
      <c r="KUJ13" s="2398"/>
      <c r="KUK13" s="2398"/>
      <c r="KUL13" s="2398"/>
      <c r="KUM13" s="2398"/>
      <c r="KUN13" s="2398"/>
      <c r="KUO13" s="2398"/>
      <c r="KUP13" s="2398"/>
      <c r="KUQ13" s="2398"/>
      <c r="KUR13" s="2398"/>
      <c r="KUS13" s="2398"/>
      <c r="KUT13" s="2398"/>
      <c r="KUU13" s="2398"/>
      <c r="KUV13" s="2398"/>
      <c r="KUW13" s="2398"/>
      <c r="KUX13" s="2398"/>
      <c r="KUY13" s="2398"/>
      <c r="KUZ13" s="2398"/>
      <c r="KVA13" s="2398"/>
      <c r="KVB13" s="2398"/>
      <c r="KVC13" s="2398"/>
      <c r="KVD13" s="2398"/>
      <c r="KVE13" s="2398"/>
      <c r="KVF13" s="2398"/>
      <c r="KVG13" s="2398"/>
      <c r="KVH13" s="2398"/>
      <c r="KVI13" s="2398"/>
      <c r="KVJ13" s="2398"/>
      <c r="KVK13" s="2398"/>
      <c r="KVL13" s="2398"/>
      <c r="KVM13" s="2398"/>
      <c r="KVN13" s="2398"/>
      <c r="KVO13" s="2398"/>
      <c r="KVP13" s="2398"/>
      <c r="KVQ13" s="2398"/>
      <c r="KVR13" s="2398"/>
      <c r="KVS13" s="2398"/>
      <c r="KVT13" s="2398"/>
      <c r="KVU13" s="2398"/>
      <c r="KVV13" s="2398"/>
      <c r="KVW13" s="2398"/>
      <c r="KVX13" s="2398"/>
      <c r="KVY13" s="2398"/>
      <c r="KVZ13" s="2398"/>
      <c r="KWA13" s="2398"/>
      <c r="KWB13" s="2398"/>
      <c r="KWC13" s="2398"/>
      <c r="KWD13" s="2398"/>
      <c r="KWE13" s="2398"/>
      <c r="KWF13" s="2398"/>
      <c r="KWG13" s="2398"/>
      <c r="KWH13" s="2398"/>
      <c r="KWI13" s="2398"/>
      <c r="KWJ13" s="2398"/>
      <c r="KWK13" s="2398"/>
      <c r="KWL13" s="2398"/>
      <c r="KWM13" s="2398"/>
      <c r="KWN13" s="2398"/>
      <c r="KWO13" s="2398"/>
      <c r="KWP13" s="2398"/>
      <c r="KWQ13" s="2398"/>
      <c r="KWR13" s="2398"/>
      <c r="KWS13" s="2398"/>
      <c r="KWT13" s="2398"/>
      <c r="KWU13" s="2398"/>
      <c r="KWV13" s="2398"/>
      <c r="KWW13" s="2398"/>
      <c r="KWX13" s="2398"/>
      <c r="KWY13" s="2398"/>
      <c r="KWZ13" s="2398"/>
      <c r="KXA13" s="2398"/>
      <c r="KXB13" s="2398"/>
      <c r="KXC13" s="2398"/>
      <c r="KXD13" s="2398"/>
      <c r="KXE13" s="2398"/>
      <c r="KXF13" s="2398"/>
      <c r="KXG13" s="2398"/>
      <c r="KXH13" s="2398"/>
      <c r="KXI13" s="2398"/>
      <c r="KXJ13" s="2398"/>
      <c r="KXK13" s="2398"/>
      <c r="KXL13" s="2398"/>
      <c r="KXM13" s="2398"/>
      <c r="KXN13" s="2398"/>
      <c r="KXO13" s="2398"/>
      <c r="KXP13" s="2398"/>
      <c r="KXQ13" s="2398"/>
      <c r="KXR13" s="2398"/>
      <c r="KXS13" s="2398"/>
      <c r="KXT13" s="2398"/>
      <c r="KXU13" s="2398"/>
      <c r="KXV13" s="2398"/>
      <c r="KXW13" s="2398"/>
      <c r="KXX13" s="2398"/>
      <c r="KXY13" s="2398"/>
      <c r="KXZ13" s="2398"/>
      <c r="KYA13" s="2398"/>
      <c r="KYB13" s="2398"/>
      <c r="KYC13" s="2398"/>
      <c r="KYD13" s="2398"/>
      <c r="KYE13" s="2398"/>
      <c r="KYF13" s="2398"/>
      <c r="KYG13" s="2398"/>
      <c r="KYH13" s="2398"/>
      <c r="KYI13" s="2398"/>
      <c r="KYJ13" s="2398"/>
      <c r="KYK13" s="2398"/>
      <c r="KYL13" s="2398"/>
      <c r="KYM13" s="2398"/>
      <c r="KYN13" s="2398"/>
      <c r="KYO13" s="2398"/>
      <c r="KYP13" s="2398"/>
      <c r="KYQ13" s="2398"/>
      <c r="KYR13" s="2398"/>
      <c r="KYS13" s="2398"/>
      <c r="KYT13" s="2398"/>
      <c r="KYU13" s="2398"/>
      <c r="KYV13" s="2398"/>
      <c r="KYW13" s="2398"/>
      <c r="KYX13" s="2398"/>
      <c r="KYY13" s="2398"/>
      <c r="KYZ13" s="2398"/>
      <c r="KZA13" s="2398"/>
      <c r="KZB13" s="2398"/>
      <c r="KZC13" s="2398"/>
      <c r="KZD13" s="2398"/>
      <c r="KZE13" s="2398"/>
      <c r="KZF13" s="2398"/>
      <c r="KZG13" s="2398"/>
      <c r="KZH13" s="2398"/>
      <c r="KZI13" s="2398"/>
      <c r="KZJ13" s="2398"/>
      <c r="KZK13" s="2398"/>
      <c r="KZL13" s="2398"/>
      <c r="KZM13" s="2398"/>
      <c r="KZN13" s="2398"/>
      <c r="KZO13" s="2398"/>
      <c r="KZP13" s="2398"/>
      <c r="KZQ13" s="2398"/>
      <c r="KZR13" s="2398"/>
      <c r="KZS13" s="2398"/>
      <c r="KZT13" s="2398"/>
      <c r="KZU13" s="2398"/>
      <c r="KZV13" s="2398"/>
      <c r="KZW13" s="2398"/>
      <c r="KZX13" s="2398"/>
      <c r="KZY13" s="2398"/>
      <c r="KZZ13" s="2398"/>
      <c r="LAA13" s="2398"/>
      <c r="LAB13" s="2398"/>
      <c r="LAC13" s="2398"/>
      <c r="LAD13" s="2398"/>
      <c r="LAE13" s="2398"/>
      <c r="LAF13" s="2398"/>
      <c r="LAG13" s="2398"/>
      <c r="LAH13" s="2398"/>
      <c r="LAI13" s="2398"/>
      <c r="LAJ13" s="2398"/>
      <c r="LAK13" s="2398"/>
      <c r="LAL13" s="2398"/>
      <c r="LAM13" s="2398"/>
      <c r="LAN13" s="2398"/>
      <c r="LAO13" s="2398"/>
      <c r="LAP13" s="2398"/>
      <c r="LAQ13" s="2398"/>
      <c r="LAR13" s="2398"/>
      <c r="LAS13" s="2398"/>
      <c r="LAT13" s="2398"/>
      <c r="LAU13" s="2398"/>
      <c r="LAV13" s="2398"/>
      <c r="LAW13" s="2398"/>
      <c r="LAX13" s="2398"/>
      <c r="LAY13" s="2398"/>
      <c r="LAZ13" s="2398"/>
      <c r="LBA13" s="2398"/>
      <c r="LBB13" s="2398"/>
      <c r="LBC13" s="2398"/>
      <c r="LBD13" s="2398"/>
      <c r="LBE13" s="2398"/>
      <c r="LBF13" s="2398"/>
      <c r="LBG13" s="2398"/>
      <c r="LBH13" s="2398"/>
      <c r="LBI13" s="2398"/>
      <c r="LBJ13" s="2398"/>
      <c r="LBK13" s="2398"/>
      <c r="LBL13" s="2398"/>
      <c r="LBM13" s="2398"/>
      <c r="LBN13" s="2398"/>
      <c r="LBO13" s="2398"/>
      <c r="LBP13" s="2398"/>
      <c r="LBQ13" s="2398"/>
      <c r="LBR13" s="2398"/>
      <c r="LBS13" s="2398"/>
      <c r="LBT13" s="2398"/>
      <c r="LBU13" s="2398"/>
      <c r="LBV13" s="2398"/>
      <c r="LBW13" s="2398"/>
      <c r="LBX13" s="2398"/>
      <c r="LBY13" s="2398"/>
      <c r="LBZ13" s="2398"/>
      <c r="LCA13" s="2398"/>
      <c r="LCB13" s="2398"/>
      <c r="LCC13" s="2398"/>
      <c r="LCD13" s="2398"/>
      <c r="LCE13" s="2398"/>
      <c r="LCF13" s="2398"/>
      <c r="LCG13" s="2398"/>
      <c r="LCH13" s="2398"/>
      <c r="LCI13" s="2398"/>
      <c r="LCJ13" s="2398"/>
      <c r="LCK13" s="2398"/>
      <c r="LCL13" s="2398"/>
      <c r="LCM13" s="2398"/>
      <c r="LCN13" s="2398"/>
      <c r="LCO13" s="2398"/>
      <c r="LCP13" s="2398"/>
      <c r="LCQ13" s="2398"/>
      <c r="LCR13" s="2398"/>
      <c r="LCS13" s="2398"/>
      <c r="LCT13" s="2398"/>
      <c r="LCU13" s="2398"/>
      <c r="LCV13" s="2398"/>
      <c r="LCW13" s="2398"/>
      <c r="LCX13" s="2398"/>
      <c r="LCY13" s="2398"/>
      <c r="LCZ13" s="2398"/>
      <c r="LDA13" s="2398"/>
      <c r="LDB13" s="2398"/>
      <c r="LDC13" s="2398"/>
      <c r="LDD13" s="2398"/>
      <c r="LDE13" s="2398"/>
      <c r="LDF13" s="2398"/>
      <c r="LDG13" s="2398"/>
      <c r="LDH13" s="2398"/>
      <c r="LDI13" s="2398"/>
      <c r="LDJ13" s="2398"/>
      <c r="LDK13" s="2398"/>
      <c r="LDL13" s="2398"/>
      <c r="LDM13" s="2398"/>
      <c r="LDN13" s="2398"/>
      <c r="LDO13" s="2398"/>
      <c r="LDP13" s="2398"/>
      <c r="LDQ13" s="2398"/>
      <c r="LDR13" s="2398"/>
      <c r="LDS13" s="2398"/>
      <c r="LDT13" s="2398"/>
      <c r="LDU13" s="2398"/>
      <c r="LDV13" s="2398"/>
      <c r="LDW13" s="2398"/>
      <c r="LDX13" s="2398"/>
      <c r="LDY13" s="2398"/>
      <c r="LDZ13" s="2398"/>
      <c r="LEA13" s="2398"/>
      <c r="LEB13" s="2398"/>
      <c r="LEC13" s="2398"/>
      <c r="LED13" s="2398"/>
      <c r="LEE13" s="2398"/>
      <c r="LEF13" s="2398"/>
      <c r="LEG13" s="2398"/>
      <c r="LEH13" s="2398"/>
      <c r="LEI13" s="2398"/>
      <c r="LEJ13" s="2398"/>
      <c r="LEK13" s="2398"/>
      <c r="LEL13" s="2398"/>
      <c r="LEM13" s="2398"/>
      <c r="LEN13" s="2398"/>
      <c r="LEO13" s="2398"/>
      <c r="LEP13" s="2398"/>
      <c r="LEQ13" s="2398"/>
      <c r="LER13" s="2398"/>
      <c r="LES13" s="2398"/>
      <c r="LET13" s="2398"/>
      <c r="LEU13" s="2398"/>
      <c r="LEV13" s="2398"/>
      <c r="LEW13" s="2398"/>
      <c r="LEX13" s="2398"/>
      <c r="LEY13" s="2398"/>
      <c r="LEZ13" s="2398"/>
      <c r="LFA13" s="2398"/>
      <c r="LFB13" s="2398"/>
      <c r="LFC13" s="2398"/>
      <c r="LFD13" s="2398"/>
      <c r="LFE13" s="2398"/>
      <c r="LFF13" s="2398"/>
      <c r="LFG13" s="2398"/>
      <c r="LFH13" s="2398"/>
      <c r="LFI13" s="2398"/>
      <c r="LFJ13" s="2398"/>
      <c r="LFK13" s="2398"/>
      <c r="LFL13" s="2398"/>
      <c r="LFM13" s="2398"/>
      <c r="LFN13" s="2398"/>
      <c r="LFO13" s="2398"/>
      <c r="LFP13" s="2398"/>
      <c r="LFQ13" s="2398"/>
      <c r="LFR13" s="2398"/>
      <c r="LFS13" s="2398"/>
      <c r="LFT13" s="2398"/>
      <c r="LFU13" s="2398"/>
      <c r="LFV13" s="2398"/>
      <c r="LFW13" s="2398"/>
      <c r="LFX13" s="2398"/>
      <c r="LFY13" s="2398"/>
      <c r="LFZ13" s="2398"/>
      <c r="LGA13" s="2398"/>
      <c r="LGB13" s="2398"/>
      <c r="LGC13" s="2398"/>
      <c r="LGD13" s="2398"/>
      <c r="LGE13" s="2398"/>
      <c r="LGF13" s="2398"/>
      <c r="LGG13" s="2398"/>
      <c r="LGH13" s="2398"/>
      <c r="LGI13" s="2398"/>
      <c r="LGJ13" s="2398"/>
      <c r="LGK13" s="2398"/>
      <c r="LGL13" s="2398"/>
      <c r="LGM13" s="2398"/>
      <c r="LGN13" s="2398"/>
      <c r="LGO13" s="2398"/>
      <c r="LGP13" s="2398"/>
      <c r="LGQ13" s="2398"/>
      <c r="LGR13" s="2398"/>
      <c r="LGS13" s="2398"/>
      <c r="LGT13" s="2398"/>
      <c r="LGU13" s="2398"/>
      <c r="LGV13" s="2398"/>
      <c r="LGW13" s="2398"/>
      <c r="LGX13" s="2398"/>
      <c r="LGY13" s="2398"/>
      <c r="LGZ13" s="2398"/>
      <c r="LHA13" s="2398"/>
      <c r="LHB13" s="2398"/>
      <c r="LHC13" s="2398"/>
      <c r="LHD13" s="2398"/>
      <c r="LHE13" s="2398"/>
      <c r="LHF13" s="2398"/>
      <c r="LHG13" s="2398"/>
      <c r="LHH13" s="2398"/>
      <c r="LHI13" s="2398"/>
      <c r="LHJ13" s="2398"/>
      <c r="LHK13" s="2398"/>
      <c r="LHL13" s="2398"/>
      <c r="LHM13" s="2398"/>
      <c r="LHN13" s="2398"/>
      <c r="LHO13" s="2398"/>
      <c r="LHP13" s="2398"/>
      <c r="LHQ13" s="2398"/>
      <c r="LHR13" s="2398"/>
      <c r="LHS13" s="2398"/>
      <c r="LHT13" s="2398"/>
      <c r="LHU13" s="2398"/>
      <c r="LHV13" s="2398"/>
      <c r="LHW13" s="2398"/>
      <c r="LHX13" s="2398"/>
      <c r="LHY13" s="2398"/>
      <c r="LHZ13" s="2398"/>
      <c r="LIA13" s="2398"/>
      <c r="LIB13" s="2398"/>
      <c r="LIC13" s="2398"/>
      <c r="LID13" s="2398"/>
      <c r="LIE13" s="2398"/>
      <c r="LIF13" s="2398"/>
      <c r="LIG13" s="2398"/>
      <c r="LIH13" s="2398"/>
      <c r="LII13" s="2398"/>
      <c r="LIJ13" s="2398"/>
      <c r="LIK13" s="2398"/>
      <c r="LIL13" s="2398"/>
      <c r="LIM13" s="2398"/>
      <c r="LIN13" s="2398"/>
      <c r="LIO13" s="2398"/>
      <c r="LIP13" s="2398"/>
      <c r="LIQ13" s="2398"/>
      <c r="LIR13" s="2398"/>
      <c r="LIS13" s="2398"/>
      <c r="LIT13" s="2398"/>
      <c r="LIU13" s="2398"/>
      <c r="LIV13" s="2398"/>
      <c r="LIW13" s="2398"/>
      <c r="LIX13" s="2398"/>
      <c r="LIY13" s="2398"/>
      <c r="LIZ13" s="2398"/>
      <c r="LJA13" s="2398"/>
      <c r="LJB13" s="2398"/>
      <c r="LJC13" s="2398"/>
      <c r="LJD13" s="2398"/>
      <c r="LJE13" s="2398"/>
      <c r="LJF13" s="2398"/>
      <c r="LJG13" s="2398"/>
      <c r="LJH13" s="2398"/>
      <c r="LJI13" s="2398"/>
      <c r="LJJ13" s="2398"/>
      <c r="LJK13" s="2398"/>
      <c r="LJL13" s="2398"/>
      <c r="LJM13" s="2398"/>
      <c r="LJN13" s="2398"/>
      <c r="LJO13" s="2398"/>
      <c r="LJP13" s="2398"/>
      <c r="LJQ13" s="2398"/>
      <c r="LJR13" s="2398"/>
      <c r="LJS13" s="2398"/>
      <c r="LJT13" s="2398"/>
      <c r="LJU13" s="2398"/>
      <c r="LJV13" s="2398"/>
      <c r="LJW13" s="2398"/>
      <c r="LJX13" s="2398"/>
      <c r="LJY13" s="2398"/>
      <c r="LJZ13" s="2398"/>
      <c r="LKA13" s="2398"/>
      <c r="LKB13" s="2398"/>
      <c r="LKC13" s="2398"/>
      <c r="LKD13" s="2398"/>
      <c r="LKE13" s="2398"/>
      <c r="LKF13" s="2398"/>
      <c r="LKG13" s="2398"/>
      <c r="LKH13" s="2398"/>
      <c r="LKI13" s="2398"/>
      <c r="LKJ13" s="2398"/>
      <c r="LKK13" s="2398"/>
      <c r="LKL13" s="2398"/>
      <c r="LKM13" s="2398"/>
      <c r="LKN13" s="2398"/>
      <c r="LKO13" s="2398"/>
      <c r="LKP13" s="2398"/>
      <c r="LKQ13" s="2398"/>
      <c r="LKR13" s="2398"/>
      <c r="LKS13" s="2398"/>
      <c r="LKT13" s="2398"/>
      <c r="LKU13" s="2398"/>
      <c r="LKV13" s="2398"/>
      <c r="LKW13" s="2398"/>
      <c r="LKX13" s="2398"/>
      <c r="LKY13" s="2398"/>
      <c r="LKZ13" s="2398"/>
      <c r="LLA13" s="2398"/>
      <c r="LLB13" s="2398"/>
      <c r="LLC13" s="2398"/>
      <c r="LLD13" s="2398"/>
      <c r="LLE13" s="2398"/>
      <c r="LLF13" s="2398"/>
      <c r="LLG13" s="2398"/>
      <c r="LLH13" s="2398"/>
      <c r="LLI13" s="2398"/>
      <c r="LLJ13" s="2398"/>
      <c r="LLK13" s="2398"/>
      <c r="LLL13" s="2398"/>
      <c r="LLM13" s="2398"/>
      <c r="LLN13" s="2398"/>
      <c r="LLO13" s="2398"/>
      <c r="LLP13" s="2398"/>
      <c r="LLQ13" s="2398"/>
      <c r="LLR13" s="2398"/>
      <c r="LLS13" s="2398"/>
      <c r="LLT13" s="2398"/>
      <c r="LLU13" s="2398"/>
      <c r="LLV13" s="2398"/>
      <c r="LLW13" s="2398"/>
      <c r="LLX13" s="2398"/>
      <c r="LLY13" s="2398"/>
      <c r="LLZ13" s="2398"/>
      <c r="LMA13" s="2398"/>
      <c r="LMB13" s="2398"/>
      <c r="LMC13" s="2398"/>
      <c r="LMD13" s="2398"/>
      <c r="LME13" s="2398"/>
      <c r="LMF13" s="2398"/>
      <c r="LMG13" s="2398"/>
      <c r="LMH13" s="2398"/>
      <c r="LMI13" s="2398"/>
      <c r="LMJ13" s="2398"/>
      <c r="LMK13" s="2398"/>
      <c r="LML13" s="2398"/>
      <c r="LMM13" s="2398"/>
      <c r="LMN13" s="2398"/>
      <c r="LMO13" s="2398"/>
      <c r="LMP13" s="2398"/>
      <c r="LMQ13" s="2398"/>
      <c r="LMR13" s="2398"/>
      <c r="LMS13" s="2398"/>
      <c r="LMT13" s="2398"/>
      <c r="LMU13" s="2398"/>
      <c r="LMV13" s="2398"/>
      <c r="LMW13" s="2398"/>
      <c r="LMX13" s="2398"/>
      <c r="LMY13" s="2398"/>
      <c r="LMZ13" s="2398"/>
      <c r="LNA13" s="2398"/>
      <c r="LNB13" s="2398"/>
      <c r="LNC13" s="2398"/>
      <c r="LND13" s="2398"/>
      <c r="LNE13" s="2398"/>
      <c r="LNF13" s="2398"/>
      <c r="LNG13" s="2398"/>
      <c r="LNH13" s="2398"/>
      <c r="LNI13" s="2398"/>
      <c r="LNJ13" s="2398"/>
      <c r="LNK13" s="2398"/>
      <c r="LNL13" s="2398"/>
      <c r="LNM13" s="2398"/>
      <c r="LNN13" s="2398"/>
      <c r="LNO13" s="2398"/>
      <c r="LNP13" s="2398"/>
      <c r="LNQ13" s="2398"/>
      <c r="LNR13" s="2398"/>
      <c r="LNS13" s="2398"/>
      <c r="LNT13" s="2398"/>
      <c r="LNU13" s="2398"/>
      <c r="LNV13" s="2398"/>
      <c r="LNW13" s="2398"/>
      <c r="LNX13" s="2398"/>
      <c r="LNY13" s="2398"/>
      <c r="LNZ13" s="2398"/>
      <c r="LOA13" s="2398"/>
      <c r="LOB13" s="2398"/>
      <c r="LOC13" s="2398"/>
      <c r="LOD13" s="2398"/>
      <c r="LOE13" s="2398"/>
      <c r="LOF13" s="2398"/>
      <c r="LOG13" s="2398"/>
      <c r="LOH13" s="2398"/>
      <c r="LOI13" s="2398"/>
      <c r="LOJ13" s="2398"/>
      <c r="LOK13" s="2398"/>
      <c r="LOL13" s="2398"/>
      <c r="LOM13" s="2398"/>
      <c r="LON13" s="2398"/>
      <c r="LOO13" s="2398"/>
      <c r="LOP13" s="2398"/>
      <c r="LOQ13" s="2398"/>
      <c r="LOR13" s="2398"/>
      <c r="LOS13" s="2398"/>
      <c r="LOT13" s="2398"/>
      <c r="LOU13" s="2398"/>
      <c r="LOV13" s="2398"/>
      <c r="LOW13" s="2398"/>
      <c r="LOX13" s="2398"/>
      <c r="LOY13" s="2398"/>
      <c r="LOZ13" s="2398"/>
      <c r="LPA13" s="2398"/>
      <c r="LPB13" s="2398"/>
      <c r="LPC13" s="2398"/>
      <c r="LPD13" s="2398"/>
      <c r="LPE13" s="2398"/>
      <c r="LPF13" s="2398"/>
      <c r="LPG13" s="2398"/>
      <c r="LPH13" s="2398"/>
      <c r="LPI13" s="2398"/>
      <c r="LPJ13" s="2398"/>
      <c r="LPK13" s="2398"/>
      <c r="LPL13" s="2398"/>
      <c r="LPM13" s="2398"/>
      <c r="LPN13" s="2398"/>
      <c r="LPO13" s="2398"/>
      <c r="LPP13" s="2398"/>
      <c r="LPQ13" s="2398"/>
      <c r="LPR13" s="2398"/>
      <c r="LPS13" s="2398"/>
      <c r="LPT13" s="2398"/>
      <c r="LPU13" s="2398"/>
      <c r="LPV13" s="2398"/>
      <c r="LPW13" s="2398"/>
      <c r="LPX13" s="2398"/>
      <c r="LPY13" s="2398"/>
      <c r="LPZ13" s="2398"/>
      <c r="LQA13" s="2398"/>
      <c r="LQB13" s="2398"/>
      <c r="LQC13" s="2398"/>
      <c r="LQD13" s="2398"/>
      <c r="LQE13" s="2398"/>
      <c r="LQF13" s="2398"/>
      <c r="LQG13" s="2398"/>
      <c r="LQH13" s="2398"/>
      <c r="LQI13" s="2398"/>
      <c r="LQJ13" s="2398"/>
      <c r="LQK13" s="2398"/>
      <c r="LQL13" s="2398"/>
      <c r="LQM13" s="2398"/>
      <c r="LQN13" s="2398"/>
      <c r="LQO13" s="2398"/>
      <c r="LQP13" s="2398"/>
      <c r="LQQ13" s="2398"/>
      <c r="LQR13" s="2398"/>
      <c r="LQS13" s="2398"/>
      <c r="LQT13" s="2398"/>
      <c r="LQU13" s="2398"/>
      <c r="LQV13" s="2398"/>
      <c r="LQW13" s="2398"/>
      <c r="LQX13" s="2398"/>
      <c r="LQY13" s="2398"/>
      <c r="LQZ13" s="2398"/>
      <c r="LRA13" s="2398"/>
      <c r="LRB13" s="2398"/>
      <c r="LRC13" s="2398"/>
      <c r="LRD13" s="2398"/>
      <c r="LRE13" s="2398"/>
      <c r="LRF13" s="2398"/>
      <c r="LRG13" s="2398"/>
      <c r="LRH13" s="2398"/>
      <c r="LRI13" s="2398"/>
      <c r="LRJ13" s="2398"/>
      <c r="LRK13" s="2398"/>
      <c r="LRL13" s="2398"/>
      <c r="LRM13" s="2398"/>
      <c r="LRN13" s="2398"/>
      <c r="LRO13" s="2398"/>
      <c r="LRP13" s="2398"/>
      <c r="LRQ13" s="2398"/>
      <c r="LRR13" s="2398"/>
      <c r="LRS13" s="2398"/>
      <c r="LRT13" s="2398"/>
      <c r="LRU13" s="2398"/>
      <c r="LRV13" s="2398"/>
      <c r="LRW13" s="2398"/>
      <c r="LRX13" s="2398"/>
      <c r="LRY13" s="2398"/>
      <c r="LRZ13" s="2398"/>
      <c r="LSA13" s="2398"/>
      <c r="LSB13" s="2398"/>
      <c r="LSC13" s="2398"/>
      <c r="LSD13" s="2398"/>
      <c r="LSE13" s="2398"/>
      <c r="LSF13" s="2398"/>
      <c r="LSG13" s="2398"/>
      <c r="LSH13" s="2398"/>
      <c r="LSI13" s="2398"/>
      <c r="LSJ13" s="2398"/>
      <c r="LSK13" s="2398"/>
      <c r="LSL13" s="2398"/>
      <c r="LSM13" s="2398"/>
      <c r="LSN13" s="2398"/>
      <c r="LSO13" s="2398"/>
      <c r="LSP13" s="2398"/>
      <c r="LSQ13" s="2398"/>
      <c r="LSR13" s="2398"/>
      <c r="LSS13" s="2398"/>
      <c r="LST13" s="2398"/>
      <c r="LSU13" s="2398"/>
      <c r="LSV13" s="2398"/>
      <c r="LSW13" s="2398"/>
      <c r="LSX13" s="2398"/>
      <c r="LSY13" s="2398"/>
      <c r="LSZ13" s="2398"/>
      <c r="LTA13" s="2398"/>
      <c r="LTB13" s="2398"/>
      <c r="LTC13" s="2398"/>
      <c r="LTD13" s="2398"/>
      <c r="LTE13" s="2398"/>
      <c r="LTF13" s="2398"/>
      <c r="LTG13" s="2398"/>
      <c r="LTH13" s="2398"/>
      <c r="LTI13" s="2398"/>
      <c r="LTJ13" s="2398"/>
      <c r="LTK13" s="2398"/>
      <c r="LTL13" s="2398"/>
      <c r="LTM13" s="2398"/>
      <c r="LTN13" s="2398"/>
      <c r="LTO13" s="2398"/>
      <c r="LTP13" s="2398"/>
      <c r="LTQ13" s="2398"/>
      <c r="LTR13" s="2398"/>
      <c r="LTS13" s="2398"/>
      <c r="LTT13" s="2398"/>
      <c r="LTU13" s="2398"/>
      <c r="LTV13" s="2398"/>
      <c r="LTW13" s="2398"/>
      <c r="LTX13" s="2398"/>
      <c r="LTY13" s="2398"/>
      <c r="LTZ13" s="2398"/>
      <c r="LUA13" s="2398"/>
      <c r="LUB13" s="2398"/>
      <c r="LUC13" s="2398"/>
      <c r="LUD13" s="2398"/>
      <c r="LUE13" s="2398"/>
      <c r="LUF13" s="2398"/>
      <c r="LUG13" s="2398"/>
      <c r="LUH13" s="2398"/>
      <c r="LUI13" s="2398"/>
      <c r="LUJ13" s="2398"/>
      <c r="LUK13" s="2398"/>
      <c r="LUL13" s="2398"/>
      <c r="LUM13" s="2398"/>
      <c r="LUN13" s="2398"/>
      <c r="LUO13" s="2398"/>
      <c r="LUP13" s="2398"/>
      <c r="LUQ13" s="2398"/>
      <c r="LUR13" s="2398"/>
      <c r="LUS13" s="2398"/>
      <c r="LUT13" s="2398"/>
      <c r="LUU13" s="2398"/>
      <c r="LUV13" s="2398"/>
      <c r="LUW13" s="2398"/>
      <c r="LUX13" s="2398"/>
      <c r="LUY13" s="2398"/>
      <c r="LUZ13" s="2398"/>
      <c r="LVA13" s="2398"/>
      <c r="LVB13" s="2398"/>
      <c r="LVC13" s="2398"/>
      <c r="LVD13" s="2398"/>
      <c r="LVE13" s="2398"/>
      <c r="LVF13" s="2398"/>
      <c r="LVG13" s="2398"/>
      <c r="LVH13" s="2398"/>
      <c r="LVI13" s="2398"/>
      <c r="LVJ13" s="2398"/>
      <c r="LVK13" s="2398"/>
      <c r="LVL13" s="2398"/>
      <c r="LVM13" s="2398"/>
      <c r="LVN13" s="2398"/>
      <c r="LVO13" s="2398"/>
      <c r="LVP13" s="2398"/>
      <c r="LVQ13" s="2398"/>
      <c r="LVR13" s="2398"/>
      <c r="LVS13" s="2398"/>
      <c r="LVT13" s="2398"/>
      <c r="LVU13" s="2398"/>
      <c r="LVV13" s="2398"/>
      <c r="LVW13" s="2398"/>
      <c r="LVX13" s="2398"/>
      <c r="LVY13" s="2398"/>
      <c r="LVZ13" s="2398"/>
      <c r="LWA13" s="2398"/>
      <c r="LWB13" s="2398"/>
      <c r="LWC13" s="2398"/>
      <c r="LWD13" s="2398"/>
      <c r="LWE13" s="2398"/>
      <c r="LWF13" s="2398"/>
      <c r="LWG13" s="2398"/>
      <c r="LWH13" s="2398"/>
      <c r="LWI13" s="2398"/>
      <c r="LWJ13" s="2398"/>
      <c r="LWK13" s="2398"/>
      <c r="LWL13" s="2398"/>
      <c r="LWM13" s="2398"/>
      <c r="LWN13" s="2398"/>
      <c r="LWO13" s="2398"/>
      <c r="LWP13" s="2398"/>
      <c r="LWQ13" s="2398"/>
      <c r="LWR13" s="2398"/>
      <c r="LWS13" s="2398"/>
      <c r="LWT13" s="2398"/>
      <c r="LWU13" s="2398"/>
      <c r="LWV13" s="2398"/>
      <c r="LWW13" s="2398"/>
      <c r="LWX13" s="2398"/>
      <c r="LWY13" s="2398"/>
      <c r="LWZ13" s="2398"/>
      <c r="LXA13" s="2398"/>
      <c r="LXB13" s="2398"/>
      <c r="LXC13" s="2398"/>
      <c r="LXD13" s="2398"/>
      <c r="LXE13" s="2398"/>
      <c r="LXF13" s="2398"/>
      <c r="LXG13" s="2398"/>
      <c r="LXH13" s="2398"/>
      <c r="LXI13" s="2398"/>
      <c r="LXJ13" s="2398"/>
      <c r="LXK13" s="2398"/>
      <c r="LXL13" s="2398"/>
      <c r="LXM13" s="2398"/>
      <c r="LXN13" s="2398"/>
      <c r="LXO13" s="2398"/>
      <c r="LXP13" s="2398"/>
      <c r="LXQ13" s="2398"/>
      <c r="LXR13" s="2398"/>
      <c r="LXS13" s="2398"/>
      <c r="LXT13" s="2398"/>
      <c r="LXU13" s="2398"/>
      <c r="LXV13" s="2398"/>
      <c r="LXW13" s="2398"/>
      <c r="LXX13" s="2398"/>
      <c r="LXY13" s="2398"/>
      <c r="LXZ13" s="2398"/>
      <c r="LYA13" s="2398"/>
      <c r="LYB13" s="2398"/>
      <c r="LYC13" s="2398"/>
      <c r="LYD13" s="2398"/>
      <c r="LYE13" s="2398"/>
      <c r="LYF13" s="2398"/>
      <c r="LYG13" s="2398"/>
      <c r="LYH13" s="2398"/>
      <c r="LYI13" s="2398"/>
      <c r="LYJ13" s="2398"/>
      <c r="LYK13" s="2398"/>
      <c r="LYL13" s="2398"/>
      <c r="LYM13" s="2398"/>
      <c r="LYN13" s="2398"/>
      <c r="LYO13" s="2398"/>
      <c r="LYP13" s="2398"/>
      <c r="LYQ13" s="2398"/>
      <c r="LYR13" s="2398"/>
      <c r="LYS13" s="2398"/>
      <c r="LYT13" s="2398"/>
      <c r="LYU13" s="2398"/>
      <c r="LYV13" s="2398"/>
      <c r="LYW13" s="2398"/>
      <c r="LYX13" s="2398"/>
      <c r="LYY13" s="2398"/>
      <c r="LYZ13" s="2398"/>
      <c r="LZA13" s="2398"/>
      <c r="LZB13" s="2398"/>
      <c r="LZC13" s="2398"/>
      <c r="LZD13" s="2398"/>
      <c r="LZE13" s="2398"/>
      <c r="LZF13" s="2398"/>
      <c r="LZG13" s="2398"/>
      <c r="LZH13" s="2398"/>
      <c r="LZI13" s="2398"/>
      <c r="LZJ13" s="2398"/>
      <c r="LZK13" s="2398"/>
      <c r="LZL13" s="2398"/>
      <c r="LZM13" s="2398"/>
      <c r="LZN13" s="2398"/>
      <c r="LZO13" s="2398"/>
      <c r="LZP13" s="2398"/>
      <c r="LZQ13" s="2398"/>
      <c r="LZR13" s="2398"/>
      <c r="LZS13" s="2398"/>
      <c r="LZT13" s="2398"/>
      <c r="LZU13" s="2398"/>
      <c r="LZV13" s="2398"/>
      <c r="LZW13" s="2398"/>
      <c r="LZX13" s="2398"/>
      <c r="LZY13" s="2398"/>
      <c r="LZZ13" s="2398"/>
      <c r="MAA13" s="2398"/>
      <c r="MAB13" s="2398"/>
      <c r="MAC13" s="2398"/>
      <c r="MAD13" s="2398"/>
      <c r="MAE13" s="2398"/>
      <c r="MAF13" s="2398"/>
      <c r="MAG13" s="2398"/>
      <c r="MAH13" s="2398"/>
      <c r="MAI13" s="2398"/>
      <c r="MAJ13" s="2398"/>
      <c r="MAK13" s="2398"/>
      <c r="MAL13" s="2398"/>
      <c r="MAM13" s="2398"/>
      <c r="MAN13" s="2398"/>
      <c r="MAO13" s="2398"/>
      <c r="MAP13" s="2398"/>
      <c r="MAQ13" s="2398"/>
      <c r="MAR13" s="2398"/>
      <c r="MAS13" s="2398"/>
      <c r="MAT13" s="2398"/>
      <c r="MAU13" s="2398"/>
      <c r="MAV13" s="2398"/>
      <c r="MAW13" s="2398"/>
      <c r="MAX13" s="2398"/>
      <c r="MAY13" s="2398"/>
      <c r="MAZ13" s="2398"/>
      <c r="MBA13" s="2398"/>
      <c r="MBB13" s="2398"/>
      <c r="MBC13" s="2398"/>
      <c r="MBD13" s="2398"/>
      <c r="MBE13" s="2398"/>
      <c r="MBF13" s="2398"/>
      <c r="MBG13" s="2398"/>
      <c r="MBH13" s="2398"/>
      <c r="MBI13" s="2398"/>
      <c r="MBJ13" s="2398"/>
      <c r="MBK13" s="2398"/>
      <c r="MBL13" s="2398"/>
      <c r="MBM13" s="2398"/>
      <c r="MBN13" s="2398"/>
      <c r="MBO13" s="2398"/>
      <c r="MBP13" s="2398"/>
      <c r="MBQ13" s="2398"/>
      <c r="MBR13" s="2398"/>
      <c r="MBS13" s="2398"/>
      <c r="MBT13" s="2398"/>
      <c r="MBU13" s="2398"/>
      <c r="MBV13" s="2398"/>
      <c r="MBW13" s="2398"/>
      <c r="MBX13" s="2398"/>
      <c r="MBY13" s="2398"/>
      <c r="MBZ13" s="2398"/>
      <c r="MCA13" s="2398"/>
      <c r="MCB13" s="2398"/>
      <c r="MCC13" s="2398"/>
      <c r="MCD13" s="2398"/>
      <c r="MCE13" s="2398"/>
      <c r="MCF13" s="2398"/>
      <c r="MCG13" s="2398"/>
      <c r="MCH13" s="2398"/>
      <c r="MCI13" s="2398"/>
      <c r="MCJ13" s="2398"/>
      <c r="MCK13" s="2398"/>
      <c r="MCL13" s="2398"/>
      <c r="MCM13" s="2398"/>
      <c r="MCN13" s="2398"/>
      <c r="MCO13" s="2398"/>
      <c r="MCP13" s="2398"/>
      <c r="MCQ13" s="2398"/>
      <c r="MCR13" s="2398"/>
      <c r="MCS13" s="2398"/>
      <c r="MCT13" s="2398"/>
      <c r="MCU13" s="2398"/>
      <c r="MCV13" s="2398"/>
      <c r="MCW13" s="2398"/>
      <c r="MCX13" s="2398"/>
      <c r="MCY13" s="2398"/>
      <c r="MCZ13" s="2398"/>
      <c r="MDA13" s="2398"/>
      <c r="MDB13" s="2398"/>
      <c r="MDC13" s="2398"/>
      <c r="MDD13" s="2398"/>
      <c r="MDE13" s="2398"/>
      <c r="MDF13" s="2398"/>
      <c r="MDG13" s="2398"/>
      <c r="MDH13" s="2398"/>
      <c r="MDI13" s="2398"/>
      <c r="MDJ13" s="2398"/>
      <c r="MDK13" s="2398"/>
      <c r="MDL13" s="2398"/>
      <c r="MDM13" s="2398"/>
      <c r="MDN13" s="2398"/>
      <c r="MDO13" s="2398"/>
      <c r="MDP13" s="2398"/>
      <c r="MDQ13" s="2398"/>
      <c r="MDR13" s="2398"/>
      <c r="MDS13" s="2398"/>
      <c r="MDT13" s="2398"/>
      <c r="MDU13" s="2398"/>
      <c r="MDV13" s="2398"/>
      <c r="MDW13" s="2398"/>
      <c r="MDX13" s="2398"/>
      <c r="MDY13" s="2398"/>
      <c r="MDZ13" s="2398"/>
      <c r="MEA13" s="2398"/>
      <c r="MEB13" s="2398"/>
      <c r="MEC13" s="2398"/>
      <c r="MED13" s="2398"/>
      <c r="MEE13" s="2398"/>
      <c r="MEF13" s="2398"/>
      <c r="MEG13" s="2398"/>
      <c r="MEH13" s="2398"/>
      <c r="MEI13" s="2398"/>
      <c r="MEJ13" s="2398"/>
      <c r="MEK13" s="2398"/>
      <c r="MEL13" s="2398"/>
      <c r="MEM13" s="2398"/>
      <c r="MEN13" s="2398"/>
      <c r="MEO13" s="2398"/>
      <c r="MEP13" s="2398"/>
      <c r="MEQ13" s="2398"/>
      <c r="MER13" s="2398"/>
      <c r="MES13" s="2398"/>
      <c r="MET13" s="2398"/>
      <c r="MEU13" s="2398"/>
      <c r="MEV13" s="2398"/>
      <c r="MEW13" s="2398"/>
      <c r="MEX13" s="2398"/>
      <c r="MEY13" s="2398"/>
      <c r="MEZ13" s="2398"/>
      <c r="MFA13" s="2398"/>
      <c r="MFB13" s="2398"/>
      <c r="MFC13" s="2398"/>
      <c r="MFD13" s="2398"/>
      <c r="MFE13" s="2398"/>
      <c r="MFF13" s="2398"/>
      <c r="MFG13" s="2398"/>
      <c r="MFH13" s="2398"/>
      <c r="MFI13" s="2398"/>
      <c r="MFJ13" s="2398"/>
      <c r="MFK13" s="2398"/>
      <c r="MFL13" s="2398"/>
      <c r="MFM13" s="2398"/>
      <c r="MFN13" s="2398"/>
      <c r="MFO13" s="2398"/>
      <c r="MFP13" s="2398"/>
      <c r="MFQ13" s="2398"/>
      <c r="MFR13" s="2398"/>
      <c r="MFS13" s="2398"/>
      <c r="MFT13" s="2398"/>
      <c r="MFU13" s="2398"/>
      <c r="MFV13" s="2398"/>
      <c r="MFW13" s="2398"/>
      <c r="MFX13" s="2398"/>
      <c r="MFY13" s="2398"/>
      <c r="MFZ13" s="2398"/>
      <c r="MGA13" s="2398"/>
      <c r="MGB13" s="2398"/>
      <c r="MGC13" s="2398"/>
      <c r="MGD13" s="2398"/>
      <c r="MGE13" s="2398"/>
      <c r="MGF13" s="2398"/>
      <c r="MGG13" s="2398"/>
      <c r="MGH13" s="2398"/>
      <c r="MGI13" s="2398"/>
      <c r="MGJ13" s="2398"/>
      <c r="MGK13" s="2398"/>
      <c r="MGL13" s="2398"/>
      <c r="MGM13" s="2398"/>
      <c r="MGN13" s="2398"/>
      <c r="MGO13" s="2398"/>
      <c r="MGP13" s="2398"/>
      <c r="MGQ13" s="2398"/>
      <c r="MGR13" s="2398"/>
      <c r="MGS13" s="2398"/>
      <c r="MGT13" s="2398"/>
      <c r="MGU13" s="2398"/>
      <c r="MGV13" s="2398"/>
      <c r="MGW13" s="2398"/>
      <c r="MGX13" s="2398"/>
      <c r="MGY13" s="2398"/>
      <c r="MGZ13" s="2398"/>
      <c r="MHA13" s="2398"/>
      <c r="MHB13" s="2398"/>
      <c r="MHC13" s="2398"/>
      <c r="MHD13" s="2398"/>
      <c r="MHE13" s="2398"/>
      <c r="MHF13" s="2398"/>
      <c r="MHG13" s="2398"/>
      <c r="MHH13" s="2398"/>
      <c r="MHI13" s="2398"/>
      <c r="MHJ13" s="2398"/>
      <c r="MHK13" s="2398"/>
      <c r="MHL13" s="2398"/>
      <c r="MHM13" s="2398"/>
      <c r="MHN13" s="2398"/>
      <c r="MHO13" s="2398"/>
      <c r="MHP13" s="2398"/>
      <c r="MHQ13" s="2398"/>
      <c r="MHR13" s="2398"/>
      <c r="MHS13" s="2398"/>
      <c r="MHT13" s="2398"/>
      <c r="MHU13" s="2398"/>
      <c r="MHV13" s="2398"/>
      <c r="MHW13" s="2398"/>
      <c r="MHX13" s="2398"/>
      <c r="MHY13" s="2398"/>
      <c r="MHZ13" s="2398"/>
      <c r="MIA13" s="2398"/>
      <c r="MIB13" s="2398"/>
      <c r="MIC13" s="2398"/>
      <c r="MID13" s="2398"/>
      <c r="MIE13" s="2398"/>
      <c r="MIF13" s="2398"/>
      <c r="MIG13" s="2398"/>
      <c r="MIH13" s="2398"/>
      <c r="MII13" s="2398"/>
      <c r="MIJ13" s="2398"/>
      <c r="MIK13" s="2398"/>
      <c r="MIL13" s="2398"/>
      <c r="MIM13" s="2398"/>
      <c r="MIN13" s="2398"/>
      <c r="MIO13" s="2398"/>
      <c r="MIP13" s="2398"/>
      <c r="MIQ13" s="2398"/>
      <c r="MIR13" s="2398"/>
      <c r="MIS13" s="2398"/>
      <c r="MIT13" s="2398"/>
      <c r="MIU13" s="2398"/>
      <c r="MIV13" s="2398"/>
      <c r="MIW13" s="2398"/>
      <c r="MIX13" s="2398"/>
      <c r="MIY13" s="2398"/>
      <c r="MIZ13" s="2398"/>
      <c r="MJA13" s="2398"/>
      <c r="MJB13" s="2398"/>
      <c r="MJC13" s="2398"/>
      <c r="MJD13" s="2398"/>
      <c r="MJE13" s="2398"/>
      <c r="MJF13" s="2398"/>
      <c r="MJG13" s="2398"/>
      <c r="MJH13" s="2398"/>
      <c r="MJI13" s="2398"/>
      <c r="MJJ13" s="2398"/>
      <c r="MJK13" s="2398"/>
      <c r="MJL13" s="2398"/>
      <c r="MJM13" s="2398"/>
      <c r="MJN13" s="2398"/>
      <c r="MJO13" s="2398"/>
      <c r="MJP13" s="2398"/>
      <c r="MJQ13" s="2398"/>
      <c r="MJR13" s="2398"/>
      <c r="MJS13" s="2398"/>
      <c r="MJT13" s="2398"/>
      <c r="MJU13" s="2398"/>
      <c r="MJV13" s="2398"/>
      <c r="MJW13" s="2398"/>
      <c r="MJX13" s="2398"/>
      <c r="MJY13" s="2398"/>
      <c r="MJZ13" s="2398"/>
      <c r="MKA13" s="2398"/>
      <c r="MKB13" s="2398"/>
      <c r="MKC13" s="2398"/>
      <c r="MKD13" s="2398"/>
      <c r="MKE13" s="2398"/>
      <c r="MKF13" s="2398"/>
      <c r="MKG13" s="2398"/>
      <c r="MKH13" s="2398"/>
      <c r="MKI13" s="2398"/>
      <c r="MKJ13" s="2398"/>
      <c r="MKK13" s="2398"/>
      <c r="MKL13" s="2398"/>
      <c r="MKM13" s="2398"/>
      <c r="MKN13" s="2398"/>
      <c r="MKO13" s="2398"/>
      <c r="MKP13" s="2398"/>
      <c r="MKQ13" s="2398"/>
      <c r="MKR13" s="2398"/>
      <c r="MKS13" s="2398"/>
      <c r="MKT13" s="2398"/>
      <c r="MKU13" s="2398"/>
      <c r="MKV13" s="2398"/>
      <c r="MKW13" s="2398"/>
      <c r="MKX13" s="2398"/>
      <c r="MKY13" s="2398"/>
      <c r="MKZ13" s="2398"/>
      <c r="MLA13" s="2398"/>
      <c r="MLB13" s="2398"/>
      <c r="MLC13" s="2398"/>
      <c r="MLD13" s="2398"/>
      <c r="MLE13" s="2398"/>
      <c r="MLF13" s="2398"/>
      <c r="MLG13" s="2398"/>
      <c r="MLH13" s="2398"/>
      <c r="MLI13" s="2398"/>
      <c r="MLJ13" s="2398"/>
      <c r="MLK13" s="2398"/>
      <c r="MLL13" s="2398"/>
      <c r="MLM13" s="2398"/>
      <c r="MLN13" s="2398"/>
      <c r="MLO13" s="2398"/>
      <c r="MLP13" s="2398"/>
      <c r="MLQ13" s="2398"/>
      <c r="MLR13" s="2398"/>
      <c r="MLS13" s="2398"/>
      <c r="MLT13" s="2398"/>
      <c r="MLU13" s="2398"/>
      <c r="MLV13" s="2398"/>
      <c r="MLW13" s="2398"/>
      <c r="MLX13" s="2398"/>
      <c r="MLY13" s="2398"/>
      <c r="MLZ13" s="2398"/>
      <c r="MMA13" s="2398"/>
      <c r="MMB13" s="2398"/>
      <c r="MMC13" s="2398"/>
      <c r="MMD13" s="2398"/>
      <c r="MME13" s="2398"/>
      <c r="MMF13" s="2398"/>
      <c r="MMG13" s="2398"/>
      <c r="MMH13" s="2398"/>
      <c r="MMI13" s="2398"/>
      <c r="MMJ13" s="2398"/>
      <c r="MMK13" s="2398"/>
      <c r="MML13" s="2398"/>
      <c r="MMM13" s="2398"/>
      <c r="MMN13" s="2398"/>
      <c r="MMO13" s="2398"/>
      <c r="MMP13" s="2398"/>
      <c r="MMQ13" s="2398"/>
      <c r="MMR13" s="2398"/>
      <c r="MMS13" s="2398"/>
      <c r="MMT13" s="2398"/>
      <c r="MMU13" s="2398"/>
      <c r="MMV13" s="2398"/>
      <c r="MMW13" s="2398"/>
      <c r="MMX13" s="2398"/>
      <c r="MMY13" s="2398"/>
      <c r="MMZ13" s="2398"/>
      <c r="MNA13" s="2398"/>
      <c r="MNB13" s="2398"/>
      <c r="MNC13" s="2398"/>
      <c r="MND13" s="2398"/>
      <c r="MNE13" s="2398"/>
      <c r="MNF13" s="2398"/>
      <c r="MNG13" s="2398"/>
      <c r="MNH13" s="2398"/>
      <c r="MNI13" s="2398"/>
      <c r="MNJ13" s="2398"/>
      <c r="MNK13" s="2398"/>
      <c r="MNL13" s="2398"/>
      <c r="MNM13" s="2398"/>
      <c r="MNN13" s="2398"/>
      <c r="MNO13" s="2398"/>
      <c r="MNP13" s="2398"/>
      <c r="MNQ13" s="2398"/>
      <c r="MNR13" s="2398"/>
      <c r="MNS13" s="2398"/>
      <c r="MNT13" s="2398"/>
      <c r="MNU13" s="2398"/>
      <c r="MNV13" s="2398"/>
      <c r="MNW13" s="2398"/>
      <c r="MNX13" s="2398"/>
      <c r="MNY13" s="2398"/>
      <c r="MNZ13" s="2398"/>
      <c r="MOA13" s="2398"/>
      <c r="MOB13" s="2398"/>
      <c r="MOC13" s="2398"/>
      <c r="MOD13" s="2398"/>
      <c r="MOE13" s="2398"/>
      <c r="MOF13" s="2398"/>
      <c r="MOG13" s="2398"/>
      <c r="MOH13" s="2398"/>
      <c r="MOI13" s="2398"/>
      <c r="MOJ13" s="2398"/>
      <c r="MOK13" s="2398"/>
      <c r="MOL13" s="2398"/>
      <c r="MOM13" s="2398"/>
      <c r="MON13" s="2398"/>
      <c r="MOO13" s="2398"/>
      <c r="MOP13" s="2398"/>
      <c r="MOQ13" s="2398"/>
      <c r="MOR13" s="2398"/>
      <c r="MOS13" s="2398"/>
      <c r="MOT13" s="2398"/>
      <c r="MOU13" s="2398"/>
      <c r="MOV13" s="2398"/>
      <c r="MOW13" s="2398"/>
      <c r="MOX13" s="2398"/>
      <c r="MOY13" s="2398"/>
      <c r="MOZ13" s="2398"/>
      <c r="MPA13" s="2398"/>
      <c r="MPB13" s="2398"/>
      <c r="MPC13" s="2398"/>
      <c r="MPD13" s="2398"/>
      <c r="MPE13" s="2398"/>
      <c r="MPF13" s="2398"/>
      <c r="MPG13" s="2398"/>
      <c r="MPH13" s="2398"/>
      <c r="MPI13" s="2398"/>
      <c r="MPJ13" s="2398"/>
      <c r="MPK13" s="2398"/>
      <c r="MPL13" s="2398"/>
      <c r="MPM13" s="2398"/>
      <c r="MPN13" s="2398"/>
      <c r="MPO13" s="2398"/>
      <c r="MPP13" s="2398"/>
      <c r="MPQ13" s="2398"/>
      <c r="MPR13" s="2398"/>
      <c r="MPS13" s="2398"/>
      <c r="MPT13" s="2398"/>
      <c r="MPU13" s="2398"/>
      <c r="MPV13" s="2398"/>
      <c r="MPW13" s="2398"/>
      <c r="MPX13" s="2398"/>
      <c r="MPY13" s="2398"/>
      <c r="MPZ13" s="2398"/>
      <c r="MQA13" s="2398"/>
      <c r="MQB13" s="2398"/>
      <c r="MQC13" s="2398"/>
      <c r="MQD13" s="2398"/>
      <c r="MQE13" s="2398"/>
      <c r="MQF13" s="2398"/>
      <c r="MQG13" s="2398"/>
      <c r="MQH13" s="2398"/>
      <c r="MQI13" s="2398"/>
      <c r="MQJ13" s="2398"/>
      <c r="MQK13" s="2398"/>
      <c r="MQL13" s="2398"/>
      <c r="MQM13" s="2398"/>
      <c r="MQN13" s="2398"/>
      <c r="MQO13" s="2398"/>
      <c r="MQP13" s="2398"/>
      <c r="MQQ13" s="2398"/>
      <c r="MQR13" s="2398"/>
      <c r="MQS13" s="2398"/>
      <c r="MQT13" s="2398"/>
      <c r="MQU13" s="2398"/>
      <c r="MQV13" s="2398"/>
      <c r="MQW13" s="2398"/>
      <c r="MQX13" s="2398"/>
      <c r="MQY13" s="2398"/>
      <c r="MQZ13" s="2398"/>
      <c r="MRA13" s="2398"/>
      <c r="MRB13" s="2398"/>
      <c r="MRC13" s="2398"/>
      <c r="MRD13" s="2398"/>
      <c r="MRE13" s="2398"/>
      <c r="MRF13" s="2398"/>
      <c r="MRG13" s="2398"/>
      <c r="MRH13" s="2398"/>
      <c r="MRI13" s="2398"/>
      <c r="MRJ13" s="2398"/>
      <c r="MRK13" s="2398"/>
      <c r="MRL13" s="2398"/>
      <c r="MRM13" s="2398"/>
      <c r="MRN13" s="2398"/>
      <c r="MRO13" s="2398"/>
      <c r="MRP13" s="2398"/>
      <c r="MRQ13" s="2398"/>
      <c r="MRR13" s="2398"/>
      <c r="MRS13" s="2398"/>
      <c r="MRT13" s="2398"/>
      <c r="MRU13" s="2398"/>
      <c r="MRV13" s="2398"/>
      <c r="MRW13" s="2398"/>
      <c r="MRX13" s="2398"/>
      <c r="MRY13" s="2398"/>
      <c r="MRZ13" s="2398"/>
      <c r="MSA13" s="2398"/>
      <c r="MSB13" s="2398"/>
      <c r="MSC13" s="2398"/>
      <c r="MSD13" s="2398"/>
      <c r="MSE13" s="2398"/>
      <c r="MSF13" s="2398"/>
      <c r="MSG13" s="2398"/>
      <c r="MSH13" s="2398"/>
      <c r="MSI13" s="2398"/>
      <c r="MSJ13" s="2398"/>
      <c r="MSK13" s="2398"/>
      <c r="MSL13" s="2398"/>
      <c r="MSM13" s="2398"/>
      <c r="MSN13" s="2398"/>
      <c r="MSO13" s="2398"/>
      <c r="MSP13" s="2398"/>
      <c r="MSQ13" s="2398"/>
      <c r="MSR13" s="2398"/>
      <c r="MSS13" s="2398"/>
      <c r="MST13" s="2398"/>
      <c r="MSU13" s="2398"/>
      <c r="MSV13" s="2398"/>
      <c r="MSW13" s="2398"/>
      <c r="MSX13" s="2398"/>
      <c r="MSY13" s="2398"/>
      <c r="MSZ13" s="2398"/>
      <c r="MTA13" s="2398"/>
      <c r="MTB13" s="2398"/>
      <c r="MTC13" s="2398"/>
      <c r="MTD13" s="2398"/>
      <c r="MTE13" s="2398"/>
      <c r="MTF13" s="2398"/>
      <c r="MTG13" s="2398"/>
      <c r="MTH13" s="2398"/>
      <c r="MTI13" s="2398"/>
      <c r="MTJ13" s="2398"/>
      <c r="MTK13" s="2398"/>
      <c r="MTL13" s="2398"/>
      <c r="MTM13" s="2398"/>
      <c r="MTN13" s="2398"/>
      <c r="MTO13" s="2398"/>
      <c r="MTP13" s="2398"/>
      <c r="MTQ13" s="2398"/>
      <c r="MTR13" s="2398"/>
      <c r="MTS13" s="2398"/>
      <c r="MTT13" s="2398"/>
      <c r="MTU13" s="2398"/>
      <c r="MTV13" s="2398"/>
      <c r="MTW13" s="2398"/>
      <c r="MTX13" s="2398"/>
      <c r="MTY13" s="2398"/>
      <c r="MTZ13" s="2398"/>
      <c r="MUA13" s="2398"/>
      <c r="MUB13" s="2398"/>
      <c r="MUC13" s="2398"/>
      <c r="MUD13" s="2398"/>
      <c r="MUE13" s="2398"/>
      <c r="MUF13" s="2398"/>
      <c r="MUG13" s="2398"/>
      <c r="MUH13" s="2398"/>
      <c r="MUI13" s="2398"/>
      <c r="MUJ13" s="2398"/>
      <c r="MUK13" s="2398"/>
      <c r="MUL13" s="2398"/>
      <c r="MUM13" s="2398"/>
      <c r="MUN13" s="2398"/>
      <c r="MUO13" s="2398"/>
      <c r="MUP13" s="2398"/>
      <c r="MUQ13" s="2398"/>
      <c r="MUR13" s="2398"/>
      <c r="MUS13" s="2398"/>
      <c r="MUT13" s="2398"/>
      <c r="MUU13" s="2398"/>
      <c r="MUV13" s="2398"/>
      <c r="MUW13" s="2398"/>
      <c r="MUX13" s="2398"/>
      <c r="MUY13" s="2398"/>
      <c r="MUZ13" s="2398"/>
      <c r="MVA13" s="2398"/>
      <c r="MVB13" s="2398"/>
      <c r="MVC13" s="2398"/>
      <c r="MVD13" s="2398"/>
      <c r="MVE13" s="2398"/>
      <c r="MVF13" s="2398"/>
      <c r="MVG13" s="2398"/>
      <c r="MVH13" s="2398"/>
      <c r="MVI13" s="2398"/>
      <c r="MVJ13" s="2398"/>
      <c r="MVK13" s="2398"/>
      <c r="MVL13" s="2398"/>
      <c r="MVM13" s="2398"/>
      <c r="MVN13" s="2398"/>
      <c r="MVO13" s="2398"/>
      <c r="MVP13" s="2398"/>
      <c r="MVQ13" s="2398"/>
      <c r="MVR13" s="2398"/>
      <c r="MVS13" s="2398"/>
      <c r="MVT13" s="2398"/>
      <c r="MVU13" s="2398"/>
      <c r="MVV13" s="2398"/>
      <c r="MVW13" s="2398"/>
      <c r="MVX13" s="2398"/>
      <c r="MVY13" s="2398"/>
      <c r="MVZ13" s="2398"/>
      <c r="MWA13" s="2398"/>
      <c r="MWB13" s="2398"/>
      <c r="MWC13" s="2398"/>
      <c r="MWD13" s="2398"/>
      <c r="MWE13" s="2398"/>
      <c r="MWF13" s="2398"/>
      <c r="MWG13" s="2398"/>
      <c r="MWH13" s="2398"/>
      <c r="MWI13" s="2398"/>
      <c r="MWJ13" s="2398"/>
      <c r="MWK13" s="2398"/>
      <c r="MWL13" s="2398"/>
      <c r="MWM13" s="2398"/>
      <c r="MWN13" s="2398"/>
      <c r="MWO13" s="2398"/>
      <c r="MWP13" s="2398"/>
      <c r="MWQ13" s="2398"/>
      <c r="MWR13" s="2398"/>
      <c r="MWS13" s="2398"/>
      <c r="MWT13" s="2398"/>
      <c r="MWU13" s="2398"/>
      <c r="MWV13" s="2398"/>
      <c r="MWW13" s="2398"/>
      <c r="MWX13" s="2398"/>
      <c r="MWY13" s="2398"/>
      <c r="MWZ13" s="2398"/>
      <c r="MXA13" s="2398"/>
      <c r="MXB13" s="2398"/>
      <c r="MXC13" s="2398"/>
      <c r="MXD13" s="2398"/>
      <c r="MXE13" s="2398"/>
      <c r="MXF13" s="2398"/>
      <c r="MXG13" s="2398"/>
      <c r="MXH13" s="2398"/>
      <c r="MXI13" s="2398"/>
      <c r="MXJ13" s="2398"/>
      <c r="MXK13" s="2398"/>
      <c r="MXL13" s="2398"/>
      <c r="MXM13" s="2398"/>
      <c r="MXN13" s="2398"/>
      <c r="MXO13" s="2398"/>
      <c r="MXP13" s="2398"/>
      <c r="MXQ13" s="2398"/>
      <c r="MXR13" s="2398"/>
      <c r="MXS13" s="2398"/>
      <c r="MXT13" s="2398"/>
      <c r="MXU13" s="2398"/>
      <c r="MXV13" s="2398"/>
      <c r="MXW13" s="2398"/>
      <c r="MXX13" s="2398"/>
      <c r="MXY13" s="2398"/>
      <c r="MXZ13" s="2398"/>
      <c r="MYA13" s="2398"/>
      <c r="MYB13" s="2398"/>
      <c r="MYC13" s="2398"/>
      <c r="MYD13" s="2398"/>
      <c r="MYE13" s="2398"/>
      <c r="MYF13" s="2398"/>
      <c r="MYG13" s="2398"/>
      <c r="MYH13" s="2398"/>
      <c r="MYI13" s="2398"/>
      <c r="MYJ13" s="2398"/>
      <c r="MYK13" s="2398"/>
      <c r="MYL13" s="2398"/>
      <c r="MYM13" s="2398"/>
      <c r="MYN13" s="2398"/>
      <c r="MYO13" s="2398"/>
      <c r="MYP13" s="2398"/>
      <c r="MYQ13" s="2398"/>
      <c r="MYR13" s="2398"/>
      <c r="MYS13" s="2398"/>
      <c r="MYT13" s="2398"/>
      <c r="MYU13" s="2398"/>
      <c r="MYV13" s="2398"/>
      <c r="MYW13" s="2398"/>
      <c r="MYX13" s="2398"/>
      <c r="MYY13" s="2398"/>
      <c r="MYZ13" s="2398"/>
      <c r="MZA13" s="2398"/>
      <c r="MZB13" s="2398"/>
      <c r="MZC13" s="2398"/>
      <c r="MZD13" s="2398"/>
      <c r="MZE13" s="2398"/>
      <c r="MZF13" s="2398"/>
      <c r="MZG13" s="2398"/>
      <c r="MZH13" s="2398"/>
      <c r="MZI13" s="2398"/>
      <c r="MZJ13" s="2398"/>
      <c r="MZK13" s="2398"/>
      <c r="MZL13" s="2398"/>
      <c r="MZM13" s="2398"/>
      <c r="MZN13" s="2398"/>
      <c r="MZO13" s="2398"/>
      <c r="MZP13" s="2398"/>
      <c r="MZQ13" s="2398"/>
      <c r="MZR13" s="2398"/>
      <c r="MZS13" s="2398"/>
      <c r="MZT13" s="2398"/>
      <c r="MZU13" s="2398"/>
      <c r="MZV13" s="2398"/>
      <c r="MZW13" s="2398"/>
      <c r="MZX13" s="2398"/>
      <c r="MZY13" s="2398"/>
      <c r="MZZ13" s="2398"/>
      <c r="NAA13" s="2398"/>
      <c r="NAB13" s="2398"/>
      <c r="NAC13" s="2398"/>
      <c r="NAD13" s="2398"/>
      <c r="NAE13" s="2398"/>
      <c r="NAF13" s="2398"/>
      <c r="NAG13" s="2398"/>
      <c r="NAH13" s="2398"/>
      <c r="NAI13" s="2398"/>
      <c r="NAJ13" s="2398"/>
      <c r="NAK13" s="2398"/>
      <c r="NAL13" s="2398"/>
      <c r="NAM13" s="2398"/>
      <c r="NAN13" s="2398"/>
      <c r="NAO13" s="2398"/>
      <c r="NAP13" s="2398"/>
      <c r="NAQ13" s="2398"/>
      <c r="NAR13" s="2398"/>
      <c r="NAS13" s="2398"/>
      <c r="NAT13" s="2398"/>
      <c r="NAU13" s="2398"/>
      <c r="NAV13" s="2398"/>
      <c r="NAW13" s="2398"/>
      <c r="NAX13" s="2398"/>
      <c r="NAY13" s="2398"/>
      <c r="NAZ13" s="2398"/>
      <c r="NBA13" s="2398"/>
      <c r="NBB13" s="2398"/>
      <c r="NBC13" s="2398"/>
      <c r="NBD13" s="2398"/>
      <c r="NBE13" s="2398"/>
      <c r="NBF13" s="2398"/>
      <c r="NBG13" s="2398"/>
      <c r="NBH13" s="2398"/>
      <c r="NBI13" s="2398"/>
      <c r="NBJ13" s="2398"/>
      <c r="NBK13" s="2398"/>
      <c r="NBL13" s="2398"/>
      <c r="NBM13" s="2398"/>
      <c r="NBN13" s="2398"/>
      <c r="NBO13" s="2398"/>
      <c r="NBP13" s="2398"/>
      <c r="NBQ13" s="2398"/>
      <c r="NBR13" s="2398"/>
      <c r="NBS13" s="2398"/>
      <c r="NBT13" s="2398"/>
      <c r="NBU13" s="2398"/>
      <c r="NBV13" s="2398"/>
      <c r="NBW13" s="2398"/>
      <c r="NBX13" s="2398"/>
      <c r="NBY13" s="2398"/>
      <c r="NBZ13" s="2398"/>
      <c r="NCA13" s="2398"/>
      <c r="NCB13" s="2398"/>
      <c r="NCC13" s="2398"/>
      <c r="NCD13" s="2398"/>
      <c r="NCE13" s="2398"/>
      <c r="NCF13" s="2398"/>
      <c r="NCG13" s="2398"/>
      <c r="NCH13" s="2398"/>
      <c r="NCI13" s="2398"/>
      <c r="NCJ13" s="2398"/>
      <c r="NCK13" s="2398"/>
      <c r="NCL13" s="2398"/>
      <c r="NCM13" s="2398"/>
      <c r="NCN13" s="2398"/>
      <c r="NCO13" s="2398"/>
      <c r="NCP13" s="2398"/>
      <c r="NCQ13" s="2398"/>
      <c r="NCR13" s="2398"/>
      <c r="NCS13" s="2398"/>
      <c r="NCT13" s="2398"/>
      <c r="NCU13" s="2398"/>
      <c r="NCV13" s="2398"/>
      <c r="NCW13" s="2398"/>
      <c r="NCX13" s="2398"/>
      <c r="NCY13" s="2398"/>
      <c r="NCZ13" s="2398"/>
      <c r="NDA13" s="2398"/>
      <c r="NDB13" s="2398"/>
      <c r="NDC13" s="2398"/>
      <c r="NDD13" s="2398"/>
      <c r="NDE13" s="2398"/>
      <c r="NDF13" s="2398"/>
      <c r="NDG13" s="2398"/>
      <c r="NDH13" s="2398"/>
      <c r="NDI13" s="2398"/>
      <c r="NDJ13" s="2398"/>
      <c r="NDK13" s="2398"/>
      <c r="NDL13" s="2398"/>
      <c r="NDM13" s="2398"/>
      <c r="NDN13" s="2398"/>
      <c r="NDO13" s="2398"/>
      <c r="NDP13" s="2398"/>
      <c r="NDQ13" s="2398"/>
      <c r="NDR13" s="2398"/>
      <c r="NDS13" s="2398"/>
      <c r="NDT13" s="2398"/>
      <c r="NDU13" s="2398"/>
      <c r="NDV13" s="2398"/>
      <c r="NDW13" s="2398"/>
      <c r="NDX13" s="2398"/>
      <c r="NDY13" s="2398"/>
      <c r="NDZ13" s="2398"/>
      <c r="NEA13" s="2398"/>
      <c r="NEB13" s="2398"/>
      <c r="NEC13" s="2398"/>
      <c r="NED13" s="2398"/>
      <c r="NEE13" s="2398"/>
      <c r="NEF13" s="2398"/>
      <c r="NEG13" s="2398"/>
      <c r="NEH13" s="2398"/>
      <c r="NEI13" s="2398"/>
      <c r="NEJ13" s="2398"/>
      <c r="NEK13" s="2398"/>
      <c r="NEL13" s="2398"/>
      <c r="NEM13" s="2398"/>
      <c r="NEN13" s="2398"/>
      <c r="NEO13" s="2398"/>
      <c r="NEP13" s="2398"/>
      <c r="NEQ13" s="2398"/>
      <c r="NER13" s="2398"/>
      <c r="NES13" s="2398"/>
      <c r="NET13" s="2398"/>
      <c r="NEU13" s="2398"/>
      <c r="NEV13" s="2398"/>
      <c r="NEW13" s="2398"/>
      <c r="NEX13" s="2398"/>
      <c r="NEY13" s="2398"/>
      <c r="NEZ13" s="2398"/>
      <c r="NFA13" s="2398"/>
      <c r="NFB13" s="2398"/>
      <c r="NFC13" s="2398"/>
      <c r="NFD13" s="2398"/>
      <c r="NFE13" s="2398"/>
      <c r="NFF13" s="2398"/>
      <c r="NFG13" s="2398"/>
      <c r="NFH13" s="2398"/>
      <c r="NFI13" s="2398"/>
      <c r="NFJ13" s="2398"/>
      <c r="NFK13" s="2398"/>
      <c r="NFL13" s="2398"/>
      <c r="NFM13" s="2398"/>
      <c r="NFN13" s="2398"/>
      <c r="NFO13" s="2398"/>
      <c r="NFP13" s="2398"/>
      <c r="NFQ13" s="2398"/>
      <c r="NFR13" s="2398"/>
      <c r="NFS13" s="2398"/>
      <c r="NFT13" s="2398"/>
      <c r="NFU13" s="2398"/>
      <c r="NFV13" s="2398"/>
      <c r="NFW13" s="2398"/>
      <c r="NFX13" s="2398"/>
      <c r="NFY13" s="2398"/>
      <c r="NFZ13" s="2398"/>
      <c r="NGA13" s="2398"/>
      <c r="NGB13" s="2398"/>
      <c r="NGC13" s="2398"/>
      <c r="NGD13" s="2398"/>
      <c r="NGE13" s="2398"/>
      <c r="NGF13" s="2398"/>
      <c r="NGG13" s="2398"/>
      <c r="NGH13" s="2398"/>
      <c r="NGI13" s="2398"/>
      <c r="NGJ13" s="2398"/>
      <c r="NGK13" s="2398"/>
      <c r="NGL13" s="2398"/>
      <c r="NGM13" s="2398"/>
      <c r="NGN13" s="2398"/>
      <c r="NGO13" s="2398"/>
      <c r="NGP13" s="2398"/>
      <c r="NGQ13" s="2398"/>
      <c r="NGR13" s="2398"/>
      <c r="NGS13" s="2398"/>
      <c r="NGT13" s="2398"/>
      <c r="NGU13" s="2398"/>
      <c r="NGV13" s="2398"/>
      <c r="NGW13" s="2398"/>
      <c r="NGX13" s="2398"/>
      <c r="NGY13" s="2398"/>
      <c r="NGZ13" s="2398"/>
      <c r="NHA13" s="2398"/>
      <c r="NHB13" s="2398"/>
      <c r="NHC13" s="2398"/>
      <c r="NHD13" s="2398"/>
      <c r="NHE13" s="2398"/>
      <c r="NHF13" s="2398"/>
      <c r="NHG13" s="2398"/>
      <c r="NHH13" s="2398"/>
      <c r="NHI13" s="2398"/>
      <c r="NHJ13" s="2398"/>
      <c r="NHK13" s="2398"/>
      <c r="NHL13" s="2398"/>
      <c r="NHM13" s="2398"/>
      <c r="NHN13" s="2398"/>
      <c r="NHO13" s="2398"/>
      <c r="NHP13" s="2398"/>
      <c r="NHQ13" s="2398"/>
      <c r="NHR13" s="2398"/>
      <c r="NHS13" s="2398"/>
      <c r="NHT13" s="2398"/>
      <c r="NHU13" s="2398"/>
      <c r="NHV13" s="2398"/>
      <c r="NHW13" s="2398"/>
      <c r="NHX13" s="2398"/>
      <c r="NHY13" s="2398"/>
      <c r="NHZ13" s="2398"/>
      <c r="NIA13" s="2398"/>
      <c r="NIB13" s="2398"/>
      <c r="NIC13" s="2398"/>
      <c r="NID13" s="2398"/>
      <c r="NIE13" s="2398"/>
      <c r="NIF13" s="2398"/>
      <c r="NIG13" s="2398"/>
      <c r="NIH13" s="2398"/>
      <c r="NII13" s="2398"/>
      <c r="NIJ13" s="2398"/>
      <c r="NIK13" s="2398"/>
      <c r="NIL13" s="2398"/>
      <c r="NIM13" s="2398"/>
      <c r="NIN13" s="2398"/>
      <c r="NIO13" s="2398"/>
      <c r="NIP13" s="2398"/>
      <c r="NIQ13" s="2398"/>
      <c r="NIR13" s="2398"/>
      <c r="NIS13" s="2398"/>
      <c r="NIT13" s="2398"/>
      <c r="NIU13" s="2398"/>
      <c r="NIV13" s="2398"/>
      <c r="NIW13" s="2398"/>
      <c r="NIX13" s="2398"/>
      <c r="NIY13" s="2398"/>
      <c r="NIZ13" s="2398"/>
      <c r="NJA13" s="2398"/>
      <c r="NJB13" s="2398"/>
      <c r="NJC13" s="2398"/>
      <c r="NJD13" s="2398"/>
      <c r="NJE13" s="2398"/>
      <c r="NJF13" s="2398"/>
      <c r="NJG13" s="2398"/>
      <c r="NJH13" s="2398"/>
      <c r="NJI13" s="2398"/>
      <c r="NJJ13" s="2398"/>
      <c r="NJK13" s="2398"/>
      <c r="NJL13" s="2398"/>
      <c r="NJM13" s="2398"/>
      <c r="NJN13" s="2398"/>
      <c r="NJO13" s="2398"/>
      <c r="NJP13" s="2398"/>
      <c r="NJQ13" s="2398"/>
      <c r="NJR13" s="2398"/>
      <c r="NJS13" s="2398"/>
      <c r="NJT13" s="2398"/>
      <c r="NJU13" s="2398"/>
      <c r="NJV13" s="2398"/>
      <c r="NJW13" s="2398"/>
      <c r="NJX13" s="2398"/>
      <c r="NJY13" s="2398"/>
      <c r="NJZ13" s="2398"/>
      <c r="NKA13" s="2398"/>
      <c r="NKB13" s="2398"/>
      <c r="NKC13" s="2398"/>
      <c r="NKD13" s="2398"/>
      <c r="NKE13" s="2398"/>
      <c r="NKF13" s="2398"/>
      <c r="NKG13" s="2398"/>
      <c r="NKH13" s="2398"/>
      <c r="NKI13" s="2398"/>
      <c r="NKJ13" s="2398"/>
      <c r="NKK13" s="2398"/>
      <c r="NKL13" s="2398"/>
      <c r="NKM13" s="2398"/>
      <c r="NKN13" s="2398"/>
      <c r="NKO13" s="2398"/>
      <c r="NKP13" s="2398"/>
      <c r="NKQ13" s="2398"/>
      <c r="NKR13" s="2398"/>
      <c r="NKS13" s="2398"/>
      <c r="NKT13" s="2398"/>
      <c r="NKU13" s="2398"/>
      <c r="NKV13" s="2398"/>
      <c r="NKW13" s="2398"/>
      <c r="NKX13" s="2398"/>
      <c r="NKY13" s="2398"/>
      <c r="NKZ13" s="2398"/>
      <c r="NLA13" s="2398"/>
      <c r="NLB13" s="2398"/>
      <c r="NLC13" s="2398"/>
      <c r="NLD13" s="2398"/>
      <c r="NLE13" s="2398"/>
      <c r="NLF13" s="2398"/>
      <c r="NLG13" s="2398"/>
      <c r="NLH13" s="2398"/>
      <c r="NLI13" s="2398"/>
      <c r="NLJ13" s="2398"/>
      <c r="NLK13" s="2398"/>
      <c r="NLL13" s="2398"/>
      <c r="NLM13" s="2398"/>
      <c r="NLN13" s="2398"/>
      <c r="NLO13" s="2398"/>
      <c r="NLP13" s="2398"/>
      <c r="NLQ13" s="2398"/>
      <c r="NLR13" s="2398"/>
      <c r="NLS13" s="2398"/>
      <c r="NLT13" s="2398"/>
      <c r="NLU13" s="2398"/>
      <c r="NLV13" s="2398"/>
      <c r="NLW13" s="2398"/>
      <c r="NLX13" s="2398"/>
      <c r="NLY13" s="2398"/>
      <c r="NLZ13" s="2398"/>
      <c r="NMA13" s="2398"/>
      <c r="NMB13" s="2398"/>
      <c r="NMC13" s="2398"/>
      <c r="NMD13" s="2398"/>
      <c r="NME13" s="2398"/>
      <c r="NMF13" s="2398"/>
      <c r="NMG13" s="2398"/>
      <c r="NMH13" s="2398"/>
      <c r="NMI13" s="2398"/>
      <c r="NMJ13" s="2398"/>
      <c r="NMK13" s="2398"/>
      <c r="NML13" s="2398"/>
      <c r="NMM13" s="2398"/>
      <c r="NMN13" s="2398"/>
      <c r="NMO13" s="2398"/>
      <c r="NMP13" s="2398"/>
      <c r="NMQ13" s="2398"/>
      <c r="NMR13" s="2398"/>
      <c r="NMS13" s="2398"/>
      <c r="NMT13" s="2398"/>
      <c r="NMU13" s="2398"/>
      <c r="NMV13" s="2398"/>
      <c r="NMW13" s="2398"/>
      <c r="NMX13" s="2398"/>
      <c r="NMY13" s="2398"/>
      <c r="NMZ13" s="2398"/>
      <c r="NNA13" s="2398"/>
      <c r="NNB13" s="2398"/>
      <c r="NNC13" s="2398"/>
      <c r="NND13" s="2398"/>
      <c r="NNE13" s="2398"/>
      <c r="NNF13" s="2398"/>
      <c r="NNG13" s="2398"/>
      <c r="NNH13" s="2398"/>
      <c r="NNI13" s="2398"/>
      <c r="NNJ13" s="2398"/>
      <c r="NNK13" s="2398"/>
      <c r="NNL13" s="2398"/>
      <c r="NNM13" s="2398"/>
      <c r="NNN13" s="2398"/>
      <c r="NNO13" s="2398"/>
      <c r="NNP13" s="2398"/>
      <c r="NNQ13" s="2398"/>
      <c r="NNR13" s="2398"/>
      <c r="NNS13" s="2398"/>
      <c r="NNT13" s="2398"/>
      <c r="NNU13" s="2398"/>
      <c r="NNV13" s="2398"/>
      <c r="NNW13" s="2398"/>
      <c r="NNX13" s="2398"/>
      <c r="NNY13" s="2398"/>
      <c r="NNZ13" s="2398"/>
      <c r="NOA13" s="2398"/>
      <c r="NOB13" s="2398"/>
      <c r="NOC13" s="2398"/>
      <c r="NOD13" s="2398"/>
      <c r="NOE13" s="2398"/>
      <c r="NOF13" s="2398"/>
      <c r="NOG13" s="2398"/>
      <c r="NOH13" s="2398"/>
      <c r="NOI13" s="2398"/>
      <c r="NOJ13" s="2398"/>
      <c r="NOK13" s="2398"/>
      <c r="NOL13" s="2398"/>
      <c r="NOM13" s="2398"/>
      <c r="NON13" s="2398"/>
      <c r="NOO13" s="2398"/>
      <c r="NOP13" s="2398"/>
      <c r="NOQ13" s="2398"/>
      <c r="NOR13" s="2398"/>
      <c r="NOS13" s="2398"/>
      <c r="NOT13" s="2398"/>
      <c r="NOU13" s="2398"/>
      <c r="NOV13" s="2398"/>
      <c r="NOW13" s="2398"/>
      <c r="NOX13" s="2398"/>
      <c r="NOY13" s="2398"/>
      <c r="NOZ13" s="2398"/>
      <c r="NPA13" s="2398"/>
      <c r="NPB13" s="2398"/>
      <c r="NPC13" s="2398"/>
      <c r="NPD13" s="2398"/>
      <c r="NPE13" s="2398"/>
      <c r="NPF13" s="2398"/>
      <c r="NPG13" s="2398"/>
      <c r="NPH13" s="2398"/>
      <c r="NPI13" s="2398"/>
      <c r="NPJ13" s="2398"/>
      <c r="NPK13" s="2398"/>
      <c r="NPL13" s="2398"/>
      <c r="NPM13" s="2398"/>
      <c r="NPN13" s="2398"/>
      <c r="NPO13" s="2398"/>
      <c r="NPP13" s="2398"/>
      <c r="NPQ13" s="2398"/>
      <c r="NPR13" s="2398"/>
      <c r="NPS13" s="2398"/>
      <c r="NPT13" s="2398"/>
      <c r="NPU13" s="2398"/>
      <c r="NPV13" s="2398"/>
      <c r="NPW13" s="2398"/>
      <c r="NPX13" s="2398"/>
      <c r="NPY13" s="2398"/>
      <c r="NPZ13" s="2398"/>
      <c r="NQA13" s="2398"/>
      <c r="NQB13" s="2398"/>
      <c r="NQC13" s="2398"/>
      <c r="NQD13" s="2398"/>
      <c r="NQE13" s="2398"/>
      <c r="NQF13" s="2398"/>
      <c r="NQG13" s="2398"/>
      <c r="NQH13" s="2398"/>
      <c r="NQI13" s="2398"/>
      <c r="NQJ13" s="2398"/>
      <c r="NQK13" s="2398"/>
      <c r="NQL13" s="2398"/>
      <c r="NQM13" s="2398"/>
      <c r="NQN13" s="2398"/>
      <c r="NQO13" s="2398"/>
      <c r="NQP13" s="2398"/>
      <c r="NQQ13" s="2398"/>
      <c r="NQR13" s="2398"/>
      <c r="NQS13" s="2398"/>
      <c r="NQT13" s="2398"/>
      <c r="NQU13" s="2398"/>
      <c r="NQV13" s="2398"/>
      <c r="NQW13" s="2398"/>
      <c r="NQX13" s="2398"/>
      <c r="NQY13" s="2398"/>
      <c r="NQZ13" s="2398"/>
      <c r="NRA13" s="2398"/>
      <c r="NRB13" s="2398"/>
      <c r="NRC13" s="2398"/>
      <c r="NRD13" s="2398"/>
      <c r="NRE13" s="2398"/>
      <c r="NRF13" s="2398"/>
      <c r="NRG13" s="2398"/>
      <c r="NRH13" s="2398"/>
      <c r="NRI13" s="2398"/>
      <c r="NRJ13" s="2398"/>
      <c r="NRK13" s="2398"/>
      <c r="NRL13" s="2398"/>
      <c r="NRM13" s="2398"/>
      <c r="NRN13" s="2398"/>
      <c r="NRO13" s="2398"/>
      <c r="NRP13" s="2398"/>
      <c r="NRQ13" s="2398"/>
      <c r="NRR13" s="2398"/>
      <c r="NRS13" s="2398"/>
      <c r="NRT13" s="2398"/>
      <c r="NRU13" s="2398"/>
      <c r="NRV13" s="2398"/>
      <c r="NRW13" s="2398"/>
      <c r="NRX13" s="2398"/>
      <c r="NRY13" s="2398"/>
      <c r="NRZ13" s="2398"/>
      <c r="NSA13" s="2398"/>
      <c r="NSB13" s="2398"/>
      <c r="NSC13" s="2398"/>
      <c r="NSD13" s="2398"/>
      <c r="NSE13" s="2398"/>
      <c r="NSF13" s="2398"/>
      <c r="NSG13" s="2398"/>
      <c r="NSH13" s="2398"/>
      <c r="NSI13" s="2398"/>
      <c r="NSJ13" s="2398"/>
      <c r="NSK13" s="2398"/>
      <c r="NSL13" s="2398"/>
      <c r="NSM13" s="2398"/>
      <c r="NSN13" s="2398"/>
      <c r="NSO13" s="2398"/>
      <c r="NSP13" s="2398"/>
      <c r="NSQ13" s="2398"/>
      <c r="NSR13" s="2398"/>
      <c r="NSS13" s="2398"/>
      <c r="NST13" s="2398"/>
      <c r="NSU13" s="2398"/>
      <c r="NSV13" s="2398"/>
      <c r="NSW13" s="2398"/>
      <c r="NSX13" s="2398"/>
      <c r="NSY13" s="2398"/>
      <c r="NSZ13" s="2398"/>
      <c r="NTA13" s="2398"/>
      <c r="NTB13" s="2398"/>
      <c r="NTC13" s="2398"/>
      <c r="NTD13" s="2398"/>
      <c r="NTE13" s="2398"/>
      <c r="NTF13" s="2398"/>
      <c r="NTG13" s="2398"/>
      <c r="NTH13" s="2398"/>
      <c r="NTI13" s="2398"/>
      <c r="NTJ13" s="2398"/>
      <c r="NTK13" s="2398"/>
      <c r="NTL13" s="2398"/>
      <c r="NTM13" s="2398"/>
      <c r="NTN13" s="2398"/>
      <c r="NTO13" s="2398"/>
      <c r="NTP13" s="2398"/>
      <c r="NTQ13" s="2398"/>
      <c r="NTR13" s="2398"/>
      <c r="NTS13" s="2398"/>
      <c r="NTT13" s="2398"/>
      <c r="NTU13" s="2398"/>
      <c r="NTV13" s="2398"/>
      <c r="NTW13" s="2398"/>
      <c r="NTX13" s="2398"/>
      <c r="NTY13" s="2398"/>
      <c r="NTZ13" s="2398"/>
      <c r="NUA13" s="2398"/>
      <c r="NUB13" s="2398"/>
      <c r="NUC13" s="2398"/>
      <c r="NUD13" s="2398"/>
      <c r="NUE13" s="2398"/>
      <c r="NUF13" s="2398"/>
      <c r="NUG13" s="2398"/>
      <c r="NUH13" s="2398"/>
      <c r="NUI13" s="2398"/>
      <c r="NUJ13" s="2398"/>
      <c r="NUK13" s="2398"/>
      <c r="NUL13" s="2398"/>
      <c r="NUM13" s="2398"/>
      <c r="NUN13" s="2398"/>
      <c r="NUO13" s="2398"/>
      <c r="NUP13" s="2398"/>
      <c r="NUQ13" s="2398"/>
      <c r="NUR13" s="2398"/>
      <c r="NUS13" s="2398"/>
      <c r="NUT13" s="2398"/>
      <c r="NUU13" s="2398"/>
      <c r="NUV13" s="2398"/>
      <c r="NUW13" s="2398"/>
      <c r="NUX13" s="2398"/>
      <c r="NUY13" s="2398"/>
      <c r="NUZ13" s="2398"/>
      <c r="NVA13" s="2398"/>
      <c r="NVB13" s="2398"/>
      <c r="NVC13" s="2398"/>
      <c r="NVD13" s="2398"/>
      <c r="NVE13" s="2398"/>
      <c r="NVF13" s="2398"/>
      <c r="NVG13" s="2398"/>
      <c r="NVH13" s="2398"/>
      <c r="NVI13" s="2398"/>
      <c r="NVJ13" s="2398"/>
      <c r="NVK13" s="2398"/>
      <c r="NVL13" s="2398"/>
      <c r="NVM13" s="2398"/>
      <c r="NVN13" s="2398"/>
      <c r="NVO13" s="2398"/>
      <c r="NVP13" s="2398"/>
      <c r="NVQ13" s="2398"/>
      <c r="NVR13" s="2398"/>
      <c r="NVS13" s="2398"/>
      <c r="NVT13" s="2398"/>
      <c r="NVU13" s="2398"/>
      <c r="NVV13" s="2398"/>
      <c r="NVW13" s="2398"/>
      <c r="NVX13" s="2398"/>
      <c r="NVY13" s="2398"/>
      <c r="NVZ13" s="2398"/>
      <c r="NWA13" s="2398"/>
      <c r="NWB13" s="2398"/>
      <c r="NWC13" s="2398"/>
      <c r="NWD13" s="2398"/>
      <c r="NWE13" s="2398"/>
      <c r="NWF13" s="2398"/>
      <c r="NWG13" s="2398"/>
      <c r="NWH13" s="2398"/>
      <c r="NWI13" s="2398"/>
      <c r="NWJ13" s="2398"/>
      <c r="NWK13" s="2398"/>
      <c r="NWL13" s="2398"/>
      <c r="NWM13" s="2398"/>
      <c r="NWN13" s="2398"/>
      <c r="NWO13" s="2398"/>
      <c r="NWP13" s="2398"/>
      <c r="NWQ13" s="2398"/>
      <c r="NWR13" s="2398"/>
      <c r="NWS13" s="2398"/>
      <c r="NWT13" s="2398"/>
      <c r="NWU13" s="2398"/>
      <c r="NWV13" s="2398"/>
      <c r="NWW13" s="2398"/>
      <c r="NWX13" s="2398"/>
      <c r="NWY13" s="2398"/>
      <c r="NWZ13" s="2398"/>
      <c r="NXA13" s="2398"/>
      <c r="NXB13" s="2398"/>
      <c r="NXC13" s="2398"/>
      <c r="NXD13" s="2398"/>
      <c r="NXE13" s="2398"/>
      <c r="NXF13" s="2398"/>
      <c r="NXG13" s="2398"/>
      <c r="NXH13" s="2398"/>
      <c r="NXI13" s="2398"/>
      <c r="NXJ13" s="2398"/>
      <c r="NXK13" s="2398"/>
      <c r="NXL13" s="2398"/>
      <c r="NXM13" s="2398"/>
      <c r="NXN13" s="2398"/>
      <c r="NXO13" s="2398"/>
      <c r="NXP13" s="2398"/>
      <c r="NXQ13" s="2398"/>
      <c r="NXR13" s="2398"/>
      <c r="NXS13" s="2398"/>
      <c r="NXT13" s="2398"/>
      <c r="NXU13" s="2398"/>
      <c r="NXV13" s="2398"/>
      <c r="NXW13" s="2398"/>
      <c r="NXX13" s="2398"/>
      <c r="NXY13" s="2398"/>
      <c r="NXZ13" s="2398"/>
      <c r="NYA13" s="2398"/>
      <c r="NYB13" s="2398"/>
      <c r="NYC13" s="2398"/>
      <c r="NYD13" s="2398"/>
      <c r="NYE13" s="2398"/>
      <c r="NYF13" s="2398"/>
      <c r="NYG13" s="2398"/>
      <c r="NYH13" s="2398"/>
      <c r="NYI13" s="2398"/>
      <c r="NYJ13" s="2398"/>
      <c r="NYK13" s="2398"/>
      <c r="NYL13" s="2398"/>
      <c r="NYM13" s="2398"/>
      <c r="NYN13" s="2398"/>
      <c r="NYO13" s="2398"/>
      <c r="NYP13" s="2398"/>
      <c r="NYQ13" s="2398"/>
      <c r="NYR13" s="2398"/>
      <c r="NYS13" s="2398"/>
      <c r="NYT13" s="2398"/>
      <c r="NYU13" s="2398"/>
      <c r="NYV13" s="2398"/>
      <c r="NYW13" s="2398"/>
      <c r="NYX13" s="2398"/>
      <c r="NYY13" s="2398"/>
      <c r="NYZ13" s="2398"/>
      <c r="NZA13" s="2398"/>
      <c r="NZB13" s="2398"/>
      <c r="NZC13" s="2398"/>
      <c r="NZD13" s="2398"/>
      <c r="NZE13" s="2398"/>
      <c r="NZF13" s="2398"/>
      <c r="NZG13" s="2398"/>
      <c r="NZH13" s="2398"/>
      <c r="NZI13" s="2398"/>
      <c r="NZJ13" s="2398"/>
      <c r="NZK13" s="2398"/>
      <c r="NZL13" s="2398"/>
      <c r="NZM13" s="2398"/>
      <c r="NZN13" s="2398"/>
      <c r="NZO13" s="2398"/>
      <c r="NZP13" s="2398"/>
      <c r="NZQ13" s="2398"/>
      <c r="NZR13" s="2398"/>
      <c r="NZS13" s="2398"/>
      <c r="NZT13" s="2398"/>
      <c r="NZU13" s="2398"/>
      <c r="NZV13" s="2398"/>
      <c r="NZW13" s="2398"/>
      <c r="NZX13" s="2398"/>
      <c r="NZY13" s="2398"/>
      <c r="NZZ13" s="2398"/>
      <c r="OAA13" s="2398"/>
      <c r="OAB13" s="2398"/>
      <c r="OAC13" s="2398"/>
      <c r="OAD13" s="2398"/>
      <c r="OAE13" s="2398"/>
      <c r="OAF13" s="2398"/>
      <c r="OAG13" s="2398"/>
      <c r="OAH13" s="2398"/>
      <c r="OAI13" s="2398"/>
      <c r="OAJ13" s="2398"/>
      <c r="OAK13" s="2398"/>
      <c r="OAL13" s="2398"/>
      <c r="OAM13" s="2398"/>
      <c r="OAN13" s="2398"/>
      <c r="OAO13" s="2398"/>
      <c r="OAP13" s="2398"/>
      <c r="OAQ13" s="2398"/>
      <c r="OAR13" s="2398"/>
      <c r="OAS13" s="2398"/>
      <c r="OAT13" s="2398"/>
      <c r="OAU13" s="2398"/>
      <c r="OAV13" s="2398"/>
      <c r="OAW13" s="2398"/>
      <c r="OAX13" s="2398"/>
      <c r="OAY13" s="2398"/>
      <c r="OAZ13" s="2398"/>
      <c r="OBA13" s="2398"/>
      <c r="OBB13" s="2398"/>
      <c r="OBC13" s="2398"/>
      <c r="OBD13" s="2398"/>
      <c r="OBE13" s="2398"/>
      <c r="OBF13" s="2398"/>
      <c r="OBG13" s="2398"/>
      <c r="OBH13" s="2398"/>
      <c r="OBI13" s="2398"/>
      <c r="OBJ13" s="2398"/>
      <c r="OBK13" s="2398"/>
      <c r="OBL13" s="2398"/>
      <c r="OBM13" s="2398"/>
      <c r="OBN13" s="2398"/>
      <c r="OBO13" s="2398"/>
      <c r="OBP13" s="2398"/>
      <c r="OBQ13" s="2398"/>
      <c r="OBR13" s="2398"/>
      <c r="OBS13" s="2398"/>
      <c r="OBT13" s="2398"/>
      <c r="OBU13" s="2398"/>
      <c r="OBV13" s="2398"/>
      <c r="OBW13" s="2398"/>
      <c r="OBX13" s="2398"/>
      <c r="OBY13" s="2398"/>
      <c r="OBZ13" s="2398"/>
      <c r="OCA13" s="2398"/>
      <c r="OCB13" s="2398"/>
      <c r="OCC13" s="2398"/>
      <c r="OCD13" s="2398"/>
      <c r="OCE13" s="2398"/>
      <c r="OCF13" s="2398"/>
      <c r="OCG13" s="2398"/>
      <c r="OCH13" s="2398"/>
      <c r="OCI13" s="2398"/>
      <c r="OCJ13" s="2398"/>
      <c r="OCK13" s="2398"/>
      <c r="OCL13" s="2398"/>
      <c r="OCM13" s="2398"/>
      <c r="OCN13" s="2398"/>
      <c r="OCO13" s="2398"/>
      <c r="OCP13" s="2398"/>
      <c r="OCQ13" s="2398"/>
      <c r="OCR13" s="2398"/>
      <c r="OCS13" s="2398"/>
      <c r="OCT13" s="2398"/>
      <c r="OCU13" s="2398"/>
      <c r="OCV13" s="2398"/>
      <c r="OCW13" s="2398"/>
      <c r="OCX13" s="2398"/>
      <c r="OCY13" s="2398"/>
      <c r="OCZ13" s="2398"/>
      <c r="ODA13" s="2398"/>
      <c r="ODB13" s="2398"/>
      <c r="ODC13" s="2398"/>
      <c r="ODD13" s="2398"/>
      <c r="ODE13" s="2398"/>
      <c r="ODF13" s="2398"/>
      <c r="ODG13" s="2398"/>
      <c r="ODH13" s="2398"/>
      <c r="ODI13" s="2398"/>
      <c r="ODJ13" s="2398"/>
      <c r="ODK13" s="2398"/>
      <c r="ODL13" s="2398"/>
      <c r="ODM13" s="2398"/>
      <c r="ODN13" s="2398"/>
      <c r="ODO13" s="2398"/>
      <c r="ODP13" s="2398"/>
      <c r="ODQ13" s="2398"/>
      <c r="ODR13" s="2398"/>
      <c r="ODS13" s="2398"/>
      <c r="ODT13" s="2398"/>
      <c r="ODU13" s="2398"/>
      <c r="ODV13" s="2398"/>
      <c r="ODW13" s="2398"/>
      <c r="ODX13" s="2398"/>
      <c r="ODY13" s="2398"/>
      <c r="ODZ13" s="2398"/>
      <c r="OEA13" s="2398"/>
      <c r="OEB13" s="2398"/>
      <c r="OEC13" s="2398"/>
      <c r="OED13" s="2398"/>
      <c r="OEE13" s="2398"/>
      <c r="OEF13" s="2398"/>
      <c r="OEG13" s="2398"/>
      <c r="OEH13" s="2398"/>
      <c r="OEI13" s="2398"/>
      <c r="OEJ13" s="2398"/>
      <c r="OEK13" s="2398"/>
      <c r="OEL13" s="2398"/>
      <c r="OEM13" s="2398"/>
      <c r="OEN13" s="2398"/>
      <c r="OEO13" s="2398"/>
      <c r="OEP13" s="2398"/>
      <c r="OEQ13" s="2398"/>
      <c r="OER13" s="2398"/>
      <c r="OES13" s="2398"/>
      <c r="OET13" s="2398"/>
      <c r="OEU13" s="2398"/>
      <c r="OEV13" s="2398"/>
      <c r="OEW13" s="2398"/>
      <c r="OEX13" s="2398"/>
      <c r="OEY13" s="2398"/>
      <c r="OEZ13" s="2398"/>
      <c r="OFA13" s="2398"/>
      <c r="OFB13" s="2398"/>
      <c r="OFC13" s="2398"/>
      <c r="OFD13" s="2398"/>
      <c r="OFE13" s="2398"/>
      <c r="OFF13" s="2398"/>
      <c r="OFG13" s="2398"/>
      <c r="OFH13" s="2398"/>
      <c r="OFI13" s="2398"/>
      <c r="OFJ13" s="2398"/>
      <c r="OFK13" s="2398"/>
      <c r="OFL13" s="2398"/>
      <c r="OFM13" s="2398"/>
      <c r="OFN13" s="2398"/>
      <c r="OFO13" s="2398"/>
      <c r="OFP13" s="2398"/>
      <c r="OFQ13" s="2398"/>
      <c r="OFR13" s="2398"/>
      <c r="OFS13" s="2398"/>
      <c r="OFT13" s="2398"/>
      <c r="OFU13" s="2398"/>
      <c r="OFV13" s="2398"/>
      <c r="OFW13" s="2398"/>
      <c r="OFX13" s="2398"/>
      <c r="OFY13" s="2398"/>
      <c r="OFZ13" s="2398"/>
      <c r="OGA13" s="2398"/>
      <c r="OGB13" s="2398"/>
      <c r="OGC13" s="2398"/>
      <c r="OGD13" s="2398"/>
      <c r="OGE13" s="2398"/>
      <c r="OGF13" s="2398"/>
      <c r="OGG13" s="2398"/>
      <c r="OGH13" s="2398"/>
      <c r="OGI13" s="2398"/>
      <c r="OGJ13" s="2398"/>
      <c r="OGK13" s="2398"/>
      <c r="OGL13" s="2398"/>
      <c r="OGM13" s="2398"/>
      <c r="OGN13" s="2398"/>
      <c r="OGO13" s="2398"/>
      <c r="OGP13" s="2398"/>
      <c r="OGQ13" s="2398"/>
      <c r="OGR13" s="2398"/>
      <c r="OGS13" s="2398"/>
      <c r="OGT13" s="2398"/>
      <c r="OGU13" s="2398"/>
      <c r="OGV13" s="2398"/>
      <c r="OGW13" s="2398"/>
      <c r="OGX13" s="2398"/>
      <c r="OGY13" s="2398"/>
      <c r="OGZ13" s="2398"/>
      <c r="OHA13" s="2398"/>
      <c r="OHB13" s="2398"/>
      <c r="OHC13" s="2398"/>
      <c r="OHD13" s="2398"/>
      <c r="OHE13" s="2398"/>
      <c r="OHF13" s="2398"/>
      <c r="OHG13" s="2398"/>
      <c r="OHH13" s="2398"/>
      <c r="OHI13" s="2398"/>
      <c r="OHJ13" s="2398"/>
      <c r="OHK13" s="2398"/>
      <c r="OHL13" s="2398"/>
      <c r="OHM13" s="2398"/>
      <c r="OHN13" s="2398"/>
      <c r="OHO13" s="2398"/>
      <c r="OHP13" s="2398"/>
      <c r="OHQ13" s="2398"/>
      <c r="OHR13" s="2398"/>
      <c r="OHS13" s="2398"/>
      <c r="OHT13" s="2398"/>
      <c r="OHU13" s="2398"/>
      <c r="OHV13" s="2398"/>
      <c r="OHW13" s="2398"/>
      <c r="OHX13" s="2398"/>
      <c r="OHY13" s="2398"/>
      <c r="OHZ13" s="2398"/>
      <c r="OIA13" s="2398"/>
      <c r="OIB13" s="2398"/>
      <c r="OIC13" s="2398"/>
      <c r="OID13" s="2398"/>
      <c r="OIE13" s="2398"/>
      <c r="OIF13" s="2398"/>
      <c r="OIG13" s="2398"/>
      <c r="OIH13" s="2398"/>
      <c r="OII13" s="2398"/>
      <c r="OIJ13" s="2398"/>
      <c r="OIK13" s="2398"/>
      <c r="OIL13" s="2398"/>
      <c r="OIM13" s="2398"/>
      <c r="OIN13" s="2398"/>
      <c r="OIO13" s="2398"/>
      <c r="OIP13" s="2398"/>
      <c r="OIQ13" s="2398"/>
      <c r="OIR13" s="2398"/>
      <c r="OIS13" s="2398"/>
      <c r="OIT13" s="2398"/>
      <c r="OIU13" s="2398"/>
      <c r="OIV13" s="2398"/>
      <c r="OIW13" s="2398"/>
      <c r="OIX13" s="2398"/>
      <c r="OIY13" s="2398"/>
      <c r="OIZ13" s="2398"/>
      <c r="OJA13" s="2398"/>
      <c r="OJB13" s="2398"/>
      <c r="OJC13" s="2398"/>
      <c r="OJD13" s="2398"/>
      <c r="OJE13" s="2398"/>
      <c r="OJF13" s="2398"/>
      <c r="OJG13" s="2398"/>
      <c r="OJH13" s="2398"/>
      <c r="OJI13" s="2398"/>
      <c r="OJJ13" s="2398"/>
      <c r="OJK13" s="2398"/>
      <c r="OJL13" s="2398"/>
      <c r="OJM13" s="2398"/>
      <c r="OJN13" s="2398"/>
      <c r="OJO13" s="2398"/>
      <c r="OJP13" s="2398"/>
      <c r="OJQ13" s="2398"/>
      <c r="OJR13" s="2398"/>
      <c r="OJS13" s="2398"/>
      <c r="OJT13" s="2398"/>
      <c r="OJU13" s="2398"/>
      <c r="OJV13" s="2398"/>
      <c r="OJW13" s="2398"/>
      <c r="OJX13" s="2398"/>
      <c r="OJY13" s="2398"/>
      <c r="OJZ13" s="2398"/>
      <c r="OKA13" s="2398"/>
      <c r="OKB13" s="2398"/>
      <c r="OKC13" s="2398"/>
      <c r="OKD13" s="2398"/>
      <c r="OKE13" s="2398"/>
      <c r="OKF13" s="2398"/>
      <c r="OKG13" s="2398"/>
      <c r="OKH13" s="2398"/>
      <c r="OKI13" s="2398"/>
      <c r="OKJ13" s="2398"/>
      <c r="OKK13" s="2398"/>
      <c r="OKL13" s="2398"/>
      <c r="OKM13" s="2398"/>
      <c r="OKN13" s="2398"/>
      <c r="OKO13" s="2398"/>
      <c r="OKP13" s="2398"/>
      <c r="OKQ13" s="2398"/>
      <c r="OKR13" s="2398"/>
      <c r="OKS13" s="2398"/>
      <c r="OKT13" s="2398"/>
      <c r="OKU13" s="2398"/>
      <c r="OKV13" s="2398"/>
      <c r="OKW13" s="2398"/>
      <c r="OKX13" s="2398"/>
      <c r="OKY13" s="2398"/>
      <c r="OKZ13" s="2398"/>
      <c r="OLA13" s="2398"/>
      <c r="OLB13" s="2398"/>
      <c r="OLC13" s="2398"/>
      <c r="OLD13" s="2398"/>
      <c r="OLE13" s="2398"/>
      <c r="OLF13" s="2398"/>
      <c r="OLG13" s="2398"/>
      <c r="OLH13" s="2398"/>
      <c r="OLI13" s="2398"/>
      <c r="OLJ13" s="2398"/>
      <c r="OLK13" s="2398"/>
      <c r="OLL13" s="2398"/>
      <c r="OLM13" s="2398"/>
      <c r="OLN13" s="2398"/>
      <c r="OLO13" s="2398"/>
      <c r="OLP13" s="2398"/>
      <c r="OLQ13" s="2398"/>
      <c r="OLR13" s="2398"/>
      <c r="OLS13" s="2398"/>
      <c r="OLT13" s="2398"/>
      <c r="OLU13" s="2398"/>
      <c r="OLV13" s="2398"/>
      <c r="OLW13" s="2398"/>
      <c r="OLX13" s="2398"/>
      <c r="OLY13" s="2398"/>
      <c r="OLZ13" s="2398"/>
      <c r="OMA13" s="2398"/>
      <c r="OMB13" s="2398"/>
      <c r="OMC13" s="2398"/>
      <c r="OMD13" s="2398"/>
      <c r="OME13" s="2398"/>
      <c r="OMF13" s="2398"/>
      <c r="OMG13" s="2398"/>
      <c r="OMH13" s="2398"/>
      <c r="OMI13" s="2398"/>
      <c r="OMJ13" s="2398"/>
      <c r="OMK13" s="2398"/>
      <c r="OML13" s="2398"/>
      <c r="OMM13" s="2398"/>
      <c r="OMN13" s="2398"/>
      <c r="OMO13" s="2398"/>
      <c r="OMP13" s="2398"/>
      <c r="OMQ13" s="2398"/>
      <c r="OMR13" s="2398"/>
      <c r="OMS13" s="2398"/>
      <c r="OMT13" s="2398"/>
      <c r="OMU13" s="2398"/>
      <c r="OMV13" s="2398"/>
      <c r="OMW13" s="2398"/>
      <c r="OMX13" s="2398"/>
      <c r="OMY13" s="2398"/>
      <c r="OMZ13" s="2398"/>
      <c r="ONA13" s="2398"/>
      <c r="ONB13" s="2398"/>
      <c r="ONC13" s="2398"/>
      <c r="OND13" s="2398"/>
      <c r="ONE13" s="2398"/>
      <c r="ONF13" s="2398"/>
      <c r="ONG13" s="2398"/>
      <c r="ONH13" s="2398"/>
      <c r="ONI13" s="2398"/>
      <c r="ONJ13" s="2398"/>
      <c r="ONK13" s="2398"/>
      <c r="ONL13" s="2398"/>
      <c r="ONM13" s="2398"/>
      <c r="ONN13" s="2398"/>
      <c r="ONO13" s="2398"/>
      <c r="ONP13" s="2398"/>
      <c r="ONQ13" s="2398"/>
      <c r="ONR13" s="2398"/>
      <c r="ONS13" s="2398"/>
      <c r="ONT13" s="2398"/>
      <c r="ONU13" s="2398"/>
      <c r="ONV13" s="2398"/>
      <c r="ONW13" s="2398"/>
      <c r="ONX13" s="2398"/>
      <c r="ONY13" s="2398"/>
      <c r="ONZ13" s="2398"/>
      <c r="OOA13" s="2398"/>
      <c r="OOB13" s="2398"/>
      <c r="OOC13" s="2398"/>
      <c r="OOD13" s="2398"/>
      <c r="OOE13" s="2398"/>
      <c r="OOF13" s="2398"/>
      <c r="OOG13" s="2398"/>
      <c r="OOH13" s="2398"/>
      <c r="OOI13" s="2398"/>
      <c r="OOJ13" s="2398"/>
      <c r="OOK13" s="2398"/>
      <c r="OOL13" s="2398"/>
      <c r="OOM13" s="2398"/>
      <c r="OON13" s="2398"/>
      <c r="OOO13" s="2398"/>
      <c r="OOP13" s="2398"/>
      <c r="OOQ13" s="2398"/>
      <c r="OOR13" s="2398"/>
      <c r="OOS13" s="2398"/>
      <c r="OOT13" s="2398"/>
      <c r="OOU13" s="2398"/>
      <c r="OOV13" s="2398"/>
      <c r="OOW13" s="2398"/>
      <c r="OOX13" s="2398"/>
      <c r="OOY13" s="2398"/>
      <c r="OOZ13" s="2398"/>
      <c r="OPA13" s="2398"/>
      <c r="OPB13" s="2398"/>
      <c r="OPC13" s="2398"/>
      <c r="OPD13" s="2398"/>
      <c r="OPE13" s="2398"/>
      <c r="OPF13" s="2398"/>
      <c r="OPG13" s="2398"/>
      <c r="OPH13" s="2398"/>
      <c r="OPI13" s="2398"/>
      <c r="OPJ13" s="2398"/>
      <c r="OPK13" s="2398"/>
      <c r="OPL13" s="2398"/>
      <c r="OPM13" s="2398"/>
      <c r="OPN13" s="2398"/>
      <c r="OPO13" s="2398"/>
      <c r="OPP13" s="2398"/>
      <c r="OPQ13" s="2398"/>
      <c r="OPR13" s="2398"/>
      <c r="OPS13" s="2398"/>
      <c r="OPT13" s="2398"/>
      <c r="OPU13" s="2398"/>
      <c r="OPV13" s="2398"/>
      <c r="OPW13" s="2398"/>
      <c r="OPX13" s="2398"/>
      <c r="OPY13" s="2398"/>
      <c r="OPZ13" s="2398"/>
      <c r="OQA13" s="2398"/>
      <c r="OQB13" s="2398"/>
      <c r="OQC13" s="2398"/>
      <c r="OQD13" s="2398"/>
      <c r="OQE13" s="2398"/>
      <c r="OQF13" s="2398"/>
      <c r="OQG13" s="2398"/>
      <c r="OQH13" s="2398"/>
      <c r="OQI13" s="2398"/>
      <c r="OQJ13" s="2398"/>
      <c r="OQK13" s="2398"/>
      <c r="OQL13" s="2398"/>
      <c r="OQM13" s="2398"/>
      <c r="OQN13" s="2398"/>
      <c r="OQO13" s="2398"/>
      <c r="OQP13" s="2398"/>
      <c r="OQQ13" s="2398"/>
      <c r="OQR13" s="2398"/>
      <c r="OQS13" s="2398"/>
      <c r="OQT13" s="2398"/>
      <c r="OQU13" s="2398"/>
      <c r="OQV13" s="2398"/>
      <c r="OQW13" s="2398"/>
      <c r="OQX13" s="2398"/>
      <c r="OQY13" s="2398"/>
      <c r="OQZ13" s="2398"/>
      <c r="ORA13" s="2398"/>
      <c r="ORB13" s="2398"/>
      <c r="ORC13" s="2398"/>
      <c r="ORD13" s="2398"/>
      <c r="ORE13" s="2398"/>
      <c r="ORF13" s="2398"/>
      <c r="ORG13" s="2398"/>
      <c r="ORH13" s="2398"/>
      <c r="ORI13" s="2398"/>
      <c r="ORJ13" s="2398"/>
      <c r="ORK13" s="2398"/>
      <c r="ORL13" s="2398"/>
      <c r="ORM13" s="2398"/>
      <c r="ORN13" s="2398"/>
      <c r="ORO13" s="2398"/>
      <c r="ORP13" s="2398"/>
      <c r="ORQ13" s="2398"/>
      <c r="ORR13" s="2398"/>
      <c r="ORS13" s="2398"/>
      <c r="ORT13" s="2398"/>
      <c r="ORU13" s="2398"/>
      <c r="ORV13" s="2398"/>
      <c r="ORW13" s="2398"/>
      <c r="ORX13" s="2398"/>
      <c r="ORY13" s="2398"/>
      <c r="ORZ13" s="2398"/>
      <c r="OSA13" s="2398"/>
      <c r="OSB13" s="2398"/>
      <c r="OSC13" s="2398"/>
      <c r="OSD13" s="2398"/>
      <c r="OSE13" s="2398"/>
      <c r="OSF13" s="2398"/>
      <c r="OSG13" s="2398"/>
      <c r="OSH13" s="2398"/>
      <c r="OSI13" s="2398"/>
      <c r="OSJ13" s="2398"/>
      <c r="OSK13" s="2398"/>
      <c r="OSL13" s="2398"/>
      <c r="OSM13" s="2398"/>
      <c r="OSN13" s="2398"/>
      <c r="OSO13" s="2398"/>
      <c r="OSP13" s="2398"/>
      <c r="OSQ13" s="2398"/>
      <c r="OSR13" s="2398"/>
      <c r="OSS13" s="2398"/>
      <c r="OST13" s="2398"/>
      <c r="OSU13" s="2398"/>
      <c r="OSV13" s="2398"/>
      <c r="OSW13" s="2398"/>
      <c r="OSX13" s="2398"/>
      <c r="OSY13" s="2398"/>
      <c r="OSZ13" s="2398"/>
      <c r="OTA13" s="2398"/>
      <c r="OTB13" s="2398"/>
      <c r="OTC13" s="2398"/>
      <c r="OTD13" s="2398"/>
      <c r="OTE13" s="2398"/>
      <c r="OTF13" s="2398"/>
      <c r="OTG13" s="2398"/>
      <c r="OTH13" s="2398"/>
      <c r="OTI13" s="2398"/>
      <c r="OTJ13" s="2398"/>
      <c r="OTK13" s="2398"/>
      <c r="OTL13" s="2398"/>
      <c r="OTM13" s="2398"/>
      <c r="OTN13" s="2398"/>
      <c r="OTO13" s="2398"/>
      <c r="OTP13" s="2398"/>
      <c r="OTQ13" s="2398"/>
      <c r="OTR13" s="2398"/>
      <c r="OTS13" s="2398"/>
      <c r="OTT13" s="2398"/>
      <c r="OTU13" s="2398"/>
      <c r="OTV13" s="2398"/>
      <c r="OTW13" s="2398"/>
      <c r="OTX13" s="2398"/>
      <c r="OTY13" s="2398"/>
      <c r="OTZ13" s="2398"/>
      <c r="OUA13" s="2398"/>
      <c r="OUB13" s="2398"/>
      <c r="OUC13" s="2398"/>
      <c r="OUD13" s="2398"/>
      <c r="OUE13" s="2398"/>
      <c r="OUF13" s="2398"/>
      <c r="OUG13" s="2398"/>
      <c r="OUH13" s="2398"/>
      <c r="OUI13" s="2398"/>
      <c r="OUJ13" s="2398"/>
      <c r="OUK13" s="2398"/>
      <c r="OUL13" s="2398"/>
      <c r="OUM13" s="2398"/>
      <c r="OUN13" s="2398"/>
      <c r="OUO13" s="2398"/>
      <c r="OUP13" s="2398"/>
      <c r="OUQ13" s="2398"/>
      <c r="OUR13" s="2398"/>
      <c r="OUS13" s="2398"/>
      <c r="OUT13" s="2398"/>
      <c r="OUU13" s="2398"/>
      <c r="OUV13" s="2398"/>
      <c r="OUW13" s="2398"/>
      <c r="OUX13" s="2398"/>
      <c r="OUY13" s="2398"/>
      <c r="OUZ13" s="2398"/>
      <c r="OVA13" s="2398"/>
      <c r="OVB13" s="2398"/>
      <c r="OVC13" s="2398"/>
      <c r="OVD13" s="2398"/>
      <c r="OVE13" s="2398"/>
      <c r="OVF13" s="2398"/>
      <c r="OVG13" s="2398"/>
      <c r="OVH13" s="2398"/>
      <c r="OVI13" s="2398"/>
      <c r="OVJ13" s="2398"/>
      <c r="OVK13" s="2398"/>
      <c r="OVL13" s="2398"/>
      <c r="OVM13" s="2398"/>
      <c r="OVN13" s="2398"/>
      <c r="OVO13" s="2398"/>
      <c r="OVP13" s="2398"/>
      <c r="OVQ13" s="2398"/>
      <c r="OVR13" s="2398"/>
      <c r="OVS13" s="2398"/>
      <c r="OVT13" s="2398"/>
      <c r="OVU13" s="2398"/>
      <c r="OVV13" s="2398"/>
      <c r="OVW13" s="2398"/>
      <c r="OVX13" s="2398"/>
      <c r="OVY13" s="2398"/>
      <c r="OVZ13" s="2398"/>
      <c r="OWA13" s="2398"/>
      <c r="OWB13" s="2398"/>
      <c r="OWC13" s="2398"/>
      <c r="OWD13" s="2398"/>
      <c r="OWE13" s="2398"/>
      <c r="OWF13" s="2398"/>
      <c r="OWG13" s="2398"/>
      <c r="OWH13" s="2398"/>
      <c r="OWI13" s="2398"/>
      <c r="OWJ13" s="2398"/>
      <c r="OWK13" s="2398"/>
      <c r="OWL13" s="2398"/>
      <c r="OWM13" s="2398"/>
      <c r="OWN13" s="2398"/>
      <c r="OWO13" s="2398"/>
      <c r="OWP13" s="2398"/>
      <c r="OWQ13" s="2398"/>
      <c r="OWR13" s="2398"/>
      <c r="OWS13" s="2398"/>
      <c r="OWT13" s="2398"/>
      <c r="OWU13" s="2398"/>
      <c r="OWV13" s="2398"/>
      <c r="OWW13" s="2398"/>
      <c r="OWX13" s="2398"/>
      <c r="OWY13" s="2398"/>
      <c r="OWZ13" s="2398"/>
      <c r="OXA13" s="2398"/>
      <c r="OXB13" s="2398"/>
      <c r="OXC13" s="2398"/>
      <c r="OXD13" s="2398"/>
      <c r="OXE13" s="2398"/>
      <c r="OXF13" s="2398"/>
      <c r="OXG13" s="2398"/>
      <c r="OXH13" s="2398"/>
      <c r="OXI13" s="2398"/>
      <c r="OXJ13" s="2398"/>
      <c r="OXK13" s="2398"/>
      <c r="OXL13" s="2398"/>
      <c r="OXM13" s="2398"/>
      <c r="OXN13" s="2398"/>
      <c r="OXO13" s="2398"/>
      <c r="OXP13" s="2398"/>
      <c r="OXQ13" s="2398"/>
      <c r="OXR13" s="2398"/>
      <c r="OXS13" s="2398"/>
      <c r="OXT13" s="2398"/>
      <c r="OXU13" s="2398"/>
      <c r="OXV13" s="2398"/>
      <c r="OXW13" s="2398"/>
      <c r="OXX13" s="2398"/>
      <c r="OXY13" s="2398"/>
      <c r="OXZ13" s="2398"/>
      <c r="OYA13" s="2398"/>
      <c r="OYB13" s="2398"/>
      <c r="OYC13" s="2398"/>
      <c r="OYD13" s="2398"/>
      <c r="OYE13" s="2398"/>
      <c r="OYF13" s="2398"/>
      <c r="OYG13" s="2398"/>
      <c r="OYH13" s="2398"/>
      <c r="OYI13" s="2398"/>
      <c r="OYJ13" s="2398"/>
      <c r="OYK13" s="2398"/>
      <c r="OYL13" s="2398"/>
      <c r="OYM13" s="2398"/>
      <c r="OYN13" s="2398"/>
      <c r="OYO13" s="2398"/>
      <c r="OYP13" s="2398"/>
      <c r="OYQ13" s="2398"/>
      <c r="OYR13" s="2398"/>
      <c r="OYS13" s="2398"/>
      <c r="OYT13" s="2398"/>
      <c r="OYU13" s="2398"/>
      <c r="OYV13" s="2398"/>
      <c r="OYW13" s="2398"/>
      <c r="OYX13" s="2398"/>
      <c r="OYY13" s="2398"/>
      <c r="OYZ13" s="2398"/>
      <c r="OZA13" s="2398"/>
      <c r="OZB13" s="2398"/>
      <c r="OZC13" s="2398"/>
      <c r="OZD13" s="2398"/>
      <c r="OZE13" s="2398"/>
      <c r="OZF13" s="2398"/>
      <c r="OZG13" s="2398"/>
      <c r="OZH13" s="2398"/>
      <c r="OZI13" s="2398"/>
      <c r="OZJ13" s="2398"/>
      <c r="OZK13" s="2398"/>
      <c r="OZL13" s="2398"/>
      <c r="OZM13" s="2398"/>
      <c r="OZN13" s="2398"/>
      <c r="OZO13" s="2398"/>
      <c r="OZP13" s="2398"/>
      <c r="OZQ13" s="2398"/>
      <c r="OZR13" s="2398"/>
      <c r="OZS13" s="2398"/>
      <c r="OZT13" s="2398"/>
      <c r="OZU13" s="2398"/>
      <c r="OZV13" s="2398"/>
      <c r="OZW13" s="2398"/>
      <c r="OZX13" s="2398"/>
      <c r="OZY13" s="2398"/>
      <c r="OZZ13" s="2398"/>
      <c r="PAA13" s="2398"/>
      <c r="PAB13" s="2398"/>
      <c r="PAC13" s="2398"/>
      <c r="PAD13" s="2398"/>
      <c r="PAE13" s="2398"/>
      <c r="PAF13" s="2398"/>
      <c r="PAG13" s="2398"/>
      <c r="PAH13" s="2398"/>
      <c r="PAI13" s="2398"/>
      <c r="PAJ13" s="2398"/>
      <c r="PAK13" s="2398"/>
      <c r="PAL13" s="2398"/>
      <c r="PAM13" s="2398"/>
      <c r="PAN13" s="2398"/>
      <c r="PAO13" s="2398"/>
      <c r="PAP13" s="2398"/>
      <c r="PAQ13" s="2398"/>
      <c r="PAR13" s="2398"/>
      <c r="PAS13" s="2398"/>
      <c r="PAT13" s="2398"/>
      <c r="PAU13" s="2398"/>
      <c r="PAV13" s="2398"/>
      <c r="PAW13" s="2398"/>
      <c r="PAX13" s="2398"/>
      <c r="PAY13" s="2398"/>
      <c r="PAZ13" s="2398"/>
      <c r="PBA13" s="2398"/>
      <c r="PBB13" s="2398"/>
      <c r="PBC13" s="2398"/>
      <c r="PBD13" s="2398"/>
      <c r="PBE13" s="2398"/>
      <c r="PBF13" s="2398"/>
      <c r="PBG13" s="2398"/>
      <c r="PBH13" s="2398"/>
      <c r="PBI13" s="2398"/>
      <c r="PBJ13" s="2398"/>
      <c r="PBK13" s="2398"/>
      <c r="PBL13" s="2398"/>
      <c r="PBM13" s="2398"/>
      <c r="PBN13" s="2398"/>
      <c r="PBO13" s="2398"/>
      <c r="PBP13" s="2398"/>
      <c r="PBQ13" s="2398"/>
      <c r="PBR13" s="2398"/>
      <c r="PBS13" s="2398"/>
      <c r="PBT13" s="2398"/>
      <c r="PBU13" s="2398"/>
      <c r="PBV13" s="2398"/>
      <c r="PBW13" s="2398"/>
      <c r="PBX13" s="2398"/>
      <c r="PBY13" s="2398"/>
      <c r="PBZ13" s="2398"/>
      <c r="PCA13" s="2398"/>
      <c r="PCB13" s="2398"/>
      <c r="PCC13" s="2398"/>
      <c r="PCD13" s="2398"/>
      <c r="PCE13" s="2398"/>
      <c r="PCF13" s="2398"/>
      <c r="PCG13" s="2398"/>
      <c r="PCH13" s="2398"/>
      <c r="PCI13" s="2398"/>
      <c r="PCJ13" s="2398"/>
      <c r="PCK13" s="2398"/>
      <c r="PCL13" s="2398"/>
      <c r="PCM13" s="2398"/>
      <c r="PCN13" s="2398"/>
      <c r="PCO13" s="2398"/>
      <c r="PCP13" s="2398"/>
      <c r="PCQ13" s="2398"/>
      <c r="PCR13" s="2398"/>
      <c r="PCS13" s="2398"/>
      <c r="PCT13" s="2398"/>
      <c r="PCU13" s="2398"/>
      <c r="PCV13" s="2398"/>
      <c r="PCW13" s="2398"/>
      <c r="PCX13" s="2398"/>
      <c r="PCY13" s="2398"/>
      <c r="PCZ13" s="2398"/>
      <c r="PDA13" s="2398"/>
      <c r="PDB13" s="2398"/>
      <c r="PDC13" s="2398"/>
      <c r="PDD13" s="2398"/>
      <c r="PDE13" s="2398"/>
      <c r="PDF13" s="2398"/>
      <c r="PDG13" s="2398"/>
      <c r="PDH13" s="2398"/>
      <c r="PDI13" s="2398"/>
      <c r="PDJ13" s="2398"/>
      <c r="PDK13" s="2398"/>
      <c r="PDL13" s="2398"/>
      <c r="PDM13" s="2398"/>
      <c r="PDN13" s="2398"/>
      <c r="PDO13" s="2398"/>
      <c r="PDP13" s="2398"/>
      <c r="PDQ13" s="2398"/>
      <c r="PDR13" s="2398"/>
      <c r="PDS13" s="2398"/>
      <c r="PDT13" s="2398"/>
      <c r="PDU13" s="2398"/>
      <c r="PDV13" s="2398"/>
      <c r="PDW13" s="2398"/>
      <c r="PDX13" s="2398"/>
      <c r="PDY13" s="2398"/>
      <c r="PDZ13" s="2398"/>
      <c r="PEA13" s="2398"/>
      <c r="PEB13" s="2398"/>
      <c r="PEC13" s="2398"/>
      <c r="PED13" s="2398"/>
      <c r="PEE13" s="2398"/>
      <c r="PEF13" s="2398"/>
      <c r="PEG13" s="2398"/>
      <c r="PEH13" s="2398"/>
      <c r="PEI13" s="2398"/>
      <c r="PEJ13" s="2398"/>
      <c r="PEK13" s="2398"/>
      <c r="PEL13" s="2398"/>
      <c r="PEM13" s="2398"/>
      <c r="PEN13" s="2398"/>
      <c r="PEO13" s="2398"/>
      <c r="PEP13" s="2398"/>
      <c r="PEQ13" s="2398"/>
      <c r="PER13" s="2398"/>
      <c r="PES13" s="2398"/>
      <c r="PET13" s="2398"/>
      <c r="PEU13" s="2398"/>
      <c r="PEV13" s="2398"/>
      <c r="PEW13" s="2398"/>
      <c r="PEX13" s="2398"/>
      <c r="PEY13" s="2398"/>
      <c r="PEZ13" s="2398"/>
      <c r="PFA13" s="2398"/>
      <c r="PFB13" s="2398"/>
      <c r="PFC13" s="2398"/>
      <c r="PFD13" s="2398"/>
      <c r="PFE13" s="2398"/>
      <c r="PFF13" s="2398"/>
      <c r="PFG13" s="2398"/>
      <c r="PFH13" s="2398"/>
      <c r="PFI13" s="2398"/>
      <c r="PFJ13" s="2398"/>
      <c r="PFK13" s="2398"/>
      <c r="PFL13" s="2398"/>
      <c r="PFM13" s="2398"/>
      <c r="PFN13" s="2398"/>
      <c r="PFO13" s="2398"/>
      <c r="PFP13" s="2398"/>
      <c r="PFQ13" s="2398"/>
      <c r="PFR13" s="2398"/>
      <c r="PFS13" s="2398"/>
      <c r="PFT13" s="2398"/>
      <c r="PFU13" s="2398"/>
      <c r="PFV13" s="2398"/>
      <c r="PFW13" s="2398"/>
      <c r="PFX13" s="2398"/>
      <c r="PFY13" s="2398"/>
      <c r="PFZ13" s="2398"/>
      <c r="PGA13" s="2398"/>
      <c r="PGB13" s="2398"/>
      <c r="PGC13" s="2398"/>
      <c r="PGD13" s="2398"/>
      <c r="PGE13" s="2398"/>
      <c r="PGF13" s="2398"/>
      <c r="PGG13" s="2398"/>
      <c r="PGH13" s="2398"/>
      <c r="PGI13" s="2398"/>
      <c r="PGJ13" s="2398"/>
      <c r="PGK13" s="2398"/>
      <c r="PGL13" s="2398"/>
      <c r="PGM13" s="2398"/>
      <c r="PGN13" s="2398"/>
      <c r="PGO13" s="2398"/>
      <c r="PGP13" s="2398"/>
      <c r="PGQ13" s="2398"/>
      <c r="PGR13" s="2398"/>
      <c r="PGS13" s="2398"/>
      <c r="PGT13" s="2398"/>
      <c r="PGU13" s="2398"/>
      <c r="PGV13" s="2398"/>
      <c r="PGW13" s="2398"/>
      <c r="PGX13" s="2398"/>
      <c r="PGY13" s="2398"/>
      <c r="PGZ13" s="2398"/>
      <c r="PHA13" s="2398"/>
      <c r="PHB13" s="2398"/>
      <c r="PHC13" s="2398"/>
      <c r="PHD13" s="2398"/>
      <c r="PHE13" s="2398"/>
      <c r="PHF13" s="2398"/>
      <c r="PHG13" s="2398"/>
      <c r="PHH13" s="2398"/>
      <c r="PHI13" s="2398"/>
      <c r="PHJ13" s="2398"/>
      <c r="PHK13" s="2398"/>
      <c r="PHL13" s="2398"/>
      <c r="PHM13" s="2398"/>
      <c r="PHN13" s="2398"/>
      <c r="PHO13" s="2398"/>
      <c r="PHP13" s="2398"/>
      <c r="PHQ13" s="2398"/>
      <c r="PHR13" s="2398"/>
      <c r="PHS13" s="2398"/>
      <c r="PHT13" s="2398"/>
      <c r="PHU13" s="2398"/>
      <c r="PHV13" s="2398"/>
      <c r="PHW13" s="2398"/>
      <c r="PHX13" s="2398"/>
      <c r="PHY13" s="2398"/>
      <c r="PHZ13" s="2398"/>
      <c r="PIA13" s="2398"/>
      <c r="PIB13" s="2398"/>
      <c r="PIC13" s="2398"/>
      <c r="PID13" s="2398"/>
      <c r="PIE13" s="2398"/>
      <c r="PIF13" s="2398"/>
      <c r="PIG13" s="2398"/>
      <c r="PIH13" s="2398"/>
      <c r="PII13" s="2398"/>
      <c r="PIJ13" s="2398"/>
      <c r="PIK13" s="2398"/>
      <c r="PIL13" s="2398"/>
      <c r="PIM13" s="2398"/>
      <c r="PIN13" s="2398"/>
      <c r="PIO13" s="2398"/>
      <c r="PIP13" s="2398"/>
      <c r="PIQ13" s="2398"/>
      <c r="PIR13" s="2398"/>
      <c r="PIS13" s="2398"/>
      <c r="PIT13" s="2398"/>
      <c r="PIU13" s="2398"/>
      <c r="PIV13" s="2398"/>
      <c r="PIW13" s="2398"/>
      <c r="PIX13" s="2398"/>
      <c r="PIY13" s="2398"/>
      <c r="PIZ13" s="2398"/>
      <c r="PJA13" s="2398"/>
      <c r="PJB13" s="2398"/>
      <c r="PJC13" s="2398"/>
      <c r="PJD13" s="2398"/>
      <c r="PJE13" s="2398"/>
      <c r="PJF13" s="2398"/>
      <c r="PJG13" s="2398"/>
      <c r="PJH13" s="2398"/>
      <c r="PJI13" s="2398"/>
      <c r="PJJ13" s="2398"/>
      <c r="PJK13" s="2398"/>
      <c r="PJL13" s="2398"/>
      <c r="PJM13" s="2398"/>
      <c r="PJN13" s="2398"/>
      <c r="PJO13" s="2398"/>
      <c r="PJP13" s="2398"/>
      <c r="PJQ13" s="2398"/>
      <c r="PJR13" s="2398"/>
      <c r="PJS13" s="2398"/>
      <c r="PJT13" s="2398"/>
      <c r="PJU13" s="2398"/>
      <c r="PJV13" s="2398"/>
      <c r="PJW13" s="2398"/>
      <c r="PJX13" s="2398"/>
      <c r="PJY13" s="2398"/>
      <c r="PJZ13" s="2398"/>
      <c r="PKA13" s="2398"/>
      <c r="PKB13" s="2398"/>
      <c r="PKC13" s="2398"/>
      <c r="PKD13" s="2398"/>
      <c r="PKE13" s="2398"/>
      <c r="PKF13" s="2398"/>
      <c r="PKG13" s="2398"/>
      <c r="PKH13" s="2398"/>
      <c r="PKI13" s="2398"/>
      <c r="PKJ13" s="2398"/>
      <c r="PKK13" s="2398"/>
      <c r="PKL13" s="2398"/>
      <c r="PKM13" s="2398"/>
      <c r="PKN13" s="2398"/>
      <c r="PKO13" s="2398"/>
      <c r="PKP13" s="2398"/>
      <c r="PKQ13" s="2398"/>
      <c r="PKR13" s="2398"/>
      <c r="PKS13" s="2398"/>
      <c r="PKT13" s="2398"/>
      <c r="PKU13" s="2398"/>
      <c r="PKV13" s="2398"/>
      <c r="PKW13" s="2398"/>
      <c r="PKX13" s="2398"/>
      <c r="PKY13" s="2398"/>
      <c r="PKZ13" s="2398"/>
      <c r="PLA13" s="2398"/>
      <c r="PLB13" s="2398"/>
      <c r="PLC13" s="2398"/>
      <c r="PLD13" s="2398"/>
      <c r="PLE13" s="2398"/>
      <c r="PLF13" s="2398"/>
      <c r="PLG13" s="2398"/>
      <c r="PLH13" s="2398"/>
      <c r="PLI13" s="2398"/>
      <c r="PLJ13" s="2398"/>
      <c r="PLK13" s="2398"/>
      <c r="PLL13" s="2398"/>
      <c r="PLM13" s="2398"/>
      <c r="PLN13" s="2398"/>
      <c r="PLO13" s="2398"/>
      <c r="PLP13" s="2398"/>
      <c r="PLQ13" s="2398"/>
      <c r="PLR13" s="2398"/>
      <c r="PLS13" s="2398"/>
      <c r="PLT13" s="2398"/>
      <c r="PLU13" s="2398"/>
      <c r="PLV13" s="2398"/>
      <c r="PLW13" s="2398"/>
      <c r="PLX13" s="2398"/>
      <c r="PLY13" s="2398"/>
      <c r="PLZ13" s="2398"/>
      <c r="PMA13" s="2398"/>
      <c r="PMB13" s="2398"/>
      <c r="PMC13" s="2398"/>
      <c r="PMD13" s="2398"/>
      <c r="PME13" s="2398"/>
      <c r="PMF13" s="2398"/>
      <c r="PMG13" s="2398"/>
      <c r="PMH13" s="2398"/>
      <c r="PMI13" s="2398"/>
      <c r="PMJ13" s="2398"/>
      <c r="PMK13" s="2398"/>
      <c r="PML13" s="2398"/>
      <c r="PMM13" s="2398"/>
      <c r="PMN13" s="2398"/>
      <c r="PMO13" s="2398"/>
      <c r="PMP13" s="2398"/>
      <c r="PMQ13" s="2398"/>
      <c r="PMR13" s="2398"/>
      <c r="PMS13" s="2398"/>
      <c r="PMT13" s="2398"/>
      <c r="PMU13" s="2398"/>
      <c r="PMV13" s="2398"/>
      <c r="PMW13" s="2398"/>
      <c r="PMX13" s="2398"/>
      <c r="PMY13" s="2398"/>
      <c r="PMZ13" s="2398"/>
      <c r="PNA13" s="2398"/>
      <c r="PNB13" s="2398"/>
      <c r="PNC13" s="2398"/>
      <c r="PND13" s="2398"/>
      <c r="PNE13" s="2398"/>
      <c r="PNF13" s="2398"/>
      <c r="PNG13" s="2398"/>
      <c r="PNH13" s="2398"/>
      <c r="PNI13" s="2398"/>
      <c r="PNJ13" s="2398"/>
      <c r="PNK13" s="2398"/>
      <c r="PNL13" s="2398"/>
      <c r="PNM13" s="2398"/>
      <c r="PNN13" s="2398"/>
      <c r="PNO13" s="2398"/>
      <c r="PNP13" s="2398"/>
      <c r="PNQ13" s="2398"/>
      <c r="PNR13" s="2398"/>
      <c r="PNS13" s="2398"/>
      <c r="PNT13" s="2398"/>
      <c r="PNU13" s="2398"/>
      <c r="PNV13" s="2398"/>
      <c r="PNW13" s="2398"/>
      <c r="PNX13" s="2398"/>
      <c r="PNY13" s="2398"/>
      <c r="PNZ13" s="2398"/>
      <c r="POA13" s="2398"/>
      <c r="POB13" s="2398"/>
      <c r="POC13" s="2398"/>
      <c r="POD13" s="2398"/>
      <c r="POE13" s="2398"/>
      <c r="POF13" s="2398"/>
      <c r="POG13" s="2398"/>
      <c r="POH13" s="2398"/>
      <c r="POI13" s="2398"/>
      <c r="POJ13" s="2398"/>
      <c r="POK13" s="2398"/>
      <c r="POL13" s="2398"/>
      <c r="POM13" s="2398"/>
      <c r="PON13" s="2398"/>
      <c r="POO13" s="2398"/>
      <c r="POP13" s="2398"/>
      <c r="POQ13" s="2398"/>
      <c r="POR13" s="2398"/>
      <c r="POS13" s="2398"/>
      <c r="POT13" s="2398"/>
      <c r="POU13" s="2398"/>
      <c r="POV13" s="2398"/>
      <c r="POW13" s="2398"/>
      <c r="POX13" s="2398"/>
      <c r="POY13" s="2398"/>
      <c r="POZ13" s="2398"/>
      <c r="PPA13" s="2398"/>
      <c r="PPB13" s="2398"/>
      <c r="PPC13" s="2398"/>
      <c r="PPD13" s="2398"/>
      <c r="PPE13" s="2398"/>
      <c r="PPF13" s="2398"/>
      <c r="PPG13" s="2398"/>
      <c r="PPH13" s="2398"/>
      <c r="PPI13" s="2398"/>
      <c r="PPJ13" s="2398"/>
      <c r="PPK13" s="2398"/>
      <c r="PPL13" s="2398"/>
      <c r="PPM13" s="2398"/>
      <c r="PPN13" s="2398"/>
      <c r="PPO13" s="2398"/>
      <c r="PPP13" s="2398"/>
      <c r="PPQ13" s="2398"/>
      <c r="PPR13" s="2398"/>
      <c r="PPS13" s="2398"/>
      <c r="PPT13" s="2398"/>
      <c r="PPU13" s="2398"/>
      <c r="PPV13" s="2398"/>
      <c r="PPW13" s="2398"/>
      <c r="PPX13" s="2398"/>
      <c r="PPY13" s="2398"/>
      <c r="PPZ13" s="2398"/>
      <c r="PQA13" s="2398"/>
      <c r="PQB13" s="2398"/>
      <c r="PQC13" s="2398"/>
      <c r="PQD13" s="2398"/>
      <c r="PQE13" s="2398"/>
      <c r="PQF13" s="2398"/>
      <c r="PQG13" s="2398"/>
      <c r="PQH13" s="2398"/>
      <c r="PQI13" s="2398"/>
      <c r="PQJ13" s="2398"/>
      <c r="PQK13" s="2398"/>
      <c r="PQL13" s="2398"/>
      <c r="PQM13" s="2398"/>
      <c r="PQN13" s="2398"/>
      <c r="PQO13" s="2398"/>
      <c r="PQP13" s="2398"/>
      <c r="PQQ13" s="2398"/>
      <c r="PQR13" s="2398"/>
      <c r="PQS13" s="2398"/>
      <c r="PQT13" s="2398"/>
      <c r="PQU13" s="2398"/>
      <c r="PQV13" s="2398"/>
      <c r="PQW13" s="2398"/>
      <c r="PQX13" s="2398"/>
      <c r="PQY13" s="2398"/>
      <c r="PQZ13" s="2398"/>
      <c r="PRA13" s="2398"/>
      <c r="PRB13" s="2398"/>
      <c r="PRC13" s="2398"/>
      <c r="PRD13" s="2398"/>
      <c r="PRE13" s="2398"/>
      <c r="PRF13" s="2398"/>
      <c r="PRG13" s="2398"/>
      <c r="PRH13" s="2398"/>
      <c r="PRI13" s="2398"/>
      <c r="PRJ13" s="2398"/>
      <c r="PRK13" s="2398"/>
      <c r="PRL13" s="2398"/>
      <c r="PRM13" s="2398"/>
      <c r="PRN13" s="2398"/>
      <c r="PRO13" s="2398"/>
      <c r="PRP13" s="2398"/>
      <c r="PRQ13" s="2398"/>
      <c r="PRR13" s="2398"/>
      <c r="PRS13" s="2398"/>
      <c r="PRT13" s="2398"/>
      <c r="PRU13" s="2398"/>
      <c r="PRV13" s="2398"/>
      <c r="PRW13" s="2398"/>
      <c r="PRX13" s="2398"/>
      <c r="PRY13" s="2398"/>
      <c r="PRZ13" s="2398"/>
      <c r="PSA13" s="2398"/>
      <c r="PSB13" s="2398"/>
      <c r="PSC13" s="2398"/>
      <c r="PSD13" s="2398"/>
      <c r="PSE13" s="2398"/>
      <c r="PSF13" s="2398"/>
      <c r="PSG13" s="2398"/>
      <c r="PSH13" s="2398"/>
      <c r="PSI13" s="2398"/>
      <c r="PSJ13" s="2398"/>
      <c r="PSK13" s="2398"/>
      <c r="PSL13" s="2398"/>
      <c r="PSM13" s="2398"/>
      <c r="PSN13" s="2398"/>
      <c r="PSO13" s="2398"/>
      <c r="PSP13" s="2398"/>
      <c r="PSQ13" s="2398"/>
      <c r="PSR13" s="2398"/>
      <c r="PSS13" s="2398"/>
      <c r="PST13" s="2398"/>
      <c r="PSU13" s="2398"/>
      <c r="PSV13" s="2398"/>
      <c r="PSW13" s="2398"/>
      <c r="PSX13" s="2398"/>
      <c r="PSY13" s="2398"/>
      <c r="PSZ13" s="2398"/>
      <c r="PTA13" s="2398"/>
      <c r="PTB13" s="2398"/>
      <c r="PTC13" s="2398"/>
      <c r="PTD13" s="2398"/>
      <c r="PTE13" s="2398"/>
      <c r="PTF13" s="2398"/>
      <c r="PTG13" s="2398"/>
      <c r="PTH13" s="2398"/>
      <c r="PTI13" s="2398"/>
      <c r="PTJ13" s="2398"/>
      <c r="PTK13" s="2398"/>
      <c r="PTL13" s="2398"/>
      <c r="PTM13" s="2398"/>
      <c r="PTN13" s="2398"/>
      <c r="PTO13" s="2398"/>
      <c r="PTP13" s="2398"/>
      <c r="PTQ13" s="2398"/>
      <c r="PTR13" s="2398"/>
      <c r="PTS13" s="2398"/>
      <c r="PTT13" s="2398"/>
      <c r="PTU13" s="2398"/>
      <c r="PTV13" s="2398"/>
      <c r="PTW13" s="2398"/>
      <c r="PTX13" s="2398"/>
      <c r="PTY13" s="2398"/>
      <c r="PTZ13" s="2398"/>
      <c r="PUA13" s="2398"/>
      <c r="PUB13" s="2398"/>
      <c r="PUC13" s="2398"/>
      <c r="PUD13" s="2398"/>
      <c r="PUE13" s="2398"/>
      <c r="PUF13" s="2398"/>
      <c r="PUG13" s="2398"/>
      <c r="PUH13" s="2398"/>
      <c r="PUI13" s="2398"/>
      <c r="PUJ13" s="2398"/>
      <c r="PUK13" s="2398"/>
      <c r="PUL13" s="2398"/>
      <c r="PUM13" s="2398"/>
      <c r="PUN13" s="2398"/>
      <c r="PUO13" s="2398"/>
      <c r="PUP13" s="2398"/>
      <c r="PUQ13" s="2398"/>
      <c r="PUR13" s="2398"/>
      <c r="PUS13" s="2398"/>
      <c r="PUT13" s="2398"/>
      <c r="PUU13" s="2398"/>
      <c r="PUV13" s="2398"/>
      <c r="PUW13" s="2398"/>
      <c r="PUX13" s="2398"/>
      <c r="PUY13" s="2398"/>
      <c r="PUZ13" s="2398"/>
      <c r="PVA13" s="2398"/>
      <c r="PVB13" s="2398"/>
      <c r="PVC13" s="2398"/>
      <c r="PVD13" s="2398"/>
      <c r="PVE13" s="2398"/>
      <c r="PVF13" s="2398"/>
      <c r="PVG13" s="2398"/>
      <c r="PVH13" s="2398"/>
      <c r="PVI13" s="2398"/>
      <c r="PVJ13" s="2398"/>
      <c r="PVK13" s="2398"/>
      <c r="PVL13" s="2398"/>
      <c r="PVM13" s="2398"/>
      <c r="PVN13" s="2398"/>
      <c r="PVO13" s="2398"/>
      <c r="PVP13" s="2398"/>
      <c r="PVQ13" s="2398"/>
      <c r="PVR13" s="2398"/>
      <c r="PVS13" s="2398"/>
      <c r="PVT13" s="2398"/>
      <c r="PVU13" s="2398"/>
      <c r="PVV13" s="2398"/>
      <c r="PVW13" s="2398"/>
      <c r="PVX13" s="2398"/>
      <c r="PVY13" s="2398"/>
      <c r="PVZ13" s="2398"/>
      <c r="PWA13" s="2398"/>
      <c r="PWB13" s="2398"/>
      <c r="PWC13" s="2398"/>
      <c r="PWD13" s="2398"/>
      <c r="PWE13" s="2398"/>
      <c r="PWF13" s="2398"/>
      <c r="PWG13" s="2398"/>
      <c r="PWH13" s="2398"/>
      <c r="PWI13" s="2398"/>
      <c r="PWJ13" s="2398"/>
      <c r="PWK13" s="2398"/>
      <c r="PWL13" s="2398"/>
      <c r="PWM13" s="2398"/>
      <c r="PWN13" s="2398"/>
      <c r="PWO13" s="2398"/>
      <c r="PWP13" s="2398"/>
      <c r="PWQ13" s="2398"/>
      <c r="PWR13" s="2398"/>
      <c r="PWS13" s="2398"/>
      <c r="PWT13" s="2398"/>
      <c r="PWU13" s="2398"/>
      <c r="PWV13" s="2398"/>
      <c r="PWW13" s="2398"/>
      <c r="PWX13" s="2398"/>
      <c r="PWY13" s="2398"/>
      <c r="PWZ13" s="2398"/>
      <c r="PXA13" s="2398"/>
      <c r="PXB13" s="2398"/>
      <c r="PXC13" s="2398"/>
      <c r="PXD13" s="2398"/>
      <c r="PXE13" s="2398"/>
      <c r="PXF13" s="2398"/>
      <c r="PXG13" s="2398"/>
      <c r="PXH13" s="2398"/>
      <c r="PXI13" s="2398"/>
      <c r="PXJ13" s="2398"/>
      <c r="PXK13" s="2398"/>
      <c r="PXL13" s="2398"/>
      <c r="PXM13" s="2398"/>
      <c r="PXN13" s="2398"/>
      <c r="PXO13" s="2398"/>
      <c r="PXP13" s="2398"/>
      <c r="PXQ13" s="2398"/>
      <c r="PXR13" s="2398"/>
      <c r="PXS13" s="2398"/>
      <c r="PXT13" s="2398"/>
      <c r="PXU13" s="2398"/>
      <c r="PXV13" s="2398"/>
      <c r="PXW13" s="2398"/>
      <c r="PXX13" s="2398"/>
      <c r="PXY13" s="2398"/>
      <c r="PXZ13" s="2398"/>
      <c r="PYA13" s="2398"/>
      <c r="PYB13" s="2398"/>
      <c r="PYC13" s="2398"/>
      <c r="PYD13" s="2398"/>
      <c r="PYE13" s="2398"/>
      <c r="PYF13" s="2398"/>
      <c r="PYG13" s="2398"/>
      <c r="PYH13" s="2398"/>
      <c r="PYI13" s="2398"/>
      <c r="PYJ13" s="2398"/>
      <c r="PYK13" s="2398"/>
      <c r="PYL13" s="2398"/>
      <c r="PYM13" s="2398"/>
      <c r="PYN13" s="2398"/>
      <c r="PYO13" s="2398"/>
      <c r="PYP13" s="2398"/>
      <c r="PYQ13" s="2398"/>
      <c r="PYR13" s="2398"/>
      <c r="PYS13" s="2398"/>
      <c r="PYT13" s="2398"/>
      <c r="PYU13" s="2398"/>
      <c r="PYV13" s="2398"/>
      <c r="PYW13" s="2398"/>
      <c r="PYX13" s="2398"/>
      <c r="PYY13" s="2398"/>
      <c r="PYZ13" s="2398"/>
      <c r="PZA13" s="2398"/>
      <c r="PZB13" s="2398"/>
      <c r="PZC13" s="2398"/>
      <c r="PZD13" s="2398"/>
      <c r="PZE13" s="2398"/>
      <c r="PZF13" s="2398"/>
      <c r="PZG13" s="2398"/>
      <c r="PZH13" s="2398"/>
      <c r="PZI13" s="2398"/>
      <c r="PZJ13" s="2398"/>
      <c r="PZK13" s="2398"/>
      <c r="PZL13" s="2398"/>
      <c r="PZM13" s="2398"/>
      <c r="PZN13" s="2398"/>
      <c r="PZO13" s="2398"/>
      <c r="PZP13" s="2398"/>
      <c r="PZQ13" s="2398"/>
      <c r="PZR13" s="2398"/>
      <c r="PZS13" s="2398"/>
      <c r="PZT13" s="2398"/>
      <c r="PZU13" s="2398"/>
      <c r="PZV13" s="2398"/>
      <c r="PZW13" s="2398"/>
      <c r="PZX13" s="2398"/>
      <c r="PZY13" s="2398"/>
      <c r="PZZ13" s="2398"/>
      <c r="QAA13" s="2398"/>
      <c r="QAB13" s="2398"/>
      <c r="QAC13" s="2398"/>
      <c r="QAD13" s="2398"/>
      <c r="QAE13" s="2398"/>
      <c r="QAF13" s="2398"/>
      <c r="QAG13" s="2398"/>
      <c r="QAH13" s="2398"/>
      <c r="QAI13" s="2398"/>
      <c r="QAJ13" s="2398"/>
      <c r="QAK13" s="2398"/>
      <c r="QAL13" s="2398"/>
      <c r="QAM13" s="2398"/>
      <c r="QAN13" s="2398"/>
      <c r="QAO13" s="2398"/>
      <c r="QAP13" s="2398"/>
      <c r="QAQ13" s="2398"/>
      <c r="QAR13" s="2398"/>
      <c r="QAS13" s="2398"/>
      <c r="QAT13" s="2398"/>
      <c r="QAU13" s="2398"/>
      <c r="QAV13" s="2398"/>
      <c r="QAW13" s="2398"/>
      <c r="QAX13" s="2398"/>
      <c r="QAY13" s="2398"/>
      <c r="QAZ13" s="2398"/>
      <c r="QBA13" s="2398"/>
      <c r="QBB13" s="2398"/>
      <c r="QBC13" s="2398"/>
      <c r="QBD13" s="2398"/>
      <c r="QBE13" s="2398"/>
      <c r="QBF13" s="2398"/>
      <c r="QBG13" s="2398"/>
      <c r="QBH13" s="2398"/>
      <c r="QBI13" s="2398"/>
      <c r="QBJ13" s="2398"/>
      <c r="QBK13" s="2398"/>
      <c r="QBL13" s="2398"/>
      <c r="QBM13" s="2398"/>
      <c r="QBN13" s="2398"/>
      <c r="QBO13" s="2398"/>
      <c r="QBP13" s="2398"/>
      <c r="QBQ13" s="2398"/>
      <c r="QBR13" s="2398"/>
      <c r="QBS13" s="2398"/>
      <c r="QBT13" s="2398"/>
      <c r="QBU13" s="2398"/>
      <c r="QBV13" s="2398"/>
      <c r="QBW13" s="2398"/>
      <c r="QBX13" s="2398"/>
      <c r="QBY13" s="2398"/>
      <c r="QBZ13" s="2398"/>
      <c r="QCA13" s="2398"/>
      <c r="QCB13" s="2398"/>
      <c r="QCC13" s="2398"/>
      <c r="QCD13" s="2398"/>
      <c r="QCE13" s="2398"/>
      <c r="QCF13" s="2398"/>
      <c r="QCG13" s="2398"/>
      <c r="QCH13" s="2398"/>
      <c r="QCI13" s="2398"/>
      <c r="QCJ13" s="2398"/>
      <c r="QCK13" s="2398"/>
      <c r="QCL13" s="2398"/>
      <c r="QCM13" s="2398"/>
      <c r="QCN13" s="2398"/>
      <c r="QCO13" s="2398"/>
      <c r="QCP13" s="2398"/>
      <c r="QCQ13" s="2398"/>
      <c r="QCR13" s="2398"/>
      <c r="QCS13" s="2398"/>
      <c r="QCT13" s="2398"/>
      <c r="QCU13" s="2398"/>
      <c r="QCV13" s="2398"/>
      <c r="QCW13" s="2398"/>
      <c r="QCX13" s="2398"/>
      <c r="QCY13" s="2398"/>
      <c r="QCZ13" s="2398"/>
      <c r="QDA13" s="2398"/>
      <c r="QDB13" s="2398"/>
      <c r="QDC13" s="2398"/>
      <c r="QDD13" s="2398"/>
      <c r="QDE13" s="2398"/>
      <c r="QDF13" s="2398"/>
      <c r="QDG13" s="2398"/>
      <c r="QDH13" s="2398"/>
      <c r="QDI13" s="2398"/>
      <c r="QDJ13" s="2398"/>
      <c r="QDK13" s="2398"/>
      <c r="QDL13" s="2398"/>
      <c r="QDM13" s="2398"/>
      <c r="QDN13" s="2398"/>
      <c r="QDO13" s="2398"/>
      <c r="QDP13" s="2398"/>
      <c r="QDQ13" s="2398"/>
      <c r="QDR13" s="2398"/>
      <c r="QDS13" s="2398"/>
      <c r="QDT13" s="2398"/>
      <c r="QDU13" s="2398"/>
      <c r="QDV13" s="2398"/>
      <c r="QDW13" s="2398"/>
      <c r="QDX13" s="2398"/>
      <c r="QDY13" s="2398"/>
      <c r="QDZ13" s="2398"/>
      <c r="QEA13" s="2398"/>
      <c r="QEB13" s="2398"/>
      <c r="QEC13" s="2398"/>
      <c r="QED13" s="2398"/>
      <c r="QEE13" s="2398"/>
      <c r="QEF13" s="2398"/>
      <c r="QEG13" s="2398"/>
      <c r="QEH13" s="2398"/>
      <c r="QEI13" s="2398"/>
      <c r="QEJ13" s="2398"/>
      <c r="QEK13" s="2398"/>
      <c r="QEL13" s="2398"/>
      <c r="QEM13" s="2398"/>
      <c r="QEN13" s="2398"/>
      <c r="QEO13" s="2398"/>
      <c r="QEP13" s="2398"/>
      <c r="QEQ13" s="2398"/>
      <c r="QER13" s="2398"/>
      <c r="QES13" s="2398"/>
      <c r="QET13" s="2398"/>
      <c r="QEU13" s="2398"/>
      <c r="QEV13" s="2398"/>
      <c r="QEW13" s="2398"/>
      <c r="QEX13" s="2398"/>
      <c r="QEY13" s="2398"/>
      <c r="QEZ13" s="2398"/>
      <c r="QFA13" s="2398"/>
      <c r="QFB13" s="2398"/>
      <c r="QFC13" s="2398"/>
      <c r="QFD13" s="2398"/>
      <c r="QFE13" s="2398"/>
      <c r="QFF13" s="2398"/>
      <c r="QFG13" s="2398"/>
      <c r="QFH13" s="2398"/>
      <c r="QFI13" s="2398"/>
      <c r="QFJ13" s="2398"/>
      <c r="QFK13" s="2398"/>
      <c r="QFL13" s="2398"/>
      <c r="QFM13" s="2398"/>
      <c r="QFN13" s="2398"/>
      <c r="QFO13" s="2398"/>
      <c r="QFP13" s="2398"/>
      <c r="QFQ13" s="2398"/>
      <c r="QFR13" s="2398"/>
      <c r="QFS13" s="2398"/>
      <c r="QFT13" s="2398"/>
      <c r="QFU13" s="2398"/>
      <c r="QFV13" s="2398"/>
      <c r="QFW13" s="2398"/>
      <c r="QFX13" s="2398"/>
      <c r="QFY13" s="2398"/>
      <c r="QFZ13" s="2398"/>
      <c r="QGA13" s="2398"/>
      <c r="QGB13" s="2398"/>
      <c r="QGC13" s="2398"/>
      <c r="QGD13" s="2398"/>
      <c r="QGE13" s="2398"/>
      <c r="QGF13" s="2398"/>
      <c r="QGG13" s="2398"/>
      <c r="QGH13" s="2398"/>
      <c r="QGI13" s="2398"/>
      <c r="QGJ13" s="2398"/>
      <c r="QGK13" s="2398"/>
      <c r="QGL13" s="2398"/>
      <c r="QGM13" s="2398"/>
      <c r="QGN13" s="2398"/>
      <c r="QGO13" s="2398"/>
      <c r="QGP13" s="2398"/>
      <c r="QGQ13" s="2398"/>
      <c r="QGR13" s="2398"/>
      <c r="QGS13" s="2398"/>
      <c r="QGT13" s="2398"/>
      <c r="QGU13" s="2398"/>
      <c r="QGV13" s="2398"/>
      <c r="QGW13" s="2398"/>
      <c r="QGX13" s="2398"/>
      <c r="QGY13" s="2398"/>
      <c r="QGZ13" s="2398"/>
      <c r="QHA13" s="2398"/>
      <c r="QHB13" s="2398"/>
      <c r="QHC13" s="2398"/>
      <c r="QHD13" s="2398"/>
      <c r="QHE13" s="2398"/>
      <c r="QHF13" s="2398"/>
      <c r="QHG13" s="2398"/>
      <c r="QHH13" s="2398"/>
      <c r="QHI13" s="2398"/>
      <c r="QHJ13" s="2398"/>
      <c r="QHK13" s="2398"/>
      <c r="QHL13" s="2398"/>
      <c r="QHM13" s="2398"/>
      <c r="QHN13" s="2398"/>
      <c r="QHO13" s="2398"/>
      <c r="QHP13" s="2398"/>
      <c r="QHQ13" s="2398"/>
      <c r="QHR13" s="2398"/>
      <c r="QHS13" s="2398"/>
      <c r="QHT13" s="2398"/>
      <c r="QHU13" s="2398"/>
      <c r="QHV13" s="2398"/>
      <c r="QHW13" s="2398"/>
      <c r="QHX13" s="2398"/>
      <c r="QHY13" s="2398"/>
      <c r="QHZ13" s="2398"/>
      <c r="QIA13" s="2398"/>
      <c r="QIB13" s="2398"/>
      <c r="QIC13" s="2398"/>
      <c r="QID13" s="2398"/>
      <c r="QIE13" s="2398"/>
      <c r="QIF13" s="2398"/>
      <c r="QIG13" s="2398"/>
      <c r="QIH13" s="2398"/>
      <c r="QII13" s="2398"/>
      <c r="QIJ13" s="2398"/>
      <c r="QIK13" s="2398"/>
      <c r="QIL13" s="2398"/>
      <c r="QIM13" s="2398"/>
      <c r="QIN13" s="2398"/>
      <c r="QIO13" s="2398"/>
      <c r="QIP13" s="2398"/>
      <c r="QIQ13" s="2398"/>
      <c r="QIR13" s="2398"/>
      <c r="QIS13" s="2398"/>
      <c r="QIT13" s="2398"/>
      <c r="QIU13" s="2398"/>
      <c r="QIV13" s="2398"/>
      <c r="QIW13" s="2398"/>
      <c r="QIX13" s="2398"/>
      <c r="QIY13" s="2398"/>
      <c r="QIZ13" s="2398"/>
      <c r="QJA13" s="2398"/>
      <c r="QJB13" s="2398"/>
      <c r="QJC13" s="2398"/>
      <c r="QJD13" s="2398"/>
      <c r="QJE13" s="2398"/>
      <c r="QJF13" s="2398"/>
      <c r="QJG13" s="2398"/>
      <c r="QJH13" s="2398"/>
      <c r="QJI13" s="2398"/>
      <c r="QJJ13" s="2398"/>
      <c r="QJK13" s="2398"/>
      <c r="QJL13" s="2398"/>
      <c r="QJM13" s="2398"/>
      <c r="QJN13" s="2398"/>
      <c r="QJO13" s="2398"/>
      <c r="QJP13" s="2398"/>
      <c r="QJQ13" s="2398"/>
      <c r="QJR13" s="2398"/>
      <c r="QJS13" s="2398"/>
      <c r="QJT13" s="2398"/>
      <c r="QJU13" s="2398"/>
      <c r="QJV13" s="2398"/>
      <c r="QJW13" s="2398"/>
      <c r="QJX13" s="2398"/>
      <c r="QJY13" s="2398"/>
      <c r="QJZ13" s="2398"/>
      <c r="QKA13" s="2398"/>
      <c r="QKB13" s="2398"/>
      <c r="QKC13" s="2398"/>
      <c r="QKD13" s="2398"/>
      <c r="QKE13" s="2398"/>
      <c r="QKF13" s="2398"/>
      <c r="QKG13" s="2398"/>
      <c r="QKH13" s="2398"/>
      <c r="QKI13" s="2398"/>
      <c r="QKJ13" s="2398"/>
      <c r="QKK13" s="2398"/>
      <c r="QKL13" s="2398"/>
      <c r="QKM13" s="2398"/>
      <c r="QKN13" s="2398"/>
      <c r="QKO13" s="2398"/>
      <c r="QKP13" s="2398"/>
      <c r="QKQ13" s="2398"/>
      <c r="QKR13" s="2398"/>
      <c r="QKS13" s="2398"/>
      <c r="QKT13" s="2398"/>
      <c r="QKU13" s="2398"/>
      <c r="QKV13" s="2398"/>
      <c r="QKW13" s="2398"/>
      <c r="QKX13" s="2398"/>
      <c r="QKY13" s="2398"/>
      <c r="QKZ13" s="2398"/>
      <c r="QLA13" s="2398"/>
      <c r="QLB13" s="2398"/>
      <c r="QLC13" s="2398"/>
      <c r="QLD13" s="2398"/>
      <c r="QLE13" s="2398"/>
      <c r="QLF13" s="2398"/>
      <c r="QLG13" s="2398"/>
      <c r="QLH13" s="2398"/>
      <c r="QLI13" s="2398"/>
      <c r="QLJ13" s="2398"/>
      <c r="QLK13" s="2398"/>
      <c r="QLL13" s="2398"/>
      <c r="QLM13" s="2398"/>
      <c r="QLN13" s="2398"/>
      <c r="QLO13" s="2398"/>
      <c r="QLP13" s="2398"/>
      <c r="QLQ13" s="2398"/>
      <c r="QLR13" s="2398"/>
      <c r="QLS13" s="2398"/>
      <c r="QLT13" s="2398"/>
      <c r="QLU13" s="2398"/>
      <c r="QLV13" s="2398"/>
      <c r="QLW13" s="2398"/>
      <c r="QLX13" s="2398"/>
      <c r="QLY13" s="2398"/>
      <c r="QLZ13" s="2398"/>
      <c r="QMA13" s="2398"/>
      <c r="QMB13" s="2398"/>
      <c r="QMC13" s="2398"/>
      <c r="QMD13" s="2398"/>
      <c r="QME13" s="2398"/>
      <c r="QMF13" s="2398"/>
      <c r="QMG13" s="2398"/>
      <c r="QMH13" s="2398"/>
      <c r="QMI13" s="2398"/>
      <c r="QMJ13" s="2398"/>
      <c r="QMK13" s="2398"/>
      <c r="QML13" s="2398"/>
      <c r="QMM13" s="2398"/>
      <c r="QMN13" s="2398"/>
      <c r="QMO13" s="2398"/>
      <c r="QMP13" s="2398"/>
      <c r="QMQ13" s="2398"/>
      <c r="QMR13" s="2398"/>
      <c r="QMS13" s="2398"/>
      <c r="QMT13" s="2398"/>
      <c r="QMU13" s="2398"/>
      <c r="QMV13" s="2398"/>
      <c r="QMW13" s="2398"/>
      <c r="QMX13" s="2398"/>
      <c r="QMY13" s="2398"/>
      <c r="QMZ13" s="2398"/>
      <c r="QNA13" s="2398"/>
      <c r="QNB13" s="2398"/>
      <c r="QNC13" s="2398"/>
      <c r="QND13" s="2398"/>
      <c r="QNE13" s="2398"/>
      <c r="QNF13" s="2398"/>
      <c r="QNG13" s="2398"/>
      <c r="QNH13" s="2398"/>
      <c r="QNI13" s="2398"/>
      <c r="QNJ13" s="2398"/>
      <c r="QNK13" s="2398"/>
      <c r="QNL13" s="2398"/>
      <c r="QNM13" s="2398"/>
      <c r="QNN13" s="2398"/>
      <c r="QNO13" s="2398"/>
      <c r="QNP13" s="2398"/>
      <c r="QNQ13" s="2398"/>
      <c r="QNR13" s="2398"/>
      <c r="QNS13" s="2398"/>
      <c r="QNT13" s="2398"/>
      <c r="QNU13" s="2398"/>
      <c r="QNV13" s="2398"/>
      <c r="QNW13" s="2398"/>
      <c r="QNX13" s="2398"/>
      <c r="QNY13" s="2398"/>
      <c r="QNZ13" s="2398"/>
      <c r="QOA13" s="2398"/>
      <c r="QOB13" s="2398"/>
      <c r="QOC13" s="2398"/>
      <c r="QOD13" s="2398"/>
      <c r="QOE13" s="2398"/>
      <c r="QOF13" s="2398"/>
      <c r="QOG13" s="2398"/>
      <c r="QOH13" s="2398"/>
      <c r="QOI13" s="2398"/>
      <c r="QOJ13" s="2398"/>
      <c r="QOK13" s="2398"/>
      <c r="QOL13" s="2398"/>
      <c r="QOM13" s="2398"/>
      <c r="QON13" s="2398"/>
      <c r="QOO13" s="2398"/>
      <c r="QOP13" s="2398"/>
      <c r="QOQ13" s="2398"/>
      <c r="QOR13" s="2398"/>
      <c r="QOS13" s="2398"/>
      <c r="QOT13" s="2398"/>
      <c r="QOU13" s="2398"/>
      <c r="QOV13" s="2398"/>
      <c r="QOW13" s="2398"/>
      <c r="QOX13" s="2398"/>
      <c r="QOY13" s="2398"/>
      <c r="QOZ13" s="2398"/>
      <c r="QPA13" s="2398"/>
      <c r="QPB13" s="2398"/>
      <c r="QPC13" s="2398"/>
      <c r="QPD13" s="2398"/>
      <c r="QPE13" s="2398"/>
      <c r="QPF13" s="2398"/>
      <c r="QPG13" s="2398"/>
      <c r="QPH13" s="2398"/>
      <c r="QPI13" s="2398"/>
      <c r="QPJ13" s="2398"/>
      <c r="QPK13" s="2398"/>
      <c r="QPL13" s="2398"/>
      <c r="QPM13" s="2398"/>
      <c r="QPN13" s="2398"/>
      <c r="QPO13" s="2398"/>
      <c r="QPP13" s="2398"/>
      <c r="QPQ13" s="2398"/>
      <c r="QPR13" s="2398"/>
      <c r="QPS13" s="2398"/>
      <c r="QPT13" s="2398"/>
      <c r="QPU13" s="2398"/>
      <c r="QPV13" s="2398"/>
      <c r="QPW13" s="2398"/>
      <c r="QPX13" s="2398"/>
      <c r="QPY13" s="2398"/>
      <c r="QPZ13" s="2398"/>
      <c r="QQA13" s="2398"/>
      <c r="QQB13" s="2398"/>
      <c r="QQC13" s="2398"/>
      <c r="QQD13" s="2398"/>
      <c r="QQE13" s="2398"/>
      <c r="QQF13" s="2398"/>
      <c r="QQG13" s="2398"/>
      <c r="QQH13" s="2398"/>
      <c r="QQI13" s="2398"/>
      <c r="QQJ13" s="2398"/>
      <c r="QQK13" s="2398"/>
      <c r="QQL13" s="2398"/>
      <c r="QQM13" s="2398"/>
      <c r="QQN13" s="2398"/>
      <c r="QQO13" s="2398"/>
      <c r="QQP13" s="2398"/>
      <c r="QQQ13" s="2398"/>
      <c r="QQR13" s="2398"/>
      <c r="QQS13" s="2398"/>
      <c r="QQT13" s="2398"/>
      <c r="QQU13" s="2398"/>
      <c r="QQV13" s="2398"/>
      <c r="QQW13" s="2398"/>
      <c r="QQX13" s="2398"/>
      <c r="QQY13" s="2398"/>
      <c r="QQZ13" s="2398"/>
      <c r="QRA13" s="2398"/>
      <c r="QRB13" s="2398"/>
      <c r="QRC13" s="2398"/>
      <c r="QRD13" s="2398"/>
      <c r="QRE13" s="2398"/>
      <c r="QRF13" s="2398"/>
      <c r="QRG13" s="2398"/>
      <c r="QRH13" s="2398"/>
      <c r="QRI13" s="2398"/>
      <c r="QRJ13" s="2398"/>
      <c r="QRK13" s="2398"/>
      <c r="QRL13" s="2398"/>
      <c r="QRM13" s="2398"/>
      <c r="QRN13" s="2398"/>
      <c r="QRO13" s="2398"/>
      <c r="QRP13" s="2398"/>
      <c r="QRQ13" s="2398"/>
      <c r="QRR13" s="2398"/>
      <c r="QRS13" s="2398"/>
      <c r="QRT13" s="2398"/>
      <c r="QRU13" s="2398"/>
      <c r="QRV13" s="2398"/>
      <c r="QRW13" s="2398"/>
      <c r="QRX13" s="2398"/>
      <c r="QRY13" s="2398"/>
      <c r="QRZ13" s="2398"/>
      <c r="QSA13" s="2398"/>
      <c r="QSB13" s="2398"/>
      <c r="QSC13" s="2398"/>
      <c r="QSD13" s="2398"/>
      <c r="QSE13" s="2398"/>
      <c r="QSF13" s="2398"/>
      <c r="QSG13" s="2398"/>
      <c r="QSH13" s="2398"/>
      <c r="QSI13" s="2398"/>
      <c r="QSJ13" s="2398"/>
      <c r="QSK13" s="2398"/>
      <c r="QSL13" s="2398"/>
      <c r="QSM13" s="2398"/>
      <c r="QSN13" s="2398"/>
      <c r="QSO13" s="2398"/>
      <c r="QSP13" s="2398"/>
      <c r="QSQ13" s="2398"/>
      <c r="QSR13" s="2398"/>
      <c r="QSS13" s="2398"/>
      <c r="QST13" s="2398"/>
      <c r="QSU13" s="2398"/>
      <c r="QSV13" s="2398"/>
      <c r="QSW13" s="2398"/>
      <c r="QSX13" s="2398"/>
      <c r="QSY13" s="2398"/>
      <c r="QSZ13" s="2398"/>
      <c r="QTA13" s="2398"/>
      <c r="QTB13" s="2398"/>
      <c r="QTC13" s="2398"/>
      <c r="QTD13" s="2398"/>
      <c r="QTE13" s="2398"/>
      <c r="QTF13" s="2398"/>
      <c r="QTG13" s="2398"/>
      <c r="QTH13" s="2398"/>
      <c r="QTI13" s="2398"/>
      <c r="QTJ13" s="2398"/>
      <c r="QTK13" s="2398"/>
      <c r="QTL13" s="2398"/>
      <c r="QTM13" s="2398"/>
      <c r="QTN13" s="2398"/>
      <c r="QTO13" s="2398"/>
      <c r="QTP13" s="2398"/>
      <c r="QTQ13" s="2398"/>
      <c r="QTR13" s="2398"/>
      <c r="QTS13" s="2398"/>
      <c r="QTT13" s="2398"/>
      <c r="QTU13" s="2398"/>
      <c r="QTV13" s="2398"/>
      <c r="QTW13" s="2398"/>
      <c r="QTX13" s="2398"/>
      <c r="QTY13" s="2398"/>
      <c r="QTZ13" s="2398"/>
      <c r="QUA13" s="2398"/>
      <c r="QUB13" s="2398"/>
      <c r="QUC13" s="2398"/>
      <c r="QUD13" s="2398"/>
      <c r="QUE13" s="2398"/>
      <c r="QUF13" s="2398"/>
      <c r="QUG13" s="2398"/>
      <c r="QUH13" s="2398"/>
      <c r="QUI13" s="2398"/>
      <c r="QUJ13" s="2398"/>
      <c r="QUK13" s="2398"/>
      <c r="QUL13" s="2398"/>
      <c r="QUM13" s="2398"/>
      <c r="QUN13" s="2398"/>
      <c r="QUO13" s="2398"/>
      <c r="QUP13" s="2398"/>
      <c r="QUQ13" s="2398"/>
      <c r="QUR13" s="2398"/>
      <c r="QUS13" s="2398"/>
      <c r="QUT13" s="2398"/>
      <c r="QUU13" s="2398"/>
      <c r="QUV13" s="2398"/>
      <c r="QUW13" s="2398"/>
      <c r="QUX13" s="2398"/>
      <c r="QUY13" s="2398"/>
      <c r="QUZ13" s="2398"/>
      <c r="QVA13" s="2398"/>
      <c r="QVB13" s="2398"/>
      <c r="QVC13" s="2398"/>
      <c r="QVD13" s="2398"/>
      <c r="QVE13" s="2398"/>
      <c r="QVF13" s="2398"/>
      <c r="QVG13" s="2398"/>
      <c r="QVH13" s="2398"/>
      <c r="QVI13" s="2398"/>
      <c r="QVJ13" s="2398"/>
      <c r="QVK13" s="2398"/>
      <c r="QVL13" s="2398"/>
      <c r="QVM13" s="2398"/>
      <c r="QVN13" s="2398"/>
      <c r="QVO13" s="2398"/>
      <c r="QVP13" s="2398"/>
      <c r="QVQ13" s="2398"/>
      <c r="QVR13" s="2398"/>
      <c r="QVS13" s="2398"/>
      <c r="QVT13" s="2398"/>
      <c r="QVU13" s="2398"/>
      <c r="QVV13" s="2398"/>
      <c r="QVW13" s="2398"/>
      <c r="QVX13" s="2398"/>
      <c r="QVY13" s="2398"/>
      <c r="QVZ13" s="2398"/>
      <c r="QWA13" s="2398"/>
      <c r="QWB13" s="2398"/>
      <c r="QWC13" s="2398"/>
      <c r="QWD13" s="2398"/>
      <c r="QWE13" s="2398"/>
      <c r="QWF13" s="2398"/>
      <c r="QWG13" s="2398"/>
      <c r="QWH13" s="2398"/>
      <c r="QWI13" s="2398"/>
      <c r="QWJ13" s="2398"/>
      <c r="QWK13" s="2398"/>
      <c r="QWL13" s="2398"/>
      <c r="QWM13" s="2398"/>
      <c r="QWN13" s="2398"/>
      <c r="QWO13" s="2398"/>
      <c r="QWP13" s="2398"/>
      <c r="QWQ13" s="2398"/>
      <c r="QWR13" s="2398"/>
      <c r="QWS13" s="2398"/>
      <c r="QWT13" s="2398"/>
      <c r="QWU13" s="2398"/>
      <c r="QWV13" s="2398"/>
      <c r="QWW13" s="2398"/>
      <c r="QWX13" s="2398"/>
      <c r="QWY13" s="2398"/>
      <c r="QWZ13" s="2398"/>
      <c r="QXA13" s="2398"/>
      <c r="QXB13" s="2398"/>
      <c r="QXC13" s="2398"/>
      <c r="QXD13" s="2398"/>
      <c r="QXE13" s="2398"/>
      <c r="QXF13" s="2398"/>
      <c r="QXG13" s="2398"/>
      <c r="QXH13" s="2398"/>
      <c r="QXI13" s="2398"/>
      <c r="QXJ13" s="2398"/>
      <c r="QXK13" s="2398"/>
      <c r="QXL13" s="2398"/>
      <c r="QXM13" s="2398"/>
      <c r="QXN13" s="2398"/>
      <c r="QXO13" s="2398"/>
      <c r="QXP13" s="2398"/>
      <c r="QXQ13" s="2398"/>
      <c r="QXR13" s="2398"/>
      <c r="QXS13" s="2398"/>
      <c r="QXT13" s="2398"/>
      <c r="QXU13" s="2398"/>
      <c r="QXV13" s="2398"/>
      <c r="QXW13" s="2398"/>
      <c r="QXX13" s="2398"/>
      <c r="QXY13" s="2398"/>
      <c r="QXZ13" s="2398"/>
      <c r="QYA13" s="2398"/>
      <c r="QYB13" s="2398"/>
      <c r="QYC13" s="2398"/>
      <c r="QYD13" s="2398"/>
      <c r="QYE13" s="2398"/>
      <c r="QYF13" s="2398"/>
      <c r="QYG13" s="2398"/>
      <c r="QYH13" s="2398"/>
      <c r="QYI13" s="2398"/>
      <c r="QYJ13" s="2398"/>
      <c r="QYK13" s="2398"/>
      <c r="QYL13" s="2398"/>
      <c r="QYM13" s="2398"/>
      <c r="QYN13" s="2398"/>
      <c r="QYO13" s="2398"/>
      <c r="QYP13" s="2398"/>
      <c r="QYQ13" s="2398"/>
      <c r="QYR13" s="2398"/>
      <c r="QYS13" s="2398"/>
      <c r="QYT13" s="2398"/>
      <c r="QYU13" s="2398"/>
      <c r="QYV13" s="2398"/>
      <c r="QYW13" s="2398"/>
      <c r="QYX13" s="2398"/>
      <c r="QYY13" s="2398"/>
      <c r="QYZ13" s="2398"/>
      <c r="QZA13" s="2398"/>
      <c r="QZB13" s="2398"/>
      <c r="QZC13" s="2398"/>
      <c r="QZD13" s="2398"/>
      <c r="QZE13" s="2398"/>
      <c r="QZF13" s="2398"/>
      <c r="QZG13" s="2398"/>
      <c r="QZH13" s="2398"/>
      <c r="QZI13" s="2398"/>
      <c r="QZJ13" s="2398"/>
      <c r="QZK13" s="2398"/>
      <c r="QZL13" s="2398"/>
      <c r="QZM13" s="2398"/>
      <c r="QZN13" s="2398"/>
      <c r="QZO13" s="2398"/>
      <c r="QZP13" s="2398"/>
      <c r="QZQ13" s="2398"/>
      <c r="QZR13" s="2398"/>
      <c r="QZS13" s="2398"/>
      <c r="QZT13" s="2398"/>
      <c r="QZU13" s="2398"/>
      <c r="QZV13" s="2398"/>
      <c r="QZW13" s="2398"/>
      <c r="QZX13" s="2398"/>
      <c r="QZY13" s="2398"/>
      <c r="QZZ13" s="2398"/>
      <c r="RAA13" s="2398"/>
      <c r="RAB13" s="2398"/>
      <c r="RAC13" s="2398"/>
      <c r="RAD13" s="2398"/>
      <c r="RAE13" s="2398"/>
      <c r="RAF13" s="2398"/>
      <c r="RAG13" s="2398"/>
      <c r="RAH13" s="2398"/>
      <c r="RAI13" s="2398"/>
      <c r="RAJ13" s="2398"/>
      <c r="RAK13" s="2398"/>
      <c r="RAL13" s="2398"/>
      <c r="RAM13" s="2398"/>
      <c r="RAN13" s="2398"/>
      <c r="RAO13" s="2398"/>
      <c r="RAP13" s="2398"/>
      <c r="RAQ13" s="2398"/>
      <c r="RAR13" s="2398"/>
      <c r="RAS13" s="2398"/>
      <c r="RAT13" s="2398"/>
      <c r="RAU13" s="2398"/>
      <c r="RAV13" s="2398"/>
      <c r="RAW13" s="2398"/>
      <c r="RAX13" s="2398"/>
      <c r="RAY13" s="2398"/>
      <c r="RAZ13" s="2398"/>
      <c r="RBA13" s="2398"/>
      <c r="RBB13" s="2398"/>
      <c r="RBC13" s="2398"/>
      <c r="RBD13" s="2398"/>
      <c r="RBE13" s="2398"/>
      <c r="RBF13" s="2398"/>
      <c r="RBG13" s="2398"/>
      <c r="RBH13" s="2398"/>
      <c r="RBI13" s="2398"/>
      <c r="RBJ13" s="2398"/>
      <c r="RBK13" s="2398"/>
      <c r="RBL13" s="2398"/>
      <c r="RBM13" s="2398"/>
      <c r="RBN13" s="2398"/>
      <c r="RBO13" s="2398"/>
      <c r="RBP13" s="2398"/>
      <c r="RBQ13" s="2398"/>
      <c r="RBR13" s="2398"/>
      <c r="RBS13" s="2398"/>
      <c r="RBT13" s="2398"/>
      <c r="RBU13" s="2398"/>
      <c r="RBV13" s="2398"/>
      <c r="RBW13" s="2398"/>
      <c r="RBX13" s="2398"/>
      <c r="RBY13" s="2398"/>
      <c r="RBZ13" s="2398"/>
      <c r="RCA13" s="2398"/>
      <c r="RCB13" s="2398"/>
      <c r="RCC13" s="2398"/>
      <c r="RCD13" s="2398"/>
      <c r="RCE13" s="2398"/>
      <c r="RCF13" s="2398"/>
      <c r="RCG13" s="2398"/>
      <c r="RCH13" s="2398"/>
      <c r="RCI13" s="2398"/>
      <c r="RCJ13" s="2398"/>
      <c r="RCK13" s="2398"/>
      <c r="RCL13" s="2398"/>
      <c r="RCM13" s="2398"/>
      <c r="RCN13" s="2398"/>
      <c r="RCO13" s="2398"/>
      <c r="RCP13" s="2398"/>
      <c r="RCQ13" s="2398"/>
      <c r="RCR13" s="2398"/>
      <c r="RCS13" s="2398"/>
      <c r="RCT13" s="2398"/>
      <c r="RCU13" s="2398"/>
      <c r="RCV13" s="2398"/>
      <c r="RCW13" s="2398"/>
      <c r="RCX13" s="2398"/>
      <c r="RCY13" s="2398"/>
      <c r="RCZ13" s="2398"/>
      <c r="RDA13" s="2398"/>
      <c r="RDB13" s="2398"/>
      <c r="RDC13" s="2398"/>
      <c r="RDD13" s="2398"/>
      <c r="RDE13" s="2398"/>
      <c r="RDF13" s="2398"/>
      <c r="RDG13" s="2398"/>
      <c r="RDH13" s="2398"/>
      <c r="RDI13" s="2398"/>
      <c r="RDJ13" s="2398"/>
      <c r="RDK13" s="2398"/>
      <c r="RDL13" s="2398"/>
      <c r="RDM13" s="2398"/>
      <c r="RDN13" s="2398"/>
      <c r="RDO13" s="2398"/>
      <c r="RDP13" s="2398"/>
      <c r="RDQ13" s="2398"/>
      <c r="RDR13" s="2398"/>
      <c r="RDS13" s="2398"/>
      <c r="RDT13" s="2398"/>
      <c r="RDU13" s="2398"/>
      <c r="RDV13" s="2398"/>
      <c r="RDW13" s="2398"/>
      <c r="RDX13" s="2398"/>
      <c r="RDY13" s="2398"/>
      <c r="RDZ13" s="2398"/>
      <c r="REA13" s="2398"/>
      <c r="REB13" s="2398"/>
      <c r="REC13" s="2398"/>
      <c r="RED13" s="2398"/>
      <c r="REE13" s="2398"/>
      <c r="REF13" s="2398"/>
      <c r="REG13" s="2398"/>
      <c r="REH13" s="2398"/>
      <c r="REI13" s="2398"/>
      <c r="REJ13" s="2398"/>
      <c r="REK13" s="2398"/>
      <c r="REL13" s="2398"/>
      <c r="REM13" s="2398"/>
      <c r="REN13" s="2398"/>
      <c r="REO13" s="2398"/>
      <c r="REP13" s="2398"/>
      <c r="REQ13" s="2398"/>
      <c r="RER13" s="2398"/>
      <c r="RES13" s="2398"/>
      <c r="RET13" s="2398"/>
      <c r="REU13" s="2398"/>
      <c r="REV13" s="2398"/>
      <c r="REW13" s="2398"/>
      <c r="REX13" s="2398"/>
      <c r="REY13" s="2398"/>
      <c r="REZ13" s="2398"/>
      <c r="RFA13" s="2398"/>
      <c r="RFB13" s="2398"/>
      <c r="RFC13" s="2398"/>
      <c r="RFD13" s="2398"/>
      <c r="RFE13" s="2398"/>
      <c r="RFF13" s="2398"/>
      <c r="RFG13" s="2398"/>
      <c r="RFH13" s="2398"/>
      <c r="RFI13" s="2398"/>
      <c r="RFJ13" s="2398"/>
      <c r="RFK13" s="2398"/>
      <c r="RFL13" s="2398"/>
      <c r="RFM13" s="2398"/>
      <c r="RFN13" s="2398"/>
      <c r="RFO13" s="2398"/>
      <c r="RFP13" s="2398"/>
      <c r="RFQ13" s="2398"/>
      <c r="RFR13" s="2398"/>
      <c r="RFS13" s="2398"/>
      <c r="RFT13" s="2398"/>
      <c r="RFU13" s="2398"/>
      <c r="RFV13" s="2398"/>
      <c r="RFW13" s="2398"/>
      <c r="RFX13" s="2398"/>
      <c r="RFY13" s="2398"/>
      <c r="RFZ13" s="2398"/>
      <c r="RGA13" s="2398"/>
      <c r="RGB13" s="2398"/>
      <c r="RGC13" s="2398"/>
      <c r="RGD13" s="2398"/>
      <c r="RGE13" s="2398"/>
      <c r="RGF13" s="2398"/>
      <c r="RGG13" s="2398"/>
      <c r="RGH13" s="2398"/>
      <c r="RGI13" s="2398"/>
      <c r="RGJ13" s="2398"/>
      <c r="RGK13" s="2398"/>
      <c r="RGL13" s="2398"/>
      <c r="RGM13" s="2398"/>
      <c r="RGN13" s="2398"/>
      <c r="RGO13" s="2398"/>
      <c r="RGP13" s="2398"/>
      <c r="RGQ13" s="2398"/>
      <c r="RGR13" s="2398"/>
      <c r="RGS13" s="2398"/>
      <c r="RGT13" s="2398"/>
      <c r="RGU13" s="2398"/>
      <c r="RGV13" s="2398"/>
      <c r="RGW13" s="2398"/>
      <c r="RGX13" s="2398"/>
      <c r="RGY13" s="2398"/>
      <c r="RGZ13" s="2398"/>
      <c r="RHA13" s="2398"/>
      <c r="RHB13" s="2398"/>
      <c r="RHC13" s="2398"/>
      <c r="RHD13" s="2398"/>
      <c r="RHE13" s="2398"/>
      <c r="RHF13" s="2398"/>
      <c r="RHG13" s="2398"/>
      <c r="RHH13" s="2398"/>
      <c r="RHI13" s="2398"/>
      <c r="RHJ13" s="2398"/>
      <c r="RHK13" s="2398"/>
      <c r="RHL13" s="2398"/>
      <c r="RHM13" s="2398"/>
      <c r="RHN13" s="2398"/>
      <c r="RHO13" s="2398"/>
      <c r="RHP13" s="2398"/>
      <c r="RHQ13" s="2398"/>
      <c r="RHR13" s="2398"/>
      <c r="RHS13" s="2398"/>
      <c r="RHT13" s="2398"/>
      <c r="RHU13" s="2398"/>
      <c r="RHV13" s="2398"/>
      <c r="RHW13" s="2398"/>
      <c r="RHX13" s="2398"/>
      <c r="RHY13" s="2398"/>
      <c r="RHZ13" s="2398"/>
      <c r="RIA13" s="2398"/>
      <c r="RIB13" s="2398"/>
      <c r="RIC13" s="2398"/>
      <c r="RID13" s="2398"/>
      <c r="RIE13" s="2398"/>
      <c r="RIF13" s="2398"/>
      <c r="RIG13" s="2398"/>
      <c r="RIH13" s="2398"/>
      <c r="RII13" s="2398"/>
      <c r="RIJ13" s="2398"/>
      <c r="RIK13" s="2398"/>
      <c r="RIL13" s="2398"/>
      <c r="RIM13" s="2398"/>
      <c r="RIN13" s="2398"/>
      <c r="RIO13" s="2398"/>
      <c r="RIP13" s="2398"/>
      <c r="RIQ13" s="2398"/>
      <c r="RIR13" s="2398"/>
      <c r="RIS13" s="2398"/>
      <c r="RIT13" s="2398"/>
      <c r="RIU13" s="2398"/>
      <c r="RIV13" s="2398"/>
      <c r="RIW13" s="2398"/>
      <c r="RIX13" s="2398"/>
      <c r="RIY13" s="2398"/>
      <c r="RIZ13" s="2398"/>
      <c r="RJA13" s="2398"/>
      <c r="RJB13" s="2398"/>
      <c r="RJC13" s="2398"/>
      <c r="RJD13" s="2398"/>
      <c r="RJE13" s="2398"/>
      <c r="RJF13" s="2398"/>
      <c r="RJG13" s="2398"/>
      <c r="RJH13" s="2398"/>
      <c r="RJI13" s="2398"/>
      <c r="RJJ13" s="2398"/>
      <c r="RJK13" s="2398"/>
      <c r="RJL13" s="2398"/>
      <c r="RJM13" s="2398"/>
      <c r="RJN13" s="2398"/>
      <c r="RJO13" s="2398"/>
      <c r="RJP13" s="2398"/>
      <c r="RJQ13" s="2398"/>
      <c r="RJR13" s="2398"/>
      <c r="RJS13" s="2398"/>
      <c r="RJT13" s="2398"/>
      <c r="RJU13" s="2398"/>
      <c r="RJV13" s="2398"/>
      <c r="RJW13" s="2398"/>
      <c r="RJX13" s="2398"/>
      <c r="RJY13" s="2398"/>
      <c r="RJZ13" s="2398"/>
      <c r="RKA13" s="2398"/>
      <c r="RKB13" s="2398"/>
      <c r="RKC13" s="2398"/>
      <c r="RKD13" s="2398"/>
      <c r="RKE13" s="2398"/>
      <c r="RKF13" s="2398"/>
      <c r="RKG13" s="2398"/>
      <c r="RKH13" s="2398"/>
      <c r="RKI13" s="2398"/>
      <c r="RKJ13" s="2398"/>
      <c r="RKK13" s="2398"/>
      <c r="RKL13" s="2398"/>
      <c r="RKM13" s="2398"/>
      <c r="RKN13" s="2398"/>
      <c r="RKO13" s="2398"/>
      <c r="RKP13" s="2398"/>
      <c r="RKQ13" s="2398"/>
      <c r="RKR13" s="2398"/>
      <c r="RKS13" s="2398"/>
      <c r="RKT13" s="2398"/>
      <c r="RKU13" s="2398"/>
      <c r="RKV13" s="2398"/>
      <c r="RKW13" s="2398"/>
      <c r="RKX13" s="2398"/>
      <c r="RKY13" s="2398"/>
      <c r="RKZ13" s="2398"/>
      <c r="RLA13" s="2398"/>
      <c r="RLB13" s="2398"/>
      <c r="RLC13" s="2398"/>
      <c r="RLD13" s="2398"/>
      <c r="RLE13" s="2398"/>
      <c r="RLF13" s="2398"/>
      <c r="RLG13" s="2398"/>
      <c r="RLH13" s="2398"/>
      <c r="RLI13" s="2398"/>
      <c r="RLJ13" s="2398"/>
      <c r="RLK13" s="2398"/>
      <c r="RLL13" s="2398"/>
      <c r="RLM13" s="2398"/>
      <c r="RLN13" s="2398"/>
      <c r="RLO13" s="2398"/>
      <c r="RLP13" s="2398"/>
      <c r="RLQ13" s="2398"/>
      <c r="RLR13" s="2398"/>
      <c r="RLS13" s="2398"/>
      <c r="RLT13" s="2398"/>
      <c r="RLU13" s="2398"/>
      <c r="RLV13" s="2398"/>
      <c r="RLW13" s="2398"/>
      <c r="RLX13" s="2398"/>
      <c r="RLY13" s="2398"/>
      <c r="RLZ13" s="2398"/>
      <c r="RMA13" s="2398"/>
      <c r="RMB13" s="2398"/>
      <c r="RMC13" s="2398"/>
      <c r="RMD13" s="2398"/>
      <c r="RME13" s="2398"/>
      <c r="RMF13" s="2398"/>
      <c r="RMG13" s="2398"/>
      <c r="RMH13" s="2398"/>
      <c r="RMI13" s="2398"/>
      <c r="RMJ13" s="2398"/>
      <c r="RMK13" s="2398"/>
      <c r="RML13" s="2398"/>
      <c r="RMM13" s="2398"/>
      <c r="RMN13" s="2398"/>
      <c r="RMO13" s="2398"/>
      <c r="RMP13" s="2398"/>
      <c r="RMQ13" s="2398"/>
      <c r="RMR13" s="2398"/>
      <c r="RMS13" s="2398"/>
      <c r="RMT13" s="2398"/>
      <c r="RMU13" s="2398"/>
      <c r="RMV13" s="2398"/>
      <c r="RMW13" s="2398"/>
      <c r="RMX13" s="2398"/>
      <c r="RMY13" s="2398"/>
      <c r="RMZ13" s="2398"/>
      <c r="RNA13" s="2398"/>
      <c r="RNB13" s="2398"/>
      <c r="RNC13" s="2398"/>
      <c r="RND13" s="2398"/>
      <c r="RNE13" s="2398"/>
      <c r="RNF13" s="2398"/>
      <c r="RNG13" s="2398"/>
      <c r="RNH13" s="2398"/>
      <c r="RNI13" s="2398"/>
      <c r="RNJ13" s="2398"/>
      <c r="RNK13" s="2398"/>
      <c r="RNL13" s="2398"/>
      <c r="RNM13" s="2398"/>
      <c r="RNN13" s="2398"/>
      <c r="RNO13" s="2398"/>
      <c r="RNP13" s="2398"/>
      <c r="RNQ13" s="2398"/>
      <c r="RNR13" s="2398"/>
      <c r="RNS13" s="2398"/>
      <c r="RNT13" s="2398"/>
      <c r="RNU13" s="2398"/>
      <c r="RNV13" s="2398"/>
      <c r="RNW13" s="2398"/>
      <c r="RNX13" s="2398"/>
      <c r="RNY13" s="2398"/>
      <c r="RNZ13" s="2398"/>
      <c r="ROA13" s="2398"/>
      <c r="ROB13" s="2398"/>
      <c r="ROC13" s="2398"/>
      <c r="ROD13" s="2398"/>
      <c r="ROE13" s="2398"/>
      <c r="ROF13" s="2398"/>
      <c r="ROG13" s="2398"/>
      <c r="ROH13" s="2398"/>
      <c r="ROI13" s="2398"/>
      <c r="ROJ13" s="2398"/>
      <c r="ROK13" s="2398"/>
      <c r="ROL13" s="2398"/>
      <c r="ROM13" s="2398"/>
      <c r="RON13" s="2398"/>
      <c r="ROO13" s="2398"/>
      <c r="ROP13" s="2398"/>
      <c r="ROQ13" s="2398"/>
      <c r="ROR13" s="2398"/>
      <c r="ROS13" s="2398"/>
      <c r="ROT13" s="2398"/>
      <c r="ROU13" s="2398"/>
      <c r="ROV13" s="2398"/>
      <c r="ROW13" s="2398"/>
      <c r="ROX13" s="2398"/>
      <c r="ROY13" s="2398"/>
      <c r="ROZ13" s="2398"/>
      <c r="RPA13" s="2398"/>
      <c r="RPB13" s="2398"/>
      <c r="RPC13" s="2398"/>
      <c r="RPD13" s="2398"/>
      <c r="RPE13" s="2398"/>
      <c r="RPF13" s="2398"/>
      <c r="RPG13" s="2398"/>
      <c r="RPH13" s="2398"/>
      <c r="RPI13" s="2398"/>
      <c r="RPJ13" s="2398"/>
      <c r="RPK13" s="2398"/>
      <c r="RPL13" s="2398"/>
      <c r="RPM13" s="2398"/>
      <c r="RPN13" s="2398"/>
      <c r="RPO13" s="2398"/>
      <c r="RPP13" s="2398"/>
      <c r="RPQ13" s="2398"/>
      <c r="RPR13" s="2398"/>
      <c r="RPS13" s="2398"/>
      <c r="RPT13" s="2398"/>
      <c r="RPU13" s="2398"/>
      <c r="RPV13" s="2398"/>
      <c r="RPW13" s="2398"/>
      <c r="RPX13" s="2398"/>
      <c r="RPY13" s="2398"/>
      <c r="RPZ13" s="2398"/>
      <c r="RQA13" s="2398"/>
      <c r="RQB13" s="2398"/>
      <c r="RQC13" s="2398"/>
      <c r="RQD13" s="2398"/>
      <c r="RQE13" s="2398"/>
      <c r="RQF13" s="2398"/>
      <c r="RQG13" s="2398"/>
      <c r="RQH13" s="2398"/>
      <c r="RQI13" s="2398"/>
      <c r="RQJ13" s="2398"/>
      <c r="RQK13" s="2398"/>
      <c r="RQL13" s="2398"/>
      <c r="RQM13" s="2398"/>
      <c r="RQN13" s="2398"/>
      <c r="RQO13" s="2398"/>
      <c r="RQP13" s="2398"/>
      <c r="RQQ13" s="2398"/>
      <c r="RQR13" s="2398"/>
      <c r="RQS13" s="2398"/>
      <c r="RQT13" s="2398"/>
      <c r="RQU13" s="2398"/>
      <c r="RQV13" s="2398"/>
      <c r="RQW13" s="2398"/>
      <c r="RQX13" s="2398"/>
      <c r="RQY13" s="2398"/>
      <c r="RQZ13" s="2398"/>
      <c r="RRA13" s="2398"/>
      <c r="RRB13" s="2398"/>
      <c r="RRC13" s="2398"/>
      <c r="RRD13" s="2398"/>
      <c r="RRE13" s="2398"/>
      <c r="RRF13" s="2398"/>
      <c r="RRG13" s="2398"/>
      <c r="RRH13" s="2398"/>
      <c r="RRI13" s="2398"/>
      <c r="RRJ13" s="2398"/>
      <c r="RRK13" s="2398"/>
      <c r="RRL13" s="2398"/>
      <c r="RRM13" s="2398"/>
      <c r="RRN13" s="2398"/>
      <c r="RRO13" s="2398"/>
      <c r="RRP13" s="2398"/>
      <c r="RRQ13" s="2398"/>
      <c r="RRR13" s="2398"/>
      <c r="RRS13" s="2398"/>
      <c r="RRT13" s="2398"/>
      <c r="RRU13" s="2398"/>
      <c r="RRV13" s="2398"/>
      <c r="RRW13" s="2398"/>
      <c r="RRX13" s="2398"/>
      <c r="RRY13" s="2398"/>
      <c r="RRZ13" s="2398"/>
      <c r="RSA13" s="2398"/>
      <c r="RSB13" s="2398"/>
      <c r="RSC13" s="2398"/>
      <c r="RSD13" s="2398"/>
      <c r="RSE13" s="2398"/>
      <c r="RSF13" s="2398"/>
      <c r="RSG13" s="2398"/>
      <c r="RSH13" s="2398"/>
      <c r="RSI13" s="2398"/>
      <c r="RSJ13" s="2398"/>
      <c r="RSK13" s="2398"/>
      <c r="RSL13" s="2398"/>
      <c r="RSM13" s="2398"/>
      <c r="RSN13" s="2398"/>
      <c r="RSO13" s="2398"/>
      <c r="RSP13" s="2398"/>
      <c r="RSQ13" s="2398"/>
      <c r="RSR13" s="2398"/>
      <c r="RSS13" s="2398"/>
      <c r="RST13" s="2398"/>
      <c r="RSU13" s="2398"/>
      <c r="RSV13" s="2398"/>
      <c r="RSW13" s="2398"/>
      <c r="RSX13" s="2398"/>
      <c r="RSY13" s="2398"/>
      <c r="RSZ13" s="2398"/>
      <c r="RTA13" s="2398"/>
      <c r="RTB13" s="2398"/>
      <c r="RTC13" s="2398"/>
      <c r="RTD13" s="2398"/>
      <c r="RTE13" s="2398"/>
      <c r="RTF13" s="2398"/>
      <c r="RTG13" s="2398"/>
      <c r="RTH13" s="2398"/>
      <c r="RTI13" s="2398"/>
      <c r="RTJ13" s="2398"/>
      <c r="RTK13" s="2398"/>
      <c r="RTL13" s="2398"/>
      <c r="RTM13" s="2398"/>
      <c r="RTN13" s="2398"/>
      <c r="RTO13" s="2398"/>
      <c r="RTP13" s="2398"/>
      <c r="RTQ13" s="2398"/>
      <c r="RTR13" s="2398"/>
      <c r="RTS13" s="2398"/>
      <c r="RTT13" s="2398"/>
      <c r="RTU13" s="2398"/>
      <c r="RTV13" s="2398"/>
      <c r="RTW13" s="2398"/>
      <c r="RTX13" s="2398"/>
      <c r="RTY13" s="2398"/>
      <c r="RTZ13" s="2398"/>
      <c r="RUA13" s="2398"/>
      <c r="RUB13" s="2398"/>
      <c r="RUC13" s="2398"/>
      <c r="RUD13" s="2398"/>
      <c r="RUE13" s="2398"/>
      <c r="RUF13" s="2398"/>
      <c r="RUG13" s="2398"/>
      <c r="RUH13" s="2398"/>
      <c r="RUI13" s="2398"/>
      <c r="RUJ13" s="2398"/>
      <c r="RUK13" s="2398"/>
      <c r="RUL13" s="2398"/>
      <c r="RUM13" s="2398"/>
      <c r="RUN13" s="2398"/>
      <c r="RUO13" s="2398"/>
      <c r="RUP13" s="2398"/>
      <c r="RUQ13" s="2398"/>
      <c r="RUR13" s="2398"/>
      <c r="RUS13" s="2398"/>
      <c r="RUT13" s="2398"/>
      <c r="RUU13" s="2398"/>
      <c r="RUV13" s="2398"/>
      <c r="RUW13" s="2398"/>
      <c r="RUX13" s="2398"/>
      <c r="RUY13" s="2398"/>
      <c r="RUZ13" s="2398"/>
      <c r="RVA13" s="2398"/>
      <c r="RVB13" s="2398"/>
      <c r="RVC13" s="2398"/>
      <c r="RVD13" s="2398"/>
      <c r="RVE13" s="2398"/>
      <c r="RVF13" s="2398"/>
      <c r="RVG13" s="2398"/>
      <c r="RVH13" s="2398"/>
      <c r="RVI13" s="2398"/>
      <c r="RVJ13" s="2398"/>
      <c r="RVK13" s="2398"/>
      <c r="RVL13" s="2398"/>
      <c r="RVM13" s="2398"/>
      <c r="RVN13" s="2398"/>
      <c r="RVO13" s="2398"/>
      <c r="RVP13" s="2398"/>
      <c r="RVQ13" s="2398"/>
      <c r="RVR13" s="2398"/>
      <c r="RVS13" s="2398"/>
      <c r="RVT13" s="2398"/>
      <c r="RVU13" s="2398"/>
      <c r="RVV13" s="2398"/>
      <c r="RVW13" s="2398"/>
      <c r="RVX13" s="2398"/>
      <c r="RVY13" s="2398"/>
      <c r="RVZ13" s="2398"/>
      <c r="RWA13" s="2398"/>
      <c r="RWB13" s="2398"/>
      <c r="RWC13" s="2398"/>
      <c r="RWD13" s="2398"/>
      <c r="RWE13" s="2398"/>
      <c r="RWF13" s="2398"/>
      <c r="RWG13" s="2398"/>
      <c r="RWH13" s="2398"/>
      <c r="RWI13" s="2398"/>
      <c r="RWJ13" s="2398"/>
      <c r="RWK13" s="2398"/>
      <c r="RWL13" s="2398"/>
      <c r="RWM13" s="2398"/>
      <c r="RWN13" s="2398"/>
      <c r="RWO13" s="2398"/>
      <c r="RWP13" s="2398"/>
      <c r="RWQ13" s="2398"/>
      <c r="RWR13" s="2398"/>
      <c r="RWS13" s="2398"/>
      <c r="RWT13" s="2398"/>
      <c r="RWU13" s="2398"/>
      <c r="RWV13" s="2398"/>
      <c r="RWW13" s="2398"/>
      <c r="RWX13" s="2398"/>
      <c r="RWY13" s="2398"/>
      <c r="RWZ13" s="2398"/>
      <c r="RXA13" s="2398"/>
      <c r="RXB13" s="2398"/>
      <c r="RXC13" s="2398"/>
      <c r="RXD13" s="2398"/>
      <c r="RXE13" s="2398"/>
      <c r="RXF13" s="2398"/>
      <c r="RXG13" s="2398"/>
      <c r="RXH13" s="2398"/>
      <c r="RXI13" s="2398"/>
      <c r="RXJ13" s="2398"/>
      <c r="RXK13" s="2398"/>
      <c r="RXL13" s="2398"/>
      <c r="RXM13" s="2398"/>
      <c r="RXN13" s="2398"/>
      <c r="RXO13" s="2398"/>
      <c r="RXP13" s="2398"/>
      <c r="RXQ13" s="2398"/>
      <c r="RXR13" s="2398"/>
      <c r="RXS13" s="2398"/>
      <c r="RXT13" s="2398"/>
      <c r="RXU13" s="2398"/>
      <c r="RXV13" s="2398"/>
      <c r="RXW13" s="2398"/>
      <c r="RXX13" s="2398"/>
      <c r="RXY13" s="2398"/>
      <c r="RXZ13" s="2398"/>
      <c r="RYA13" s="2398"/>
      <c r="RYB13" s="2398"/>
      <c r="RYC13" s="2398"/>
      <c r="RYD13" s="2398"/>
      <c r="RYE13" s="2398"/>
      <c r="RYF13" s="2398"/>
      <c r="RYG13" s="2398"/>
      <c r="RYH13" s="2398"/>
      <c r="RYI13" s="2398"/>
      <c r="RYJ13" s="2398"/>
      <c r="RYK13" s="2398"/>
      <c r="RYL13" s="2398"/>
      <c r="RYM13" s="2398"/>
      <c r="RYN13" s="2398"/>
      <c r="RYO13" s="2398"/>
      <c r="RYP13" s="2398"/>
      <c r="RYQ13" s="2398"/>
      <c r="RYR13" s="2398"/>
      <c r="RYS13" s="2398"/>
      <c r="RYT13" s="2398"/>
      <c r="RYU13" s="2398"/>
      <c r="RYV13" s="2398"/>
      <c r="RYW13" s="2398"/>
      <c r="RYX13" s="2398"/>
      <c r="RYY13" s="2398"/>
      <c r="RYZ13" s="2398"/>
      <c r="RZA13" s="2398"/>
      <c r="RZB13" s="2398"/>
      <c r="RZC13" s="2398"/>
      <c r="RZD13" s="2398"/>
      <c r="RZE13" s="2398"/>
      <c r="RZF13" s="2398"/>
      <c r="RZG13" s="2398"/>
      <c r="RZH13" s="2398"/>
      <c r="RZI13" s="2398"/>
      <c r="RZJ13" s="2398"/>
      <c r="RZK13" s="2398"/>
      <c r="RZL13" s="2398"/>
      <c r="RZM13" s="2398"/>
      <c r="RZN13" s="2398"/>
      <c r="RZO13" s="2398"/>
      <c r="RZP13" s="2398"/>
      <c r="RZQ13" s="2398"/>
      <c r="RZR13" s="2398"/>
      <c r="RZS13" s="2398"/>
      <c r="RZT13" s="2398"/>
      <c r="RZU13" s="2398"/>
      <c r="RZV13" s="2398"/>
      <c r="RZW13" s="2398"/>
      <c r="RZX13" s="2398"/>
      <c r="RZY13" s="2398"/>
      <c r="RZZ13" s="2398"/>
      <c r="SAA13" s="2398"/>
      <c r="SAB13" s="2398"/>
      <c r="SAC13" s="2398"/>
      <c r="SAD13" s="2398"/>
      <c r="SAE13" s="2398"/>
      <c r="SAF13" s="2398"/>
      <c r="SAG13" s="2398"/>
      <c r="SAH13" s="2398"/>
      <c r="SAI13" s="2398"/>
      <c r="SAJ13" s="2398"/>
      <c r="SAK13" s="2398"/>
      <c r="SAL13" s="2398"/>
      <c r="SAM13" s="2398"/>
      <c r="SAN13" s="2398"/>
      <c r="SAO13" s="2398"/>
      <c r="SAP13" s="2398"/>
      <c r="SAQ13" s="2398"/>
      <c r="SAR13" s="2398"/>
      <c r="SAS13" s="2398"/>
      <c r="SAT13" s="2398"/>
      <c r="SAU13" s="2398"/>
      <c r="SAV13" s="2398"/>
      <c r="SAW13" s="2398"/>
      <c r="SAX13" s="2398"/>
      <c r="SAY13" s="2398"/>
      <c r="SAZ13" s="2398"/>
      <c r="SBA13" s="2398"/>
      <c r="SBB13" s="2398"/>
      <c r="SBC13" s="2398"/>
      <c r="SBD13" s="2398"/>
      <c r="SBE13" s="2398"/>
      <c r="SBF13" s="2398"/>
      <c r="SBG13" s="2398"/>
      <c r="SBH13" s="2398"/>
      <c r="SBI13" s="2398"/>
      <c r="SBJ13" s="2398"/>
      <c r="SBK13" s="2398"/>
      <c r="SBL13" s="2398"/>
      <c r="SBM13" s="2398"/>
      <c r="SBN13" s="2398"/>
      <c r="SBO13" s="2398"/>
      <c r="SBP13" s="2398"/>
      <c r="SBQ13" s="2398"/>
      <c r="SBR13" s="2398"/>
      <c r="SBS13" s="2398"/>
      <c r="SBT13" s="2398"/>
      <c r="SBU13" s="2398"/>
      <c r="SBV13" s="2398"/>
      <c r="SBW13" s="2398"/>
      <c r="SBX13" s="2398"/>
      <c r="SBY13" s="2398"/>
      <c r="SBZ13" s="2398"/>
      <c r="SCA13" s="2398"/>
      <c r="SCB13" s="2398"/>
      <c r="SCC13" s="2398"/>
      <c r="SCD13" s="2398"/>
      <c r="SCE13" s="2398"/>
      <c r="SCF13" s="2398"/>
      <c r="SCG13" s="2398"/>
      <c r="SCH13" s="2398"/>
      <c r="SCI13" s="2398"/>
      <c r="SCJ13" s="2398"/>
      <c r="SCK13" s="2398"/>
      <c r="SCL13" s="2398"/>
      <c r="SCM13" s="2398"/>
      <c r="SCN13" s="2398"/>
      <c r="SCO13" s="2398"/>
      <c r="SCP13" s="2398"/>
      <c r="SCQ13" s="2398"/>
      <c r="SCR13" s="2398"/>
      <c r="SCS13" s="2398"/>
      <c r="SCT13" s="2398"/>
      <c r="SCU13" s="2398"/>
      <c r="SCV13" s="2398"/>
      <c r="SCW13" s="2398"/>
      <c r="SCX13" s="2398"/>
      <c r="SCY13" s="2398"/>
      <c r="SCZ13" s="2398"/>
      <c r="SDA13" s="2398"/>
      <c r="SDB13" s="2398"/>
      <c r="SDC13" s="2398"/>
      <c r="SDD13" s="2398"/>
      <c r="SDE13" s="2398"/>
      <c r="SDF13" s="2398"/>
      <c r="SDG13" s="2398"/>
      <c r="SDH13" s="2398"/>
      <c r="SDI13" s="2398"/>
      <c r="SDJ13" s="2398"/>
      <c r="SDK13" s="2398"/>
      <c r="SDL13" s="2398"/>
      <c r="SDM13" s="2398"/>
      <c r="SDN13" s="2398"/>
      <c r="SDO13" s="2398"/>
      <c r="SDP13" s="2398"/>
      <c r="SDQ13" s="2398"/>
      <c r="SDR13" s="2398"/>
      <c r="SDS13" s="2398"/>
      <c r="SDT13" s="2398"/>
      <c r="SDU13" s="2398"/>
      <c r="SDV13" s="2398"/>
      <c r="SDW13" s="2398"/>
      <c r="SDX13" s="2398"/>
      <c r="SDY13" s="2398"/>
      <c r="SDZ13" s="2398"/>
      <c r="SEA13" s="2398"/>
      <c r="SEB13" s="2398"/>
      <c r="SEC13" s="2398"/>
      <c r="SED13" s="2398"/>
      <c r="SEE13" s="2398"/>
      <c r="SEF13" s="2398"/>
      <c r="SEG13" s="2398"/>
      <c r="SEH13" s="2398"/>
      <c r="SEI13" s="2398"/>
      <c r="SEJ13" s="2398"/>
      <c r="SEK13" s="2398"/>
      <c r="SEL13" s="2398"/>
      <c r="SEM13" s="2398"/>
      <c r="SEN13" s="2398"/>
      <c r="SEO13" s="2398"/>
      <c r="SEP13" s="2398"/>
      <c r="SEQ13" s="2398"/>
      <c r="SER13" s="2398"/>
      <c r="SES13" s="2398"/>
      <c r="SET13" s="2398"/>
      <c r="SEU13" s="2398"/>
      <c r="SEV13" s="2398"/>
      <c r="SEW13" s="2398"/>
      <c r="SEX13" s="2398"/>
      <c r="SEY13" s="2398"/>
      <c r="SEZ13" s="2398"/>
      <c r="SFA13" s="2398"/>
      <c r="SFB13" s="2398"/>
      <c r="SFC13" s="2398"/>
      <c r="SFD13" s="2398"/>
      <c r="SFE13" s="2398"/>
      <c r="SFF13" s="2398"/>
      <c r="SFG13" s="2398"/>
      <c r="SFH13" s="2398"/>
      <c r="SFI13" s="2398"/>
      <c r="SFJ13" s="2398"/>
      <c r="SFK13" s="2398"/>
      <c r="SFL13" s="2398"/>
      <c r="SFM13" s="2398"/>
      <c r="SFN13" s="2398"/>
      <c r="SFO13" s="2398"/>
      <c r="SFP13" s="2398"/>
      <c r="SFQ13" s="2398"/>
      <c r="SFR13" s="2398"/>
      <c r="SFS13" s="2398"/>
      <c r="SFT13" s="2398"/>
      <c r="SFU13" s="2398"/>
      <c r="SFV13" s="2398"/>
      <c r="SFW13" s="2398"/>
      <c r="SFX13" s="2398"/>
      <c r="SFY13" s="2398"/>
      <c r="SFZ13" s="2398"/>
      <c r="SGA13" s="2398"/>
      <c r="SGB13" s="2398"/>
      <c r="SGC13" s="2398"/>
      <c r="SGD13" s="2398"/>
      <c r="SGE13" s="2398"/>
      <c r="SGF13" s="2398"/>
      <c r="SGG13" s="2398"/>
      <c r="SGH13" s="2398"/>
      <c r="SGI13" s="2398"/>
      <c r="SGJ13" s="2398"/>
      <c r="SGK13" s="2398"/>
      <c r="SGL13" s="2398"/>
      <c r="SGM13" s="2398"/>
      <c r="SGN13" s="2398"/>
      <c r="SGO13" s="2398"/>
      <c r="SGP13" s="2398"/>
      <c r="SGQ13" s="2398"/>
      <c r="SGR13" s="2398"/>
      <c r="SGS13" s="2398"/>
      <c r="SGT13" s="2398"/>
      <c r="SGU13" s="2398"/>
      <c r="SGV13" s="2398"/>
      <c r="SGW13" s="2398"/>
      <c r="SGX13" s="2398"/>
      <c r="SGY13" s="2398"/>
      <c r="SGZ13" s="2398"/>
      <c r="SHA13" s="2398"/>
      <c r="SHB13" s="2398"/>
      <c r="SHC13" s="2398"/>
      <c r="SHD13" s="2398"/>
      <c r="SHE13" s="2398"/>
      <c r="SHF13" s="2398"/>
      <c r="SHG13" s="2398"/>
      <c r="SHH13" s="2398"/>
      <c r="SHI13" s="2398"/>
      <c r="SHJ13" s="2398"/>
      <c r="SHK13" s="2398"/>
      <c r="SHL13" s="2398"/>
      <c r="SHM13" s="2398"/>
      <c r="SHN13" s="2398"/>
      <c r="SHO13" s="2398"/>
      <c r="SHP13" s="2398"/>
      <c r="SHQ13" s="2398"/>
      <c r="SHR13" s="2398"/>
      <c r="SHS13" s="2398"/>
      <c r="SHT13" s="2398"/>
      <c r="SHU13" s="2398"/>
      <c r="SHV13" s="2398"/>
      <c r="SHW13" s="2398"/>
      <c r="SHX13" s="2398"/>
      <c r="SHY13" s="2398"/>
      <c r="SHZ13" s="2398"/>
      <c r="SIA13" s="2398"/>
      <c r="SIB13" s="2398"/>
      <c r="SIC13" s="2398"/>
      <c r="SID13" s="2398"/>
      <c r="SIE13" s="2398"/>
      <c r="SIF13" s="2398"/>
      <c r="SIG13" s="2398"/>
      <c r="SIH13" s="2398"/>
      <c r="SII13" s="2398"/>
      <c r="SIJ13" s="2398"/>
      <c r="SIK13" s="2398"/>
      <c r="SIL13" s="2398"/>
      <c r="SIM13" s="2398"/>
      <c r="SIN13" s="2398"/>
      <c r="SIO13" s="2398"/>
      <c r="SIP13" s="2398"/>
      <c r="SIQ13" s="2398"/>
      <c r="SIR13" s="2398"/>
      <c r="SIS13" s="2398"/>
      <c r="SIT13" s="2398"/>
      <c r="SIU13" s="2398"/>
      <c r="SIV13" s="2398"/>
      <c r="SIW13" s="2398"/>
      <c r="SIX13" s="2398"/>
      <c r="SIY13" s="2398"/>
      <c r="SIZ13" s="2398"/>
      <c r="SJA13" s="2398"/>
      <c r="SJB13" s="2398"/>
      <c r="SJC13" s="2398"/>
      <c r="SJD13" s="2398"/>
      <c r="SJE13" s="2398"/>
      <c r="SJF13" s="2398"/>
      <c r="SJG13" s="2398"/>
      <c r="SJH13" s="2398"/>
      <c r="SJI13" s="2398"/>
      <c r="SJJ13" s="2398"/>
      <c r="SJK13" s="2398"/>
      <c r="SJL13" s="2398"/>
      <c r="SJM13" s="2398"/>
      <c r="SJN13" s="2398"/>
      <c r="SJO13" s="2398"/>
      <c r="SJP13" s="2398"/>
      <c r="SJQ13" s="2398"/>
      <c r="SJR13" s="2398"/>
      <c r="SJS13" s="2398"/>
      <c r="SJT13" s="2398"/>
      <c r="SJU13" s="2398"/>
      <c r="SJV13" s="2398"/>
      <c r="SJW13" s="2398"/>
      <c r="SJX13" s="2398"/>
      <c r="SJY13" s="2398"/>
      <c r="SJZ13" s="2398"/>
      <c r="SKA13" s="2398"/>
      <c r="SKB13" s="2398"/>
      <c r="SKC13" s="2398"/>
      <c r="SKD13" s="2398"/>
      <c r="SKE13" s="2398"/>
      <c r="SKF13" s="2398"/>
      <c r="SKG13" s="2398"/>
      <c r="SKH13" s="2398"/>
      <c r="SKI13" s="2398"/>
      <c r="SKJ13" s="2398"/>
      <c r="SKK13" s="2398"/>
      <c r="SKL13" s="2398"/>
      <c r="SKM13" s="2398"/>
      <c r="SKN13" s="2398"/>
      <c r="SKO13" s="2398"/>
      <c r="SKP13" s="2398"/>
      <c r="SKQ13" s="2398"/>
      <c r="SKR13" s="2398"/>
      <c r="SKS13" s="2398"/>
      <c r="SKT13" s="2398"/>
      <c r="SKU13" s="2398"/>
      <c r="SKV13" s="2398"/>
      <c r="SKW13" s="2398"/>
      <c r="SKX13" s="2398"/>
      <c r="SKY13" s="2398"/>
      <c r="SKZ13" s="2398"/>
      <c r="SLA13" s="2398"/>
      <c r="SLB13" s="2398"/>
      <c r="SLC13" s="2398"/>
      <c r="SLD13" s="2398"/>
      <c r="SLE13" s="2398"/>
      <c r="SLF13" s="2398"/>
      <c r="SLG13" s="2398"/>
      <c r="SLH13" s="2398"/>
      <c r="SLI13" s="2398"/>
      <c r="SLJ13" s="2398"/>
      <c r="SLK13" s="2398"/>
      <c r="SLL13" s="2398"/>
      <c r="SLM13" s="2398"/>
      <c r="SLN13" s="2398"/>
      <c r="SLO13" s="2398"/>
      <c r="SLP13" s="2398"/>
      <c r="SLQ13" s="2398"/>
      <c r="SLR13" s="2398"/>
      <c r="SLS13" s="2398"/>
      <c r="SLT13" s="2398"/>
      <c r="SLU13" s="2398"/>
      <c r="SLV13" s="2398"/>
      <c r="SLW13" s="2398"/>
      <c r="SLX13" s="2398"/>
      <c r="SLY13" s="2398"/>
      <c r="SLZ13" s="2398"/>
      <c r="SMA13" s="2398"/>
      <c r="SMB13" s="2398"/>
      <c r="SMC13" s="2398"/>
      <c r="SMD13" s="2398"/>
      <c r="SME13" s="2398"/>
      <c r="SMF13" s="2398"/>
      <c r="SMG13" s="2398"/>
      <c r="SMH13" s="2398"/>
      <c r="SMI13" s="2398"/>
      <c r="SMJ13" s="2398"/>
      <c r="SMK13" s="2398"/>
      <c r="SML13" s="2398"/>
      <c r="SMM13" s="2398"/>
      <c r="SMN13" s="2398"/>
      <c r="SMO13" s="2398"/>
      <c r="SMP13" s="2398"/>
      <c r="SMQ13" s="2398"/>
      <c r="SMR13" s="2398"/>
      <c r="SMS13" s="2398"/>
      <c r="SMT13" s="2398"/>
      <c r="SMU13" s="2398"/>
      <c r="SMV13" s="2398"/>
      <c r="SMW13" s="2398"/>
      <c r="SMX13" s="2398"/>
      <c r="SMY13" s="2398"/>
      <c r="SMZ13" s="2398"/>
      <c r="SNA13" s="2398"/>
      <c r="SNB13" s="2398"/>
      <c r="SNC13" s="2398"/>
      <c r="SND13" s="2398"/>
      <c r="SNE13" s="2398"/>
      <c r="SNF13" s="2398"/>
      <c r="SNG13" s="2398"/>
      <c r="SNH13" s="2398"/>
      <c r="SNI13" s="2398"/>
      <c r="SNJ13" s="2398"/>
      <c r="SNK13" s="2398"/>
      <c r="SNL13" s="2398"/>
      <c r="SNM13" s="2398"/>
      <c r="SNN13" s="2398"/>
      <c r="SNO13" s="2398"/>
      <c r="SNP13" s="2398"/>
      <c r="SNQ13" s="2398"/>
      <c r="SNR13" s="2398"/>
      <c r="SNS13" s="2398"/>
      <c r="SNT13" s="2398"/>
      <c r="SNU13" s="2398"/>
      <c r="SNV13" s="2398"/>
      <c r="SNW13" s="2398"/>
      <c r="SNX13" s="2398"/>
      <c r="SNY13" s="2398"/>
      <c r="SNZ13" s="2398"/>
      <c r="SOA13" s="2398"/>
      <c r="SOB13" s="2398"/>
      <c r="SOC13" s="2398"/>
      <c r="SOD13" s="2398"/>
      <c r="SOE13" s="2398"/>
      <c r="SOF13" s="2398"/>
      <c r="SOG13" s="2398"/>
      <c r="SOH13" s="2398"/>
      <c r="SOI13" s="2398"/>
      <c r="SOJ13" s="2398"/>
      <c r="SOK13" s="2398"/>
      <c r="SOL13" s="2398"/>
      <c r="SOM13" s="2398"/>
      <c r="SON13" s="2398"/>
      <c r="SOO13" s="2398"/>
      <c r="SOP13" s="2398"/>
      <c r="SOQ13" s="2398"/>
      <c r="SOR13" s="2398"/>
      <c r="SOS13" s="2398"/>
      <c r="SOT13" s="2398"/>
      <c r="SOU13" s="2398"/>
      <c r="SOV13" s="2398"/>
      <c r="SOW13" s="2398"/>
      <c r="SOX13" s="2398"/>
      <c r="SOY13" s="2398"/>
      <c r="SOZ13" s="2398"/>
      <c r="SPA13" s="2398"/>
      <c r="SPB13" s="2398"/>
      <c r="SPC13" s="2398"/>
      <c r="SPD13" s="2398"/>
      <c r="SPE13" s="2398"/>
      <c r="SPF13" s="2398"/>
      <c r="SPG13" s="2398"/>
      <c r="SPH13" s="2398"/>
      <c r="SPI13" s="2398"/>
      <c r="SPJ13" s="2398"/>
      <c r="SPK13" s="2398"/>
      <c r="SPL13" s="2398"/>
      <c r="SPM13" s="2398"/>
      <c r="SPN13" s="2398"/>
      <c r="SPO13" s="2398"/>
      <c r="SPP13" s="2398"/>
      <c r="SPQ13" s="2398"/>
      <c r="SPR13" s="2398"/>
      <c r="SPS13" s="2398"/>
      <c r="SPT13" s="2398"/>
      <c r="SPU13" s="2398"/>
      <c r="SPV13" s="2398"/>
      <c r="SPW13" s="2398"/>
      <c r="SPX13" s="2398"/>
      <c r="SPY13" s="2398"/>
      <c r="SPZ13" s="2398"/>
      <c r="SQA13" s="2398"/>
      <c r="SQB13" s="2398"/>
      <c r="SQC13" s="2398"/>
      <c r="SQD13" s="2398"/>
      <c r="SQE13" s="2398"/>
      <c r="SQF13" s="2398"/>
      <c r="SQG13" s="2398"/>
      <c r="SQH13" s="2398"/>
      <c r="SQI13" s="2398"/>
      <c r="SQJ13" s="2398"/>
      <c r="SQK13" s="2398"/>
      <c r="SQL13" s="2398"/>
      <c r="SQM13" s="2398"/>
      <c r="SQN13" s="2398"/>
      <c r="SQO13" s="2398"/>
      <c r="SQP13" s="2398"/>
      <c r="SQQ13" s="2398"/>
      <c r="SQR13" s="2398"/>
      <c r="SQS13" s="2398"/>
      <c r="SQT13" s="2398"/>
      <c r="SQU13" s="2398"/>
      <c r="SQV13" s="2398"/>
      <c r="SQW13" s="2398"/>
      <c r="SQX13" s="2398"/>
      <c r="SQY13" s="2398"/>
      <c r="SQZ13" s="2398"/>
      <c r="SRA13" s="2398"/>
      <c r="SRB13" s="2398"/>
      <c r="SRC13" s="2398"/>
      <c r="SRD13" s="2398"/>
      <c r="SRE13" s="2398"/>
      <c r="SRF13" s="2398"/>
      <c r="SRG13" s="2398"/>
      <c r="SRH13" s="2398"/>
      <c r="SRI13" s="2398"/>
      <c r="SRJ13" s="2398"/>
      <c r="SRK13" s="2398"/>
      <c r="SRL13" s="2398"/>
      <c r="SRM13" s="2398"/>
      <c r="SRN13" s="2398"/>
      <c r="SRO13" s="2398"/>
      <c r="SRP13" s="2398"/>
      <c r="SRQ13" s="2398"/>
      <c r="SRR13" s="2398"/>
      <c r="SRS13" s="2398"/>
      <c r="SRT13" s="2398"/>
      <c r="SRU13" s="2398"/>
      <c r="SRV13" s="2398"/>
      <c r="SRW13" s="2398"/>
      <c r="SRX13" s="2398"/>
      <c r="SRY13" s="2398"/>
      <c r="SRZ13" s="2398"/>
      <c r="SSA13" s="2398"/>
      <c r="SSB13" s="2398"/>
      <c r="SSC13" s="2398"/>
      <c r="SSD13" s="2398"/>
      <c r="SSE13" s="2398"/>
      <c r="SSF13" s="2398"/>
      <c r="SSG13" s="2398"/>
      <c r="SSH13" s="2398"/>
      <c r="SSI13" s="2398"/>
      <c r="SSJ13" s="2398"/>
      <c r="SSK13" s="2398"/>
      <c r="SSL13" s="2398"/>
      <c r="SSM13" s="2398"/>
      <c r="SSN13" s="2398"/>
      <c r="SSO13" s="2398"/>
      <c r="SSP13" s="2398"/>
      <c r="SSQ13" s="2398"/>
      <c r="SSR13" s="2398"/>
      <c r="SSS13" s="2398"/>
      <c r="SST13" s="2398"/>
      <c r="SSU13" s="2398"/>
      <c r="SSV13" s="2398"/>
      <c r="SSW13" s="2398"/>
      <c r="SSX13" s="2398"/>
      <c r="SSY13" s="2398"/>
      <c r="SSZ13" s="2398"/>
      <c r="STA13" s="2398"/>
      <c r="STB13" s="2398"/>
      <c r="STC13" s="2398"/>
      <c r="STD13" s="2398"/>
      <c r="STE13" s="2398"/>
      <c r="STF13" s="2398"/>
      <c r="STG13" s="2398"/>
      <c r="STH13" s="2398"/>
      <c r="STI13" s="2398"/>
      <c r="STJ13" s="2398"/>
      <c r="STK13" s="2398"/>
      <c r="STL13" s="2398"/>
      <c r="STM13" s="2398"/>
      <c r="STN13" s="2398"/>
      <c r="STO13" s="2398"/>
      <c r="STP13" s="2398"/>
      <c r="STQ13" s="2398"/>
      <c r="STR13" s="2398"/>
      <c r="STS13" s="2398"/>
      <c r="STT13" s="2398"/>
      <c r="STU13" s="2398"/>
      <c r="STV13" s="2398"/>
      <c r="STW13" s="2398"/>
      <c r="STX13" s="2398"/>
      <c r="STY13" s="2398"/>
      <c r="STZ13" s="2398"/>
      <c r="SUA13" s="2398"/>
      <c r="SUB13" s="2398"/>
      <c r="SUC13" s="2398"/>
      <c r="SUD13" s="2398"/>
      <c r="SUE13" s="2398"/>
      <c r="SUF13" s="2398"/>
      <c r="SUG13" s="2398"/>
      <c r="SUH13" s="2398"/>
      <c r="SUI13" s="2398"/>
      <c r="SUJ13" s="2398"/>
      <c r="SUK13" s="2398"/>
      <c r="SUL13" s="2398"/>
      <c r="SUM13" s="2398"/>
      <c r="SUN13" s="2398"/>
      <c r="SUO13" s="2398"/>
      <c r="SUP13" s="2398"/>
      <c r="SUQ13" s="2398"/>
      <c r="SUR13" s="2398"/>
      <c r="SUS13" s="2398"/>
      <c r="SUT13" s="2398"/>
      <c r="SUU13" s="2398"/>
      <c r="SUV13" s="2398"/>
      <c r="SUW13" s="2398"/>
      <c r="SUX13" s="2398"/>
      <c r="SUY13" s="2398"/>
      <c r="SUZ13" s="2398"/>
      <c r="SVA13" s="2398"/>
      <c r="SVB13" s="2398"/>
      <c r="SVC13" s="2398"/>
      <c r="SVD13" s="2398"/>
      <c r="SVE13" s="2398"/>
      <c r="SVF13" s="2398"/>
      <c r="SVG13" s="2398"/>
      <c r="SVH13" s="2398"/>
      <c r="SVI13" s="2398"/>
      <c r="SVJ13" s="2398"/>
      <c r="SVK13" s="2398"/>
      <c r="SVL13" s="2398"/>
      <c r="SVM13" s="2398"/>
      <c r="SVN13" s="2398"/>
      <c r="SVO13" s="2398"/>
      <c r="SVP13" s="2398"/>
      <c r="SVQ13" s="2398"/>
      <c r="SVR13" s="2398"/>
      <c r="SVS13" s="2398"/>
      <c r="SVT13" s="2398"/>
      <c r="SVU13" s="2398"/>
      <c r="SVV13" s="2398"/>
      <c r="SVW13" s="2398"/>
      <c r="SVX13" s="2398"/>
      <c r="SVY13" s="2398"/>
      <c r="SVZ13" s="2398"/>
      <c r="SWA13" s="2398"/>
      <c r="SWB13" s="2398"/>
      <c r="SWC13" s="2398"/>
      <c r="SWD13" s="2398"/>
      <c r="SWE13" s="2398"/>
      <c r="SWF13" s="2398"/>
      <c r="SWG13" s="2398"/>
      <c r="SWH13" s="2398"/>
      <c r="SWI13" s="2398"/>
      <c r="SWJ13" s="2398"/>
      <c r="SWK13" s="2398"/>
      <c r="SWL13" s="2398"/>
      <c r="SWM13" s="2398"/>
      <c r="SWN13" s="2398"/>
      <c r="SWO13" s="2398"/>
      <c r="SWP13" s="2398"/>
      <c r="SWQ13" s="2398"/>
      <c r="SWR13" s="2398"/>
      <c r="SWS13" s="2398"/>
      <c r="SWT13" s="2398"/>
      <c r="SWU13" s="2398"/>
      <c r="SWV13" s="2398"/>
      <c r="SWW13" s="2398"/>
      <c r="SWX13" s="2398"/>
      <c r="SWY13" s="2398"/>
      <c r="SWZ13" s="2398"/>
      <c r="SXA13" s="2398"/>
      <c r="SXB13" s="2398"/>
      <c r="SXC13" s="2398"/>
      <c r="SXD13" s="2398"/>
      <c r="SXE13" s="2398"/>
      <c r="SXF13" s="2398"/>
      <c r="SXG13" s="2398"/>
      <c r="SXH13" s="2398"/>
      <c r="SXI13" s="2398"/>
      <c r="SXJ13" s="2398"/>
      <c r="SXK13" s="2398"/>
      <c r="SXL13" s="2398"/>
      <c r="SXM13" s="2398"/>
      <c r="SXN13" s="2398"/>
      <c r="SXO13" s="2398"/>
      <c r="SXP13" s="2398"/>
      <c r="SXQ13" s="2398"/>
      <c r="SXR13" s="2398"/>
      <c r="SXS13" s="2398"/>
      <c r="SXT13" s="2398"/>
      <c r="SXU13" s="2398"/>
      <c r="SXV13" s="2398"/>
      <c r="SXW13" s="2398"/>
      <c r="SXX13" s="2398"/>
      <c r="SXY13" s="2398"/>
      <c r="SXZ13" s="2398"/>
      <c r="SYA13" s="2398"/>
      <c r="SYB13" s="2398"/>
      <c r="SYC13" s="2398"/>
      <c r="SYD13" s="2398"/>
      <c r="SYE13" s="2398"/>
      <c r="SYF13" s="2398"/>
      <c r="SYG13" s="2398"/>
      <c r="SYH13" s="2398"/>
      <c r="SYI13" s="2398"/>
      <c r="SYJ13" s="2398"/>
      <c r="SYK13" s="2398"/>
      <c r="SYL13" s="2398"/>
      <c r="SYM13" s="2398"/>
      <c r="SYN13" s="2398"/>
      <c r="SYO13" s="2398"/>
      <c r="SYP13" s="2398"/>
      <c r="SYQ13" s="2398"/>
      <c r="SYR13" s="2398"/>
      <c r="SYS13" s="2398"/>
      <c r="SYT13" s="2398"/>
      <c r="SYU13" s="2398"/>
      <c r="SYV13" s="2398"/>
      <c r="SYW13" s="2398"/>
      <c r="SYX13" s="2398"/>
      <c r="SYY13" s="2398"/>
      <c r="SYZ13" s="2398"/>
      <c r="SZA13" s="2398"/>
      <c r="SZB13" s="2398"/>
      <c r="SZC13" s="2398"/>
      <c r="SZD13" s="2398"/>
      <c r="SZE13" s="2398"/>
      <c r="SZF13" s="2398"/>
      <c r="SZG13" s="2398"/>
      <c r="SZH13" s="2398"/>
      <c r="SZI13" s="2398"/>
      <c r="SZJ13" s="2398"/>
      <c r="SZK13" s="2398"/>
      <c r="SZL13" s="2398"/>
      <c r="SZM13" s="2398"/>
      <c r="SZN13" s="2398"/>
      <c r="SZO13" s="2398"/>
      <c r="SZP13" s="2398"/>
      <c r="SZQ13" s="2398"/>
      <c r="SZR13" s="2398"/>
      <c r="SZS13" s="2398"/>
      <c r="SZT13" s="2398"/>
      <c r="SZU13" s="2398"/>
      <c r="SZV13" s="2398"/>
      <c r="SZW13" s="2398"/>
      <c r="SZX13" s="2398"/>
      <c r="SZY13" s="2398"/>
      <c r="SZZ13" s="2398"/>
      <c r="TAA13" s="2398"/>
      <c r="TAB13" s="2398"/>
      <c r="TAC13" s="2398"/>
      <c r="TAD13" s="2398"/>
      <c r="TAE13" s="2398"/>
      <c r="TAF13" s="2398"/>
      <c r="TAG13" s="2398"/>
      <c r="TAH13" s="2398"/>
      <c r="TAI13" s="2398"/>
      <c r="TAJ13" s="2398"/>
      <c r="TAK13" s="2398"/>
      <c r="TAL13" s="2398"/>
      <c r="TAM13" s="2398"/>
      <c r="TAN13" s="2398"/>
      <c r="TAO13" s="2398"/>
      <c r="TAP13" s="2398"/>
      <c r="TAQ13" s="2398"/>
      <c r="TAR13" s="2398"/>
      <c r="TAS13" s="2398"/>
      <c r="TAT13" s="2398"/>
      <c r="TAU13" s="2398"/>
      <c r="TAV13" s="2398"/>
      <c r="TAW13" s="2398"/>
      <c r="TAX13" s="2398"/>
      <c r="TAY13" s="2398"/>
      <c r="TAZ13" s="2398"/>
      <c r="TBA13" s="2398"/>
      <c r="TBB13" s="2398"/>
      <c r="TBC13" s="2398"/>
      <c r="TBD13" s="2398"/>
      <c r="TBE13" s="2398"/>
      <c r="TBF13" s="2398"/>
      <c r="TBG13" s="2398"/>
      <c r="TBH13" s="2398"/>
      <c r="TBI13" s="2398"/>
      <c r="TBJ13" s="2398"/>
      <c r="TBK13" s="2398"/>
      <c r="TBL13" s="2398"/>
      <c r="TBM13" s="2398"/>
      <c r="TBN13" s="2398"/>
      <c r="TBO13" s="2398"/>
      <c r="TBP13" s="2398"/>
      <c r="TBQ13" s="2398"/>
      <c r="TBR13" s="2398"/>
      <c r="TBS13" s="2398"/>
      <c r="TBT13" s="2398"/>
      <c r="TBU13" s="2398"/>
      <c r="TBV13" s="2398"/>
      <c r="TBW13" s="2398"/>
      <c r="TBX13" s="2398"/>
      <c r="TBY13" s="2398"/>
      <c r="TBZ13" s="2398"/>
      <c r="TCA13" s="2398"/>
      <c r="TCB13" s="2398"/>
      <c r="TCC13" s="2398"/>
      <c r="TCD13" s="2398"/>
      <c r="TCE13" s="2398"/>
      <c r="TCF13" s="2398"/>
      <c r="TCG13" s="2398"/>
      <c r="TCH13" s="2398"/>
      <c r="TCI13" s="2398"/>
      <c r="TCJ13" s="2398"/>
      <c r="TCK13" s="2398"/>
      <c r="TCL13" s="2398"/>
      <c r="TCM13" s="2398"/>
      <c r="TCN13" s="2398"/>
      <c r="TCO13" s="2398"/>
      <c r="TCP13" s="2398"/>
      <c r="TCQ13" s="2398"/>
      <c r="TCR13" s="2398"/>
      <c r="TCS13" s="2398"/>
      <c r="TCT13" s="2398"/>
      <c r="TCU13" s="2398"/>
      <c r="TCV13" s="2398"/>
      <c r="TCW13" s="2398"/>
      <c r="TCX13" s="2398"/>
      <c r="TCY13" s="2398"/>
      <c r="TCZ13" s="2398"/>
      <c r="TDA13" s="2398"/>
      <c r="TDB13" s="2398"/>
      <c r="TDC13" s="2398"/>
      <c r="TDD13" s="2398"/>
      <c r="TDE13" s="2398"/>
      <c r="TDF13" s="2398"/>
      <c r="TDG13" s="2398"/>
      <c r="TDH13" s="2398"/>
      <c r="TDI13" s="2398"/>
      <c r="TDJ13" s="2398"/>
      <c r="TDK13" s="2398"/>
      <c r="TDL13" s="2398"/>
      <c r="TDM13" s="2398"/>
      <c r="TDN13" s="2398"/>
      <c r="TDO13" s="2398"/>
      <c r="TDP13" s="2398"/>
      <c r="TDQ13" s="2398"/>
      <c r="TDR13" s="2398"/>
      <c r="TDS13" s="2398"/>
      <c r="TDT13" s="2398"/>
      <c r="TDU13" s="2398"/>
      <c r="TDV13" s="2398"/>
      <c r="TDW13" s="2398"/>
      <c r="TDX13" s="2398"/>
      <c r="TDY13" s="2398"/>
      <c r="TDZ13" s="2398"/>
      <c r="TEA13" s="2398"/>
      <c r="TEB13" s="2398"/>
      <c r="TEC13" s="2398"/>
      <c r="TED13" s="2398"/>
      <c r="TEE13" s="2398"/>
      <c r="TEF13" s="2398"/>
      <c r="TEG13" s="2398"/>
      <c r="TEH13" s="2398"/>
      <c r="TEI13" s="2398"/>
      <c r="TEJ13" s="2398"/>
      <c r="TEK13" s="2398"/>
      <c r="TEL13" s="2398"/>
      <c r="TEM13" s="2398"/>
      <c r="TEN13" s="2398"/>
      <c r="TEO13" s="2398"/>
      <c r="TEP13" s="2398"/>
      <c r="TEQ13" s="2398"/>
      <c r="TER13" s="2398"/>
      <c r="TES13" s="2398"/>
      <c r="TET13" s="2398"/>
      <c r="TEU13" s="2398"/>
      <c r="TEV13" s="2398"/>
      <c r="TEW13" s="2398"/>
      <c r="TEX13" s="2398"/>
      <c r="TEY13" s="2398"/>
      <c r="TEZ13" s="2398"/>
      <c r="TFA13" s="2398"/>
      <c r="TFB13" s="2398"/>
      <c r="TFC13" s="2398"/>
      <c r="TFD13" s="2398"/>
      <c r="TFE13" s="2398"/>
      <c r="TFF13" s="2398"/>
      <c r="TFG13" s="2398"/>
      <c r="TFH13" s="2398"/>
      <c r="TFI13" s="2398"/>
      <c r="TFJ13" s="2398"/>
      <c r="TFK13" s="2398"/>
      <c r="TFL13" s="2398"/>
      <c r="TFM13" s="2398"/>
      <c r="TFN13" s="2398"/>
      <c r="TFO13" s="2398"/>
      <c r="TFP13" s="2398"/>
      <c r="TFQ13" s="2398"/>
      <c r="TFR13" s="2398"/>
      <c r="TFS13" s="2398"/>
      <c r="TFT13" s="2398"/>
      <c r="TFU13" s="2398"/>
      <c r="TFV13" s="2398"/>
      <c r="TFW13" s="2398"/>
      <c r="TFX13" s="2398"/>
      <c r="TFY13" s="2398"/>
      <c r="TFZ13" s="2398"/>
      <c r="TGA13" s="2398"/>
      <c r="TGB13" s="2398"/>
      <c r="TGC13" s="2398"/>
      <c r="TGD13" s="2398"/>
      <c r="TGE13" s="2398"/>
      <c r="TGF13" s="2398"/>
      <c r="TGG13" s="2398"/>
      <c r="TGH13" s="2398"/>
      <c r="TGI13" s="2398"/>
      <c r="TGJ13" s="2398"/>
      <c r="TGK13" s="2398"/>
      <c r="TGL13" s="2398"/>
      <c r="TGM13" s="2398"/>
      <c r="TGN13" s="2398"/>
      <c r="TGO13" s="2398"/>
      <c r="TGP13" s="2398"/>
      <c r="TGQ13" s="2398"/>
      <c r="TGR13" s="2398"/>
      <c r="TGS13" s="2398"/>
      <c r="TGT13" s="2398"/>
      <c r="TGU13" s="2398"/>
      <c r="TGV13" s="2398"/>
      <c r="TGW13" s="2398"/>
      <c r="TGX13" s="2398"/>
      <c r="TGY13" s="2398"/>
      <c r="TGZ13" s="2398"/>
      <c r="THA13" s="2398"/>
      <c r="THB13" s="2398"/>
      <c r="THC13" s="2398"/>
      <c r="THD13" s="2398"/>
      <c r="THE13" s="2398"/>
      <c r="THF13" s="2398"/>
      <c r="THG13" s="2398"/>
      <c r="THH13" s="2398"/>
      <c r="THI13" s="2398"/>
      <c r="THJ13" s="2398"/>
      <c r="THK13" s="2398"/>
      <c r="THL13" s="2398"/>
      <c r="THM13" s="2398"/>
      <c r="THN13" s="2398"/>
      <c r="THO13" s="2398"/>
      <c r="THP13" s="2398"/>
      <c r="THQ13" s="2398"/>
      <c r="THR13" s="2398"/>
      <c r="THS13" s="2398"/>
      <c r="THT13" s="2398"/>
      <c r="THU13" s="2398"/>
      <c r="THV13" s="2398"/>
      <c r="THW13" s="2398"/>
      <c r="THX13" s="2398"/>
      <c r="THY13" s="2398"/>
      <c r="THZ13" s="2398"/>
      <c r="TIA13" s="2398"/>
      <c r="TIB13" s="2398"/>
      <c r="TIC13" s="2398"/>
      <c r="TID13" s="2398"/>
      <c r="TIE13" s="2398"/>
      <c r="TIF13" s="2398"/>
      <c r="TIG13" s="2398"/>
      <c r="TIH13" s="2398"/>
      <c r="TII13" s="2398"/>
      <c r="TIJ13" s="2398"/>
      <c r="TIK13" s="2398"/>
      <c r="TIL13" s="2398"/>
      <c r="TIM13" s="2398"/>
      <c r="TIN13" s="2398"/>
      <c r="TIO13" s="2398"/>
      <c r="TIP13" s="2398"/>
      <c r="TIQ13" s="2398"/>
      <c r="TIR13" s="2398"/>
      <c r="TIS13" s="2398"/>
      <c r="TIT13" s="2398"/>
      <c r="TIU13" s="2398"/>
      <c r="TIV13" s="2398"/>
      <c r="TIW13" s="2398"/>
      <c r="TIX13" s="2398"/>
      <c r="TIY13" s="2398"/>
      <c r="TIZ13" s="2398"/>
      <c r="TJA13" s="2398"/>
      <c r="TJB13" s="2398"/>
      <c r="TJC13" s="2398"/>
      <c r="TJD13" s="2398"/>
      <c r="TJE13" s="2398"/>
      <c r="TJF13" s="2398"/>
      <c r="TJG13" s="2398"/>
      <c r="TJH13" s="2398"/>
      <c r="TJI13" s="2398"/>
      <c r="TJJ13" s="2398"/>
      <c r="TJK13" s="2398"/>
      <c r="TJL13" s="2398"/>
      <c r="TJM13" s="2398"/>
      <c r="TJN13" s="2398"/>
      <c r="TJO13" s="2398"/>
      <c r="TJP13" s="2398"/>
      <c r="TJQ13" s="2398"/>
      <c r="TJR13" s="2398"/>
      <c r="TJS13" s="2398"/>
      <c r="TJT13" s="2398"/>
      <c r="TJU13" s="2398"/>
      <c r="TJV13" s="2398"/>
      <c r="TJW13" s="2398"/>
      <c r="TJX13" s="2398"/>
      <c r="TJY13" s="2398"/>
      <c r="TJZ13" s="2398"/>
      <c r="TKA13" s="2398"/>
      <c r="TKB13" s="2398"/>
      <c r="TKC13" s="2398"/>
      <c r="TKD13" s="2398"/>
      <c r="TKE13" s="2398"/>
      <c r="TKF13" s="2398"/>
      <c r="TKG13" s="2398"/>
      <c r="TKH13" s="2398"/>
      <c r="TKI13" s="2398"/>
      <c r="TKJ13" s="2398"/>
      <c r="TKK13" s="2398"/>
      <c r="TKL13" s="2398"/>
      <c r="TKM13" s="2398"/>
      <c r="TKN13" s="2398"/>
      <c r="TKO13" s="2398"/>
      <c r="TKP13" s="2398"/>
      <c r="TKQ13" s="2398"/>
      <c r="TKR13" s="2398"/>
      <c r="TKS13" s="2398"/>
      <c r="TKT13" s="2398"/>
      <c r="TKU13" s="2398"/>
      <c r="TKV13" s="2398"/>
      <c r="TKW13" s="2398"/>
      <c r="TKX13" s="2398"/>
      <c r="TKY13" s="2398"/>
      <c r="TKZ13" s="2398"/>
      <c r="TLA13" s="2398"/>
      <c r="TLB13" s="2398"/>
      <c r="TLC13" s="2398"/>
      <c r="TLD13" s="2398"/>
      <c r="TLE13" s="2398"/>
      <c r="TLF13" s="2398"/>
      <c r="TLG13" s="2398"/>
      <c r="TLH13" s="2398"/>
      <c r="TLI13" s="2398"/>
      <c r="TLJ13" s="2398"/>
      <c r="TLK13" s="2398"/>
      <c r="TLL13" s="2398"/>
      <c r="TLM13" s="2398"/>
      <c r="TLN13" s="2398"/>
      <c r="TLO13" s="2398"/>
      <c r="TLP13" s="2398"/>
      <c r="TLQ13" s="2398"/>
      <c r="TLR13" s="2398"/>
      <c r="TLS13" s="2398"/>
      <c r="TLT13" s="2398"/>
      <c r="TLU13" s="2398"/>
      <c r="TLV13" s="2398"/>
      <c r="TLW13" s="2398"/>
      <c r="TLX13" s="2398"/>
      <c r="TLY13" s="2398"/>
      <c r="TLZ13" s="2398"/>
      <c r="TMA13" s="2398"/>
      <c r="TMB13" s="2398"/>
      <c r="TMC13" s="2398"/>
      <c r="TMD13" s="2398"/>
      <c r="TME13" s="2398"/>
      <c r="TMF13" s="2398"/>
      <c r="TMG13" s="2398"/>
      <c r="TMH13" s="2398"/>
      <c r="TMI13" s="2398"/>
      <c r="TMJ13" s="2398"/>
      <c r="TMK13" s="2398"/>
      <c r="TML13" s="2398"/>
      <c r="TMM13" s="2398"/>
      <c r="TMN13" s="2398"/>
      <c r="TMO13" s="2398"/>
      <c r="TMP13" s="2398"/>
      <c r="TMQ13" s="2398"/>
      <c r="TMR13" s="2398"/>
      <c r="TMS13" s="2398"/>
      <c r="TMT13" s="2398"/>
      <c r="TMU13" s="2398"/>
      <c r="TMV13" s="2398"/>
      <c r="TMW13" s="2398"/>
      <c r="TMX13" s="2398"/>
      <c r="TMY13" s="2398"/>
      <c r="TMZ13" s="2398"/>
      <c r="TNA13" s="2398"/>
      <c r="TNB13" s="2398"/>
      <c r="TNC13" s="2398"/>
      <c r="TND13" s="2398"/>
      <c r="TNE13" s="2398"/>
      <c r="TNF13" s="2398"/>
      <c r="TNG13" s="2398"/>
      <c r="TNH13" s="2398"/>
      <c r="TNI13" s="2398"/>
      <c r="TNJ13" s="2398"/>
      <c r="TNK13" s="2398"/>
      <c r="TNL13" s="2398"/>
      <c r="TNM13" s="2398"/>
      <c r="TNN13" s="2398"/>
      <c r="TNO13" s="2398"/>
      <c r="TNP13" s="2398"/>
      <c r="TNQ13" s="2398"/>
      <c r="TNR13" s="2398"/>
      <c r="TNS13" s="2398"/>
      <c r="TNT13" s="2398"/>
      <c r="TNU13" s="2398"/>
      <c r="TNV13" s="2398"/>
      <c r="TNW13" s="2398"/>
      <c r="TNX13" s="2398"/>
      <c r="TNY13" s="2398"/>
      <c r="TNZ13" s="2398"/>
      <c r="TOA13" s="2398"/>
      <c r="TOB13" s="2398"/>
      <c r="TOC13" s="2398"/>
      <c r="TOD13" s="2398"/>
      <c r="TOE13" s="2398"/>
      <c r="TOF13" s="2398"/>
      <c r="TOG13" s="2398"/>
      <c r="TOH13" s="2398"/>
      <c r="TOI13" s="2398"/>
      <c r="TOJ13" s="2398"/>
      <c r="TOK13" s="2398"/>
      <c r="TOL13" s="2398"/>
      <c r="TOM13" s="2398"/>
      <c r="TON13" s="2398"/>
      <c r="TOO13" s="2398"/>
      <c r="TOP13" s="2398"/>
      <c r="TOQ13" s="2398"/>
      <c r="TOR13" s="2398"/>
      <c r="TOS13" s="2398"/>
      <c r="TOT13" s="2398"/>
      <c r="TOU13" s="2398"/>
      <c r="TOV13" s="2398"/>
      <c r="TOW13" s="2398"/>
      <c r="TOX13" s="2398"/>
      <c r="TOY13" s="2398"/>
      <c r="TOZ13" s="2398"/>
      <c r="TPA13" s="2398"/>
      <c r="TPB13" s="2398"/>
      <c r="TPC13" s="2398"/>
      <c r="TPD13" s="2398"/>
      <c r="TPE13" s="2398"/>
      <c r="TPF13" s="2398"/>
      <c r="TPG13" s="2398"/>
      <c r="TPH13" s="2398"/>
      <c r="TPI13" s="2398"/>
      <c r="TPJ13" s="2398"/>
      <c r="TPK13" s="2398"/>
      <c r="TPL13" s="2398"/>
      <c r="TPM13" s="2398"/>
      <c r="TPN13" s="2398"/>
      <c r="TPO13" s="2398"/>
      <c r="TPP13" s="2398"/>
      <c r="TPQ13" s="2398"/>
      <c r="TPR13" s="2398"/>
      <c r="TPS13" s="2398"/>
      <c r="TPT13" s="2398"/>
      <c r="TPU13" s="2398"/>
      <c r="TPV13" s="2398"/>
      <c r="TPW13" s="2398"/>
      <c r="TPX13" s="2398"/>
      <c r="TPY13" s="2398"/>
      <c r="TPZ13" s="2398"/>
      <c r="TQA13" s="2398"/>
      <c r="TQB13" s="2398"/>
      <c r="TQC13" s="2398"/>
      <c r="TQD13" s="2398"/>
      <c r="TQE13" s="2398"/>
      <c r="TQF13" s="2398"/>
      <c r="TQG13" s="2398"/>
      <c r="TQH13" s="2398"/>
      <c r="TQI13" s="2398"/>
      <c r="TQJ13" s="2398"/>
      <c r="TQK13" s="2398"/>
      <c r="TQL13" s="2398"/>
      <c r="TQM13" s="2398"/>
      <c r="TQN13" s="2398"/>
      <c r="TQO13" s="2398"/>
      <c r="TQP13" s="2398"/>
      <c r="TQQ13" s="2398"/>
      <c r="TQR13" s="2398"/>
      <c r="TQS13" s="2398"/>
      <c r="TQT13" s="2398"/>
      <c r="TQU13" s="2398"/>
      <c r="TQV13" s="2398"/>
      <c r="TQW13" s="2398"/>
      <c r="TQX13" s="2398"/>
      <c r="TQY13" s="2398"/>
      <c r="TQZ13" s="2398"/>
      <c r="TRA13" s="2398"/>
      <c r="TRB13" s="2398"/>
      <c r="TRC13" s="2398"/>
      <c r="TRD13" s="2398"/>
      <c r="TRE13" s="2398"/>
      <c r="TRF13" s="2398"/>
      <c r="TRG13" s="2398"/>
      <c r="TRH13" s="2398"/>
      <c r="TRI13" s="2398"/>
      <c r="TRJ13" s="2398"/>
      <c r="TRK13" s="2398"/>
      <c r="TRL13" s="2398"/>
      <c r="TRM13" s="2398"/>
      <c r="TRN13" s="2398"/>
      <c r="TRO13" s="2398"/>
      <c r="TRP13" s="2398"/>
      <c r="TRQ13" s="2398"/>
      <c r="TRR13" s="2398"/>
      <c r="TRS13" s="2398"/>
      <c r="TRT13" s="2398"/>
      <c r="TRU13" s="2398"/>
      <c r="TRV13" s="2398"/>
      <c r="TRW13" s="2398"/>
      <c r="TRX13" s="2398"/>
      <c r="TRY13" s="2398"/>
      <c r="TRZ13" s="2398"/>
      <c r="TSA13" s="2398"/>
      <c r="TSB13" s="2398"/>
      <c r="TSC13" s="2398"/>
      <c r="TSD13" s="2398"/>
      <c r="TSE13" s="2398"/>
      <c r="TSF13" s="2398"/>
      <c r="TSG13" s="2398"/>
      <c r="TSH13" s="2398"/>
      <c r="TSI13" s="2398"/>
      <c r="TSJ13" s="2398"/>
      <c r="TSK13" s="2398"/>
      <c r="TSL13" s="2398"/>
      <c r="TSM13" s="2398"/>
      <c r="TSN13" s="2398"/>
      <c r="TSO13" s="2398"/>
      <c r="TSP13" s="2398"/>
      <c r="TSQ13" s="2398"/>
      <c r="TSR13" s="2398"/>
      <c r="TSS13" s="2398"/>
      <c r="TST13" s="2398"/>
      <c r="TSU13" s="2398"/>
      <c r="TSV13" s="2398"/>
      <c r="TSW13" s="2398"/>
      <c r="TSX13" s="2398"/>
      <c r="TSY13" s="2398"/>
      <c r="TSZ13" s="2398"/>
      <c r="TTA13" s="2398"/>
      <c r="TTB13" s="2398"/>
      <c r="TTC13" s="2398"/>
      <c r="TTD13" s="2398"/>
      <c r="TTE13" s="2398"/>
      <c r="TTF13" s="2398"/>
      <c r="TTG13" s="2398"/>
      <c r="TTH13" s="2398"/>
      <c r="TTI13" s="2398"/>
      <c r="TTJ13" s="2398"/>
      <c r="TTK13" s="2398"/>
      <c r="TTL13" s="2398"/>
      <c r="TTM13" s="2398"/>
      <c r="TTN13" s="2398"/>
      <c r="TTO13" s="2398"/>
      <c r="TTP13" s="2398"/>
      <c r="TTQ13" s="2398"/>
      <c r="TTR13" s="2398"/>
      <c r="TTS13" s="2398"/>
      <c r="TTT13" s="2398"/>
      <c r="TTU13" s="2398"/>
      <c r="TTV13" s="2398"/>
      <c r="TTW13" s="2398"/>
      <c r="TTX13" s="2398"/>
      <c r="TTY13" s="2398"/>
      <c r="TTZ13" s="2398"/>
      <c r="TUA13" s="2398"/>
      <c r="TUB13" s="2398"/>
      <c r="TUC13" s="2398"/>
      <c r="TUD13" s="2398"/>
      <c r="TUE13" s="2398"/>
      <c r="TUF13" s="2398"/>
      <c r="TUG13" s="2398"/>
      <c r="TUH13" s="2398"/>
      <c r="TUI13" s="2398"/>
      <c r="TUJ13" s="2398"/>
      <c r="TUK13" s="2398"/>
      <c r="TUL13" s="2398"/>
      <c r="TUM13" s="2398"/>
      <c r="TUN13" s="2398"/>
      <c r="TUO13" s="2398"/>
      <c r="TUP13" s="2398"/>
      <c r="TUQ13" s="2398"/>
      <c r="TUR13" s="2398"/>
      <c r="TUS13" s="2398"/>
      <c r="TUT13" s="2398"/>
      <c r="TUU13" s="2398"/>
      <c r="TUV13" s="2398"/>
      <c r="TUW13" s="2398"/>
      <c r="TUX13" s="2398"/>
      <c r="TUY13" s="2398"/>
      <c r="TUZ13" s="2398"/>
      <c r="TVA13" s="2398"/>
      <c r="TVB13" s="2398"/>
      <c r="TVC13" s="2398"/>
      <c r="TVD13" s="2398"/>
      <c r="TVE13" s="2398"/>
      <c r="TVF13" s="2398"/>
      <c r="TVG13" s="2398"/>
      <c r="TVH13" s="2398"/>
      <c r="TVI13" s="2398"/>
      <c r="TVJ13" s="2398"/>
      <c r="TVK13" s="2398"/>
      <c r="TVL13" s="2398"/>
      <c r="TVM13" s="2398"/>
      <c r="TVN13" s="2398"/>
      <c r="TVO13" s="2398"/>
      <c r="TVP13" s="2398"/>
      <c r="TVQ13" s="2398"/>
      <c r="TVR13" s="2398"/>
      <c r="TVS13" s="2398"/>
      <c r="TVT13" s="2398"/>
      <c r="TVU13" s="2398"/>
      <c r="TVV13" s="2398"/>
      <c r="TVW13" s="2398"/>
      <c r="TVX13" s="2398"/>
      <c r="TVY13" s="2398"/>
      <c r="TVZ13" s="2398"/>
      <c r="TWA13" s="2398"/>
      <c r="TWB13" s="2398"/>
      <c r="TWC13" s="2398"/>
      <c r="TWD13" s="2398"/>
      <c r="TWE13" s="2398"/>
      <c r="TWF13" s="2398"/>
      <c r="TWG13" s="2398"/>
      <c r="TWH13" s="2398"/>
      <c r="TWI13" s="2398"/>
      <c r="TWJ13" s="2398"/>
      <c r="TWK13" s="2398"/>
      <c r="TWL13" s="2398"/>
      <c r="TWM13" s="2398"/>
      <c r="TWN13" s="2398"/>
      <c r="TWO13" s="2398"/>
      <c r="TWP13" s="2398"/>
      <c r="TWQ13" s="2398"/>
      <c r="TWR13" s="2398"/>
      <c r="TWS13" s="2398"/>
      <c r="TWT13" s="2398"/>
      <c r="TWU13" s="2398"/>
      <c r="TWV13" s="2398"/>
      <c r="TWW13" s="2398"/>
      <c r="TWX13" s="2398"/>
      <c r="TWY13" s="2398"/>
      <c r="TWZ13" s="2398"/>
      <c r="TXA13" s="2398"/>
      <c r="TXB13" s="2398"/>
      <c r="TXC13" s="2398"/>
      <c r="TXD13" s="2398"/>
      <c r="TXE13" s="2398"/>
      <c r="TXF13" s="2398"/>
      <c r="TXG13" s="2398"/>
      <c r="TXH13" s="2398"/>
      <c r="TXI13" s="2398"/>
      <c r="TXJ13" s="2398"/>
      <c r="TXK13" s="2398"/>
      <c r="TXL13" s="2398"/>
      <c r="TXM13" s="2398"/>
      <c r="TXN13" s="2398"/>
      <c r="TXO13" s="2398"/>
      <c r="TXP13" s="2398"/>
      <c r="TXQ13" s="2398"/>
      <c r="TXR13" s="2398"/>
      <c r="TXS13" s="2398"/>
      <c r="TXT13" s="2398"/>
      <c r="TXU13" s="2398"/>
      <c r="TXV13" s="2398"/>
      <c r="TXW13" s="2398"/>
      <c r="TXX13" s="2398"/>
      <c r="TXY13" s="2398"/>
      <c r="TXZ13" s="2398"/>
      <c r="TYA13" s="2398"/>
      <c r="TYB13" s="2398"/>
      <c r="TYC13" s="2398"/>
      <c r="TYD13" s="2398"/>
      <c r="TYE13" s="2398"/>
      <c r="TYF13" s="2398"/>
      <c r="TYG13" s="2398"/>
      <c r="TYH13" s="2398"/>
      <c r="TYI13" s="2398"/>
      <c r="TYJ13" s="2398"/>
      <c r="TYK13" s="2398"/>
      <c r="TYL13" s="2398"/>
      <c r="TYM13" s="2398"/>
      <c r="TYN13" s="2398"/>
      <c r="TYO13" s="2398"/>
      <c r="TYP13" s="2398"/>
      <c r="TYQ13" s="2398"/>
      <c r="TYR13" s="2398"/>
      <c r="TYS13" s="2398"/>
      <c r="TYT13" s="2398"/>
      <c r="TYU13" s="2398"/>
      <c r="TYV13" s="2398"/>
      <c r="TYW13" s="2398"/>
      <c r="TYX13" s="2398"/>
      <c r="TYY13" s="2398"/>
      <c r="TYZ13" s="2398"/>
      <c r="TZA13" s="2398"/>
      <c r="TZB13" s="2398"/>
      <c r="TZC13" s="2398"/>
      <c r="TZD13" s="2398"/>
      <c r="TZE13" s="2398"/>
      <c r="TZF13" s="2398"/>
      <c r="TZG13" s="2398"/>
      <c r="TZH13" s="2398"/>
      <c r="TZI13" s="2398"/>
      <c r="TZJ13" s="2398"/>
      <c r="TZK13" s="2398"/>
      <c r="TZL13" s="2398"/>
      <c r="TZM13" s="2398"/>
      <c r="TZN13" s="2398"/>
      <c r="TZO13" s="2398"/>
      <c r="TZP13" s="2398"/>
      <c r="TZQ13" s="2398"/>
      <c r="TZR13" s="2398"/>
      <c r="TZS13" s="2398"/>
      <c r="TZT13" s="2398"/>
      <c r="TZU13" s="2398"/>
      <c r="TZV13" s="2398"/>
      <c r="TZW13" s="2398"/>
      <c r="TZX13" s="2398"/>
      <c r="TZY13" s="2398"/>
      <c r="TZZ13" s="2398"/>
      <c r="UAA13" s="2398"/>
      <c r="UAB13" s="2398"/>
      <c r="UAC13" s="2398"/>
      <c r="UAD13" s="2398"/>
      <c r="UAE13" s="2398"/>
      <c r="UAF13" s="2398"/>
      <c r="UAG13" s="2398"/>
      <c r="UAH13" s="2398"/>
      <c r="UAI13" s="2398"/>
      <c r="UAJ13" s="2398"/>
      <c r="UAK13" s="2398"/>
      <c r="UAL13" s="2398"/>
      <c r="UAM13" s="2398"/>
      <c r="UAN13" s="2398"/>
      <c r="UAO13" s="2398"/>
      <c r="UAP13" s="2398"/>
      <c r="UAQ13" s="2398"/>
      <c r="UAR13" s="2398"/>
      <c r="UAS13" s="2398"/>
      <c r="UAT13" s="2398"/>
      <c r="UAU13" s="2398"/>
      <c r="UAV13" s="2398"/>
      <c r="UAW13" s="2398"/>
      <c r="UAX13" s="2398"/>
      <c r="UAY13" s="2398"/>
      <c r="UAZ13" s="2398"/>
      <c r="UBA13" s="2398"/>
      <c r="UBB13" s="2398"/>
      <c r="UBC13" s="2398"/>
      <c r="UBD13" s="2398"/>
      <c r="UBE13" s="2398"/>
      <c r="UBF13" s="2398"/>
      <c r="UBG13" s="2398"/>
      <c r="UBH13" s="2398"/>
      <c r="UBI13" s="2398"/>
      <c r="UBJ13" s="2398"/>
      <c r="UBK13" s="2398"/>
      <c r="UBL13" s="2398"/>
      <c r="UBM13" s="2398"/>
      <c r="UBN13" s="2398"/>
      <c r="UBO13" s="2398"/>
      <c r="UBP13" s="2398"/>
      <c r="UBQ13" s="2398"/>
      <c r="UBR13" s="2398"/>
      <c r="UBS13" s="2398"/>
      <c r="UBT13" s="2398"/>
      <c r="UBU13" s="2398"/>
      <c r="UBV13" s="2398"/>
      <c r="UBW13" s="2398"/>
      <c r="UBX13" s="2398"/>
      <c r="UBY13" s="2398"/>
      <c r="UBZ13" s="2398"/>
      <c r="UCA13" s="2398"/>
      <c r="UCB13" s="2398"/>
      <c r="UCC13" s="2398"/>
      <c r="UCD13" s="2398"/>
      <c r="UCE13" s="2398"/>
      <c r="UCF13" s="2398"/>
      <c r="UCG13" s="2398"/>
      <c r="UCH13" s="2398"/>
      <c r="UCI13" s="2398"/>
      <c r="UCJ13" s="2398"/>
      <c r="UCK13" s="2398"/>
      <c r="UCL13" s="2398"/>
      <c r="UCM13" s="2398"/>
      <c r="UCN13" s="2398"/>
      <c r="UCO13" s="2398"/>
      <c r="UCP13" s="2398"/>
      <c r="UCQ13" s="2398"/>
      <c r="UCR13" s="2398"/>
      <c r="UCS13" s="2398"/>
      <c r="UCT13" s="2398"/>
      <c r="UCU13" s="2398"/>
      <c r="UCV13" s="2398"/>
      <c r="UCW13" s="2398"/>
      <c r="UCX13" s="2398"/>
      <c r="UCY13" s="2398"/>
      <c r="UCZ13" s="2398"/>
      <c r="UDA13" s="2398"/>
      <c r="UDB13" s="2398"/>
      <c r="UDC13" s="2398"/>
      <c r="UDD13" s="2398"/>
      <c r="UDE13" s="2398"/>
      <c r="UDF13" s="2398"/>
      <c r="UDG13" s="2398"/>
      <c r="UDH13" s="2398"/>
      <c r="UDI13" s="2398"/>
      <c r="UDJ13" s="2398"/>
      <c r="UDK13" s="2398"/>
      <c r="UDL13" s="2398"/>
      <c r="UDM13" s="2398"/>
      <c r="UDN13" s="2398"/>
      <c r="UDO13" s="2398"/>
      <c r="UDP13" s="2398"/>
      <c r="UDQ13" s="2398"/>
      <c r="UDR13" s="2398"/>
      <c r="UDS13" s="2398"/>
      <c r="UDT13" s="2398"/>
      <c r="UDU13" s="2398"/>
      <c r="UDV13" s="2398"/>
      <c r="UDW13" s="2398"/>
      <c r="UDX13" s="2398"/>
      <c r="UDY13" s="2398"/>
      <c r="UDZ13" s="2398"/>
      <c r="UEA13" s="2398"/>
      <c r="UEB13" s="2398"/>
      <c r="UEC13" s="2398"/>
      <c r="UED13" s="2398"/>
      <c r="UEE13" s="2398"/>
      <c r="UEF13" s="2398"/>
      <c r="UEG13" s="2398"/>
      <c r="UEH13" s="2398"/>
      <c r="UEI13" s="2398"/>
      <c r="UEJ13" s="2398"/>
      <c r="UEK13" s="2398"/>
      <c r="UEL13" s="2398"/>
      <c r="UEM13" s="2398"/>
      <c r="UEN13" s="2398"/>
      <c r="UEO13" s="2398"/>
      <c r="UEP13" s="2398"/>
      <c r="UEQ13" s="2398"/>
      <c r="UER13" s="2398"/>
      <c r="UES13" s="2398"/>
      <c r="UET13" s="2398"/>
      <c r="UEU13" s="2398"/>
      <c r="UEV13" s="2398"/>
      <c r="UEW13" s="2398"/>
      <c r="UEX13" s="2398"/>
      <c r="UEY13" s="2398"/>
      <c r="UEZ13" s="2398"/>
      <c r="UFA13" s="2398"/>
      <c r="UFB13" s="2398"/>
      <c r="UFC13" s="2398"/>
      <c r="UFD13" s="2398"/>
      <c r="UFE13" s="2398"/>
      <c r="UFF13" s="2398"/>
      <c r="UFG13" s="2398"/>
      <c r="UFH13" s="2398"/>
      <c r="UFI13" s="2398"/>
      <c r="UFJ13" s="2398"/>
      <c r="UFK13" s="2398"/>
      <c r="UFL13" s="2398"/>
      <c r="UFM13" s="2398"/>
      <c r="UFN13" s="2398"/>
      <c r="UFO13" s="2398"/>
      <c r="UFP13" s="2398"/>
      <c r="UFQ13" s="2398"/>
      <c r="UFR13" s="2398"/>
      <c r="UFS13" s="2398"/>
      <c r="UFT13" s="2398"/>
      <c r="UFU13" s="2398"/>
      <c r="UFV13" s="2398"/>
      <c r="UFW13" s="2398"/>
      <c r="UFX13" s="2398"/>
      <c r="UFY13" s="2398"/>
      <c r="UFZ13" s="2398"/>
      <c r="UGA13" s="2398"/>
      <c r="UGB13" s="2398"/>
      <c r="UGC13" s="2398"/>
      <c r="UGD13" s="2398"/>
      <c r="UGE13" s="2398"/>
      <c r="UGF13" s="2398"/>
      <c r="UGG13" s="2398"/>
      <c r="UGH13" s="2398"/>
      <c r="UGI13" s="2398"/>
      <c r="UGJ13" s="2398"/>
      <c r="UGK13" s="2398"/>
      <c r="UGL13" s="2398"/>
      <c r="UGM13" s="2398"/>
      <c r="UGN13" s="2398"/>
      <c r="UGO13" s="2398"/>
      <c r="UGP13" s="2398"/>
      <c r="UGQ13" s="2398"/>
      <c r="UGR13" s="2398"/>
      <c r="UGS13" s="2398"/>
      <c r="UGT13" s="2398"/>
      <c r="UGU13" s="2398"/>
      <c r="UGV13" s="2398"/>
      <c r="UGW13" s="2398"/>
      <c r="UGX13" s="2398"/>
      <c r="UGY13" s="2398"/>
      <c r="UGZ13" s="2398"/>
      <c r="UHA13" s="2398"/>
      <c r="UHB13" s="2398"/>
      <c r="UHC13" s="2398"/>
      <c r="UHD13" s="2398"/>
      <c r="UHE13" s="2398"/>
      <c r="UHF13" s="2398"/>
      <c r="UHG13" s="2398"/>
      <c r="UHH13" s="2398"/>
      <c r="UHI13" s="2398"/>
      <c r="UHJ13" s="2398"/>
      <c r="UHK13" s="2398"/>
      <c r="UHL13" s="2398"/>
      <c r="UHM13" s="2398"/>
      <c r="UHN13" s="2398"/>
      <c r="UHO13" s="2398"/>
      <c r="UHP13" s="2398"/>
      <c r="UHQ13" s="2398"/>
      <c r="UHR13" s="2398"/>
      <c r="UHS13" s="2398"/>
      <c r="UHT13" s="2398"/>
      <c r="UHU13" s="2398"/>
      <c r="UHV13" s="2398"/>
      <c r="UHW13" s="2398"/>
      <c r="UHX13" s="2398"/>
      <c r="UHY13" s="2398"/>
      <c r="UHZ13" s="2398"/>
      <c r="UIA13" s="2398"/>
      <c r="UIB13" s="2398"/>
      <c r="UIC13" s="2398"/>
      <c r="UID13" s="2398"/>
      <c r="UIE13" s="2398"/>
      <c r="UIF13" s="2398"/>
      <c r="UIG13" s="2398"/>
      <c r="UIH13" s="2398"/>
      <c r="UII13" s="2398"/>
      <c r="UIJ13" s="2398"/>
      <c r="UIK13" s="2398"/>
      <c r="UIL13" s="2398"/>
      <c r="UIM13" s="2398"/>
      <c r="UIN13" s="2398"/>
      <c r="UIO13" s="2398"/>
      <c r="UIP13" s="2398"/>
      <c r="UIQ13" s="2398"/>
      <c r="UIR13" s="2398"/>
      <c r="UIS13" s="2398"/>
      <c r="UIT13" s="2398"/>
      <c r="UIU13" s="2398"/>
      <c r="UIV13" s="2398"/>
      <c r="UIW13" s="2398"/>
      <c r="UIX13" s="2398"/>
      <c r="UIY13" s="2398"/>
      <c r="UIZ13" s="2398"/>
      <c r="UJA13" s="2398"/>
      <c r="UJB13" s="2398"/>
      <c r="UJC13" s="2398"/>
      <c r="UJD13" s="2398"/>
      <c r="UJE13" s="2398"/>
      <c r="UJF13" s="2398"/>
      <c r="UJG13" s="2398"/>
      <c r="UJH13" s="2398"/>
      <c r="UJI13" s="2398"/>
      <c r="UJJ13" s="2398"/>
      <c r="UJK13" s="2398"/>
      <c r="UJL13" s="2398"/>
      <c r="UJM13" s="2398"/>
      <c r="UJN13" s="2398"/>
      <c r="UJO13" s="2398"/>
      <c r="UJP13" s="2398"/>
      <c r="UJQ13" s="2398"/>
      <c r="UJR13" s="2398"/>
      <c r="UJS13" s="2398"/>
      <c r="UJT13" s="2398"/>
      <c r="UJU13" s="2398"/>
      <c r="UJV13" s="2398"/>
      <c r="UJW13" s="2398"/>
      <c r="UJX13" s="2398"/>
      <c r="UJY13" s="2398"/>
      <c r="UJZ13" s="2398"/>
      <c r="UKA13" s="2398"/>
      <c r="UKB13" s="2398"/>
      <c r="UKC13" s="2398"/>
      <c r="UKD13" s="2398"/>
      <c r="UKE13" s="2398"/>
      <c r="UKF13" s="2398"/>
      <c r="UKG13" s="2398"/>
      <c r="UKH13" s="2398"/>
      <c r="UKI13" s="2398"/>
      <c r="UKJ13" s="2398"/>
      <c r="UKK13" s="2398"/>
      <c r="UKL13" s="2398"/>
      <c r="UKM13" s="2398"/>
      <c r="UKN13" s="2398"/>
      <c r="UKO13" s="2398"/>
      <c r="UKP13" s="2398"/>
      <c r="UKQ13" s="2398"/>
      <c r="UKR13" s="2398"/>
      <c r="UKS13" s="2398"/>
      <c r="UKT13" s="2398"/>
      <c r="UKU13" s="2398"/>
      <c r="UKV13" s="2398"/>
      <c r="UKW13" s="2398"/>
      <c r="UKX13" s="2398"/>
      <c r="UKY13" s="2398"/>
      <c r="UKZ13" s="2398"/>
      <c r="ULA13" s="2398"/>
      <c r="ULB13" s="2398"/>
      <c r="ULC13" s="2398"/>
      <c r="ULD13" s="2398"/>
      <c r="ULE13" s="2398"/>
      <c r="ULF13" s="2398"/>
      <c r="ULG13" s="2398"/>
      <c r="ULH13" s="2398"/>
      <c r="ULI13" s="2398"/>
      <c r="ULJ13" s="2398"/>
      <c r="ULK13" s="2398"/>
      <c r="ULL13" s="2398"/>
      <c r="ULM13" s="2398"/>
      <c r="ULN13" s="2398"/>
      <c r="ULO13" s="2398"/>
      <c r="ULP13" s="2398"/>
      <c r="ULQ13" s="2398"/>
      <c r="ULR13" s="2398"/>
      <c r="ULS13" s="2398"/>
      <c r="ULT13" s="2398"/>
      <c r="ULU13" s="2398"/>
      <c r="ULV13" s="2398"/>
      <c r="ULW13" s="2398"/>
      <c r="ULX13" s="2398"/>
      <c r="ULY13" s="2398"/>
      <c r="ULZ13" s="2398"/>
      <c r="UMA13" s="2398"/>
      <c r="UMB13" s="2398"/>
      <c r="UMC13" s="2398"/>
      <c r="UMD13" s="2398"/>
      <c r="UME13" s="2398"/>
      <c r="UMF13" s="2398"/>
      <c r="UMG13" s="2398"/>
      <c r="UMH13" s="2398"/>
      <c r="UMI13" s="2398"/>
      <c r="UMJ13" s="2398"/>
      <c r="UMK13" s="2398"/>
      <c r="UML13" s="2398"/>
      <c r="UMM13" s="2398"/>
      <c r="UMN13" s="2398"/>
      <c r="UMO13" s="2398"/>
      <c r="UMP13" s="2398"/>
      <c r="UMQ13" s="2398"/>
      <c r="UMR13" s="2398"/>
      <c r="UMS13" s="2398"/>
      <c r="UMT13" s="2398"/>
      <c r="UMU13" s="2398"/>
      <c r="UMV13" s="2398"/>
      <c r="UMW13" s="2398"/>
      <c r="UMX13" s="2398"/>
      <c r="UMY13" s="2398"/>
      <c r="UMZ13" s="2398"/>
      <c r="UNA13" s="2398"/>
      <c r="UNB13" s="2398"/>
      <c r="UNC13" s="2398"/>
      <c r="UND13" s="2398"/>
      <c r="UNE13" s="2398"/>
      <c r="UNF13" s="2398"/>
      <c r="UNG13" s="2398"/>
      <c r="UNH13" s="2398"/>
      <c r="UNI13" s="2398"/>
      <c r="UNJ13" s="2398"/>
      <c r="UNK13" s="2398"/>
      <c r="UNL13" s="2398"/>
      <c r="UNM13" s="2398"/>
      <c r="UNN13" s="2398"/>
      <c r="UNO13" s="2398"/>
      <c r="UNP13" s="2398"/>
      <c r="UNQ13" s="2398"/>
      <c r="UNR13" s="2398"/>
      <c r="UNS13" s="2398"/>
      <c r="UNT13" s="2398"/>
      <c r="UNU13" s="2398"/>
      <c r="UNV13" s="2398"/>
      <c r="UNW13" s="2398"/>
      <c r="UNX13" s="2398"/>
      <c r="UNY13" s="2398"/>
      <c r="UNZ13" s="2398"/>
      <c r="UOA13" s="2398"/>
      <c r="UOB13" s="2398"/>
      <c r="UOC13" s="2398"/>
      <c r="UOD13" s="2398"/>
      <c r="UOE13" s="2398"/>
      <c r="UOF13" s="2398"/>
      <c r="UOG13" s="2398"/>
      <c r="UOH13" s="2398"/>
      <c r="UOI13" s="2398"/>
      <c r="UOJ13" s="2398"/>
      <c r="UOK13" s="2398"/>
      <c r="UOL13" s="2398"/>
      <c r="UOM13" s="2398"/>
      <c r="UON13" s="2398"/>
      <c r="UOO13" s="2398"/>
      <c r="UOP13" s="2398"/>
      <c r="UOQ13" s="2398"/>
      <c r="UOR13" s="2398"/>
      <c r="UOS13" s="2398"/>
      <c r="UOT13" s="2398"/>
      <c r="UOU13" s="2398"/>
      <c r="UOV13" s="2398"/>
      <c r="UOW13" s="2398"/>
      <c r="UOX13" s="2398"/>
      <c r="UOY13" s="2398"/>
      <c r="UOZ13" s="2398"/>
      <c r="UPA13" s="2398"/>
      <c r="UPB13" s="2398"/>
      <c r="UPC13" s="2398"/>
      <c r="UPD13" s="2398"/>
      <c r="UPE13" s="2398"/>
      <c r="UPF13" s="2398"/>
      <c r="UPG13" s="2398"/>
      <c r="UPH13" s="2398"/>
      <c r="UPI13" s="2398"/>
      <c r="UPJ13" s="2398"/>
      <c r="UPK13" s="2398"/>
      <c r="UPL13" s="2398"/>
      <c r="UPM13" s="2398"/>
      <c r="UPN13" s="2398"/>
      <c r="UPO13" s="2398"/>
      <c r="UPP13" s="2398"/>
      <c r="UPQ13" s="2398"/>
      <c r="UPR13" s="2398"/>
      <c r="UPS13" s="2398"/>
      <c r="UPT13" s="2398"/>
      <c r="UPU13" s="2398"/>
      <c r="UPV13" s="2398"/>
      <c r="UPW13" s="2398"/>
      <c r="UPX13" s="2398"/>
      <c r="UPY13" s="2398"/>
      <c r="UPZ13" s="2398"/>
      <c r="UQA13" s="2398"/>
      <c r="UQB13" s="2398"/>
      <c r="UQC13" s="2398"/>
      <c r="UQD13" s="2398"/>
      <c r="UQE13" s="2398"/>
      <c r="UQF13" s="2398"/>
      <c r="UQG13" s="2398"/>
      <c r="UQH13" s="2398"/>
      <c r="UQI13" s="2398"/>
      <c r="UQJ13" s="2398"/>
      <c r="UQK13" s="2398"/>
      <c r="UQL13" s="2398"/>
      <c r="UQM13" s="2398"/>
      <c r="UQN13" s="2398"/>
      <c r="UQO13" s="2398"/>
      <c r="UQP13" s="2398"/>
      <c r="UQQ13" s="2398"/>
      <c r="UQR13" s="2398"/>
      <c r="UQS13" s="2398"/>
      <c r="UQT13" s="2398"/>
      <c r="UQU13" s="2398"/>
      <c r="UQV13" s="2398"/>
      <c r="UQW13" s="2398"/>
      <c r="UQX13" s="2398"/>
      <c r="UQY13" s="2398"/>
      <c r="UQZ13" s="2398"/>
      <c r="URA13" s="2398"/>
      <c r="URB13" s="2398"/>
      <c r="URC13" s="2398"/>
      <c r="URD13" s="2398"/>
      <c r="URE13" s="2398"/>
      <c r="URF13" s="2398"/>
      <c r="URG13" s="2398"/>
      <c r="URH13" s="2398"/>
      <c r="URI13" s="2398"/>
      <c r="URJ13" s="2398"/>
      <c r="URK13" s="2398"/>
      <c r="URL13" s="2398"/>
      <c r="URM13" s="2398"/>
      <c r="URN13" s="2398"/>
      <c r="URO13" s="2398"/>
      <c r="URP13" s="2398"/>
      <c r="URQ13" s="2398"/>
      <c r="URR13" s="2398"/>
      <c r="URS13" s="2398"/>
      <c r="URT13" s="2398"/>
      <c r="URU13" s="2398"/>
      <c r="URV13" s="2398"/>
      <c r="URW13" s="2398"/>
      <c r="URX13" s="2398"/>
      <c r="URY13" s="2398"/>
      <c r="URZ13" s="2398"/>
      <c r="USA13" s="2398"/>
      <c r="USB13" s="2398"/>
      <c r="USC13" s="2398"/>
      <c r="USD13" s="2398"/>
      <c r="USE13" s="2398"/>
      <c r="USF13" s="2398"/>
      <c r="USG13" s="2398"/>
      <c r="USH13" s="2398"/>
      <c r="USI13" s="2398"/>
      <c r="USJ13" s="2398"/>
      <c r="USK13" s="2398"/>
      <c r="USL13" s="2398"/>
      <c r="USM13" s="2398"/>
      <c r="USN13" s="2398"/>
      <c r="USO13" s="2398"/>
      <c r="USP13" s="2398"/>
      <c r="USQ13" s="2398"/>
      <c r="USR13" s="2398"/>
      <c r="USS13" s="2398"/>
      <c r="UST13" s="2398"/>
      <c r="USU13" s="2398"/>
      <c r="USV13" s="2398"/>
      <c r="USW13" s="2398"/>
      <c r="USX13" s="2398"/>
      <c r="USY13" s="2398"/>
      <c r="USZ13" s="2398"/>
      <c r="UTA13" s="2398"/>
      <c r="UTB13" s="2398"/>
      <c r="UTC13" s="2398"/>
      <c r="UTD13" s="2398"/>
      <c r="UTE13" s="2398"/>
      <c r="UTF13" s="2398"/>
      <c r="UTG13" s="2398"/>
      <c r="UTH13" s="2398"/>
      <c r="UTI13" s="2398"/>
      <c r="UTJ13" s="2398"/>
      <c r="UTK13" s="2398"/>
      <c r="UTL13" s="2398"/>
      <c r="UTM13" s="2398"/>
      <c r="UTN13" s="2398"/>
      <c r="UTO13" s="2398"/>
      <c r="UTP13" s="2398"/>
      <c r="UTQ13" s="2398"/>
      <c r="UTR13" s="2398"/>
      <c r="UTS13" s="2398"/>
      <c r="UTT13" s="2398"/>
      <c r="UTU13" s="2398"/>
      <c r="UTV13" s="2398"/>
      <c r="UTW13" s="2398"/>
      <c r="UTX13" s="2398"/>
      <c r="UTY13" s="2398"/>
      <c r="UTZ13" s="2398"/>
      <c r="UUA13" s="2398"/>
      <c r="UUB13" s="2398"/>
      <c r="UUC13" s="2398"/>
      <c r="UUD13" s="2398"/>
      <c r="UUE13" s="2398"/>
      <c r="UUF13" s="2398"/>
      <c r="UUG13" s="2398"/>
      <c r="UUH13" s="2398"/>
      <c r="UUI13" s="2398"/>
      <c r="UUJ13" s="2398"/>
      <c r="UUK13" s="2398"/>
      <c r="UUL13" s="2398"/>
      <c r="UUM13" s="2398"/>
      <c r="UUN13" s="2398"/>
      <c r="UUO13" s="2398"/>
      <c r="UUP13" s="2398"/>
      <c r="UUQ13" s="2398"/>
      <c r="UUR13" s="2398"/>
      <c r="UUS13" s="2398"/>
      <c r="UUT13" s="2398"/>
      <c r="UUU13" s="2398"/>
      <c r="UUV13" s="2398"/>
      <c r="UUW13" s="2398"/>
      <c r="UUX13" s="2398"/>
      <c r="UUY13" s="2398"/>
      <c r="UUZ13" s="2398"/>
      <c r="UVA13" s="2398"/>
      <c r="UVB13" s="2398"/>
      <c r="UVC13" s="2398"/>
      <c r="UVD13" s="2398"/>
      <c r="UVE13" s="2398"/>
      <c r="UVF13" s="2398"/>
      <c r="UVG13" s="2398"/>
      <c r="UVH13" s="2398"/>
      <c r="UVI13" s="2398"/>
      <c r="UVJ13" s="2398"/>
      <c r="UVK13" s="2398"/>
      <c r="UVL13" s="2398"/>
      <c r="UVM13" s="2398"/>
      <c r="UVN13" s="2398"/>
      <c r="UVO13" s="2398"/>
      <c r="UVP13" s="2398"/>
      <c r="UVQ13" s="2398"/>
      <c r="UVR13" s="2398"/>
      <c r="UVS13" s="2398"/>
      <c r="UVT13" s="2398"/>
      <c r="UVU13" s="2398"/>
      <c r="UVV13" s="2398"/>
      <c r="UVW13" s="2398"/>
      <c r="UVX13" s="2398"/>
      <c r="UVY13" s="2398"/>
      <c r="UVZ13" s="2398"/>
      <c r="UWA13" s="2398"/>
      <c r="UWB13" s="2398"/>
      <c r="UWC13" s="2398"/>
      <c r="UWD13" s="2398"/>
      <c r="UWE13" s="2398"/>
      <c r="UWF13" s="2398"/>
      <c r="UWG13" s="2398"/>
      <c r="UWH13" s="2398"/>
      <c r="UWI13" s="2398"/>
      <c r="UWJ13" s="2398"/>
      <c r="UWK13" s="2398"/>
      <c r="UWL13" s="2398"/>
      <c r="UWM13" s="2398"/>
      <c r="UWN13" s="2398"/>
      <c r="UWO13" s="2398"/>
      <c r="UWP13" s="2398"/>
      <c r="UWQ13" s="2398"/>
      <c r="UWR13" s="2398"/>
      <c r="UWS13" s="2398"/>
      <c r="UWT13" s="2398"/>
      <c r="UWU13" s="2398"/>
      <c r="UWV13" s="2398"/>
      <c r="UWW13" s="2398"/>
      <c r="UWX13" s="2398"/>
      <c r="UWY13" s="2398"/>
      <c r="UWZ13" s="2398"/>
      <c r="UXA13" s="2398"/>
      <c r="UXB13" s="2398"/>
      <c r="UXC13" s="2398"/>
      <c r="UXD13" s="2398"/>
      <c r="UXE13" s="2398"/>
      <c r="UXF13" s="2398"/>
      <c r="UXG13" s="2398"/>
      <c r="UXH13" s="2398"/>
      <c r="UXI13" s="2398"/>
      <c r="UXJ13" s="2398"/>
      <c r="UXK13" s="2398"/>
      <c r="UXL13" s="2398"/>
      <c r="UXM13" s="2398"/>
      <c r="UXN13" s="2398"/>
      <c r="UXO13" s="2398"/>
      <c r="UXP13" s="2398"/>
      <c r="UXQ13" s="2398"/>
      <c r="UXR13" s="2398"/>
      <c r="UXS13" s="2398"/>
      <c r="UXT13" s="2398"/>
      <c r="UXU13" s="2398"/>
      <c r="UXV13" s="2398"/>
      <c r="UXW13" s="2398"/>
      <c r="UXX13" s="2398"/>
      <c r="UXY13" s="2398"/>
      <c r="UXZ13" s="2398"/>
      <c r="UYA13" s="2398"/>
      <c r="UYB13" s="2398"/>
      <c r="UYC13" s="2398"/>
      <c r="UYD13" s="2398"/>
      <c r="UYE13" s="2398"/>
      <c r="UYF13" s="2398"/>
      <c r="UYG13" s="2398"/>
      <c r="UYH13" s="2398"/>
      <c r="UYI13" s="2398"/>
      <c r="UYJ13" s="2398"/>
      <c r="UYK13" s="2398"/>
      <c r="UYL13" s="2398"/>
      <c r="UYM13" s="2398"/>
      <c r="UYN13" s="2398"/>
      <c r="UYO13" s="2398"/>
      <c r="UYP13" s="2398"/>
      <c r="UYQ13" s="2398"/>
      <c r="UYR13" s="2398"/>
      <c r="UYS13" s="2398"/>
      <c r="UYT13" s="2398"/>
      <c r="UYU13" s="2398"/>
      <c r="UYV13" s="2398"/>
      <c r="UYW13" s="2398"/>
      <c r="UYX13" s="2398"/>
      <c r="UYY13" s="2398"/>
      <c r="UYZ13" s="2398"/>
      <c r="UZA13" s="2398"/>
      <c r="UZB13" s="2398"/>
      <c r="UZC13" s="2398"/>
      <c r="UZD13" s="2398"/>
      <c r="UZE13" s="2398"/>
      <c r="UZF13" s="2398"/>
      <c r="UZG13" s="2398"/>
      <c r="UZH13" s="2398"/>
      <c r="UZI13" s="2398"/>
      <c r="UZJ13" s="2398"/>
      <c r="UZK13" s="2398"/>
      <c r="UZL13" s="2398"/>
      <c r="UZM13" s="2398"/>
      <c r="UZN13" s="2398"/>
      <c r="UZO13" s="2398"/>
      <c r="UZP13" s="2398"/>
      <c r="UZQ13" s="2398"/>
      <c r="UZR13" s="2398"/>
      <c r="UZS13" s="2398"/>
      <c r="UZT13" s="2398"/>
      <c r="UZU13" s="2398"/>
      <c r="UZV13" s="2398"/>
      <c r="UZW13" s="2398"/>
      <c r="UZX13" s="2398"/>
      <c r="UZY13" s="2398"/>
      <c r="UZZ13" s="2398"/>
      <c r="VAA13" s="2398"/>
      <c r="VAB13" s="2398"/>
      <c r="VAC13" s="2398"/>
      <c r="VAD13" s="2398"/>
      <c r="VAE13" s="2398"/>
      <c r="VAF13" s="2398"/>
      <c r="VAG13" s="2398"/>
      <c r="VAH13" s="2398"/>
      <c r="VAI13" s="2398"/>
      <c r="VAJ13" s="2398"/>
      <c r="VAK13" s="2398"/>
      <c r="VAL13" s="2398"/>
      <c r="VAM13" s="2398"/>
      <c r="VAN13" s="2398"/>
      <c r="VAO13" s="2398"/>
      <c r="VAP13" s="2398"/>
      <c r="VAQ13" s="2398"/>
      <c r="VAR13" s="2398"/>
      <c r="VAS13" s="2398"/>
      <c r="VAT13" s="2398"/>
      <c r="VAU13" s="2398"/>
      <c r="VAV13" s="2398"/>
      <c r="VAW13" s="2398"/>
      <c r="VAX13" s="2398"/>
      <c r="VAY13" s="2398"/>
      <c r="VAZ13" s="2398"/>
      <c r="VBA13" s="2398"/>
      <c r="VBB13" s="2398"/>
      <c r="VBC13" s="2398"/>
      <c r="VBD13" s="2398"/>
      <c r="VBE13" s="2398"/>
      <c r="VBF13" s="2398"/>
      <c r="VBG13" s="2398"/>
      <c r="VBH13" s="2398"/>
      <c r="VBI13" s="2398"/>
      <c r="VBJ13" s="2398"/>
      <c r="VBK13" s="2398"/>
      <c r="VBL13" s="2398"/>
      <c r="VBM13" s="2398"/>
      <c r="VBN13" s="2398"/>
      <c r="VBO13" s="2398"/>
      <c r="VBP13" s="2398"/>
      <c r="VBQ13" s="2398"/>
      <c r="VBR13" s="2398"/>
      <c r="VBS13" s="2398"/>
      <c r="VBT13" s="2398"/>
      <c r="VBU13" s="2398"/>
      <c r="VBV13" s="2398"/>
      <c r="VBW13" s="2398"/>
      <c r="VBX13" s="2398"/>
      <c r="VBY13" s="2398"/>
      <c r="VBZ13" s="2398"/>
      <c r="VCA13" s="2398"/>
      <c r="VCB13" s="2398"/>
      <c r="VCC13" s="2398"/>
      <c r="VCD13" s="2398"/>
      <c r="VCE13" s="2398"/>
      <c r="VCF13" s="2398"/>
      <c r="VCG13" s="2398"/>
      <c r="VCH13" s="2398"/>
      <c r="VCI13" s="2398"/>
      <c r="VCJ13" s="2398"/>
      <c r="VCK13" s="2398"/>
      <c r="VCL13" s="2398"/>
      <c r="VCM13" s="2398"/>
      <c r="VCN13" s="2398"/>
      <c r="VCO13" s="2398"/>
      <c r="VCP13" s="2398"/>
      <c r="VCQ13" s="2398"/>
      <c r="VCR13" s="2398"/>
      <c r="VCS13" s="2398"/>
      <c r="VCT13" s="2398"/>
      <c r="VCU13" s="2398"/>
      <c r="VCV13" s="2398"/>
      <c r="VCW13" s="2398"/>
      <c r="VCX13" s="2398"/>
      <c r="VCY13" s="2398"/>
      <c r="VCZ13" s="2398"/>
      <c r="VDA13" s="2398"/>
      <c r="VDB13" s="2398"/>
      <c r="VDC13" s="2398"/>
      <c r="VDD13" s="2398"/>
      <c r="VDE13" s="2398"/>
      <c r="VDF13" s="2398"/>
      <c r="VDG13" s="2398"/>
      <c r="VDH13" s="2398"/>
      <c r="VDI13" s="2398"/>
      <c r="VDJ13" s="2398"/>
      <c r="VDK13" s="2398"/>
      <c r="VDL13" s="2398"/>
      <c r="VDM13" s="2398"/>
      <c r="VDN13" s="2398"/>
      <c r="VDO13" s="2398"/>
      <c r="VDP13" s="2398"/>
      <c r="VDQ13" s="2398"/>
      <c r="VDR13" s="2398"/>
      <c r="VDS13" s="2398"/>
      <c r="VDT13" s="2398"/>
      <c r="VDU13" s="2398"/>
      <c r="VDV13" s="2398"/>
      <c r="VDW13" s="2398"/>
      <c r="VDX13" s="2398"/>
      <c r="VDY13" s="2398"/>
      <c r="VDZ13" s="2398"/>
      <c r="VEA13" s="2398"/>
      <c r="VEB13" s="2398"/>
      <c r="VEC13" s="2398"/>
      <c r="VED13" s="2398"/>
      <c r="VEE13" s="2398"/>
      <c r="VEF13" s="2398"/>
      <c r="VEG13" s="2398"/>
      <c r="VEH13" s="2398"/>
      <c r="VEI13" s="2398"/>
      <c r="VEJ13" s="2398"/>
      <c r="VEK13" s="2398"/>
      <c r="VEL13" s="2398"/>
      <c r="VEM13" s="2398"/>
      <c r="VEN13" s="2398"/>
      <c r="VEO13" s="2398"/>
      <c r="VEP13" s="2398"/>
      <c r="VEQ13" s="2398"/>
      <c r="VER13" s="2398"/>
      <c r="VES13" s="2398"/>
      <c r="VET13" s="2398"/>
      <c r="VEU13" s="2398"/>
      <c r="VEV13" s="2398"/>
      <c r="VEW13" s="2398"/>
      <c r="VEX13" s="2398"/>
      <c r="VEY13" s="2398"/>
      <c r="VEZ13" s="2398"/>
      <c r="VFA13" s="2398"/>
      <c r="VFB13" s="2398"/>
      <c r="VFC13" s="2398"/>
      <c r="VFD13" s="2398"/>
      <c r="VFE13" s="2398"/>
      <c r="VFF13" s="2398"/>
      <c r="VFG13" s="2398"/>
      <c r="VFH13" s="2398"/>
      <c r="VFI13" s="2398"/>
      <c r="VFJ13" s="2398"/>
      <c r="VFK13" s="2398"/>
      <c r="VFL13" s="2398"/>
      <c r="VFM13" s="2398"/>
      <c r="VFN13" s="2398"/>
      <c r="VFO13" s="2398"/>
      <c r="VFP13" s="2398"/>
      <c r="VFQ13" s="2398"/>
      <c r="VFR13" s="2398"/>
      <c r="VFS13" s="2398"/>
      <c r="VFT13" s="2398"/>
      <c r="VFU13" s="2398"/>
      <c r="VFV13" s="2398"/>
      <c r="VFW13" s="2398"/>
      <c r="VFX13" s="2398"/>
      <c r="VFY13" s="2398"/>
      <c r="VFZ13" s="2398"/>
      <c r="VGA13" s="2398"/>
      <c r="VGB13" s="2398"/>
      <c r="VGC13" s="2398"/>
      <c r="VGD13" s="2398"/>
      <c r="VGE13" s="2398"/>
      <c r="VGF13" s="2398"/>
      <c r="VGG13" s="2398"/>
      <c r="VGH13" s="2398"/>
      <c r="VGI13" s="2398"/>
      <c r="VGJ13" s="2398"/>
      <c r="VGK13" s="2398"/>
      <c r="VGL13" s="2398"/>
      <c r="VGM13" s="2398"/>
      <c r="VGN13" s="2398"/>
      <c r="VGO13" s="2398"/>
      <c r="VGP13" s="2398"/>
      <c r="VGQ13" s="2398"/>
      <c r="VGR13" s="2398"/>
      <c r="VGS13" s="2398"/>
      <c r="VGT13" s="2398"/>
      <c r="VGU13" s="2398"/>
      <c r="VGV13" s="2398"/>
      <c r="VGW13" s="2398"/>
      <c r="VGX13" s="2398"/>
      <c r="VGY13" s="2398"/>
      <c r="VGZ13" s="2398"/>
      <c r="VHA13" s="2398"/>
      <c r="VHB13" s="2398"/>
      <c r="VHC13" s="2398"/>
      <c r="VHD13" s="2398"/>
      <c r="VHE13" s="2398"/>
      <c r="VHF13" s="2398"/>
      <c r="VHG13" s="2398"/>
      <c r="VHH13" s="2398"/>
      <c r="VHI13" s="2398"/>
      <c r="VHJ13" s="2398"/>
      <c r="VHK13" s="2398"/>
      <c r="VHL13" s="2398"/>
      <c r="VHM13" s="2398"/>
      <c r="VHN13" s="2398"/>
      <c r="VHO13" s="2398"/>
      <c r="VHP13" s="2398"/>
      <c r="VHQ13" s="2398"/>
      <c r="VHR13" s="2398"/>
      <c r="VHS13" s="2398"/>
      <c r="VHT13" s="2398"/>
      <c r="VHU13" s="2398"/>
      <c r="VHV13" s="2398"/>
      <c r="VHW13" s="2398"/>
      <c r="VHX13" s="2398"/>
      <c r="VHY13" s="2398"/>
      <c r="VHZ13" s="2398"/>
      <c r="VIA13" s="2398"/>
      <c r="VIB13" s="2398"/>
      <c r="VIC13" s="2398"/>
      <c r="VID13" s="2398"/>
      <c r="VIE13" s="2398"/>
      <c r="VIF13" s="2398"/>
      <c r="VIG13" s="2398"/>
      <c r="VIH13" s="2398"/>
      <c r="VII13" s="2398"/>
      <c r="VIJ13" s="2398"/>
      <c r="VIK13" s="2398"/>
      <c r="VIL13" s="2398"/>
      <c r="VIM13" s="2398"/>
      <c r="VIN13" s="2398"/>
      <c r="VIO13" s="2398"/>
      <c r="VIP13" s="2398"/>
      <c r="VIQ13" s="2398"/>
      <c r="VIR13" s="2398"/>
      <c r="VIS13" s="2398"/>
      <c r="VIT13" s="2398"/>
      <c r="VIU13" s="2398"/>
      <c r="VIV13" s="2398"/>
      <c r="VIW13" s="2398"/>
      <c r="VIX13" s="2398"/>
      <c r="VIY13" s="2398"/>
      <c r="VIZ13" s="2398"/>
      <c r="VJA13" s="2398"/>
      <c r="VJB13" s="2398"/>
      <c r="VJC13" s="2398"/>
      <c r="VJD13" s="2398"/>
      <c r="VJE13" s="2398"/>
      <c r="VJF13" s="2398"/>
      <c r="VJG13" s="2398"/>
      <c r="VJH13" s="2398"/>
      <c r="VJI13" s="2398"/>
      <c r="VJJ13" s="2398"/>
      <c r="VJK13" s="2398"/>
      <c r="VJL13" s="2398"/>
      <c r="VJM13" s="2398"/>
      <c r="VJN13" s="2398"/>
      <c r="VJO13" s="2398"/>
      <c r="VJP13" s="2398"/>
      <c r="VJQ13" s="2398"/>
      <c r="VJR13" s="2398"/>
      <c r="VJS13" s="2398"/>
      <c r="VJT13" s="2398"/>
      <c r="VJU13" s="2398"/>
      <c r="VJV13" s="2398"/>
      <c r="VJW13" s="2398"/>
      <c r="VJX13" s="2398"/>
      <c r="VJY13" s="2398"/>
      <c r="VJZ13" s="2398"/>
      <c r="VKA13" s="2398"/>
      <c r="VKB13" s="2398"/>
      <c r="VKC13" s="2398"/>
      <c r="VKD13" s="2398"/>
      <c r="VKE13" s="2398"/>
      <c r="VKF13" s="2398"/>
      <c r="VKG13" s="2398"/>
      <c r="VKH13" s="2398"/>
      <c r="VKI13" s="2398"/>
      <c r="VKJ13" s="2398"/>
      <c r="VKK13" s="2398"/>
      <c r="VKL13" s="2398"/>
      <c r="VKM13" s="2398"/>
      <c r="VKN13" s="2398"/>
      <c r="VKO13" s="2398"/>
      <c r="VKP13" s="2398"/>
      <c r="VKQ13" s="2398"/>
      <c r="VKR13" s="2398"/>
      <c r="VKS13" s="2398"/>
      <c r="VKT13" s="2398"/>
      <c r="VKU13" s="2398"/>
      <c r="VKV13" s="2398"/>
      <c r="VKW13" s="2398"/>
      <c r="VKX13" s="2398"/>
      <c r="VKY13" s="2398"/>
      <c r="VKZ13" s="2398"/>
      <c r="VLA13" s="2398"/>
      <c r="VLB13" s="2398"/>
      <c r="VLC13" s="2398"/>
      <c r="VLD13" s="2398"/>
      <c r="VLE13" s="2398"/>
      <c r="VLF13" s="2398"/>
      <c r="VLG13" s="2398"/>
      <c r="VLH13" s="2398"/>
      <c r="VLI13" s="2398"/>
      <c r="VLJ13" s="2398"/>
      <c r="VLK13" s="2398"/>
      <c r="VLL13" s="2398"/>
      <c r="VLM13" s="2398"/>
      <c r="VLN13" s="2398"/>
      <c r="VLO13" s="2398"/>
      <c r="VLP13" s="2398"/>
      <c r="VLQ13" s="2398"/>
      <c r="VLR13" s="2398"/>
      <c r="VLS13" s="2398"/>
      <c r="VLT13" s="2398"/>
      <c r="VLU13" s="2398"/>
      <c r="VLV13" s="2398"/>
      <c r="VLW13" s="2398"/>
      <c r="VLX13" s="2398"/>
      <c r="VLY13" s="2398"/>
      <c r="VLZ13" s="2398"/>
      <c r="VMA13" s="2398"/>
      <c r="VMB13" s="2398"/>
      <c r="VMC13" s="2398"/>
      <c r="VMD13" s="2398"/>
      <c r="VME13" s="2398"/>
      <c r="VMF13" s="2398"/>
      <c r="VMG13" s="2398"/>
      <c r="VMH13" s="2398"/>
      <c r="VMI13" s="2398"/>
      <c r="VMJ13" s="2398"/>
      <c r="VMK13" s="2398"/>
      <c r="VML13" s="2398"/>
      <c r="VMM13" s="2398"/>
      <c r="VMN13" s="2398"/>
      <c r="VMO13" s="2398"/>
      <c r="VMP13" s="2398"/>
      <c r="VMQ13" s="2398"/>
      <c r="VMR13" s="2398"/>
      <c r="VMS13" s="2398"/>
      <c r="VMT13" s="2398"/>
      <c r="VMU13" s="2398"/>
      <c r="VMV13" s="2398"/>
      <c r="VMW13" s="2398"/>
      <c r="VMX13" s="2398"/>
      <c r="VMY13" s="2398"/>
      <c r="VMZ13" s="2398"/>
      <c r="VNA13" s="2398"/>
      <c r="VNB13" s="2398"/>
      <c r="VNC13" s="2398"/>
      <c r="VND13" s="2398"/>
      <c r="VNE13" s="2398"/>
      <c r="VNF13" s="2398"/>
      <c r="VNG13" s="2398"/>
      <c r="VNH13" s="2398"/>
      <c r="VNI13" s="2398"/>
      <c r="VNJ13" s="2398"/>
      <c r="VNK13" s="2398"/>
      <c r="VNL13" s="2398"/>
      <c r="VNM13" s="2398"/>
      <c r="VNN13" s="2398"/>
      <c r="VNO13" s="2398"/>
      <c r="VNP13" s="2398"/>
      <c r="VNQ13" s="2398"/>
      <c r="VNR13" s="2398"/>
      <c r="VNS13" s="2398"/>
      <c r="VNT13" s="2398"/>
      <c r="VNU13" s="2398"/>
      <c r="VNV13" s="2398"/>
      <c r="VNW13" s="2398"/>
      <c r="VNX13" s="2398"/>
      <c r="VNY13" s="2398"/>
      <c r="VNZ13" s="2398"/>
      <c r="VOA13" s="2398"/>
      <c r="VOB13" s="2398"/>
      <c r="VOC13" s="2398"/>
      <c r="VOD13" s="2398"/>
      <c r="VOE13" s="2398"/>
      <c r="VOF13" s="2398"/>
      <c r="VOG13" s="2398"/>
      <c r="VOH13" s="2398"/>
      <c r="VOI13" s="2398"/>
      <c r="VOJ13" s="2398"/>
      <c r="VOK13" s="2398"/>
      <c r="VOL13" s="2398"/>
      <c r="VOM13" s="2398"/>
      <c r="VON13" s="2398"/>
      <c r="VOO13" s="2398"/>
      <c r="VOP13" s="2398"/>
      <c r="VOQ13" s="2398"/>
      <c r="VOR13" s="2398"/>
      <c r="VOS13" s="2398"/>
      <c r="VOT13" s="2398"/>
      <c r="VOU13" s="2398"/>
      <c r="VOV13" s="2398"/>
      <c r="VOW13" s="2398"/>
      <c r="VOX13" s="2398"/>
      <c r="VOY13" s="2398"/>
      <c r="VOZ13" s="2398"/>
      <c r="VPA13" s="2398"/>
      <c r="VPB13" s="2398"/>
      <c r="VPC13" s="2398"/>
      <c r="VPD13" s="2398"/>
      <c r="VPE13" s="2398"/>
      <c r="VPF13" s="2398"/>
      <c r="VPG13" s="2398"/>
      <c r="VPH13" s="2398"/>
      <c r="VPI13" s="2398"/>
      <c r="VPJ13" s="2398"/>
      <c r="VPK13" s="2398"/>
      <c r="VPL13" s="2398"/>
      <c r="VPM13" s="2398"/>
      <c r="VPN13" s="2398"/>
      <c r="VPO13" s="2398"/>
      <c r="VPP13" s="2398"/>
      <c r="VPQ13" s="2398"/>
      <c r="VPR13" s="2398"/>
      <c r="VPS13" s="2398"/>
      <c r="VPT13" s="2398"/>
      <c r="VPU13" s="2398"/>
      <c r="VPV13" s="2398"/>
      <c r="VPW13" s="2398"/>
      <c r="VPX13" s="2398"/>
      <c r="VPY13" s="2398"/>
      <c r="VPZ13" s="2398"/>
      <c r="VQA13" s="2398"/>
      <c r="VQB13" s="2398"/>
      <c r="VQC13" s="2398"/>
      <c r="VQD13" s="2398"/>
      <c r="VQE13" s="2398"/>
      <c r="VQF13" s="2398"/>
      <c r="VQG13" s="2398"/>
      <c r="VQH13" s="2398"/>
      <c r="VQI13" s="2398"/>
      <c r="VQJ13" s="2398"/>
      <c r="VQK13" s="2398"/>
      <c r="VQL13" s="2398"/>
      <c r="VQM13" s="2398"/>
      <c r="VQN13" s="2398"/>
      <c r="VQO13" s="2398"/>
      <c r="VQP13" s="2398"/>
      <c r="VQQ13" s="2398"/>
      <c r="VQR13" s="2398"/>
      <c r="VQS13" s="2398"/>
      <c r="VQT13" s="2398"/>
      <c r="VQU13" s="2398"/>
      <c r="VQV13" s="2398"/>
      <c r="VQW13" s="2398"/>
      <c r="VQX13" s="2398"/>
      <c r="VQY13" s="2398"/>
      <c r="VQZ13" s="2398"/>
      <c r="VRA13" s="2398"/>
      <c r="VRB13" s="2398"/>
      <c r="VRC13" s="2398"/>
      <c r="VRD13" s="2398"/>
      <c r="VRE13" s="2398"/>
      <c r="VRF13" s="2398"/>
      <c r="VRG13" s="2398"/>
      <c r="VRH13" s="2398"/>
      <c r="VRI13" s="2398"/>
      <c r="VRJ13" s="2398"/>
      <c r="VRK13" s="2398"/>
      <c r="VRL13" s="2398"/>
      <c r="VRM13" s="2398"/>
      <c r="VRN13" s="2398"/>
      <c r="VRO13" s="2398"/>
      <c r="VRP13" s="2398"/>
      <c r="VRQ13" s="2398"/>
      <c r="VRR13" s="2398"/>
      <c r="VRS13" s="2398"/>
      <c r="VRT13" s="2398"/>
      <c r="VRU13" s="2398"/>
      <c r="VRV13" s="2398"/>
      <c r="VRW13" s="2398"/>
      <c r="VRX13" s="2398"/>
      <c r="VRY13" s="2398"/>
      <c r="VRZ13" s="2398"/>
      <c r="VSA13" s="2398"/>
      <c r="VSB13" s="2398"/>
      <c r="VSC13" s="2398"/>
      <c r="VSD13" s="2398"/>
      <c r="VSE13" s="2398"/>
      <c r="VSF13" s="2398"/>
      <c r="VSG13" s="2398"/>
      <c r="VSH13" s="2398"/>
      <c r="VSI13" s="2398"/>
      <c r="VSJ13" s="2398"/>
      <c r="VSK13" s="2398"/>
      <c r="VSL13" s="2398"/>
      <c r="VSM13" s="2398"/>
      <c r="VSN13" s="2398"/>
      <c r="VSO13" s="2398"/>
      <c r="VSP13" s="2398"/>
      <c r="VSQ13" s="2398"/>
      <c r="VSR13" s="2398"/>
      <c r="VSS13" s="2398"/>
      <c r="VST13" s="2398"/>
      <c r="VSU13" s="2398"/>
      <c r="VSV13" s="2398"/>
      <c r="VSW13" s="2398"/>
      <c r="VSX13" s="2398"/>
      <c r="VSY13" s="2398"/>
      <c r="VSZ13" s="2398"/>
      <c r="VTA13" s="2398"/>
      <c r="VTB13" s="2398"/>
      <c r="VTC13" s="2398"/>
      <c r="VTD13" s="2398"/>
      <c r="VTE13" s="2398"/>
      <c r="VTF13" s="2398"/>
      <c r="VTG13" s="2398"/>
      <c r="VTH13" s="2398"/>
      <c r="VTI13" s="2398"/>
      <c r="VTJ13" s="2398"/>
      <c r="VTK13" s="2398"/>
      <c r="VTL13" s="2398"/>
      <c r="VTM13" s="2398"/>
      <c r="VTN13" s="2398"/>
      <c r="VTO13" s="2398"/>
      <c r="VTP13" s="2398"/>
      <c r="VTQ13" s="2398"/>
      <c r="VTR13" s="2398"/>
      <c r="VTS13" s="2398"/>
      <c r="VTT13" s="2398"/>
      <c r="VTU13" s="2398"/>
      <c r="VTV13" s="2398"/>
      <c r="VTW13" s="2398"/>
      <c r="VTX13" s="2398"/>
      <c r="VTY13" s="2398"/>
      <c r="VTZ13" s="2398"/>
      <c r="VUA13" s="2398"/>
      <c r="VUB13" s="2398"/>
      <c r="VUC13" s="2398"/>
      <c r="VUD13" s="2398"/>
      <c r="VUE13" s="2398"/>
      <c r="VUF13" s="2398"/>
      <c r="VUG13" s="2398"/>
      <c r="VUH13" s="2398"/>
      <c r="VUI13" s="2398"/>
      <c r="VUJ13" s="2398"/>
      <c r="VUK13" s="2398"/>
      <c r="VUL13" s="2398"/>
      <c r="VUM13" s="2398"/>
      <c r="VUN13" s="2398"/>
      <c r="VUO13" s="2398"/>
      <c r="VUP13" s="2398"/>
      <c r="VUQ13" s="2398"/>
      <c r="VUR13" s="2398"/>
      <c r="VUS13" s="2398"/>
      <c r="VUT13" s="2398"/>
      <c r="VUU13" s="2398"/>
      <c r="VUV13" s="2398"/>
      <c r="VUW13" s="2398"/>
      <c r="VUX13" s="2398"/>
      <c r="VUY13" s="2398"/>
      <c r="VUZ13" s="2398"/>
      <c r="VVA13" s="2398"/>
      <c r="VVB13" s="2398"/>
      <c r="VVC13" s="2398"/>
      <c r="VVD13" s="2398"/>
      <c r="VVE13" s="2398"/>
      <c r="VVF13" s="2398"/>
      <c r="VVG13" s="2398"/>
      <c r="VVH13" s="2398"/>
      <c r="VVI13" s="2398"/>
      <c r="VVJ13" s="2398"/>
      <c r="VVK13" s="2398"/>
      <c r="VVL13" s="2398"/>
      <c r="VVM13" s="2398"/>
      <c r="VVN13" s="2398"/>
      <c r="VVO13" s="2398"/>
      <c r="VVP13" s="2398"/>
      <c r="VVQ13" s="2398"/>
      <c r="VVR13" s="2398"/>
      <c r="VVS13" s="2398"/>
      <c r="VVT13" s="2398"/>
      <c r="VVU13" s="2398"/>
      <c r="VVV13" s="2398"/>
      <c r="VVW13" s="2398"/>
      <c r="VVX13" s="2398"/>
      <c r="VVY13" s="2398"/>
      <c r="VVZ13" s="2398"/>
      <c r="VWA13" s="2398"/>
      <c r="VWB13" s="2398"/>
      <c r="VWC13" s="2398"/>
      <c r="VWD13" s="2398"/>
      <c r="VWE13" s="2398"/>
      <c r="VWF13" s="2398"/>
      <c r="VWG13" s="2398"/>
      <c r="VWH13" s="2398"/>
      <c r="VWI13" s="2398"/>
      <c r="VWJ13" s="2398"/>
      <c r="VWK13" s="2398"/>
      <c r="VWL13" s="2398"/>
      <c r="VWM13" s="2398"/>
      <c r="VWN13" s="2398"/>
      <c r="VWO13" s="2398"/>
      <c r="VWP13" s="2398"/>
      <c r="VWQ13" s="2398"/>
      <c r="VWR13" s="2398"/>
      <c r="VWS13" s="2398"/>
      <c r="VWT13" s="2398"/>
      <c r="VWU13" s="2398"/>
      <c r="VWV13" s="2398"/>
      <c r="VWW13" s="2398"/>
      <c r="VWX13" s="2398"/>
      <c r="VWY13" s="2398"/>
      <c r="VWZ13" s="2398"/>
      <c r="VXA13" s="2398"/>
      <c r="VXB13" s="2398"/>
      <c r="VXC13" s="2398"/>
      <c r="VXD13" s="2398"/>
      <c r="VXE13" s="2398"/>
      <c r="VXF13" s="2398"/>
      <c r="VXG13" s="2398"/>
      <c r="VXH13" s="2398"/>
      <c r="VXI13" s="2398"/>
      <c r="VXJ13" s="2398"/>
      <c r="VXK13" s="2398"/>
      <c r="VXL13" s="2398"/>
      <c r="VXM13" s="2398"/>
      <c r="VXN13" s="2398"/>
      <c r="VXO13" s="2398"/>
      <c r="VXP13" s="2398"/>
      <c r="VXQ13" s="2398"/>
      <c r="VXR13" s="2398"/>
      <c r="VXS13" s="2398"/>
      <c r="VXT13" s="2398"/>
      <c r="VXU13" s="2398"/>
      <c r="VXV13" s="2398"/>
      <c r="VXW13" s="2398"/>
      <c r="VXX13" s="2398"/>
      <c r="VXY13" s="2398"/>
      <c r="VXZ13" s="2398"/>
      <c r="VYA13" s="2398"/>
      <c r="VYB13" s="2398"/>
      <c r="VYC13" s="2398"/>
      <c r="VYD13" s="2398"/>
      <c r="VYE13" s="2398"/>
      <c r="VYF13" s="2398"/>
      <c r="VYG13" s="2398"/>
      <c r="VYH13" s="2398"/>
      <c r="VYI13" s="2398"/>
      <c r="VYJ13" s="2398"/>
      <c r="VYK13" s="2398"/>
      <c r="VYL13" s="2398"/>
      <c r="VYM13" s="2398"/>
      <c r="VYN13" s="2398"/>
      <c r="VYO13" s="2398"/>
      <c r="VYP13" s="2398"/>
      <c r="VYQ13" s="2398"/>
      <c r="VYR13" s="2398"/>
      <c r="VYS13" s="2398"/>
      <c r="VYT13" s="2398"/>
      <c r="VYU13" s="2398"/>
      <c r="VYV13" s="2398"/>
      <c r="VYW13" s="2398"/>
      <c r="VYX13" s="2398"/>
      <c r="VYY13" s="2398"/>
      <c r="VYZ13" s="2398"/>
      <c r="VZA13" s="2398"/>
      <c r="VZB13" s="2398"/>
      <c r="VZC13" s="2398"/>
      <c r="VZD13" s="2398"/>
      <c r="VZE13" s="2398"/>
      <c r="VZF13" s="2398"/>
      <c r="VZG13" s="2398"/>
      <c r="VZH13" s="2398"/>
      <c r="VZI13" s="2398"/>
      <c r="VZJ13" s="2398"/>
      <c r="VZK13" s="2398"/>
      <c r="VZL13" s="2398"/>
      <c r="VZM13" s="2398"/>
      <c r="VZN13" s="2398"/>
      <c r="VZO13" s="2398"/>
      <c r="VZP13" s="2398"/>
      <c r="VZQ13" s="2398"/>
      <c r="VZR13" s="2398"/>
      <c r="VZS13" s="2398"/>
      <c r="VZT13" s="2398"/>
      <c r="VZU13" s="2398"/>
      <c r="VZV13" s="2398"/>
      <c r="VZW13" s="2398"/>
      <c r="VZX13" s="2398"/>
      <c r="VZY13" s="2398"/>
      <c r="VZZ13" s="2398"/>
      <c r="WAA13" s="2398"/>
      <c r="WAB13" s="2398"/>
      <c r="WAC13" s="2398"/>
      <c r="WAD13" s="2398"/>
      <c r="WAE13" s="2398"/>
      <c r="WAF13" s="2398"/>
      <c r="WAG13" s="2398"/>
      <c r="WAH13" s="2398"/>
      <c r="WAI13" s="2398"/>
      <c r="WAJ13" s="2398"/>
      <c r="WAK13" s="2398"/>
      <c r="WAL13" s="2398"/>
      <c r="WAM13" s="2398"/>
      <c r="WAN13" s="2398"/>
      <c r="WAO13" s="2398"/>
      <c r="WAP13" s="2398"/>
      <c r="WAQ13" s="2398"/>
      <c r="WAR13" s="2398"/>
      <c r="WAS13" s="2398"/>
      <c r="WAT13" s="2398"/>
      <c r="WAU13" s="2398"/>
      <c r="WAV13" s="2398"/>
      <c r="WAW13" s="2398"/>
      <c r="WAX13" s="2398"/>
      <c r="WAY13" s="2398"/>
      <c r="WAZ13" s="2398"/>
      <c r="WBA13" s="2398"/>
      <c r="WBB13" s="2398"/>
      <c r="WBC13" s="2398"/>
      <c r="WBD13" s="2398"/>
      <c r="WBE13" s="2398"/>
      <c r="WBF13" s="2398"/>
      <c r="WBG13" s="2398"/>
      <c r="WBH13" s="2398"/>
      <c r="WBI13" s="2398"/>
      <c r="WBJ13" s="2398"/>
      <c r="WBK13" s="2398"/>
      <c r="WBL13" s="2398"/>
      <c r="WBM13" s="2398"/>
      <c r="WBN13" s="2398"/>
      <c r="WBO13" s="2398"/>
      <c r="WBP13" s="2398"/>
      <c r="WBQ13" s="2398"/>
      <c r="WBR13" s="2398"/>
      <c r="WBS13" s="2398"/>
      <c r="WBT13" s="2398"/>
      <c r="WBU13" s="2398"/>
      <c r="WBV13" s="2398"/>
      <c r="WBW13" s="2398"/>
      <c r="WBX13" s="2398"/>
      <c r="WBY13" s="2398"/>
      <c r="WBZ13" s="2398"/>
      <c r="WCA13" s="2398"/>
      <c r="WCB13" s="2398"/>
      <c r="WCC13" s="2398"/>
      <c r="WCD13" s="2398"/>
      <c r="WCE13" s="2398"/>
      <c r="WCF13" s="2398"/>
      <c r="WCG13" s="2398"/>
      <c r="WCH13" s="2398"/>
      <c r="WCI13" s="2398"/>
      <c r="WCJ13" s="2398"/>
      <c r="WCK13" s="2398"/>
      <c r="WCL13" s="2398"/>
      <c r="WCM13" s="2398"/>
      <c r="WCN13" s="2398"/>
      <c r="WCO13" s="2398"/>
      <c r="WCP13" s="2398"/>
      <c r="WCQ13" s="2398"/>
      <c r="WCR13" s="2398"/>
      <c r="WCS13" s="2398"/>
      <c r="WCT13" s="2398"/>
      <c r="WCU13" s="2398"/>
      <c r="WCV13" s="2398"/>
      <c r="WCW13" s="2398"/>
      <c r="WCX13" s="2398"/>
      <c r="WCY13" s="2398"/>
      <c r="WCZ13" s="2398"/>
      <c r="WDA13" s="2398"/>
      <c r="WDB13" s="2398"/>
      <c r="WDC13" s="2398"/>
      <c r="WDD13" s="2398"/>
      <c r="WDE13" s="2398"/>
      <c r="WDF13" s="2398"/>
      <c r="WDG13" s="2398"/>
      <c r="WDH13" s="2398"/>
      <c r="WDI13" s="2398"/>
      <c r="WDJ13" s="2398"/>
      <c r="WDK13" s="2398"/>
      <c r="WDL13" s="2398"/>
      <c r="WDM13" s="2398"/>
      <c r="WDN13" s="2398"/>
      <c r="WDO13" s="2398"/>
      <c r="WDP13" s="2398"/>
      <c r="WDQ13" s="2398"/>
      <c r="WDR13" s="2398"/>
      <c r="WDS13" s="2398"/>
      <c r="WDT13" s="2398"/>
      <c r="WDU13" s="2398"/>
      <c r="WDV13" s="2398"/>
      <c r="WDW13" s="2398"/>
      <c r="WDX13" s="2398"/>
      <c r="WDY13" s="2398"/>
      <c r="WDZ13" s="2398"/>
      <c r="WEA13" s="2398"/>
      <c r="WEB13" s="2398"/>
      <c r="WEC13" s="2398"/>
      <c r="WED13" s="2398"/>
      <c r="WEE13" s="2398"/>
      <c r="WEF13" s="2398"/>
      <c r="WEG13" s="2398"/>
      <c r="WEH13" s="2398"/>
      <c r="WEI13" s="2398"/>
      <c r="WEJ13" s="2398"/>
      <c r="WEK13" s="2398"/>
      <c r="WEL13" s="2398"/>
      <c r="WEM13" s="2398"/>
      <c r="WEN13" s="2398"/>
      <c r="WEO13" s="2398"/>
      <c r="WEP13" s="2398"/>
      <c r="WEQ13" s="2398"/>
      <c r="WER13" s="2398"/>
      <c r="WES13" s="2398"/>
      <c r="WET13" s="2398"/>
      <c r="WEU13" s="2398"/>
      <c r="WEV13" s="2398"/>
      <c r="WEW13" s="2398"/>
      <c r="WEX13" s="2398"/>
      <c r="WEY13" s="2398"/>
      <c r="WEZ13" s="2398"/>
      <c r="WFA13" s="2398"/>
      <c r="WFB13" s="2398"/>
      <c r="WFC13" s="2398"/>
      <c r="WFD13" s="2398"/>
      <c r="WFE13" s="2398"/>
      <c r="WFF13" s="2398"/>
      <c r="WFG13" s="2398"/>
      <c r="WFH13" s="2398"/>
      <c r="WFI13" s="2398"/>
      <c r="WFJ13" s="2398"/>
      <c r="WFK13" s="2398"/>
      <c r="WFL13" s="2398"/>
      <c r="WFM13" s="2398"/>
      <c r="WFN13" s="2398"/>
      <c r="WFO13" s="2398"/>
      <c r="WFP13" s="2398"/>
      <c r="WFQ13" s="2398"/>
      <c r="WFR13" s="2398"/>
      <c r="WFS13" s="2398"/>
      <c r="WFT13" s="2398"/>
      <c r="WFU13" s="2398"/>
      <c r="WFV13" s="2398"/>
      <c r="WFW13" s="2398"/>
      <c r="WFX13" s="2398"/>
      <c r="WFY13" s="2398"/>
      <c r="WFZ13" s="2398"/>
      <c r="WGA13" s="2398"/>
      <c r="WGB13" s="2398"/>
      <c r="WGC13" s="2398"/>
      <c r="WGD13" s="2398"/>
      <c r="WGE13" s="2398"/>
      <c r="WGF13" s="2398"/>
      <c r="WGG13" s="2398"/>
      <c r="WGH13" s="2398"/>
      <c r="WGI13" s="2398"/>
      <c r="WGJ13" s="2398"/>
      <c r="WGK13" s="2398"/>
      <c r="WGL13" s="2398"/>
      <c r="WGM13" s="2398"/>
      <c r="WGN13" s="2398"/>
      <c r="WGO13" s="2398"/>
      <c r="WGP13" s="2398"/>
      <c r="WGQ13" s="2398"/>
      <c r="WGR13" s="2398"/>
      <c r="WGS13" s="2398"/>
      <c r="WGT13" s="2398"/>
      <c r="WGU13" s="2398"/>
      <c r="WGV13" s="2398"/>
      <c r="WGW13" s="2398"/>
      <c r="WGX13" s="2398"/>
      <c r="WGY13" s="2398"/>
      <c r="WGZ13" s="2398"/>
      <c r="WHA13" s="2398"/>
      <c r="WHB13" s="2398"/>
      <c r="WHC13" s="2398"/>
      <c r="WHD13" s="2398"/>
      <c r="WHE13" s="2398"/>
      <c r="WHF13" s="2398"/>
      <c r="WHG13" s="2398"/>
      <c r="WHH13" s="2398"/>
      <c r="WHI13" s="2398"/>
      <c r="WHJ13" s="2398"/>
      <c r="WHK13" s="2398"/>
      <c r="WHL13" s="2398"/>
      <c r="WHM13" s="2398"/>
      <c r="WHN13" s="2398"/>
      <c r="WHO13" s="2398"/>
      <c r="WHP13" s="2398"/>
      <c r="WHQ13" s="2398"/>
      <c r="WHR13" s="2398"/>
      <c r="WHS13" s="2398"/>
      <c r="WHT13" s="2398"/>
      <c r="WHU13" s="2398"/>
      <c r="WHV13" s="2398"/>
      <c r="WHW13" s="2398"/>
      <c r="WHX13" s="2398"/>
      <c r="WHY13" s="2398"/>
      <c r="WHZ13" s="2398"/>
      <c r="WIA13" s="2398"/>
      <c r="WIB13" s="2398"/>
      <c r="WIC13" s="2398"/>
      <c r="WID13" s="2398"/>
      <c r="WIE13" s="2398"/>
      <c r="WIF13" s="2398"/>
      <c r="WIG13" s="2398"/>
      <c r="WIH13" s="2398"/>
      <c r="WII13" s="2398"/>
      <c r="WIJ13" s="2398"/>
      <c r="WIK13" s="2398"/>
      <c r="WIL13" s="2398"/>
      <c r="WIM13" s="2398"/>
      <c r="WIN13" s="2398"/>
      <c r="WIO13" s="2398"/>
      <c r="WIP13" s="2398"/>
      <c r="WIQ13" s="2398"/>
      <c r="WIR13" s="2398"/>
      <c r="WIS13" s="2398"/>
      <c r="WIT13" s="2398"/>
      <c r="WIU13" s="2398"/>
      <c r="WIV13" s="2398"/>
      <c r="WIW13" s="2398"/>
      <c r="WIX13" s="2398"/>
      <c r="WIY13" s="2398"/>
      <c r="WIZ13" s="2398"/>
      <c r="WJA13" s="2398"/>
      <c r="WJB13" s="2398"/>
      <c r="WJC13" s="2398"/>
      <c r="WJD13" s="2398"/>
      <c r="WJE13" s="2398"/>
      <c r="WJF13" s="2398"/>
      <c r="WJG13" s="2398"/>
      <c r="WJH13" s="2398"/>
      <c r="WJI13" s="2398"/>
      <c r="WJJ13" s="2398"/>
      <c r="WJK13" s="2398"/>
      <c r="WJL13" s="2398"/>
      <c r="WJM13" s="2398"/>
      <c r="WJN13" s="2398"/>
      <c r="WJO13" s="2398"/>
      <c r="WJP13" s="2398"/>
      <c r="WJQ13" s="2398"/>
      <c r="WJR13" s="2398"/>
      <c r="WJS13" s="2398"/>
      <c r="WJT13" s="2398"/>
      <c r="WJU13" s="2398"/>
      <c r="WJV13" s="2398"/>
      <c r="WJW13" s="2398"/>
      <c r="WJX13" s="2398"/>
      <c r="WJY13" s="2398"/>
      <c r="WJZ13" s="2398"/>
      <c r="WKA13" s="2398"/>
      <c r="WKB13" s="2398"/>
      <c r="WKC13" s="2398"/>
      <c r="WKD13" s="2398"/>
      <c r="WKE13" s="2398"/>
      <c r="WKF13" s="2398"/>
      <c r="WKG13" s="2398"/>
      <c r="WKH13" s="2398"/>
      <c r="WKI13" s="2398"/>
      <c r="WKJ13" s="2398"/>
      <c r="WKK13" s="2398"/>
      <c r="WKL13" s="2398"/>
      <c r="WKM13" s="2398"/>
      <c r="WKN13" s="2398"/>
      <c r="WKO13" s="2398"/>
      <c r="WKP13" s="2398"/>
      <c r="WKQ13" s="2398"/>
      <c r="WKR13" s="2398"/>
      <c r="WKS13" s="2398"/>
      <c r="WKT13" s="2398"/>
      <c r="WKU13" s="2398"/>
      <c r="WKV13" s="2398"/>
      <c r="WKW13" s="2398"/>
      <c r="WKX13" s="2398"/>
      <c r="WKY13" s="2398"/>
      <c r="WKZ13" s="2398"/>
      <c r="WLA13" s="2398"/>
      <c r="WLB13" s="2398"/>
      <c r="WLC13" s="2398"/>
      <c r="WLD13" s="2398"/>
      <c r="WLE13" s="2398"/>
      <c r="WLF13" s="2398"/>
      <c r="WLG13" s="2398"/>
      <c r="WLH13" s="2398"/>
      <c r="WLI13" s="2398"/>
      <c r="WLJ13" s="2398"/>
      <c r="WLK13" s="2398"/>
      <c r="WLL13" s="2398"/>
      <c r="WLM13" s="2398"/>
      <c r="WLN13" s="2398"/>
      <c r="WLO13" s="2398"/>
      <c r="WLP13" s="2398"/>
      <c r="WLQ13" s="2398"/>
      <c r="WLR13" s="2398"/>
      <c r="WLS13" s="2398"/>
      <c r="WLT13" s="2398"/>
      <c r="WLU13" s="2398"/>
      <c r="WLV13" s="2398"/>
      <c r="WLW13" s="2398"/>
      <c r="WLX13" s="2398"/>
      <c r="WLY13" s="2398"/>
      <c r="WLZ13" s="2398"/>
      <c r="WMA13" s="2398"/>
      <c r="WMB13" s="2398"/>
      <c r="WMC13" s="2398"/>
      <c r="WMD13" s="2398"/>
      <c r="WME13" s="2398"/>
      <c r="WMF13" s="2398"/>
      <c r="WMG13" s="2398"/>
      <c r="WMH13" s="2398"/>
      <c r="WMI13" s="2398"/>
      <c r="WMJ13" s="2398"/>
      <c r="WMK13" s="2398"/>
      <c r="WML13" s="2398"/>
      <c r="WMM13" s="2398"/>
      <c r="WMN13" s="2398"/>
      <c r="WMO13" s="2398"/>
      <c r="WMP13" s="2398"/>
      <c r="WMQ13" s="2398"/>
      <c r="WMR13" s="2398"/>
      <c r="WMS13" s="2398"/>
      <c r="WMT13" s="2398"/>
      <c r="WMU13" s="2398"/>
      <c r="WMV13" s="2398"/>
      <c r="WMW13" s="2398"/>
      <c r="WMX13" s="2398"/>
      <c r="WMY13" s="2398"/>
      <c r="WMZ13" s="2398"/>
      <c r="WNA13" s="2398"/>
      <c r="WNB13" s="2398"/>
      <c r="WNC13" s="2398"/>
      <c r="WND13" s="2398"/>
      <c r="WNE13" s="2398"/>
      <c r="WNF13" s="2398"/>
      <c r="WNG13" s="2398"/>
      <c r="WNH13" s="2398"/>
      <c r="WNI13" s="2398"/>
      <c r="WNJ13" s="2398"/>
      <c r="WNK13" s="2398"/>
      <c r="WNL13" s="2398"/>
      <c r="WNM13" s="2398"/>
      <c r="WNN13" s="2398"/>
      <c r="WNO13" s="2398"/>
      <c r="WNP13" s="2398"/>
      <c r="WNQ13" s="2398"/>
      <c r="WNR13" s="2398"/>
      <c r="WNS13" s="2398"/>
      <c r="WNT13" s="2398"/>
      <c r="WNU13" s="2398"/>
      <c r="WNV13" s="2398"/>
      <c r="WNW13" s="2398"/>
      <c r="WNX13" s="2398"/>
      <c r="WNY13" s="2398"/>
      <c r="WNZ13" s="2398"/>
      <c r="WOA13" s="2398"/>
      <c r="WOB13" s="2398"/>
      <c r="WOC13" s="2398"/>
      <c r="WOD13" s="2398"/>
      <c r="WOE13" s="2398"/>
      <c r="WOF13" s="2398"/>
      <c r="WOG13" s="2398"/>
      <c r="WOH13" s="2398"/>
      <c r="WOI13" s="2398"/>
      <c r="WOJ13" s="2398"/>
      <c r="WOK13" s="2398"/>
      <c r="WOL13" s="2398"/>
      <c r="WOM13" s="2398"/>
      <c r="WON13" s="2398"/>
      <c r="WOO13" s="2398"/>
      <c r="WOP13" s="2398"/>
      <c r="WOQ13" s="2398"/>
      <c r="WOR13" s="2398"/>
      <c r="WOS13" s="2398"/>
      <c r="WOT13" s="2398"/>
      <c r="WOU13" s="2398"/>
      <c r="WOV13" s="2398"/>
      <c r="WOW13" s="2398"/>
      <c r="WOX13" s="2398"/>
      <c r="WOY13" s="2398"/>
      <c r="WOZ13" s="2398"/>
      <c r="WPA13" s="2398"/>
      <c r="WPB13" s="2398"/>
      <c r="WPC13" s="2398"/>
      <c r="WPD13" s="2398"/>
      <c r="WPE13" s="2398"/>
      <c r="WPF13" s="2398"/>
      <c r="WPG13" s="2398"/>
      <c r="WPH13" s="2398"/>
      <c r="WPI13" s="2398"/>
      <c r="WPJ13" s="2398"/>
      <c r="WPK13" s="2398"/>
      <c r="WPL13" s="2398"/>
      <c r="WPM13" s="2398"/>
      <c r="WPN13" s="2398"/>
      <c r="WPO13" s="2398"/>
      <c r="WPP13" s="2398"/>
      <c r="WPQ13" s="2398"/>
      <c r="WPR13" s="2398"/>
      <c r="WPS13" s="2398"/>
      <c r="WPT13" s="2398"/>
      <c r="WPU13" s="2398"/>
      <c r="WPV13" s="2398"/>
      <c r="WPW13" s="2398"/>
      <c r="WPX13" s="2398"/>
      <c r="WPY13" s="2398"/>
      <c r="WPZ13" s="2398"/>
      <c r="WQA13" s="2398"/>
      <c r="WQB13" s="2398"/>
      <c r="WQC13" s="2398"/>
      <c r="WQD13" s="2398"/>
      <c r="WQE13" s="2398"/>
      <c r="WQF13" s="2398"/>
      <c r="WQG13" s="2398"/>
      <c r="WQH13" s="2398"/>
      <c r="WQI13" s="2398"/>
      <c r="WQJ13" s="2398"/>
      <c r="WQK13" s="2398"/>
      <c r="WQL13" s="2398"/>
      <c r="WQM13" s="2398"/>
      <c r="WQN13" s="2398"/>
      <c r="WQO13" s="2398"/>
      <c r="WQP13" s="2398"/>
      <c r="WQQ13" s="2398"/>
      <c r="WQR13" s="2398"/>
      <c r="WQS13" s="2398"/>
      <c r="WQT13" s="2398"/>
      <c r="WQU13" s="2398"/>
      <c r="WQV13" s="2398"/>
      <c r="WQW13" s="2398"/>
      <c r="WQX13" s="2398"/>
      <c r="WQY13" s="2398"/>
      <c r="WQZ13" s="2398"/>
      <c r="WRA13" s="2398"/>
      <c r="WRB13" s="2398"/>
      <c r="WRC13" s="2398"/>
      <c r="WRD13" s="2398"/>
      <c r="WRE13" s="2398"/>
      <c r="WRF13" s="2398"/>
      <c r="WRG13" s="2398"/>
      <c r="WRH13" s="2398"/>
      <c r="WRI13" s="2398"/>
      <c r="WRJ13" s="2398"/>
      <c r="WRK13" s="2398"/>
      <c r="WRL13" s="2398"/>
      <c r="WRM13" s="2398"/>
      <c r="WRN13" s="2398"/>
      <c r="WRO13" s="2398"/>
      <c r="WRP13" s="2398"/>
      <c r="WRQ13" s="2398"/>
      <c r="WRR13" s="2398"/>
      <c r="WRS13" s="2398"/>
      <c r="WRT13" s="2398"/>
      <c r="WRU13" s="2398"/>
      <c r="WRV13" s="2398"/>
      <c r="WRW13" s="2398"/>
      <c r="WRX13" s="2398"/>
      <c r="WRY13" s="2398"/>
      <c r="WRZ13" s="2398"/>
      <c r="WSA13" s="2398"/>
      <c r="WSB13" s="2398"/>
      <c r="WSC13" s="2398"/>
      <c r="WSD13" s="2398"/>
      <c r="WSE13" s="2398"/>
      <c r="WSF13" s="2398"/>
      <c r="WSG13" s="2398"/>
      <c r="WSH13" s="2398"/>
      <c r="WSI13" s="2398"/>
      <c r="WSJ13" s="2398"/>
      <c r="WSK13" s="2398"/>
      <c r="WSL13" s="2398"/>
      <c r="WSM13" s="2398"/>
      <c r="WSN13" s="2398"/>
      <c r="WSO13" s="2398"/>
      <c r="WSP13" s="2398"/>
      <c r="WSQ13" s="2398"/>
      <c r="WSR13" s="2398"/>
      <c r="WSS13" s="2398"/>
      <c r="WST13" s="2398"/>
      <c r="WSU13" s="2398"/>
      <c r="WSV13" s="2398"/>
      <c r="WSW13" s="2398"/>
      <c r="WSX13" s="2398"/>
      <c r="WSY13" s="2398"/>
      <c r="WSZ13" s="2398"/>
      <c r="WTA13" s="2398"/>
      <c r="WTB13" s="2398"/>
      <c r="WTC13" s="2398"/>
      <c r="WTD13" s="2398"/>
      <c r="WTE13" s="2398"/>
      <c r="WTF13" s="2398"/>
      <c r="WTG13" s="2398"/>
      <c r="WTH13" s="2398"/>
      <c r="WTI13" s="2398"/>
      <c r="WTJ13" s="2398"/>
      <c r="WTK13" s="2398"/>
      <c r="WTL13" s="2398"/>
      <c r="WTM13" s="2398"/>
      <c r="WTN13" s="2398"/>
      <c r="WTO13" s="2398"/>
      <c r="WTP13" s="2398"/>
      <c r="WTQ13" s="2398"/>
      <c r="WTR13" s="2398"/>
      <c r="WTS13" s="2398"/>
      <c r="WTT13" s="2398"/>
      <c r="WTU13" s="2398"/>
      <c r="WTV13" s="2398"/>
      <c r="WTW13" s="2398"/>
      <c r="WTX13" s="2398"/>
      <c r="WTY13" s="2398"/>
      <c r="WTZ13" s="2398"/>
      <c r="WUA13" s="2398"/>
      <c r="WUB13" s="2398"/>
      <c r="WUC13" s="2398"/>
      <c r="WUD13" s="2398"/>
      <c r="WUE13" s="2398"/>
      <c r="WUF13" s="2398"/>
      <c r="WUG13" s="2398"/>
      <c r="WUH13" s="2398"/>
      <c r="WUI13" s="2398"/>
      <c r="WUJ13" s="2398"/>
      <c r="WUK13" s="2398"/>
      <c r="WUL13" s="2398"/>
      <c r="WUM13" s="2398"/>
      <c r="WUN13" s="2398"/>
      <c r="WUO13" s="2398"/>
      <c r="WUP13" s="2398"/>
      <c r="WUQ13" s="2398"/>
      <c r="WUR13" s="2398"/>
      <c r="WUS13" s="2398"/>
      <c r="WUT13" s="2398"/>
      <c r="WUU13" s="2398"/>
      <c r="WUV13" s="2398"/>
      <c r="WUW13" s="2398"/>
      <c r="WUX13" s="2398"/>
      <c r="WUY13" s="2398"/>
      <c r="WUZ13" s="2398"/>
      <c r="WVA13" s="2398"/>
      <c r="WVB13" s="2398"/>
      <c r="WVC13" s="2398"/>
      <c r="WVD13" s="2398"/>
      <c r="WVE13" s="2398"/>
      <c r="WVF13" s="2398"/>
      <c r="WVG13" s="2398"/>
      <c r="WVH13" s="2398"/>
      <c r="WVI13" s="2398"/>
      <c r="WVJ13" s="2398"/>
      <c r="WVK13" s="2398"/>
      <c r="WVL13" s="2398"/>
      <c r="WVM13" s="2398"/>
      <c r="WVN13" s="2398"/>
      <c r="WVO13" s="2398"/>
      <c r="WVP13" s="2398"/>
      <c r="WVQ13" s="2398"/>
      <c r="WVR13" s="2398"/>
      <c r="WVS13" s="2398"/>
      <c r="WVT13" s="2398"/>
      <c r="WVU13" s="2398"/>
      <c r="WVV13" s="2398"/>
      <c r="WVW13" s="2398"/>
      <c r="WVX13" s="2398"/>
      <c r="WVY13" s="2398"/>
      <c r="WVZ13" s="2398"/>
      <c r="WWA13" s="2398"/>
      <c r="WWB13" s="2398"/>
      <c r="WWC13" s="2398"/>
      <c r="WWD13" s="2398"/>
      <c r="WWE13" s="2398"/>
      <c r="WWF13" s="2398"/>
      <c r="WWG13" s="2398"/>
      <c r="WWH13" s="2398"/>
      <c r="WWI13" s="2398"/>
      <c r="WWJ13" s="2398"/>
      <c r="WWK13" s="2398"/>
      <c r="WWL13" s="2398"/>
      <c r="WWM13" s="2398"/>
      <c r="WWN13" s="2398"/>
      <c r="WWO13" s="2398"/>
      <c r="WWP13" s="2398"/>
      <c r="WWQ13" s="2398"/>
      <c r="WWR13" s="2398"/>
      <c r="WWS13" s="2398"/>
      <c r="WWT13" s="2398"/>
      <c r="WWU13" s="2398"/>
      <c r="WWV13" s="2398"/>
      <c r="WWW13" s="2398"/>
      <c r="WWX13" s="2398"/>
      <c r="WWY13" s="2398"/>
      <c r="WWZ13" s="2398"/>
      <c r="WXA13" s="2398"/>
      <c r="WXB13" s="2398"/>
      <c r="WXC13" s="2398"/>
      <c r="WXD13" s="2398"/>
      <c r="WXE13" s="2398"/>
      <c r="WXF13" s="2398"/>
      <c r="WXG13" s="2398"/>
      <c r="WXH13" s="2398"/>
      <c r="WXI13" s="2398"/>
      <c r="WXJ13" s="2398"/>
      <c r="WXK13" s="2398"/>
      <c r="WXL13" s="2398"/>
      <c r="WXM13" s="2398"/>
      <c r="WXN13" s="2398"/>
      <c r="WXO13" s="2398"/>
      <c r="WXP13" s="2398"/>
      <c r="WXQ13" s="2398"/>
      <c r="WXR13" s="2398"/>
      <c r="WXS13" s="2398"/>
      <c r="WXT13" s="2398"/>
      <c r="WXU13" s="2398"/>
      <c r="WXV13" s="2398"/>
      <c r="WXW13" s="2398"/>
      <c r="WXX13" s="2398"/>
      <c r="WXY13" s="2398"/>
      <c r="WXZ13" s="2398"/>
      <c r="WYA13" s="2398"/>
      <c r="WYB13" s="2398"/>
      <c r="WYC13" s="2398"/>
      <c r="WYD13" s="2398"/>
      <c r="WYE13" s="2398"/>
      <c r="WYF13" s="2398"/>
      <c r="WYG13" s="2398"/>
      <c r="WYH13" s="2398"/>
      <c r="WYI13" s="2398"/>
      <c r="WYJ13" s="2398"/>
      <c r="WYK13" s="2398"/>
      <c r="WYL13" s="2398"/>
      <c r="WYM13" s="2398"/>
      <c r="WYN13" s="2398"/>
      <c r="WYO13" s="2398"/>
      <c r="WYP13" s="2398"/>
      <c r="WYQ13" s="2398"/>
      <c r="WYR13" s="2398"/>
      <c r="WYS13" s="2398"/>
      <c r="WYT13" s="2398"/>
      <c r="WYU13" s="2398"/>
      <c r="WYV13" s="2398"/>
      <c r="WYW13" s="2398"/>
      <c r="WYX13" s="2398"/>
      <c r="WYY13" s="2398"/>
      <c r="WYZ13" s="2398"/>
      <c r="WZA13" s="2398"/>
      <c r="WZB13" s="2398"/>
      <c r="WZC13" s="2398"/>
      <c r="WZD13" s="2398"/>
      <c r="WZE13" s="2398"/>
      <c r="WZF13" s="2398"/>
      <c r="WZG13" s="2398"/>
      <c r="WZH13" s="2398"/>
      <c r="WZI13" s="2398"/>
      <c r="WZJ13" s="2398"/>
      <c r="WZK13" s="2398"/>
      <c r="WZL13" s="2398"/>
      <c r="WZM13" s="2398"/>
      <c r="WZN13" s="2398"/>
      <c r="WZO13" s="2398"/>
      <c r="WZP13" s="2398"/>
      <c r="WZQ13" s="2398"/>
      <c r="WZR13" s="2398"/>
      <c r="WZS13" s="2398"/>
      <c r="WZT13" s="2398"/>
      <c r="WZU13" s="2398"/>
      <c r="WZV13" s="2398"/>
      <c r="WZW13" s="2398"/>
      <c r="WZX13" s="2398"/>
      <c r="WZY13" s="2398"/>
      <c r="WZZ13" s="2398"/>
      <c r="XAA13" s="2398"/>
      <c r="XAB13" s="2398"/>
      <c r="XAC13" s="2398"/>
      <c r="XAD13" s="2398"/>
      <c r="XAE13" s="2398"/>
      <c r="XAF13" s="2398"/>
      <c r="XAG13" s="2398"/>
      <c r="XAH13" s="2398"/>
      <c r="XAI13" s="2398"/>
      <c r="XAJ13" s="2398"/>
      <c r="XAK13" s="2398"/>
      <c r="XAL13" s="2398"/>
      <c r="XAM13" s="2398"/>
      <c r="XAN13" s="2398"/>
      <c r="XAO13" s="2398"/>
      <c r="XAP13" s="2398"/>
      <c r="XAQ13" s="2398"/>
      <c r="XAR13" s="2398"/>
      <c r="XAS13" s="2398"/>
      <c r="XAT13" s="2398"/>
      <c r="XAU13" s="2398"/>
      <c r="XAV13" s="2398"/>
      <c r="XAW13" s="2398"/>
      <c r="XAX13" s="2398"/>
      <c r="XAY13" s="2398"/>
      <c r="XAZ13" s="2398"/>
      <c r="XBA13" s="2398"/>
      <c r="XBB13" s="2398"/>
      <c r="XBC13" s="2398"/>
      <c r="XBD13" s="2398"/>
      <c r="XBE13" s="2398"/>
      <c r="XBF13" s="2398"/>
      <c r="XBG13" s="2398"/>
      <c r="XBH13" s="2398"/>
      <c r="XBI13" s="2398"/>
      <c r="XBJ13" s="2398"/>
      <c r="XBK13" s="2398"/>
      <c r="XBL13" s="2398"/>
      <c r="XBM13" s="2398"/>
      <c r="XBN13" s="2398"/>
      <c r="XBO13" s="2398"/>
      <c r="XBP13" s="2398"/>
      <c r="XBQ13" s="2398"/>
      <c r="XBR13" s="2398"/>
      <c r="XBS13" s="2398"/>
      <c r="XBT13" s="2398"/>
      <c r="XBU13" s="2398"/>
      <c r="XBV13" s="2398"/>
      <c r="XBW13" s="2398"/>
      <c r="XBX13" s="2398"/>
      <c r="XBY13" s="2398"/>
      <c r="XBZ13" s="2398"/>
      <c r="XCA13" s="2398"/>
      <c r="XCB13" s="2398"/>
      <c r="XCC13" s="2398"/>
      <c r="XCD13" s="2398"/>
      <c r="XCE13" s="2398"/>
      <c r="XCF13" s="2398"/>
      <c r="XCG13" s="2398"/>
      <c r="XCH13" s="2398"/>
      <c r="XCI13" s="2398"/>
      <c r="XCJ13" s="2398"/>
      <c r="XCK13" s="2398"/>
      <c r="XCL13" s="2398"/>
      <c r="XCM13" s="2398"/>
      <c r="XCN13" s="2398"/>
      <c r="XCO13" s="2398"/>
      <c r="XCP13" s="2398"/>
      <c r="XCQ13" s="2398"/>
      <c r="XCR13" s="2398"/>
      <c r="XCS13" s="2398"/>
      <c r="XCT13" s="2398"/>
      <c r="XCU13" s="2398"/>
      <c r="XCV13" s="2398"/>
      <c r="XCW13" s="2398"/>
      <c r="XCX13" s="2398"/>
      <c r="XCY13" s="2398"/>
      <c r="XCZ13" s="2398"/>
      <c r="XDA13" s="2398"/>
      <c r="XDB13" s="2398"/>
      <c r="XDC13" s="2398"/>
      <c r="XDD13" s="2398"/>
      <c r="XDE13" s="2398"/>
      <c r="XDF13" s="2398"/>
      <c r="XDG13" s="2398"/>
      <c r="XDH13" s="2398"/>
      <c r="XDI13" s="2398"/>
      <c r="XDJ13" s="2398"/>
      <c r="XDK13" s="2398"/>
      <c r="XDL13" s="2398"/>
      <c r="XDM13" s="2398"/>
      <c r="XDN13" s="2398"/>
      <c r="XDO13" s="2398"/>
      <c r="XDP13" s="2398"/>
      <c r="XDQ13" s="2398"/>
      <c r="XDR13" s="2398"/>
      <c r="XDS13" s="2398"/>
      <c r="XDT13" s="2398"/>
      <c r="XDU13" s="2398"/>
      <c r="XDV13" s="2398"/>
      <c r="XDW13" s="2398"/>
      <c r="XDX13" s="2398"/>
      <c r="XDY13" s="2398"/>
      <c r="XDZ13" s="2398"/>
      <c r="XEA13" s="2398"/>
      <c r="XEB13" s="2398"/>
      <c r="XEC13" s="2398"/>
      <c r="XED13" s="2398"/>
      <c r="XEE13" s="2398"/>
      <c r="XEF13" s="2398"/>
      <c r="XEG13" s="2398"/>
      <c r="XEH13" s="2398"/>
      <c r="XEI13" s="2398"/>
      <c r="XEJ13" s="2398"/>
      <c r="XEK13" s="2398"/>
      <c r="XEL13" s="2398"/>
      <c r="XEM13" s="2398"/>
      <c r="XEN13" s="2398"/>
      <c r="XEO13" s="2398"/>
      <c r="XEP13" s="2398"/>
      <c r="XEQ13" s="2398"/>
      <c r="XER13" s="2398"/>
      <c r="XES13" s="2398"/>
      <c r="XET13" s="2398"/>
      <c r="XEU13" s="2398"/>
      <c r="XEV13" s="2398"/>
      <c r="XEW13" s="2398"/>
      <c r="XEX13" s="2398"/>
      <c r="XEY13" s="2398"/>
      <c r="XEZ13" s="2398"/>
      <c r="XFA13" s="2398"/>
      <c r="XFB13" s="2398"/>
      <c r="XFC13" s="2398"/>
      <c r="XFD13" s="2398"/>
    </row>
    <row r="14" spans="1:16384" ht="58.15" customHeight="1" thickTop="1">
      <c r="A14" s="3069"/>
      <c r="B14" s="3072"/>
      <c r="C14" s="3070" t="s">
        <v>113</v>
      </c>
      <c r="D14" s="2396" t="s">
        <v>584</v>
      </c>
      <c r="E14" s="2396" t="s">
        <v>1795</v>
      </c>
      <c r="F14" s="2396" t="s">
        <v>586</v>
      </c>
      <c r="G14" s="2397" t="s">
        <v>2230</v>
      </c>
      <c r="H14" s="2396" t="s">
        <v>1796</v>
      </c>
      <c r="I14" s="2396" t="s">
        <v>621</v>
      </c>
      <c r="J14" s="1811" t="s">
        <v>622</v>
      </c>
      <c r="K14" s="1811" t="s">
        <v>623</v>
      </c>
      <c r="L14" s="1811" t="s">
        <v>2229</v>
      </c>
      <c r="M14" s="2369" t="s">
        <v>1874</v>
      </c>
      <c r="N14" s="2369" t="s">
        <v>1875</v>
      </c>
      <c r="O14" s="2369" t="s">
        <v>1876</v>
      </c>
      <c r="P14" s="987" t="s">
        <v>625</v>
      </c>
      <c r="Q14" s="2397" t="str">
        <f>IF(R7="","","Total Shareholder's Equity "&amp;YEAR($R$7))</f>
        <v/>
      </c>
      <c r="R14" s="2397" t="s">
        <v>593</v>
      </c>
      <c r="S14" s="2397" t="s">
        <v>2231</v>
      </c>
      <c r="T14" s="2397" t="str">
        <f>IF(R7="","","Total Equity "&amp;YEAR($R$7))</f>
        <v/>
      </c>
    </row>
    <row r="15" spans="1:16384" ht="14">
      <c r="A15" s="1812"/>
      <c r="B15" s="3071"/>
      <c r="C15" s="1814"/>
      <c r="D15" s="1815" t="s">
        <v>230</v>
      </c>
      <c r="E15" s="1815" t="s">
        <v>230</v>
      </c>
      <c r="F15" s="1815" t="s">
        <v>230</v>
      </c>
      <c r="G15" s="1815" t="s">
        <v>230</v>
      </c>
      <c r="H15" s="1815" t="s">
        <v>230</v>
      </c>
      <c r="I15" s="1815" t="s">
        <v>230</v>
      </c>
      <c r="J15" s="1815" t="s">
        <v>230</v>
      </c>
      <c r="K15" s="1815" t="s">
        <v>230</v>
      </c>
      <c r="L15" s="1815" t="s">
        <v>230</v>
      </c>
      <c r="M15" s="1815"/>
      <c r="N15" s="1815"/>
      <c r="O15" s="1815"/>
      <c r="P15" s="1815" t="s">
        <v>230</v>
      </c>
      <c r="Q15" s="1815" t="s">
        <v>230</v>
      </c>
      <c r="R15" s="1815" t="s">
        <v>230</v>
      </c>
      <c r="S15" s="2400"/>
      <c r="T15" s="1815" t="s">
        <v>230</v>
      </c>
    </row>
    <row r="16" spans="1:16384" ht="14">
      <c r="A16" s="595" t="s">
        <v>1555</v>
      </c>
      <c r="B16" s="988"/>
      <c r="C16" s="596"/>
      <c r="D16" s="593">
        <f>+D46</f>
        <v>0</v>
      </c>
      <c r="E16" s="594">
        <f t="shared" ref="E16:P16" si="0">+E46</f>
        <v>0</v>
      </c>
      <c r="F16" s="594">
        <f t="shared" si="0"/>
        <v>0</v>
      </c>
      <c r="G16" s="594">
        <f t="shared" si="0"/>
        <v>0</v>
      </c>
      <c r="H16" s="594">
        <f t="shared" si="0"/>
        <v>0</v>
      </c>
      <c r="I16" s="594">
        <f t="shared" si="0"/>
        <v>0</v>
      </c>
      <c r="J16" s="594">
        <f t="shared" si="0"/>
        <v>0</v>
      </c>
      <c r="K16" s="594">
        <f t="shared" si="0"/>
        <v>0</v>
      </c>
      <c r="L16" s="594">
        <f t="shared" si="0"/>
        <v>0</v>
      </c>
      <c r="M16" s="594">
        <f t="shared" si="0"/>
        <v>0</v>
      </c>
      <c r="N16" s="594">
        <f t="shared" si="0"/>
        <v>0</v>
      </c>
      <c r="O16" s="594">
        <f t="shared" si="0"/>
        <v>0</v>
      </c>
      <c r="P16" s="594">
        <f t="shared" si="0"/>
        <v>0</v>
      </c>
      <c r="Q16" s="597">
        <f t="shared" ref="Q16:Q23" si="1">SUM(D16:P16)</f>
        <v>0</v>
      </c>
      <c r="R16" s="594">
        <f>+R46</f>
        <v>0</v>
      </c>
      <c r="S16" s="594">
        <f>+S46</f>
        <v>0</v>
      </c>
      <c r="T16" s="2401">
        <f>SUM(Q16:S16)</f>
        <v>0</v>
      </c>
    </row>
    <row r="17" spans="1:20" ht="14">
      <c r="A17" s="1427"/>
      <c r="B17" s="989" t="s">
        <v>1556</v>
      </c>
      <c r="C17" s="990" t="s">
        <v>588</v>
      </c>
      <c r="D17" s="492"/>
      <c r="E17" s="3073"/>
      <c r="F17" s="3073"/>
      <c r="G17" s="3073"/>
      <c r="H17" s="3073"/>
      <c r="I17" s="3073"/>
      <c r="J17" s="3073"/>
      <c r="K17" s="3073"/>
      <c r="L17" s="3073"/>
      <c r="M17" s="3073"/>
      <c r="N17" s="3073"/>
      <c r="O17" s="3073"/>
      <c r="P17" s="3073"/>
      <c r="Q17" s="1816">
        <f t="shared" si="1"/>
        <v>0</v>
      </c>
      <c r="R17" s="3073"/>
      <c r="S17" s="3073"/>
      <c r="T17" s="2401">
        <f t="shared" ref="T17:T45" si="2">SUM(Q17:S17)</f>
        <v>0</v>
      </c>
    </row>
    <row r="18" spans="1:20" ht="14">
      <c r="A18" s="1817"/>
      <c r="B18" s="1818" t="s">
        <v>626</v>
      </c>
      <c r="C18" s="1819"/>
      <c r="D18" s="2930"/>
      <c r="E18" s="2930"/>
      <c r="F18" s="2930"/>
      <c r="G18" s="2930"/>
      <c r="H18" s="2930"/>
      <c r="I18" s="2930"/>
      <c r="J18" s="2930"/>
      <c r="K18" s="2930"/>
      <c r="L18" s="2930"/>
      <c r="M18" s="2930"/>
      <c r="N18" s="2930"/>
      <c r="O18" s="2930"/>
      <c r="P18" s="2930"/>
      <c r="Q18" s="1816">
        <f t="shared" si="1"/>
        <v>0</v>
      </c>
      <c r="R18" s="2930"/>
      <c r="S18" s="2930"/>
      <c r="T18" s="2401">
        <f t="shared" si="2"/>
        <v>0</v>
      </c>
    </row>
    <row r="19" spans="1:20" ht="14">
      <c r="A19" s="1817"/>
      <c r="B19" s="1818" t="s">
        <v>627</v>
      </c>
      <c r="C19" s="1819"/>
      <c r="D19" s="492"/>
      <c r="E19" s="492"/>
      <c r="F19" s="492"/>
      <c r="G19" s="492"/>
      <c r="H19" s="492"/>
      <c r="I19" s="492"/>
      <c r="J19" s="492"/>
      <c r="K19" s="492"/>
      <c r="L19" s="492"/>
      <c r="M19" s="492"/>
      <c r="N19" s="492"/>
      <c r="O19" s="492"/>
      <c r="P19" s="492"/>
      <c r="Q19" s="1816">
        <f t="shared" si="1"/>
        <v>0</v>
      </c>
      <c r="R19" s="492"/>
      <c r="S19" s="492"/>
      <c r="T19" s="2401">
        <f t="shared" si="2"/>
        <v>0</v>
      </c>
    </row>
    <row r="20" spans="1:20" ht="14">
      <c r="A20" s="1817"/>
      <c r="B20" s="1818" t="s">
        <v>628</v>
      </c>
      <c r="C20" s="1819"/>
      <c r="D20" s="2930"/>
      <c r="E20" s="2930"/>
      <c r="F20" s="2930"/>
      <c r="G20" s="2930"/>
      <c r="H20" s="2930"/>
      <c r="I20" s="2930"/>
      <c r="J20" s="2930"/>
      <c r="K20" s="2930"/>
      <c r="L20" s="2930"/>
      <c r="M20" s="2930"/>
      <c r="N20" s="2930"/>
      <c r="O20" s="2930"/>
      <c r="P20" s="2930"/>
      <c r="Q20" s="1816">
        <f t="shared" si="1"/>
        <v>0</v>
      </c>
      <c r="R20" s="2930"/>
      <c r="S20" s="2930"/>
      <c r="T20" s="2401">
        <f t="shared" si="2"/>
        <v>0</v>
      </c>
    </row>
    <row r="21" spans="1:20" ht="14">
      <c r="A21" s="1817"/>
      <c r="B21" s="1818" t="s">
        <v>629</v>
      </c>
      <c r="C21" s="4436"/>
      <c r="D21" s="502"/>
      <c r="E21" s="502"/>
      <c r="F21" s="502"/>
      <c r="G21" s="502"/>
      <c r="H21" s="502"/>
      <c r="I21" s="502"/>
      <c r="J21" s="502"/>
      <c r="K21" s="502"/>
      <c r="L21" s="502"/>
      <c r="M21" s="502"/>
      <c r="N21" s="502"/>
      <c r="O21" s="502"/>
      <c r="P21" s="502"/>
      <c r="Q21" s="2313"/>
      <c r="R21" s="502"/>
      <c r="S21" s="502"/>
      <c r="T21" s="2313"/>
    </row>
    <row r="22" spans="1:20" ht="14">
      <c r="A22" s="1817"/>
      <c r="B22" s="1820" t="s">
        <v>630</v>
      </c>
      <c r="C22" s="1821"/>
      <c r="D22" s="4637"/>
      <c r="E22" s="4637"/>
      <c r="F22" s="4637"/>
      <c r="G22" s="4637"/>
      <c r="H22" s="4637"/>
      <c r="I22" s="4637"/>
      <c r="J22" s="4637"/>
      <c r="K22" s="4637"/>
      <c r="L22" s="4637"/>
      <c r="M22" s="4637"/>
      <c r="N22" s="4637"/>
      <c r="O22" s="4637"/>
      <c r="P22" s="4637"/>
      <c r="Q22" s="4638">
        <f t="shared" si="1"/>
        <v>0</v>
      </c>
      <c r="R22" s="4637"/>
      <c r="S22" s="4637"/>
      <c r="T22" s="4638">
        <f t="shared" si="2"/>
        <v>0</v>
      </c>
    </row>
    <row r="23" spans="1:20" ht="14">
      <c r="A23" s="1822"/>
      <c r="B23" s="1823" t="s">
        <v>631</v>
      </c>
      <c r="C23" s="1824"/>
      <c r="D23" s="4639"/>
      <c r="E23" s="4640"/>
      <c r="F23" s="4640"/>
      <c r="G23" s="4640"/>
      <c r="H23" s="4640"/>
      <c r="I23" s="4640"/>
      <c r="J23" s="4640"/>
      <c r="K23" s="4640"/>
      <c r="L23" s="4640"/>
      <c r="M23" s="4640"/>
      <c r="N23" s="4640"/>
      <c r="O23" s="4640"/>
      <c r="P23" s="4640"/>
      <c r="Q23" s="4638">
        <f t="shared" si="1"/>
        <v>0</v>
      </c>
      <c r="R23" s="4640"/>
      <c r="S23" s="4640"/>
      <c r="T23" s="4638">
        <f t="shared" si="2"/>
        <v>0</v>
      </c>
    </row>
    <row r="24" spans="1:20" ht="14">
      <c r="A24" s="1812"/>
      <c r="B24" s="1825" t="s">
        <v>606</v>
      </c>
      <c r="C24" s="1826"/>
      <c r="D24" s="4641">
        <f>SUM(D25:D29)</f>
        <v>0</v>
      </c>
      <c r="E24" s="4641">
        <f t="shared" ref="E24:S24" si="3">SUM(E25:E29)</f>
        <v>0</v>
      </c>
      <c r="F24" s="4641">
        <f t="shared" si="3"/>
        <v>0</v>
      </c>
      <c r="G24" s="4641">
        <f t="shared" si="3"/>
        <v>0</v>
      </c>
      <c r="H24" s="4641">
        <f t="shared" si="3"/>
        <v>0</v>
      </c>
      <c r="I24" s="4641">
        <f t="shared" si="3"/>
        <v>0</v>
      </c>
      <c r="J24" s="4641">
        <f t="shared" si="3"/>
        <v>0</v>
      </c>
      <c r="K24" s="4641">
        <f t="shared" si="3"/>
        <v>0</v>
      </c>
      <c r="L24" s="4641">
        <f t="shared" si="3"/>
        <v>0</v>
      </c>
      <c r="M24" s="4641">
        <f t="shared" si="3"/>
        <v>0</v>
      </c>
      <c r="N24" s="4641">
        <f t="shared" si="3"/>
        <v>0</v>
      </c>
      <c r="O24" s="4641">
        <f t="shared" si="3"/>
        <v>0</v>
      </c>
      <c r="P24" s="4641">
        <f t="shared" si="3"/>
        <v>0</v>
      </c>
      <c r="Q24" s="4641">
        <f t="shared" si="3"/>
        <v>0</v>
      </c>
      <c r="R24" s="4641">
        <f t="shared" si="3"/>
        <v>0</v>
      </c>
      <c r="S24" s="4641">
        <f t="shared" si="3"/>
        <v>0</v>
      </c>
      <c r="T24" s="4641">
        <f t="shared" si="2"/>
        <v>0</v>
      </c>
    </row>
    <row r="25" spans="1:20" ht="14">
      <c r="A25" s="1418"/>
      <c r="B25" s="1827"/>
      <c r="C25" s="565"/>
      <c r="D25" s="4639"/>
      <c r="E25" s="4642"/>
      <c r="F25" s="4642"/>
      <c r="G25" s="4642"/>
      <c r="H25" s="4642"/>
      <c r="I25" s="4642"/>
      <c r="J25" s="4642"/>
      <c r="K25" s="4642"/>
      <c r="L25" s="4642"/>
      <c r="M25" s="4642"/>
      <c r="N25" s="4642"/>
      <c r="O25" s="4642"/>
      <c r="P25" s="4642"/>
      <c r="Q25" s="4638">
        <f>SUM(D25:P25)</f>
        <v>0</v>
      </c>
      <c r="R25" s="4642"/>
      <c r="S25" s="4642"/>
      <c r="T25" s="4638">
        <f t="shared" si="2"/>
        <v>0</v>
      </c>
    </row>
    <row r="26" spans="1:20" ht="14">
      <c r="A26" s="1817"/>
      <c r="B26" s="1827"/>
      <c r="C26" s="1819"/>
      <c r="D26" s="4637"/>
      <c r="E26" s="4637"/>
      <c r="F26" s="4637"/>
      <c r="G26" s="4637"/>
      <c r="H26" s="4637"/>
      <c r="I26" s="4637"/>
      <c r="J26" s="4637"/>
      <c r="K26" s="4637"/>
      <c r="L26" s="4637"/>
      <c r="M26" s="4637"/>
      <c r="N26" s="4637"/>
      <c r="O26" s="4637"/>
      <c r="P26" s="4637"/>
      <c r="Q26" s="4638">
        <f>SUM(D26:P26)</f>
        <v>0</v>
      </c>
      <c r="R26" s="4637"/>
      <c r="S26" s="4637"/>
      <c r="T26" s="4638">
        <f t="shared" si="2"/>
        <v>0</v>
      </c>
    </row>
    <row r="27" spans="1:20" ht="14">
      <c r="A27" s="1817"/>
      <c r="B27" s="1827"/>
      <c r="C27" s="1819"/>
      <c r="D27" s="4639"/>
      <c r="E27" s="4639"/>
      <c r="F27" s="4639"/>
      <c r="G27" s="4639"/>
      <c r="H27" s="4639"/>
      <c r="I27" s="4639"/>
      <c r="J27" s="4639"/>
      <c r="K27" s="4639"/>
      <c r="L27" s="4639"/>
      <c r="M27" s="4639"/>
      <c r="N27" s="4639"/>
      <c r="O27" s="4639"/>
      <c r="P27" s="4639"/>
      <c r="Q27" s="4638">
        <f>SUM(D27:P27)</f>
        <v>0</v>
      </c>
      <c r="R27" s="4639"/>
      <c r="S27" s="4639"/>
      <c r="T27" s="4638">
        <f t="shared" si="2"/>
        <v>0</v>
      </c>
    </row>
    <row r="28" spans="1:20" ht="14">
      <c r="A28" s="1817"/>
      <c r="B28" s="1827"/>
      <c r="C28" s="1819"/>
      <c r="D28" s="4637"/>
      <c r="E28" s="4637"/>
      <c r="F28" s="4637"/>
      <c r="G28" s="4637"/>
      <c r="H28" s="4637"/>
      <c r="I28" s="4637"/>
      <c r="J28" s="4637"/>
      <c r="K28" s="4637"/>
      <c r="L28" s="4637"/>
      <c r="M28" s="4637"/>
      <c r="N28" s="4637"/>
      <c r="O28" s="4637"/>
      <c r="P28" s="4637"/>
      <c r="Q28" s="4638">
        <f>SUM(D28:P28)</f>
        <v>0</v>
      </c>
      <c r="R28" s="4637"/>
      <c r="S28" s="4637"/>
      <c r="T28" s="4638">
        <f t="shared" si="2"/>
        <v>0</v>
      </c>
    </row>
    <row r="29" spans="1:20" ht="14">
      <c r="A29" s="1828"/>
      <c r="B29" s="1829"/>
      <c r="C29" s="1830"/>
      <c r="D29" s="4639"/>
      <c r="E29" s="4639"/>
      <c r="F29" s="4639"/>
      <c r="G29" s="4639"/>
      <c r="H29" s="4639"/>
      <c r="I29" s="4639"/>
      <c r="J29" s="4639"/>
      <c r="K29" s="4639"/>
      <c r="L29" s="4639"/>
      <c r="M29" s="4639"/>
      <c r="N29" s="4639"/>
      <c r="O29" s="4639"/>
      <c r="P29" s="4639"/>
      <c r="Q29" s="4638">
        <f>SUM(D29:P29)</f>
        <v>0</v>
      </c>
      <c r="R29" s="4639"/>
      <c r="S29" s="4639"/>
      <c r="T29" s="4638">
        <f t="shared" si="2"/>
        <v>0</v>
      </c>
    </row>
    <row r="30" spans="1:20" ht="14.5" thickBot="1">
      <c r="A30" s="5684" t="s">
        <v>1557</v>
      </c>
      <c r="B30" s="5685"/>
      <c r="C30" s="1831"/>
      <c r="D30" s="4643">
        <f t="shared" ref="D30:S30" si="4">SUM(D16:D21)+D22+D23+D24</f>
        <v>0</v>
      </c>
      <c r="E30" s="4643">
        <f t="shared" si="4"/>
        <v>0</v>
      </c>
      <c r="F30" s="4643">
        <f t="shared" si="4"/>
        <v>0</v>
      </c>
      <c r="G30" s="4643">
        <f t="shared" si="4"/>
        <v>0</v>
      </c>
      <c r="H30" s="4643">
        <f t="shared" si="4"/>
        <v>0</v>
      </c>
      <c r="I30" s="4643">
        <f t="shared" si="4"/>
        <v>0</v>
      </c>
      <c r="J30" s="4643">
        <f t="shared" si="4"/>
        <v>0</v>
      </c>
      <c r="K30" s="4643">
        <f t="shared" si="4"/>
        <v>0</v>
      </c>
      <c r="L30" s="4643">
        <f t="shared" si="4"/>
        <v>0</v>
      </c>
      <c r="M30" s="4643">
        <f t="shared" si="4"/>
        <v>0</v>
      </c>
      <c r="N30" s="4643">
        <f t="shared" si="4"/>
        <v>0</v>
      </c>
      <c r="O30" s="4643">
        <f t="shared" si="4"/>
        <v>0</v>
      </c>
      <c r="P30" s="4643">
        <f t="shared" si="4"/>
        <v>0</v>
      </c>
      <c r="Q30" s="4643">
        <f t="shared" si="4"/>
        <v>0</v>
      </c>
      <c r="R30" s="4643">
        <f t="shared" si="4"/>
        <v>0</v>
      </c>
      <c r="S30" s="4643">
        <f t="shared" si="4"/>
        <v>0</v>
      </c>
      <c r="T30" s="4643">
        <f t="shared" si="2"/>
        <v>0</v>
      </c>
    </row>
    <row r="31" spans="1:20" ht="14.5" thickTop="1">
      <c r="A31" s="311"/>
      <c r="B31" s="312"/>
      <c r="C31" s="496"/>
      <c r="D31" s="4644"/>
      <c r="E31" s="4644"/>
      <c r="F31" s="4644"/>
      <c r="G31" s="4644"/>
      <c r="H31" s="4644"/>
      <c r="I31" s="4644"/>
      <c r="J31" s="4644"/>
      <c r="K31" s="4644"/>
      <c r="L31" s="4644"/>
      <c r="M31" s="4644"/>
      <c r="N31" s="4644"/>
      <c r="O31" s="4644"/>
      <c r="P31" s="4644"/>
      <c r="Q31" s="4644"/>
      <c r="R31" s="4644"/>
      <c r="S31" s="4645"/>
      <c r="T31" s="4646"/>
    </row>
    <row r="32" spans="1:20" ht="14">
      <c r="A32" s="991" t="s">
        <v>1558</v>
      </c>
      <c r="B32" s="1438"/>
      <c r="C32" s="1833"/>
      <c r="D32" s="4647"/>
      <c r="E32" s="4647"/>
      <c r="F32" s="4647"/>
      <c r="G32" s="4647"/>
      <c r="H32" s="4647"/>
      <c r="I32" s="4647"/>
      <c r="J32" s="4647"/>
      <c r="K32" s="4647"/>
      <c r="L32" s="4647"/>
      <c r="M32" s="4647"/>
      <c r="N32" s="4647"/>
      <c r="O32" s="4647"/>
      <c r="P32" s="4647"/>
      <c r="Q32" s="4648">
        <f t="shared" ref="Q32:Q39" si="5">SUM(D32:P32)</f>
        <v>0</v>
      </c>
      <c r="R32" s="4637"/>
      <c r="S32" s="4637"/>
      <c r="T32" s="4649">
        <f t="shared" si="2"/>
        <v>0</v>
      </c>
    </row>
    <row r="33" spans="1:20" ht="14">
      <c r="A33" s="1419"/>
      <c r="B33" s="1413" t="s">
        <v>1556</v>
      </c>
      <c r="C33" s="990" t="s">
        <v>588</v>
      </c>
      <c r="D33" s="4639"/>
      <c r="E33" s="4639"/>
      <c r="F33" s="4639"/>
      <c r="G33" s="4639"/>
      <c r="H33" s="4639"/>
      <c r="I33" s="4639"/>
      <c r="J33" s="4639"/>
      <c r="K33" s="4639"/>
      <c r="L33" s="4639"/>
      <c r="M33" s="4639"/>
      <c r="N33" s="4639"/>
      <c r="O33" s="4639"/>
      <c r="P33" s="4639"/>
      <c r="Q33" s="4650">
        <f t="shared" si="5"/>
        <v>0</v>
      </c>
      <c r="R33" s="4639"/>
      <c r="S33" s="4639"/>
      <c r="T33" s="4638">
        <f t="shared" si="2"/>
        <v>0</v>
      </c>
    </row>
    <row r="34" spans="1:20" ht="14">
      <c r="A34" s="1419"/>
      <c r="B34" s="1413" t="s">
        <v>626</v>
      </c>
      <c r="C34" s="1402"/>
      <c r="D34" s="4637"/>
      <c r="E34" s="4637"/>
      <c r="F34" s="4637"/>
      <c r="G34" s="4637"/>
      <c r="H34" s="4637"/>
      <c r="I34" s="4637"/>
      <c r="J34" s="4637"/>
      <c r="K34" s="4637"/>
      <c r="L34" s="4637"/>
      <c r="M34" s="4637"/>
      <c r="N34" s="4637"/>
      <c r="O34" s="4637"/>
      <c r="P34" s="4637"/>
      <c r="Q34" s="4650">
        <f t="shared" si="5"/>
        <v>0</v>
      </c>
      <c r="R34" s="4637"/>
      <c r="S34" s="4637"/>
      <c r="T34" s="4638">
        <f t="shared" si="2"/>
        <v>0</v>
      </c>
    </row>
    <row r="35" spans="1:20" ht="14">
      <c r="A35" s="1416"/>
      <c r="B35" s="1415" t="s">
        <v>627</v>
      </c>
      <c r="C35" s="1403"/>
      <c r="D35" s="4639"/>
      <c r="E35" s="4639"/>
      <c r="F35" s="4639"/>
      <c r="G35" s="4639"/>
      <c r="H35" s="4639"/>
      <c r="I35" s="4639"/>
      <c r="J35" s="4639"/>
      <c r="K35" s="4639"/>
      <c r="L35" s="4639"/>
      <c r="M35" s="4639"/>
      <c r="N35" s="4639"/>
      <c r="O35" s="4639"/>
      <c r="P35" s="4639"/>
      <c r="Q35" s="4650">
        <f t="shared" si="5"/>
        <v>0</v>
      </c>
      <c r="R35" s="4639"/>
      <c r="S35" s="4639"/>
      <c r="T35" s="4638">
        <f t="shared" si="2"/>
        <v>0</v>
      </c>
    </row>
    <row r="36" spans="1:20" ht="14">
      <c r="A36" s="1416"/>
      <c r="B36" s="1415" t="s">
        <v>628</v>
      </c>
      <c r="C36" s="1403"/>
      <c r="D36" s="4637"/>
      <c r="E36" s="4637"/>
      <c r="F36" s="4637"/>
      <c r="G36" s="4637"/>
      <c r="H36" s="4637"/>
      <c r="I36" s="4637"/>
      <c r="J36" s="4637"/>
      <c r="K36" s="4637"/>
      <c r="L36" s="4637"/>
      <c r="M36" s="4637"/>
      <c r="N36" s="4637"/>
      <c r="O36" s="4637"/>
      <c r="P36" s="4637"/>
      <c r="Q36" s="4650">
        <f t="shared" si="5"/>
        <v>0</v>
      </c>
      <c r="R36" s="4637"/>
      <c r="S36" s="4637"/>
      <c r="T36" s="4638">
        <f t="shared" si="2"/>
        <v>0</v>
      </c>
    </row>
    <row r="37" spans="1:20" ht="14">
      <c r="A37" s="1416"/>
      <c r="B37" s="1415" t="s">
        <v>629</v>
      </c>
      <c r="C37" s="4437"/>
      <c r="D37" s="4651"/>
      <c r="E37" s="4651"/>
      <c r="F37" s="4651"/>
      <c r="G37" s="4651"/>
      <c r="H37" s="4651"/>
      <c r="I37" s="4651"/>
      <c r="J37" s="4651"/>
      <c r="K37" s="4651"/>
      <c r="L37" s="4651"/>
      <c r="M37" s="4651"/>
      <c r="N37" s="4651"/>
      <c r="O37" s="4651"/>
      <c r="P37" s="4651"/>
      <c r="Q37" s="4652"/>
      <c r="R37" s="4651"/>
      <c r="S37" s="4651"/>
      <c r="T37" s="4653"/>
    </row>
    <row r="38" spans="1:20" ht="14">
      <c r="A38" s="1416"/>
      <c r="B38" s="1417" t="s">
        <v>630</v>
      </c>
      <c r="C38" s="495"/>
      <c r="D38" s="4637"/>
      <c r="E38" s="4637"/>
      <c r="F38" s="4637"/>
      <c r="G38" s="4637"/>
      <c r="H38" s="4637"/>
      <c r="I38" s="4637"/>
      <c r="J38" s="4637"/>
      <c r="K38" s="4637"/>
      <c r="L38" s="4637"/>
      <c r="M38" s="4637"/>
      <c r="N38" s="4637"/>
      <c r="O38" s="4637"/>
      <c r="P38" s="4637"/>
      <c r="Q38" s="4650">
        <f t="shared" si="5"/>
        <v>0</v>
      </c>
      <c r="R38" s="4637"/>
      <c r="S38" s="4637"/>
      <c r="T38" s="4638">
        <f t="shared" si="2"/>
        <v>0</v>
      </c>
    </row>
    <row r="39" spans="1:20" ht="14">
      <c r="A39" s="1436"/>
      <c r="B39" s="1437" t="s">
        <v>631</v>
      </c>
      <c r="C39" s="495"/>
      <c r="D39" s="4640"/>
      <c r="E39" s="4640"/>
      <c r="F39" s="4640"/>
      <c r="G39" s="4640"/>
      <c r="H39" s="4640"/>
      <c r="I39" s="4640"/>
      <c r="J39" s="4640"/>
      <c r="K39" s="4640"/>
      <c r="L39" s="4640"/>
      <c r="M39" s="4640"/>
      <c r="N39" s="4640"/>
      <c r="O39" s="4640"/>
      <c r="P39" s="4640"/>
      <c r="Q39" s="4650">
        <f t="shared" si="5"/>
        <v>0</v>
      </c>
      <c r="R39" s="4640"/>
      <c r="S39" s="4640"/>
      <c r="T39" s="4638">
        <f t="shared" si="2"/>
        <v>0</v>
      </c>
    </row>
    <row r="40" spans="1:20" ht="14">
      <c r="A40" s="1812"/>
      <c r="B40" s="1813" t="s">
        <v>606</v>
      </c>
      <c r="C40" s="1836"/>
      <c r="D40" s="4654">
        <f>SUM(D41:D45)</f>
        <v>0</v>
      </c>
      <c r="E40" s="4654">
        <f t="shared" ref="E40:S40" si="6">SUM(E41:E45)</f>
        <v>0</v>
      </c>
      <c r="F40" s="4654">
        <f t="shared" si="6"/>
        <v>0</v>
      </c>
      <c r="G40" s="4654">
        <f t="shared" si="6"/>
        <v>0</v>
      </c>
      <c r="H40" s="4654">
        <f t="shared" si="6"/>
        <v>0</v>
      </c>
      <c r="I40" s="4654">
        <f t="shared" si="6"/>
        <v>0</v>
      </c>
      <c r="J40" s="4654">
        <f t="shared" si="6"/>
        <v>0</v>
      </c>
      <c r="K40" s="4654">
        <f t="shared" si="6"/>
        <v>0</v>
      </c>
      <c r="L40" s="4654">
        <f t="shared" si="6"/>
        <v>0</v>
      </c>
      <c r="M40" s="4654">
        <f t="shared" si="6"/>
        <v>0</v>
      </c>
      <c r="N40" s="4654">
        <f t="shared" si="6"/>
        <v>0</v>
      </c>
      <c r="O40" s="4654">
        <f t="shared" si="6"/>
        <v>0</v>
      </c>
      <c r="P40" s="4654">
        <f t="shared" si="6"/>
        <v>0</v>
      </c>
      <c r="Q40" s="4654">
        <f t="shared" si="6"/>
        <v>0</v>
      </c>
      <c r="R40" s="4654">
        <f t="shared" si="6"/>
        <v>0</v>
      </c>
      <c r="S40" s="4654">
        <f t="shared" si="6"/>
        <v>0</v>
      </c>
      <c r="T40" s="4654">
        <f t="shared" si="2"/>
        <v>0</v>
      </c>
    </row>
    <row r="41" spans="1:20" ht="14">
      <c r="A41" s="992"/>
      <c r="B41" s="993"/>
      <c r="C41" s="2121"/>
      <c r="D41" s="4642"/>
      <c r="E41" s="4642"/>
      <c r="F41" s="4642"/>
      <c r="G41" s="4642"/>
      <c r="H41" s="4642"/>
      <c r="I41" s="4642"/>
      <c r="J41" s="4642"/>
      <c r="K41" s="4642"/>
      <c r="L41" s="4642"/>
      <c r="M41" s="4642"/>
      <c r="N41" s="4642"/>
      <c r="O41" s="4642"/>
      <c r="P41" s="4642"/>
      <c r="Q41" s="4655">
        <f>SUM(D41:P41)</f>
        <v>0</v>
      </c>
      <c r="R41" s="4656"/>
      <c r="S41" s="4642"/>
      <c r="T41" s="4657">
        <f t="shared" si="2"/>
        <v>0</v>
      </c>
    </row>
    <row r="42" spans="1:20" ht="14">
      <c r="A42" s="1817"/>
      <c r="B42" s="1827"/>
      <c r="C42" s="251"/>
      <c r="D42" s="4637"/>
      <c r="E42" s="4637"/>
      <c r="F42" s="4637"/>
      <c r="G42" s="4637"/>
      <c r="H42" s="4637"/>
      <c r="I42" s="4637"/>
      <c r="J42" s="4637"/>
      <c r="K42" s="4637"/>
      <c r="L42" s="4637"/>
      <c r="M42" s="4637"/>
      <c r="N42" s="4637"/>
      <c r="O42" s="4637"/>
      <c r="P42" s="4637"/>
      <c r="Q42" s="4658">
        <f>SUM(D42:P42)</f>
        <v>0</v>
      </c>
      <c r="R42" s="4659"/>
      <c r="S42" s="4637"/>
      <c r="T42" s="4657">
        <f t="shared" si="2"/>
        <v>0</v>
      </c>
    </row>
    <row r="43" spans="1:20" ht="14">
      <c r="A43" s="1817"/>
      <c r="B43" s="1827"/>
      <c r="C43" s="495"/>
      <c r="D43" s="4639"/>
      <c r="E43" s="4639"/>
      <c r="F43" s="4639"/>
      <c r="G43" s="4639"/>
      <c r="H43" s="4639"/>
      <c r="I43" s="4639"/>
      <c r="J43" s="4639"/>
      <c r="K43" s="4639"/>
      <c r="L43" s="4639"/>
      <c r="M43" s="4639"/>
      <c r="N43" s="4639"/>
      <c r="O43" s="4639"/>
      <c r="P43" s="4639"/>
      <c r="Q43" s="4658">
        <f>SUM(D43:P43)</f>
        <v>0</v>
      </c>
      <c r="R43" s="4556"/>
      <c r="S43" s="4639"/>
      <c r="T43" s="4657">
        <f t="shared" si="2"/>
        <v>0</v>
      </c>
    </row>
    <row r="44" spans="1:20" ht="14">
      <c r="A44" s="1817"/>
      <c r="B44" s="1827"/>
      <c r="C44" s="1403"/>
      <c r="D44" s="4637"/>
      <c r="E44" s="4637"/>
      <c r="F44" s="4637"/>
      <c r="G44" s="4637"/>
      <c r="H44" s="4637"/>
      <c r="I44" s="4637"/>
      <c r="J44" s="4637"/>
      <c r="K44" s="4637"/>
      <c r="L44" s="4637"/>
      <c r="M44" s="4637"/>
      <c r="N44" s="4637"/>
      <c r="O44" s="4637"/>
      <c r="P44" s="4637"/>
      <c r="Q44" s="4658">
        <f>SUM(D44:P44)</f>
        <v>0</v>
      </c>
      <c r="R44" s="4659"/>
      <c r="S44" s="4637"/>
      <c r="T44" s="4657">
        <f t="shared" si="2"/>
        <v>0</v>
      </c>
    </row>
    <row r="45" spans="1:20" ht="14">
      <c r="A45" s="1828"/>
      <c r="B45" s="1829"/>
      <c r="C45" s="1404"/>
      <c r="D45" s="4639"/>
      <c r="E45" s="4639"/>
      <c r="F45" s="4639"/>
      <c r="G45" s="4639"/>
      <c r="H45" s="4639"/>
      <c r="I45" s="4639"/>
      <c r="J45" s="4639"/>
      <c r="K45" s="4639"/>
      <c r="L45" s="4639"/>
      <c r="M45" s="4639"/>
      <c r="N45" s="4639"/>
      <c r="O45" s="4639"/>
      <c r="P45" s="4639"/>
      <c r="Q45" s="4660">
        <f>SUM(D45:P45)</f>
        <v>0</v>
      </c>
      <c r="R45" s="4661"/>
      <c r="S45" s="4640"/>
      <c r="T45" s="4657">
        <f t="shared" si="2"/>
        <v>0</v>
      </c>
    </row>
    <row r="46" spans="1:20" ht="14.5" thickBot="1">
      <c r="A46" s="5684" t="s">
        <v>1559</v>
      </c>
      <c r="B46" s="5685"/>
      <c r="C46" s="1831"/>
      <c r="D46" s="4662">
        <f>SUM(D33,D34,D35,D36,D37,D38,D39,D40)+D32</f>
        <v>0</v>
      </c>
      <c r="E46" s="4662">
        <f t="shared" ref="E46:T46" si="7">SUM(E33,E34,E35,E36,E37,E38,E39,E40)+E32</f>
        <v>0</v>
      </c>
      <c r="F46" s="4662">
        <f t="shared" si="7"/>
        <v>0</v>
      </c>
      <c r="G46" s="4662">
        <f t="shared" si="7"/>
        <v>0</v>
      </c>
      <c r="H46" s="4662">
        <f t="shared" si="7"/>
        <v>0</v>
      </c>
      <c r="I46" s="4662">
        <f t="shared" si="7"/>
        <v>0</v>
      </c>
      <c r="J46" s="4662">
        <f t="shared" si="7"/>
        <v>0</v>
      </c>
      <c r="K46" s="4662">
        <f t="shared" si="7"/>
        <v>0</v>
      </c>
      <c r="L46" s="4662">
        <f t="shared" si="7"/>
        <v>0</v>
      </c>
      <c r="M46" s="4662">
        <f t="shared" si="7"/>
        <v>0</v>
      </c>
      <c r="N46" s="4662">
        <f t="shared" si="7"/>
        <v>0</v>
      </c>
      <c r="O46" s="4662">
        <f t="shared" si="7"/>
        <v>0</v>
      </c>
      <c r="P46" s="4662">
        <f t="shared" si="7"/>
        <v>0</v>
      </c>
      <c r="Q46" s="4662">
        <f t="shared" si="7"/>
        <v>0</v>
      </c>
      <c r="R46" s="4662">
        <f t="shared" si="7"/>
        <v>0</v>
      </c>
      <c r="S46" s="4662">
        <f t="shared" si="7"/>
        <v>0</v>
      </c>
      <c r="T46" s="4662">
        <f t="shared" si="7"/>
        <v>0</v>
      </c>
    </row>
    <row r="47" spans="1:20" ht="14.5" thickTop="1">
      <c r="A47" s="1409"/>
      <c r="B47" s="1409"/>
      <c r="C47" s="1409"/>
      <c r="D47" s="1409"/>
      <c r="E47" s="1409"/>
      <c r="F47" s="1409"/>
      <c r="G47" s="1409"/>
      <c r="H47" s="1409"/>
      <c r="I47" s="1409"/>
      <c r="J47" s="1409"/>
      <c r="K47" s="1409"/>
      <c r="L47" s="1409"/>
      <c r="M47" s="1409"/>
      <c r="N47" s="1409"/>
      <c r="O47" s="1409"/>
      <c r="P47" s="1409"/>
      <c r="Q47" s="1409"/>
      <c r="R47" s="1409"/>
      <c r="S47" s="1409"/>
      <c r="T47" s="1409"/>
    </row>
    <row r="48" spans="1:20" ht="14">
      <c r="A48" s="988" t="s">
        <v>1877</v>
      </c>
      <c r="B48" s="988"/>
      <c r="C48" s="988"/>
      <c r="D48" s="1409"/>
      <c r="E48" s="1409"/>
      <c r="F48" s="1409"/>
      <c r="G48" s="1409"/>
      <c r="H48" s="1409"/>
      <c r="I48" s="1409"/>
      <c r="J48" s="1409"/>
      <c r="K48" s="1409"/>
      <c r="L48" s="1409"/>
      <c r="M48" s="1409"/>
      <c r="N48" s="1409"/>
      <c r="O48" s="1409"/>
      <c r="P48" s="1409"/>
      <c r="Q48" s="1409"/>
      <c r="R48" s="1409"/>
      <c r="S48" s="1409"/>
      <c r="T48" s="1409"/>
    </row>
    <row r="49" spans="1:22" s="1837" customFormat="1" ht="15.5">
      <c r="A49" s="2368" t="s">
        <v>1878</v>
      </c>
      <c r="B49" s="1957"/>
      <c r="C49" s="3076"/>
      <c r="D49" s="2255"/>
      <c r="E49" s="2255"/>
      <c r="F49" s="2255"/>
      <c r="G49" s="2255"/>
      <c r="H49" s="2255"/>
      <c r="I49" s="2255"/>
      <c r="J49" s="2255"/>
      <c r="K49" s="2255"/>
      <c r="L49" s="2255"/>
      <c r="M49" s="2255"/>
      <c r="N49" s="2255"/>
      <c r="O49" s="2255"/>
      <c r="P49" s="2255"/>
      <c r="Q49" s="1834">
        <f>SUM(D49:P49)</f>
        <v>0</v>
      </c>
      <c r="R49" s="2255"/>
      <c r="S49" s="2255"/>
      <c r="T49" s="1835">
        <f>SUM(Q49:S49)</f>
        <v>0</v>
      </c>
    </row>
    <row r="50" spans="1:22" ht="15.5">
      <c r="A50" s="2368" t="s">
        <v>2006</v>
      </c>
      <c r="B50" s="1957"/>
      <c r="C50" s="3074"/>
      <c r="D50" s="3075"/>
      <c r="E50" s="3075"/>
      <c r="F50" s="3075"/>
      <c r="G50" s="3075"/>
      <c r="H50" s="3075"/>
      <c r="I50" s="3075"/>
      <c r="J50" s="3075"/>
      <c r="K50" s="3075"/>
      <c r="L50" s="3075"/>
      <c r="M50" s="3075"/>
      <c r="N50" s="3075"/>
      <c r="O50" s="3075"/>
      <c r="P50" s="3075"/>
      <c r="Q50" s="1834">
        <f>SUM(D50:P50)</f>
        <v>0</v>
      </c>
      <c r="R50" s="3075"/>
      <c r="S50" s="3075"/>
      <c r="T50" s="1835">
        <f>SUM(Q50:S50)</f>
        <v>0</v>
      </c>
      <c r="U50" s="1958"/>
      <c r="V50" s="1958"/>
    </row>
    <row r="51" spans="1:22" ht="14">
      <c r="A51" s="1409"/>
      <c r="B51" s="1409"/>
      <c r="C51" s="1409"/>
      <c r="D51" s="1409"/>
      <c r="E51" s="1409"/>
      <c r="F51" s="1409"/>
      <c r="G51" s="1409"/>
      <c r="H51" s="1409"/>
      <c r="I51" s="1409"/>
      <c r="J51" s="1409"/>
      <c r="K51" s="1409"/>
      <c r="L51" s="1409"/>
      <c r="M51" s="1409"/>
      <c r="N51" s="1409"/>
      <c r="O51" s="1409"/>
      <c r="P51" s="1409"/>
      <c r="Q51" s="1409"/>
      <c r="R51" s="1409"/>
      <c r="S51" s="1409"/>
      <c r="T51" s="1409"/>
    </row>
    <row r="52" spans="1:22" ht="14.5" thickBot="1">
      <c r="A52" s="5312" t="s">
        <v>632</v>
      </c>
      <c r="B52" s="5304"/>
      <c r="C52" s="5304"/>
      <c r="D52" s="5304"/>
      <c r="E52" s="5304"/>
      <c r="F52" s="1409"/>
      <c r="G52" s="1409"/>
      <c r="H52" s="110"/>
      <c r="I52" s="1409"/>
      <c r="J52" s="1409"/>
      <c r="K52" s="1409"/>
      <c r="L52" s="1409"/>
      <c r="M52" s="1409"/>
      <c r="N52" s="1409"/>
      <c r="O52" s="1409"/>
      <c r="P52" s="1409"/>
      <c r="Q52" s="1409"/>
      <c r="R52" s="1409"/>
      <c r="S52" s="1409"/>
      <c r="T52" s="1409"/>
    </row>
    <row r="53" spans="1:22" ht="15" thickTop="1" thickBot="1">
      <c r="A53" s="1838"/>
      <c r="B53" s="1839"/>
      <c r="C53" s="1839"/>
      <c r="D53" s="5682" t="s">
        <v>359</v>
      </c>
      <c r="E53" s="5683"/>
      <c r="F53" s="1409"/>
      <c r="G53" s="1409"/>
      <c r="H53" s="1409"/>
      <c r="I53" s="1409"/>
      <c r="J53" s="1409"/>
      <c r="K53" s="1409"/>
      <c r="L53" s="1409"/>
      <c r="M53" s="1409"/>
      <c r="N53" s="1409"/>
      <c r="O53" s="1409"/>
      <c r="P53" s="1409"/>
      <c r="Q53" s="1409"/>
      <c r="R53" s="1409"/>
      <c r="S53" s="1409"/>
      <c r="T53" s="1409"/>
    </row>
    <row r="54" spans="1:22" ht="14.5" thickTop="1">
      <c r="A54" s="986"/>
      <c r="B54" s="994"/>
      <c r="C54" s="995"/>
      <c r="D54" s="256" t="str">
        <f>IF(R7="","",YEAR($R$7))</f>
        <v/>
      </c>
      <c r="E54" s="282" t="str">
        <f>IF(D54="","",D54-1)</f>
        <v/>
      </c>
      <c r="F54" s="1409"/>
      <c r="G54" s="1409"/>
      <c r="H54" s="1409"/>
      <c r="I54" s="1409"/>
      <c r="J54" s="1409"/>
      <c r="K54" s="1409"/>
      <c r="L54" s="1409"/>
      <c r="M54" s="1409"/>
      <c r="N54" s="1409"/>
      <c r="O54" s="1409"/>
      <c r="P54" s="1409"/>
      <c r="Q54" s="1409"/>
      <c r="R54" s="1409"/>
      <c r="S54" s="1409"/>
      <c r="T54" s="1409"/>
    </row>
    <row r="55" spans="1:22" ht="14">
      <c r="A55" s="978"/>
      <c r="B55" s="979"/>
      <c r="C55" s="996" t="s">
        <v>113</v>
      </c>
      <c r="D55" s="1771" t="s">
        <v>230</v>
      </c>
      <c r="E55" s="1772" t="s">
        <v>230</v>
      </c>
      <c r="F55" s="1409"/>
      <c r="G55" s="1409"/>
      <c r="H55" s="1409"/>
      <c r="I55" s="1409"/>
      <c r="J55" s="1409"/>
      <c r="K55" s="1409"/>
      <c r="L55" s="1409"/>
      <c r="M55" s="1409"/>
      <c r="N55" s="1409"/>
      <c r="O55" s="1409"/>
      <c r="P55" s="1409"/>
      <c r="Q55" s="1409"/>
      <c r="R55" s="1409"/>
      <c r="S55" s="1409"/>
      <c r="T55" s="1409"/>
    </row>
    <row r="56" spans="1:22" ht="14">
      <c r="A56" s="305"/>
      <c r="B56" s="56"/>
      <c r="C56" s="497"/>
      <c r="D56" s="1840"/>
      <c r="E56" s="1841"/>
      <c r="F56" s="1409"/>
      <c r="G56" s="1409"/>
      <c r="H56" s="1409"/>
      <c r="I56" s="1409"/>
      <c r="J56" s="1409"/>
      <c r="K56" s="1409"/>
      <c r="L56" s="1409"/>
      <c r="M56" s="1409"/>
      <c r="N56" s="1409"/>
      <c r="O56" s="1409"/>
      <c r="P56" s="1409"/>
      <c r="Q56" s="1409"/>
      <c r="R56" s="1409"/>
      <c r="S56" s="1409"/>
      <c r="T56" s="1409"/>
    </row>
    <row r="57" spans="1:22" ht="14">
      <c r="A57" s="313" t="s">
        <v>633</v>
      </c>
      <c r="B57" s="158"/>
      <c r="C57" s="314"/>
      <c r="D57" s="1842">
        <f>+H30</f>
        <v>0</v>
      </c>
      <c r="E57" s="1843">
        <f>+H46</f>
        <v>0</v>
      </c>
      <c r="F57" s="1409"/>
      <c r="G57" s="1409"/>
      <c r="H57" s="1409"/>
      <c r="I57" s="1409"/>
      <c r="J57" s="1409"/>
      <c r="K57" s="1409"/>
      <c r="L57" s="1409"/>
      <c r="M57" s="1409"/>
      <c r="N57" s="1409"/>
      <c r="O57" s="1409"/>
      <c r="P57" s="1409"/>
      <c r="Q57" s="1409"/>
      <c r="R57" s="1409"/>
      <c r="S57" s="1409"/>
      <c r="T57" s="1409"/>
    </row>
    <row r="58" spans="1:22" ht="14">
      <c r="A58" s="305"/>
      <c r="B58" s="56"/>
      <c r="C58" s="497"/>
      <c r="D58" s="1844"/>
      <c r="E58" s="1845"/>
      <c r="F58" s="1409"/>
      <c r="G58" s="1409"/>
      <c r="H58" s="1409"/>
      <c r="I58" s="1409"/>
      <c r="J58" s="1409"/>
      <c r="K58" s="1409"/>
      <c r="L58" s="1409"/>
      <c r="M58" s="1409"/>
      <c r="N58" s="1409"/>
      <c r="O58" s="1409"/>
      <c r="P58" s="1409"/>
      <c r="Q58" s="1409"/>
      <c r="R58" s="1409"/>
      <c r="S58" s="1409"/>
      <c r="T58" s="1409"/>
    </row>
    <row r="59" spans="1:22" ht="14">
      <c r="A59" s="313" t="s">
        <v>619</v>
      </c>
      <c r="B59" s="158"/>
      <c r="C59" s="314"/>
      <c r="D59" s="1846">
        <f>+G30</f>
        <v>0</v>
      </c>
      <c r="E59" s="1847">
        <f>+G46</f>
        <v>0</v>
      </c>
      <c r="F59" s="1409"/>
      <c r="G59" s="1409"/>
      <c r="H59" s="1409"/>
      <c r="I59" s="1409"/>
      <c r="J59" s="1409"/>
      <c r="K59" s="1409"/>
      <c r="L59" s="1409"/>
      <c r="M59" s="1409"/>
      <c r="N59" s="1409"/>
      <c r="O59" s="1409"/>
      <c r="P59" s="1409"/>
      <c r="Q59" s="1409"/>
      <c r="R59" s="1409"/>
      <c r="S59" s="1409"/>
      <c r="T59" s="1409"/>
    </row>
    <row r="60" spans="1:22" ht="14">
      <c r="A60" s="305"/>
      <c r="B60" s="56"/>
      <c r="C60" s="1848"/>
      <c r="D60" s="1849"/>
      <c r="E60" s="1850"/>
      <c r="F60" s="1409"/>
      <c r="G60" s="1409"/>
      <c r="H60" s="1409"/>
      <c r="I60" s="1409"/>
      <c r="J60" s="1409"/>
      <c r="K60" s="1409"/>
      <c r="L60" s="1409"/>
      <c r="M60" s="1409"/>
      <c r="N60" s="1409"/>
      <c r="O60" s="1409"/>
      <c r="P60" s="1409"/>
      <c r="Q60" s="1409"/>
      <c r="R60" s="1409"/>
      <c r="S60" s="1409"/>
      <c r="T60" s="1409"/>
    </row>
    <row r="61" spans="1:22" ht="14">
      <c r="A61" s="315" t="s">
        <v>621</v>
      </c>
      <c r="B61" s="316"/>
      <c r="C61" s="259"/>
      <c r="D61" s="1846">
        <f>+I30</f>
        <v>0</v>
      </c>
      <c r="E61" s="1847">
        <f>+I46</f>
        <v>0</v>
      </c>
      <c r="F61" s="1409"/>
      <c r="G61" s="1409"/>
      <c r="H61" s="1409"/>
      <c r="I61" s="1409"/>
      <c r="J61" s="1409"/>
      <c r="K61" s="1409"/>
      <c r="L61" s="1409"/>
      <c r="M61" s="1409"/>
      <c r="N61" s="1409"/>
      <c r="O61" s="1409"/>
      <c r="P61" s="1409"/>
      <c r="Q61" s="1409"/>
      <c r="R61" s="1409"/>
      <c r="S61" s="1409"/>
      <c r="T61" s="1409"/>
    </row>
    <row r="62" spans="1:22" ht="14">
      <c r="A62" s="317"/>
      <c r="B62" s="318"/>
      <c r="C62" s="288"/>
      <c r="D62" s="997"/>
      <c r="E62" s="940"/>
      <c r="F62" s="1409"/>
      <c r="G62" s="1409"/>
      <c r="H62" s="1409"/>
      <c r="I62" s="1409"/>
      <c r="J62" s="1409"/>
      <c r="K62" s="1409"/>
      <c r="L62" s="1409"/>
      <c r="M62" s="1409"/>
      <c r="N62" s="1409"/>
      <c r="O62" s="1409"/>
      <c r="P62" s="1409"/>
      <c r="Q62" s="1409"/>
      <c r="R62" s="1409"/>
      <c r="S62" s="1409"/>
      <c r="T62" s="53"/>
    </row>
    <row r="63" spans="1:22" ht="14">
      <c r="A63" s="998" t="s">
        <v>634</v>
      </c>
      <c r="B63" s="999"/>
      <c r="C63" s="1000"/>
      <c r="D63" s="1001"/>
      <c r="E63" s="1002"/>
      <c r="F63" s="1409"/>
      <c r="G63" s="1409"/>
      <c r="H63" s="1409"/>
      <c r="I63" s="1409"/>
      <c r="J63" s="1409"/>
      <c r="K63" s="1409"/>
      <c r="L63" s="1409"/>
      <c r="M63" s="1409"/>
      <c r="N63" s="1409"/>
      <c r="O63" s="1409"/>
      <c r="P63" s="1409"/>
      <c r="Q63" s="1409"/>
      <c r="R63" s="1409"/>
      <c r="S63" s="1409"/>
      <c r="T63" s="173" t="str">
        <f>+ToC!E123</f>
        <v xml:space="preserve">Long-Term Annual Return </v>
      </c>
    </row>
    <row r="64" spans="1:22" ht="14.5" thickBot="1">
      <c r="A64" s="1003" t="s">
        <v>635</v>
      </c>
      <c r="B64" s="319"/>
      <c r="C64" s="1004"/>
      <c r="D64" s="1832">
        <f>SUM(D57:D63)</f>
        <v>0</v>
      </c>
      <c r="E64" s="1832">
        <f>SUM(E57:E63)</f>
        <v>0</v>
      </c>
      <c r="F64" s="53"/>
      <c r="G64" s="53"/>
      <c r="H64" s="53"/>
      <c r="I64" s="53"/>
      <c r="J64" s="53"/>
      <c r="K64" s="53"/>
      <c r="L64" s="53"/>
      <c r="M64" s="53"/>
      <c r="N64" s="53"/>
      <c r="O64" s="53"/>
      <c r="P64" s="53"/>
      <c r="Q64" s="53"/>
      <c r="R64" s="53"/>
      <c r="S64" s="53"/>
      <c r="T64" s="283" t="s">
        <v>636</v>
      </c>
    </row>
    <row r="65" spans="1:20" ht="14.5" hidden="1" thickTop="1">
      <c r="A65" s="53"/>
      <c r="B65" s="53"/>
      <c r="C65" s="53"/>
      <c r="D65" s="320"/>
      <c r="E65" s="320"/>
      <c r="F65" s="53"/>
      <c r="G65" s="53"/>
      <c r="H65" s="53"/>
      <c r="I65" s="53"/>
      <c r="J65" s="53"/>
      <c r="K65" s="53"/>
      <c r="L65" s="53"/>
      <c r="M65" s="53"/>
      <c r="N65" s="53"/>
      <c r="O65" s="53"/>
      <c r="P65" s="53"/>
      <c r="Q65" s="53"/>
      <c r="R65" s="53"/>
      <c r="S65" s="53"/>
      <c r="T65" s="53"/>
    </row>
    <row r="66" spans="1:20" ht="14.5" thickTop="1">
      <c r="A66" s="53"/>
      <c r="B66" s="53"/>
      <c r="C66" s="53"/>
      <c r="D66" s="53"/>
      <c r="E66" s="53"/>
      <c r="F66" s="53"/>
      <c r="G66" s="53"/>
      <c r="H66" s="53"/>
      <c r="I66" s="53"/>
      <c r="J66" s="53"/>
      <c r="K66" s="53"/>
      <c r="L66" s="53"/>
      <c r="M66" s="53"/>
      <c r="N66" s="53"/>
      <c r="O66" s="53"/>
      <c r="P66" s="53"/>
      <c r="Q66" s="53"/>
      <c r="R66" s="53"/>
      <c r="S66" s="53"/>
      <c r="T66" s="53"/>
    </row>
    <row r="67" spans="1:20" hidden="1"/>
    <row r="68" spans="1:20" ht="0.65" customHeight="1"/>
  </sheetData>
  <sheetProtection algorithmName="SHA-512" hashValue="1zfLF8EsJIIzTGfn0cKyRNZIG+1+j9jcsf0Viu3R+PqPSDiXQgNmVFcHSc4ZurPwJ3xwM/h/sXypqnVfKQsX7w==" saltValue="UaClgBKe0FplGX3qc/c/OQ==" spinCount="100000" sheet="1" objects="1" scenarios="1"/>
  <mergeCells count="8">
    <mergeCell ref="A52:E52"/>
    <mergeCell ref="D53:E53"/>
    <mergeCell ref="A30:B30"/>
    <mergeCell ref="A46:B46"/>
    <mergeCell ref="A1:T1"/>
    <mergeCell ref="A9:T9"/>
    <mergeCell ref="A11:T11"/>
    <mergeCell ref="J13:P13"/>
  </mergeCells>
  <dataValidations count="2">
    <dataValidation type="decimal" operator="lessThanOrEqual" allowBlank="1" showInputMessage="1" showErrorMessage="1" errorTitle="Numbers Only" error="You can only enter numbers in these cells.To re input a number, press Cancel  or Retry and  delete, and then re enter a valid number_x000a_" sqref="D64:E64 D30:T30 D46:T46">
      <formula1>50000000000</formula1>
    </dataValidation>
    <dataValidation type="decimal" operator="lessThanOrEqual" allowBlank="1" showInputMessage="1" showErrorMessage="1" errorTitle="Numbers only" error="you can only enter whole numbers" sqref="T41:T45 Q25:Q29 Q41:Q45 T25:T29 T32:T39 D16:P16 Q16:Q23 R16:S16 T16:T23">
      <formula1>50000000000</formula1>
    </dataValidation>
  </dataValidations>
  <hyperlinks>
    <hyperlink ref="A1:T1" location="ToC!A1" display="20.030"/>
  </hyperlinks>
  <pageMargins left="0.4" right="0" top="0.5" bottom="0.3" header="0.3" footer="0.3"/>
  <pageSetup paperSize="17" scale="30" fitToHeight="0" orientation="landscape" r:id="rId1"/>
  <ignoredErrors>
    <ignoredError sqref="C17 C33" numberStoredAsText="1"/>
    <ignoredError sqref="R21 Q22:R24 Q40:R40 Q16:R19 Q20" formula="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32"/>
  <dimension ref="A1:F79"/>
  <sheetViews>
    <sheetView zoomScale="89" zoomScaleNormal="89" workbookViewId="0">
      <selection activeCell="C17" sqref="C17"/>
    </sheetView>
  </sheetViews>
  <sheetFormatPr defaultColWidth="0" defaultRowHeight="15.5" zeroHeight="1"/>
  <cols>
    <col min="1" max="1" width="9.61328125" style="127" customWidth="1"/>
    <col min="2" max="2" width="3.765625" style="127" customWidth="1"/>
    <col min="3" max="3" width="50.23046875" style="127" customWidth="1"/>
    <col min="4" max="4" width="9.23046875" style="127" customWidth="1"/>
    <col min="5" max="6" width="15.765625" style="127" customWidth="1"/>
    <col min="7" max="16384" width="8.765625" style="46" hidden="1"/>
  </cols>
  <sheetData>
    <row r="1" spans="1:6">
      <c r="A1" s="5421" t="s">
        <v>63</v>
      </c>
      <c r="B1" s="5324"/>
      <c r="C1" s="5324"/>
      <c r="D1" s="5324"/>
      <c r="E1" s="5691"/>
      <c r="F1" s="5691"/>
    </row>
    <row r="2" spans="1:6">
      <c r="A2" s="206"/>
      <c r="B2" s="252"/>
      <c r="C2" s="53"/>
      <c r="D2" s="210"/>
      <c r="E2" s="210"/>
      <c r="F2" s="210" t="s">
        <v>1794</v>
      </c>
    </row>
    <row r="3" spans="1:6">
      <c r="A3" s="324" t="str">
        <f>+Cover!A14</f>
        <v>Select Name of Insurer/ Financial Holding Company</v>
      </c>
      <c r="B3" s="325"/>
      <c r="C3" s="326"/>
      <c r="D3" s="53"/>
      <c r="E3" s="53"/>
      <c r="F3" s="53"/>
    </row>
    <row r="4" spans="1:6">
      <c r="A4" s="709" t="str">
        <f>+ToC!A3</f>
        <v>Insurer/Financial Holding Company</v>
      </c>
      <c r="B4" s="53"/>
      <c r="C4" s="53"/>
      <c r="D4" s="53"/>
      <c r="E4" s="53"/>
      <c r="F4" s="53"/>
    </row>
    <row r="5" spans="1:6">
      <c r="A5" s="709"/>
      <c r="B5" s="53"/>
      <c r="C5" s="53"/>
      <c r="D5" s="53"/>
      <c r="E5" s="53"/>
      <c r="F5" s="53"/>
    </row>
    <row r="6" spans="1:6">
      <c r="A6" s="709" t="str">
        <f>+ToC!A5</f>
        <v>Long-Term Insurers Annual Return</v>
      </c>
      <c r="B6" s="53"/>
      <c r="C6" s="53"/>
      <c r="D6" s="148"/>
      <c r="E6" s="53"/>
      <c r="F6" s="53"/>
    </row>
    <row r="7" spans="1:6">
      <c r="A7" s="51" t="str">
        <f>+ToC!A6</f>
        <v>For Year Ended:</v>
      </c>
      <c r="B7" s="53"/>
      <c r="C7" s="53"/>
      <c r="D7" s="148"/>
      <c r="E7" s="53"/>
      <c r="F7" s="933" t="str">
        <f>IF(+Cover!$A$23="","",+Cover!$A$23)</f>
        <v/>
      </c>
    </row>
    <row r="8" spans="1:6">
      <c r="A8" s="51"/>
      <c r="B8" s="53"/>
      <c r="C8" s="53"/>
      <c r="D8" s="293"/>
      <c r="E8" s="53"/>
      <c r="F8" s="53"/>
    </row>
    <row r="9" spans="1:6" s="149" customFormat="1" ht="15" customHeight="1">
      <c r="A9" s="5619" t="s">
        <v>536</v>
      </c>
      <c r="B9" s="5619"/>
      <c r="C9" s="5619"/>
      <c r="D9" s="5619"/>
      <c r="E9" s="5619"/>
      <c r="F9" s="5619"/>
    </row>
    <row r="10" spans="1:6" s="149" customFormat="1" ht="15" customHeight="1">
      <c r="A10" s="710"/>
      <c r="B10" s="321"/>
      <c r="C10" s="297"/>
      <c r="D10" s="297"/>
      <c r="E10" s="297"/>
      <c r="F10" s="297"/>
    </row>
    <row r="11" spans="1:6" ht="15" customHeight="1">
      <c r="A11" s="5312" t="s">
        <v>637</v>
      </c>
      <c r="B11" s="5332"/>
      <c r="C11" s="5332"/>
      <c r="D11" s="5332"/>
      <c r="E11" s="5332"/>
      <c r="F11" s="5332"/>
    </row>
    <row r="12" spans="1:6" ht="16" thickBot="1">
      <c r="A12" s="150"/>
      <c r="B12" s="55"/>
      <c r="C12" s="55"/>
      <c r="D12" s="55"/>
      <c r="E12" s="53"/>
      <c r="F12" s="53"/>
    </row>
    <row r="13" spans="1:6" ht="29" thickTop="1">
      <c r="A13" s="3079" t="s">
        <v>537</v>
      </c>
      <c r="B13" s="3080"/>
      <c r="C13" s="3080"/>
      <c r="D13" s="3080"/>
      <c r="E13" s="322" t="str">
        <f>IF(F7="","",YEAR($F$7))</f>
        <v/>
      </c>
      <c r="F13" s="282" t="str">
        <f>IF(E13="","",E13-1)</f>
        <v/>
      </c>
    </row>
    <row r="14" spans="1:6">
      <c r="A14" s="3081"/>
      <c r="B14" s="976"/>
      <c r="C14" s="976"/>
      <c r="D14" s="976" t="s">
        <v>113</v>
      </c>
      <c r="E14" s="894" t="s">
        <v>230</v>
      </c>
      <c r="F14" s="1005" t="s">
        <v>230</v>
      </c>
    </row>
    <row r="15" spans="1:6">
      <c r="A15" s="1006"/>
      <c r="B15" s="1007"/>
      <c r="C15" s="1008" t="s">
        <v>638</v>
      </c>
      <c r="D15" s="1007"/>
      <c r="E15" s="898"/>
      <c r="F15" s="1009"/>
    </row>
    <row r="16" spans="1:6">
      <c r="A16" s="1010"/>
      <c r="B16" s="152"/>
      <c r="C16" s="153" t="s">
        <v>1560</v>
      </c>
      <c r="D16" s="154"/>
      <c r="E16" s="187">
        <f>'20.019'!C40</f>
        <v>0</v>
      </c>
      <c r="F16" s="187">
        <f>'20.019'!D40</f>
        <v>0</v>
      </c>
    </row>
    <row r="17" spans="1:6">
      <c r="A17" s="1010"/>
      <c r="B17" s="152"/>
      <c r="C17" s="71"/>
      <c r="D17" s="70"/>
      <c r="E17" s="64"/>
      <c r="F17" s="195"/>
    </row>
    <row r="18" spans="1:6">
      <c r="A18" s="1011"/>
      <c r="B18" s="152"/>
      <c r="C18" s="71"/>
      <c r="D18" s="70"/>
      <c r="E18" s="64"/>
      <c r="F18" s="115"/>
    </row>
    <row r="19" spans="1:6">
      <c r="A19" s="1011"/>
      <c r="B19" s="152"/>
      <c r="C19" s="71"/>
      <c r="D19" s="70"/>
      <c r="E19" s="64"/>
      <c r="F19" s="115"/>
    </row>
    <row r="20" spans="1:6">
      <c r="A20" s="1011"/>
      <c r="B20" s="152"/>
      <c r="C20" s="71"/>
      <c r="D20" s="70"/>
      <c r="E20" s="64"/>
      <c r="F20" s="115"/>
    </row>
    <row r="21" spans="1:6">
      <c r="A21" s="1011"/>
      <c r="B21" s="152"/>
      <c r="C21" s="3078"/>
      <c r="D21" s="70"/>
      <c r="E21" s="64"/>
      <c r="F21" s="64"/>
    </row>
    <row r="22" spans="1:6">
      <c r="A22" s="1011"/>
      <c r="B22" s="152"/>
      <c r="C22" s="474"/>
      <c r="D22" s="70"/>
      <c r="E22" s="64"/>
      <c r="F22" s="115"/>
    </row>
    <row r="23" spans="1:6">
      <c r="A23" s="1011"/>
      <c r="B23" s="152"/>
      <c r="C23" s="71"/>
      <c r="D23" s="70"/>
      <c r="E23" s="64"/>
      <c r="F23" s="115"/>
    </row>
    <row r="24" spans="1:6">
      <c r="A24" s="1011"/>
      <c r="B24" s="152"/>
      <c r="C24" s="71"/>
      <c r="D24" s="70"/>
      <c r="E24" s="64"/>
      <c r="F24" s="115"/>
    </row>
    <row r="25" spans="1:6">
      <c r="A25" s="1011"/>
      <c r="B25" s="152"/>
      <c r="C25" s="71"/>
      <c r="D25" s="70"/>
      <c r="E25" s="64"/>
      <c r="F25" s="115"/>
    </row>
    <row r="26" spans="1:6">
      <c r="A26" s="1011"/>
      <c r="B26" s="152"/>
      <c r="C26" s="71"/>
      <c r="D26" s="70"/>
      <c r="E26" s="64"/>
      <c r="F26" s="64"/>
    </row>
    <row r="27" spans="1:6">
      <c r="A27" s="1011"/>
      <c r="B27" s="152"/>
      <c r="C27" s="71"/>
      <c r="D27" s="70"/>
      <c r="E27" s="64"/>
      <c r="F27" s="115"/>
    </row>
    <row r="28" spans="1:6">
      <c r="A28" s="1011"/>
      <c r="B28" s="152"/>
      <c r="C28" s="71"/>
      <c r="D28" s="70"/>
      <c r="E28" s="64"/>
      <c r="F28" s="115"/>
    </row>
    <row r="29" spans="1:6">
      <c r="A29" s="1011"/>
      <c r="B29" s="152"/>
      <c r="C29" s="71"/>
      <c r="D29" s="70"/>
      <c r="E29" s="64"/>
      <c r="F29" s="64"/>
    </row>
    <row r="30" spans="1:6">
      <c r="A30" s="1011"/>
      <c r="B30" s="152"/>
      <c r="C30" s="71"/>
      <c r="D30" s="70"/>
      <c r="E30" s="64"/>
      <c r="F30" s="115"/>
    </row>
    <row r="31" spans="1:6">
      <c r="A31" s="1011"/>
      <c r="B31" s="152"/>
      <c r="C31" s="71"/>
      <c r="D31" s="70"/>
      <c r="E31" s="64"/>
      <c r="F31" s="115"/>
    </row>
    <row r="32" spans="1:6">
      <c r="A32" s="1011"/>
      <c r="B32" s="152"/>
      <c r="C32" s="71"/>
      <c r="D32" s="70"/>
      <c r="E32" s="64"/>
      <c r="F32" s="115"/>
    </row>
    <row r="33" spans="1:6">
      <c r="A33" s="1011"/>
      <c r="B33" s="152"/>
      <c r="C33" s="71"/>
      <c r="D33" s="70"/>
      <c r="E33" s="64"/>
      <c r="F33" s="115"/>
    </row>
    <row r="34" spans="1:6">
      <c r="A34" s="1011"/>
      <c r="B34" s="152"/>
      <c r="C34" s="71"/>
      <c r="D34" s="70"/>
      <c r="E34" s="64"/>
      <c r="F34" s="115"/>
    </row>
    <row r="35" spans="1:6">
      <c r="A35" s="1011"/>
      <c r="B35" s="152"/>
      <c r="C35" s="71"/>
      <c r="D35" s="70"/>
      <c r="E35" s="64"/>
      <c r="F35" s="115"/>
    </row>
    <row r="36" spans="1:6">
      <c r="A36" s="1012"/>
      <c r="B36" s="155"/>
      <c r="C36" s="71"/>
      <c r="D36" s="72"/>
      <c r="E36" s="64"/>
      <c r="F36" s="64"/>
    </row>
    <row r="37" spans="1:6">
      <c r="A37" s="1011"/>
      <c r="B37" s="152"/>
      <c r="C37" s="71"/>
      <c r="D37" s="70"/>
      <c r="E37" s="64"/>
      <c r="F37" s="115"/>
    </row>
    <row r="38" spans="1:6">
      <c r="A38" s="1011"/>
      <c r="B38" s="152"/>
      <c r="C38" s="71"/>
      <c r="D38" s="70"/>
      <c r="E38" s="64"/>
      <c r="F38" s="64"/>
    </row>
    <row r="39" spans="1:6">
      <c r="A39" s="1012"/>
      <c r="B39" s="155"/>
      <c r="C39" s="71"/>
      <c r="D39" s="72"/>
      <c r="E39" s="64"/>
      <c r="F39" s="115"/>
    </row>
    <row r="40" spans="1:6">
      <c r="A40" s="1012"/>
      <c r="B40" s="155"/>
      <c r="C40" s="71"/>
      <c r="D40" s="72"/>
      <c r="E40" s="64"/>
      <c r="F40" s="115"/>
    </row>
    <row r="41" spans="1:6" ht="16.5" customHeight="1">
      <c r="A41" s="1012"/>
      <c r="B41" s="155"/>
      <c r="C41" s="71"/>
      <c r="D41" s="72"/>
      <c r="E41" s="64"/>
      <c r="F41" s="115"/>
    </row>
    <row r="42" spans="1:6">
      <c r="A42" s="1012"/>
      <c r="B42" s="155"/>
      <c r="C42" s="71"/>
      <c r="D42" s="72"/>
      <c r="E42" s="64"/>
      <c r="F42" s="115"/>
    </row>
    <row r="43" spans="1:6">
      <c r="A43" s="1012"/>
      <c r="B43" s="155"/>
      <c r="C43" s="71"/>
      <c r="D43" s="72"/>
      <c r="E43" s="64"/>
      <c r="F43" s="115"/>
    </row>
    <row r="44" spans="1:6">
      <c r="A44" s="1012"/>
      <c r="B44" s="155"/>
      <c r="C44" s="71"/>
      <c r="D44" s="72"/>
      <c r="E44" s="64"/>
      <c r="F44" s="115"/>
    </row>
    <row r="45" spans="1:6">
      <c r="A45" s="1012"/>
      <c r="B45" s="155"/>
      <c r="C45" s="71"/>
      <c r="D45" s="72"/>
      <c r="E45" s="64"/>
      <c r="F45" s="115"/>
    </row>
    <row r="46" spans="1:6">
      <c r="A46" s="1012"/>
      <c r="B46" s="155"/>
      <c r="C46" s="71"/>
      <c r="D46" s="72"/>
      <c r="E46" s="64"/>
      <c r="F46" s="115"/>
    </row>
    <row r="47" spans="1:6">
      <c r="A47" s="1012"/>
      <c r="B47" s="155"/>
      <c r="C47" s="71"/>
      <c r="D47" s="72"/>
      <c r="E47" s="64"/>
      <c r="F47" s="115"/>
    </row>
    <row r="48" spans="1:6">
      <c r="A48" s="1012"/>
      <c r="B48" s="155"/>
      <c r="C48" s="71"/>
      <c r="D48" s="72"/>
      <c r="E48" s="64"/>
      <c r="F48" s="115"/>
    </row>
    <row r="49" spans="1:6">
      <c r="A49" s="1012"/>
      <c r="B49" s="155"/>
      <c r="C49" s="71"/>
      <c r="D49" s="72"/>
      <c r="E49" s="64"/>
      <c r="F49" s="115"/>
    </row>
    <row r="50" spans="1:6">
      <c r="A50" s="1012"/>
      <c r="B50" s="155"/>
      <c r="C50" s="71"/>
      <c r="D50" s="72"/>
      <c r="E50" s="64"/>
      <c r="F50" s="115"/>
    </row>
    <row r="51" spans="1:6">
      <c r="A51" s="1012"/>
      <c r="B51" s="155"/>
      <c r="C51" s="71"/>
      <c r="D51" s="72"/>
      <c r="E51" s="64"/>
      <c r="F51" s="115"/>
    </row>
    <row r="52" spans="1:6">
      <c r="A52" s="1012"/>
      <c r="B52" s="155"/>
      <c r="C52" s="71"/>
      <c r="D52" s="72"/>
      <c r="E52" s="64"/>
      <c r="F52" s="115"/>
    </row>
    <row r="53" spans="1:6">
      <c r="A53" s="1012"/>
      <c r="B53" s="155"/>
      <c r="C53" s="71"/>
      <c r="D53" s="72"/>
      <c r="E53" s="64"/>
      <c r="F53" s="115"/>
    </row>
    <row r="54" spans="1:6">
      <c r="A54" s="1012"/>
      <c r="B54" s="155"/>
      <c r="C54" s="71"/>
      <c r="D54" s="72"/>
      <c r="E54" s="64"/>
      <c r="F54" s="115"/>
    </row>
    <row r="55" spans="1:6">
      <c r="A55" s="1012"/>
      <c r="B55" s="155"/>
      <c r="C55" s="71"/>
      <c r="D55" s="72"/>
      <c r="E55" s="64"/>
      <c r="F55" s="115"/>
    </row>
    <row r="56" spans="1:6">
      <c r="A56" s="1012"/>
      <c r="B56" s="155"/>
      <c r="C56" s="71"/>
      <c r="D56" s="72"/>
      <c r="E56" s="64"/>
      <c r="F56" s="115"/>
    </row>
    <row r="57" spans="1:6">
      <c r="A57" s="1012"/>
      <c r="B57" s="155"/>
      <c r="C57" s="71"/>
      <c r="D57" s="72"/>
      <c r="E57" s="64"/>
      <c r="F57" s="115"/>
    </row>
    <row r="58" spans="1:6">
      <c r="A58" s="1012"/>
      <c r="B58" s="155"/>
      <c r="C58" s="71"/>
      <c r="D58" s="72"/>
      <c r="E58" s="64"/>
      <c r="F58" s="115"/>
    </row>
    <row r="59" spans="1:6">
      <c r="A59" s="1012"/>
      <c r="B59" s="155"/>
      <c r="C59" s="71"/>
      <c r="D59" s="72"/>
      <c r="E59" s="64"/>
      <c r="F59" s="115"/>
    </row>
    <row r="60" spans="1:6">
      <c r="A60" s="1012"/>
      <c r="B60" s="155"/>
      <c r="C60" s="71"/>
      <c r="D60" s="72"/>
      <c r="E60" s="64"/>
      <c r="F60" s="115"/>
    </row>
    <row r="61" spans="1:6">
      <c r="A61" s="1012"/>
      <c r="B61" s="155"/>
      <c r="C61" s="71"/>
      <c r="D61" s="72"/>
      <c r="E61" s="64"/>
      <c r="F61" s="115"/>
    </row>
    <row r="62" spans="1:6">
      <c r="A62" s="1012"/>
      <c r="B62" s="155"/>
      <c r="C62" s="71"/>
      <c r="D62" s="72"/>
      <c r="E62" s="64"/>
      <c r="F62" s="115"/>
    </row>
    <row r="63" spans="1:6">
      <c r="A63" s="1013"/>
      <c r="B63" s="156"/>
      <c r="C63" s="73"/>
      <c r="D63" s="74"/>
      <c r="E63" s="64"/>
      <c r="F63" s="115"/>
    </row>
    <row r="64" spans="1:6">
      <c r="A64" s="1014"/>
      <c r="B64" s="157"/>
      <c r="C64" s="71"/>
      <c r="D64" s="72"/>
      <c r="E64" s="64"/>
      <c r="F64" s="115"/>
    </row>
    <row r="65" spans="1:6">
      <c r="A65" s="1012"/>
      <c r="B65" s="155"/>
      <c r="C65" s="71"/>
      <c r="D65" s="72"/>
      <c r="E65" s="64"/>
      <c r="F65" s="115"/>
    </row>
    <row r="66" spans="1:6" ht="16" thickBot="1">
      <c r="A66" s="1015"/>
      <c r="B66" s="1016"/>
      <c r="C66" s="1017"/>
      <c r="D66" s="1018"/>
      <c r="E66" s="1019"/>
      <c r="F66" s="1020"/>
    </row>
    <row r="67" spans="1:6" ht="16" thickTop="1">
      <c r="A67" s="53"/>
      <c r="B67" s="53"/>
      <c r="C67" s="53"/>
      <c r="D67" s="53"/>
      <c r="E67" s="53"/>
      <c r="F67" s="53"/>
    </row>
    <row r="68" spans="1:6">
      <c r="A68" s="53"/>
      <c r="B68" s="53"/>
      <c r="C68" s="53"/>
      <c r="D68" s="53"/>
      <c r="E68" s="53"/>
      <c r="F68" s="173" t="str">
        <f>+ToC!E123</f>
        <v xml:space="preserve">Long-Term Annual Return </v>
      </c>
    </row>
    <row r="69" spans="1:6">
      <c r="A69" s="53"/>
      <c r="B69" s="53"/>
      <c r="C69" s="53"/>
      <c r="D69" s="53"/>
      <c r="E69" s="53"/>
      <c r="F69" s="283" t="s">
        <v>639</v>
      </c>
    </row>
    <row r="70" spans="1:6" hidden="1">
      <c r="A70" s="209"/>
      <c r="B70" s="209"/>
      <c r="C70" s="209"/>
      <c r="D70" s="209"/>
      <c r="E70" s="209"/>
    </row>
    <row r="71" spans="1:6" hidden="1">
      <c r="A71" s="209"/>
      <c r="B71" s="209"/>
      <c r="C71" s="209"/>
      <c r="D71" s="209"/>
      <c r="E71" s="209"/>
    </row>
    <row r="72" spans="1:6" hidden="1">
      <c r="A72" s="209"/>
      <c r="B72" s="209"/>
      <c r="C72" s="209"/>
      <c r="D72" s="209"/>
      <c r="E72" s="209"/>
    </row>
    <row r="73" spans="1:6" hidden="1">
      <c r="A73" s="209"/>
      <c r="B73" s="209"/>
      <c r="C73" s="209"/>
      <c r="D73" s="209"/>
      <c r="E73" s="209"/>
    </row>
    <row r="74" spans="1:6" hidden="1">
      <c r="A74" s="209"/>
      <c r="B74" s="209"/>
      <c r="C74" s="209"/>
      <c r="D74" s="209"/>
      <c r="E74" s="209"/>
    </row>
    <row r="75" spans="1:6" hidden="1">
      <c r="A75" s="209"/>
      <c r="B75" s="209"/>
      <c r="C75" s="209"/>
      <c r="D75" s="209"/>
      <c r="E75" s="209"/>
    </row>
    <row r="76" spans="1:6" hidden="1">
      <c r="A76" s="209"/>
      <c r="B76" s="209"/>
      <c r="C76" s="209"/>
      <c r="D76" s="209"/>
      <c r="E76" s="209"/>
    </row>
    <row r="77" spans="1:6" hidden="1"/>
    <row r="78" spans="1:6" hidden="1"/>
    <row r="79" spans="1:6" hidden="1"/>
  </sheetData>
  <sheetProtection algorithmName="SHA-512" hashValue="PDkiXTkCn8K+mNvngh37BbA+P0xhcegc/3cfZPGOWVXrBF2Ykkf8Ru9prpP6qxBe3n+6XepanmgHaHa/UHDmvA==" saltValue="pMrzQSSBnxn/5PrPClHqgg==" spinCount="100000" sheet="1" objects="1" scenarios="1"/>
  <mergeCells count="3">
    <mergeCell ref="A11:F11"/>
    <mergeCell ref="A1:F1"/>
    <mergeCell ref="A9:F9"/>
  </mergeCells>
  <phoneticPr fontId="0" type="noConversion"/>
  <hyperlinks>
    <hyperlink ref="A1:F1" location="ToC!A1" display="20.032"/>
  </hyperlinks>
  <printOptions horizontalCentered="1"/>
  <pageMargins left="0.39370078740157499" right="0.39370078740157499" top="0.39370078740157499" bottom="0.39370078740157499" header="0.39370078740157499" footer="0.39370078740157499"/>
  <pageSetup paperSize="5" scale="75" orientation="portrait" r:id="rId1"/>
  <headerFooter alignWithMargins="0"/>
  <ignoredErrors>
    <ignoredError sqref="A1:F6 A8:F12 A7:E7 A14:F15 A13:D13 A17:F17 B16:F16"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K56"/>
  <sheetViews>
    <sheetView topLeftCell="A2" zoomScale="85" zoomScaleNormal="85" workbookViewId="0">
      <selection activeCell="E11" sqref="E11"/>
    </sheetView>
  </sheetViews>
  <sheetFormatPr defaultColWidth="0" defaultRowHeight="15.5" zeroHeight="1"/>
  <cols>
    <col min="1" max="1" width="2.23046875" customWidth="1"/>
    <col min="2" max="2" width="5.23046875" customWidth="1"/>
    <col min="3" max="3" width="40" customWidth="1"/>
    <col min="4" max="4" width="5.765625" customWidth="1"/>
    <col min="5" max="5" width="18.4609375" customWidth="1"/>
    <col min="6" max="6" width="17.4609375" customWidth="1"/>
    <col min="7" max="7" width="15.765625" customWidth="1"/>
    <col min="8" max="8" width="16.921875" customWidth="1"/>
    <col min="9" max="9" width="18.23046875" customWidth="1"/>
    <col min="10" max="10" width="17.921875" customWidth="1"/>
    <col min="11" max="11" width="5" customWidth="1"/>
    <col min="12" max="16384" width="8.765625" hidden="1"/>
  </cols>
  <sheetData>
    <row r="1" spans="1:11">
      <c r="A1" s="5543" t="s">
        <v>65</v>
      </c>
      <c r="B1" s="5421"/>
      <c r="C1" s="5421"/>
      <c r="D1" s="5421"/>
      <c r="E1" s="5421"/>
      <c r="F1" s="5421"/>
      <c r="G1" s="5421"/>
      <c r="H1" s="5421"/>
      <c r="I1" s="5421"/>
      <c r="J1" s="5421"/>
      <c r="K1" s="11"/>
    </row>
    <row r="2" spans="1:11">
      <c r="A2" s="53"/>
      <c r="B2" s="53"/>
      <c r="C2" s="53"/>
      <c r="D2" s="53"/>
      <c r="E2" s="53"/>
      <c r="F2" s="53"/>
      <c r="G2" s="53"/>
      <c r="H2" s="53"/>
      <c r="I2" s="210"/>
      <c r="J2" s="210" t="s">
        <v>1797</v>
      </c>
      <c r="K2" s="11"/>
    </row>
    <row r="3" spans="1:11">
      <c r="A3" s="328" t="str">
        <f>+Cover!A14</f>
        <v>Select Name of Insurer/ Financial Holding Company</v>
      </c>
      <c r="B3" s="218"/>
      <c r="C3" s="218"/>
      <c r="D3" s="53"/>
      <c r="E3" s="53"/>
      <c r="F3" s="53"/>
      <c r="G3" s="53"/>
      <c r="H3" s="53"/>
      <c r="I3" s="53"/>
      <c r="J3" s="53"/>
      <c r="K3" s="11"/>
    </row>
    <row r="4" spans="1:11">
      <c r="A4" s="86" t="str">
        <f>+ToC!A3</f>
        <v>Insurer/Financial Holding Company</v>
      </c>
      <c r="B4" s="705"/>
      <c r="C4" s="705"/>
      <c r="D4" s="53"/>
      <c r="E4" s="53"/>
      <c r="F4" s="53"/>
      <c r="G4" s="53"/>
      <c r="H4" s="53"/>
      <c r="I4" s="53"/>
      <c r="J4" s="53"/>
      <c r="K4" s="11"/>
    </row>
    <row r="5" spans="1:11">
      <c r="A5" s="53"/>
      <c r="B5" s="53"/>
      <c r="C5" s="53"/>
      <c r="D5" s="53"/>
      <c r="E5" s="53"/>
      <c r="F5" s="53"/>
      <c r="G5" s="53"/>
      <c r="H5" s="53"/>
      <c r="I5" s="53"/>
      <c r="J5" s="53"/>
      <c r="K5" s="11"/>
    </row>
    <row r="6" spans="1:11">
      <c r="A6" s="51" t="str">
        <f>+ToC!A5</f>
        <v>Long-Term Insurers Annual Return</v>
      </c>
      <c r="B6" s="53"/>
      <c r="C6" s="53"/>
      <c r="D6" s="53"/>
      <c r="E6" s="53"/>
      <c r="F6" s="53"/>
      <c r="G6" s="53"/>
      <c r="H6" s="53"/>
      <c r="I6" s="53"/>
      <c r="J6" s="53"/>
      <c r="K6" s="11"/>
    </row>
    <row r="7" spans="1:11">
      <c r="A7" s="51" t="str">
        <f>+ToC!A6</f>
        <v>For Year Ended:</v>
      </c>
      <c r="B7" s="53"/>
      <c r="C7" s="53"/>
      <c r="D7" s="53"/>
      <c r="E7" s="53"/>
      <c r="F7" s="53"/>
      <c r="G7" s="53"/>
      <c r="H7" s="53"/>
      <c r="I7" s="53"/>
      <c r="J7" s="1021" t="str">
        <f>IF(+Cover!$A$23="","",+Cover!$A$23)</f>
        <v/>
      </c>
      <c r="K7" s="11"/>
    </row>
    <row r="8" spans="1:11">
      <c r="A8" s="53"/>
      <c r="B8" s="53"/>
      <c r="C8" s="53"/>
      <c r="D8" s="53"/>
      <c r="E8" s="53"/>
      <c r="F8" s="53"/>
      <c r="G8" s="53"/>
      <c r="H8" s="53"/>
      <c r="I8" s="53"/>
      <c r="J8" s="53"/>
      <c r="K8" s="11"/>
    </row>
    <row r="9" spans="1:11">
      <c r="A9" s="5692" t="s">
        <v>512</v>
      </c>
      <c r="B9" s="5340"/>
      <c r="C9" s="5340"/>
      <c r="D9" s="5340"/>
      <c r="E9" s="5340"/>
      <c r="F9" s="5340"/>
      <c r="G9" s="5340"/>
      <c r="H9" s="5340"/>
      <c r="I9" s="5340"/>
      <c r="J9" s="5340"/>
      <c r="K9" s="11"/>
    </row>
    <row r="10" spans="1:11">
      <c r="A10" s="5693" t="s">
        <v>1528</v>
      </c>
      <c r="B10" s="5340"/>
      <c r="C10" s="5340"/>
      <c r="D10" s="5340"/>
      <c r="E10" s="5340"/>
      <c r="F10" s="5340"/>
      <c r="G10" s="5340"/>
      <c r="H10" s="5340"/>
      <c r="I10" s="5340"/>
      <c r="J10" s="5340"/>
      <c r="K10" s="11"/>
    </row>
    <row r="11" spans="1:11" ht="16" thickBot="1">
      <c r="A11" s="159"/>
      <c r="B11" s="159"/>
      <c r="C11" s="159"/>
      <c r="D11" s="159"/>
      <c r="E11" s="159"/>
      <c r="F11" s="159"/>
      <c r="G11" s="159"/>
      <c r="H11" s="159"/>
      <c r="I11" s="159"/>
      <c r="J11" s="160"/>
      <c r="K11" s="11"/>
    </row>
    <row r="12" spans="1:11" ht="51.4" customHeight="1" thickTop="1">
      <c r="A12" s="552"/>
      <c r="B12" s="1022"/>
      <c r="C12" s="1022"/>
      <c r="D12" s="2556" t="s">
        <v>113</v>
      </c>
      <c r="E12" s="2557" t="s">
        <v>640</v>
      </c>
      <c r="F12" s="2558" t="s">
        <v>641</v>
      </c>
      <c r="G12" s="2558" t="s">
        <v>642</v>
      </c>
      <c r="H12" s="2558" t="s">
        <v>1389</v>
      </c>
      <c r="I12" s="2558" t="s">
        <v>1561</v>
      </c>
      <c r="J12" s="2559" t="s">
        <v>1390</v>
      </c>
      <c r="K12" s="11"/>
    </row>
    <row r="13" spans="1:11">
      <c r="A13" s="1023"/>
      <c r="B13" s="1024"/>
      <c r="C13" s="1024"/>
      <c r="D13" s="1025"/>
      <c r="E13" s="1026" t="s">
        <v>242</v>
      </c>
      <c r="F13" s="1026" t="s">
        <v>243</v>
      </c>
      <c r="G13" s="1026" t="s">
        <v>244</v>
      </c>
      <c r="H13" s="1026" t="s">
        <v>245</v>
      </c>
      <c r="I13" s="1026" t="s">
        <v>246</v>
      </c>
      <c r="J13" s="580" t="s">
        <v>247</v>
      </c>
      <c r="K13" s="11"/>
    </row>
    <row r="14" spans="1:11" s="4" customFormat="1">
      <c r="A14" s="1025"/>
      <c r="B14" s="1027"/>
      <c r="C14" s="1028"/>
      <c r="D14" s="1025"/>
      <c r="E14" s="1029" t="s">
        <v>230</v>
      </c>
      <c r="F14" s="599" t="s">
        <v>230</v>
      </c>
      <c r="G14" s="599" t="s">
        <v>230</v>
      </c>
      <c r="H14" s="599" t="s">
        <v>230</v>
      </c>
      <c r="I14" s="599" t="s">
        <v>230</v>
      </c>
      <c r="J14" s="600" t="s">
        <v>230</v>
      </c>
      <c r="K14" s="11"/>
    </row>
    <row r="15" spans="1:11" ht="16" thickBot="1">
      <c r="A15" s="119">
        <v>1</v>
      </c>
      <c r="B15" s="1030" t="s">
        <v>643</v>
      </c>
      <c r="C15" s="1031"/>
      <c r="D15" s="1032"/>
      <c r="E15" s="1033"/>
      <c r="F15" s="1033"/>
      <c r="G15" s="1034">
        <f>SUM(E15:F15)</f>
        <v>0</v>
      </c>
      <c r="H15" s="1035"/>
      <c r="I15" s="1035"/>
      <c r="J15" s="1036"/>
      <c r="K15" s="11"/>
    </row>
    <row r="16" spans="1:11">
      <c r="A16" s="1037"/>
      <c r="B16" s="163"/>
      <c r="C16" s="163"/>
      <c r="D16" s="174"/>
      <c r="E16" s="165"/>
      <c r="F16" s="165"/>
      <c r="G16" s="164"/>
      <c r="H16" s="164"/>
      <c r="I16" s="164"/>
      <c r="J16" s="166"/>
      <c r="K16" s="11"/>
    </row>
    <row r="17" spans="1:11">
      <c r="A17" s="1037">
        <v>2</v>
      </c>
      <c r="B17" s="1038" t="s">
        <v>644</v>
      </c>
      <c r="C17" s="1039"/>
      <c r="D17" s="175"/>
      <c r="E17" s="164"/>
      <c r="F17" s="164"/>
      <c r="G17" s="164"/>
      <c r="H17" s="164"/>
      <c r="I17" s="164"/>
      <c r="J17" s="167"/>
      <c r="K17" s="11"/>
    </row>
    <row r="18" spans="1:11">
      <c r="A18" s="1012"/>
      <c r="B18" s="1040" t="s">
        <v>645</v>
      </c>
      <c r="C18" s="1039" t="s">
        <v>646</v>
      </c>
      <c r="D18" s="175"/>
      <c r="E18" s="177"/>
      <c r="F18" s="177"/>
      <c r="G18" s="168">
        <f>SUM(E18:F18)</f>
        <v>0</v>
      </c>
      <c r="H18" s="177"/>
      <c r="I18" s="177"/>
      <c r="J18" s="178"/>
      <c r="K18" s="11"/>
    </row>
    <row r="19" spans="1:11">
      <c r="A19" s="1012"/>
      <c r="B19" s="1040" t="s">
        <v>647</v>
      </c>
      <c r="C19" s="1039" t="s">
        <v>648</v>
      </c>
      <c r="D19" s="175"/>
      <c r="E19" s="187"/>
      <c r="F19" s="187"/>
      <c r="G19" s="187"/>
      <c r="H19" s="187"/>
      <c r="I19" s="187"/>
      <c r="J19" s="278"/>
      <c r="K19" s="11"/>
    </row>
    <row r="20" spans="1:11">
      <c r="A20" s="1037"/>
      <c r="B20" s="1041"/>
      <c r="C20" s="1042" t="s">
        <v>649</v>
      </c>
      <c r="D20" s="175"/>
      <c r="E20" s="176"/>
      <c r="F20" s="176"/>
      <c r="G20" s="168">
        <f t="shared" ref="G20:G25" si="0">SUM(E20:F20)</f>
        <v>0</v>
      </c>
      <c r="H20" s="176"/>
      <c r="I20" s="176"/>
      <c r="J20" s="263"/>
      <c r="K20" s="11"/>
    </row>
    <row r="21" spans="1:11">
      <c r="A21" s="1037"/>
      <c r="B21" s="1041"/>
      <c r="C21" s="1042" t="s">
        <v>650</v>
      </c>
      <c r="D21" s="175"/>
      <c r="E21" s="177"/>
      <c r="F21" s="177"/>
      <c r="G21" s="168">
        <f t="shared" si="0"/>
        <v>0</v>
      </c>
      <c r="H21" s="176"/>
      <c r="I21" s="176"/>
      <c r="J21" s="263"/>
      <c r="K21" s="11"/>
    </row>
    <row r="22" spans="1:11">
      <c r="A22" s="1037"/>
      <c r="B22" s="1039" t="s">
        <v>651</v>
      </c>
      <c r="C22" s="1039" t="s">
        <v>652</v>
      </c>
      <c r="D22" s="175"/>
      <c r="E22" s="177"/>
      <c r="F22" s="555"/>
      <c r="G22" s="168">
        <f>SUM(E22:F22)</f>
        <v>0</v>
      </c>
      <c r="H22" s="176"/>
      <c r="I22" s="176"/>
      <c r="J22" s="263"/>
      <c r="K22" s="11"/>
    </row>
    <row r="23" spans="1:11">
      <c r="A23" s="1037"/>
      <c r="B23" s="169" t="s">
        <v>653</v>
      </c>
      <c r="C23" s="1039" t="s">
        <v>654</v>
      </c>
      <c r="D23" s="175"/>
      <c r="E23" s="177"/>
      <c r="F23" s="177"/>
      <c r="G23" s="168">
        <f>SUM(E23:F23)</f>
        <v>0</v>
      </c>
      <c r="H23" s="176"/>
      <c r="I23" s="176"/>
      <c r="J23" s="263"/>
      <c r="K23" s="11"/>
    </row>
    <row r="24" spans="1:11">
      <c r="A24" s="121"/>
      <c r="B24" s="712" t="s">
        <v>655</v>
      </c>
      <c r="C24" s="1041" t="s">
        <v>656</v>
      </c>
      <c r="D24" s="175"/>
      <c r="E24" s="177"/>
      <c r="F24" s="177"/>
      <c r="G24" s="168">
        <f t="shared" si="0"/>
        <v>0</v>
      </c>
      <c r="H24" s="498"/>
      <c r="I24" s="498"/>
      <c r="J24" s="363"/>
      <c r="K24" s="11"/>
    </row>
    <row r="25" spans="1:11">
      <c r="A25" s="121"/>
      <c r="B25" s="705" t="s">
        <v>657</v>
      </c>
      <c r="C25" s="56" t="s">
        <v>272</v>
      </c>
      <c r="D25" s="499"/>
      <c r="E25" s="500"/>
      <c r="F25" s="500"/>
      <c r="G25" s="501">
        <f t="shared" si="0"/>
        <v>0</v>
      </c>
      <c r="H25" s="498"/>
      <c r="I25" s="498"/>
      <c r="J25" s="363"/>
      <c r="K25" s="11"/>
    </row>
    <row r="26" spans="1:11">
      <c r="A26" s="121"/>
      <c r="B26" s="1043"/>
      <c r="C26" s="1044" t="s">
        <v>658</v>
      </c>
      <c r="D26" s="4438"/>
      <c r="E26" s="788">
        <f t="shared" ref="E26:J26" si="1">SUM(E20:E25)+E18</f>
        <v>0</v>
      </c>
      <c r="F26" s="788">
        <f t="shared" si="1"/>
        <v>0</v>
      </c>
      <c r="G26" s="788">
        <f t="shared" si="1"/>
        <v>0</v>
      </c>
      <c r="H26" s="788">
        <f t="shared" si="1"/>
        <v>0</v>
      </c>
      <c r="I26" s="788">
        <f t="shared" si="1"/>
        <v>0</v>
      </c>
      <c r="J26" s="942">
        <f t="shared" si="1"/>
        <v>0</v>
      </c>
      <c r="K26" s="44"/>
    </row>
    <row r="27" spans="1:11">
      <c r="A27" s="121"/>
      <c r="B27" s="279" t="s">
        <v>659</v>
      </c>
      <c r="C27" s="280"/>
      <c r="D27" s="499"/>
      <c r="E27" s="498"/>
      <c r="F27" s="498"/>
      <c r="G27" s="501">
        <f>SUM(E27:F27)</f>
        <v>0</v>
      </c>
      <c r="H27" s="498"/>
      <c r="I27" s="498"/>
      <c r="J27" s="581"/>
      <c r="K27" s="11"/>
    </row>
    <row r="28" spans="1:11">
      <c r="A28" s="1046"/>
      <c r="B28" s="1047" t="s">
        <v>660</v>
      </c>
      <c r="C28" s="1044"/>
      <c r="D28" s="1045"/>
      <c r="E28" s="788">
        <f t="shared" ref="E28:J28" si="2">E26+E27</f>
        <v>0</v>
      </c>
      <c r="F28" s="788">
        <f t="shared" si="2"/>
        <v>0</v>
      </c>
      <c r="G28" s="788">
        <f t="shared" si="2"/>
        <v>0</v>
      </c>
      <c r="H28" s="788">
        <f t="shared" si="2"/>
        <v>0</v>
      </c>
      <c r="I28" s="788">
        <f t="shared" si="2"/>
        <v>0</v>
      </c>
      <c r="J28" s="942">
        <f t="shared" si="2"/>
        <v>0</v>
      </c>
      <c r="K28" s="11"/>
    </row>
    <row r="29" spans="1:11">
      <c r="A29" s="119"/>
      <c r="B29" s="120"/>
      <c r="C29" s="158"/>
      <c r="D29" s="174"/>
      <c r="E29" s="1048"/>
      <c r="F29" s="1048"/>
      <c r="G29" s="997"/>
      <c r="H29" s="997"/>
      <c r="I29" s="997"/>
      <c r="J29" s="1049"/>
      <c r="K29" s="11"/>
    </row>
    <row r="30" spans="1:11">
      <c r="A30" s="1037"/>
      <c r="B30" s="139" t="s">
        <v>661</v>
      </c>
      <c r="C30" s="1050"/>
      <c r="D30" s="1051"/>
      <c r="E30" s="1052"/>
      <c r="F30" s="1052"/>
      <c r="G30" s="1053">
        <f>SUM(E30:F30)</f>
        <v>0</v>
      </c>
      <c r="H30" s="176"/>
      <c r="I30" s="176"/>
      <c r="J30" s="1054"/>
      <c r="K30" s="11"/>
    </row>
    <row r="31" spans="1:11">
      <c r="A31" s="1037"/>
      <c r="B31" s="1055"/>
      <c r="C31" s="327"/>
      <c r="D31" s="4439"/>
      <c r="E31" s="4440"/>
      <c r="F31" s="4440"/>
      <c r="G31" s="1056"/>
      <c r="H31" s="187"/>
      <c r="I31" s="187"/>
      <c r="J31" s="4441"/>
      <c r="K31" s="44"/>
    </row>
    <row r="32" spans="1:11">
      <c r="A32" s="1037"/>
      <c r="B32" s="1041" t="s">
        <v>662</v>
      </c>
      <c r="C32" s="1041" t="s">
        <v>663</v>
      </c>
      <c r="D32" s="4442"/>
      <c r="E32" s="187"/>
      <c r="F32" s="187"/>
      <c r="G32" s="187"/>
      <c r="H32" s="187"/>
      <c r="I32" s="187"/>
      <c r="J32" s="278"/>
      <c r="K32" s="44"/>
    </row>
    <row r="33" spans="1:11">
      <c r="A33" s="1037"/>
      <c r="B33" s="180"/>
      <c r="C33" s="1042" t="s">
        <v>664</v>
      </c>
      <c r="D33" s="175"/>
      <c r="E33" s="176"/>
      <c r="F33" s="177"/>
      <c r="G33" s="277">
        <f>SUM(E33:F33)</f>
        <v>0</v>
      </c>
      <c r="H33" s="176"/>
      <c r="I33" s="176"/>
      <c r="J33" s="263"/>
      <c r="K33" s="11"/>
    </row>
    <row r="34" spans="1:11">
      <c r="A34" s="1058"/>
      <c r="B34" s="180"/>
      <c r="C34" s="1040" t="s">
        <v>665</v>
      </c>
      <c r="D34" s="175"/>
      <c r="E34" s="176"/>
      <c r="F34" s="176"/>
      <c r="G34" s="168">
        <f>SUM(E34:F34)</f>
        <v>0</v>
      </c>
      <c r="H34" s="176"/>
      <c r="I34" s="176"/>
      <c r="J34" s="263"/>
      <c r="K34" s="11"/>
    </row>
    <row r="35" spans="1:11">
      <c r="A35" s="122"/>
      <c r="B35" s="1043"/>
      <c r="C35" s="1044" t="s">
        <v>658</v>
      </c>
      <c r="D35" s="1059"/>
      <c r="E35" s="788">
        <f t="shared" ref="E35:J35" si="3">SUM(E32:E34)</f>
        <v>0</v>
      </c>
      <c r="F35" s="788">
        <f t="shared" si="3"/>
        <v>0</v>
      </c>
      <c r="G35" s="788">
        <f t="shared" si="3"/>
        <v>0</v>
      </c>
      <c r="H35" s="788">
        <f t="shared" si="3"/>
        <v>0</v>
      </c>
      <c r="I35" s="788">
        <f t="shared" si="3"/>
        <v>0</v>
      </c>
      <c r="J35" s="942">
        <f t="shared" si="3"/>
        <v>0</v>
      </c>
      <c r="K35" s="11"/>
    </row>
    <row r="36" spans="1:11">
      <c r="A36" s="122"/>
      <c r="B36" s="948" t="s">
        <v>666</v>
      </c>
      <c r="C36" s="1057"/>
      <c r="D36" s="1059"/>
      <c r="E36" s="1060"/>
      <c r="F36" s="1060"/>
      <c r="G36" s="1061">
        <f>SUM(E36:F36)</f>
        <v>0</v>
      </c>
      <c r="H36" s="1060"/>
      <c r="I36" s="1060"/>
      <c r="J36" s="582"/>
      <c r="K36" s="11"/>
    </row>
    <row r="37" spans="1:11">
      <c r="A37" s="122"/>
      <c r="B37" s="1047" t="s">
        <v>667</v>
      </c>
      <c r="C37" s="1057"/>
      <c r="D37" s="4443"/>
      <c r="E37" s="788">
        <f t="shared" ref="E37:J37" si="4">E35+E36</f>
        <v>0</v>
      </c>
      <c r="F37" s="788">
        <f t="shared" si="4"/>
        <v>0</v>
      </c>
      <c r="G37" s="788">
        <f t="shared" si="4"/>
        <v>0</v>
      </c>
      <c r="H37" s="788">
        <f t="shared" si="4"/>
        <v>0</v>
      </c>
      <c r="I37" s="788">
        <f t="shared" si="4"/>
        <v>0</v>
      </c>
      <c r="J37" s="942">
        <f t="shared" si="4"/>
        <v>0</v>
      </c>
      <c r="K37" s="44"/>
    </row>
    <row r="38" spans="1:11" s="50" customFormat="1">
      <c r="A38" s="122"/>
      <c r="B38" s="578" t="s">
        <v>668</v>
      </c>
      <c r="C38" s="390"/>
      <c r="D38" s="4444"/>
      <c r="E38" s="502"/>
      <c r="F38" s="502"/>
      <c r="G38" s="502"/>
      <c r="H38" s="502"/>
      <c r="I38" s="502"/>
      <c r="J38" s="4445"/>
      <c r="K38" s="44"/>
    </row>
    <row r="39" spans="1:11">
      <c r="A39" s="122"/>
      <c r="B39" s="1062" t="s">
        <v>669</v>
      </c>
      <c r="C39" s="1040"/>
      <c r="D39" s="175"/>
      <c r="E39" s="64"/>
      <c r="F39" s="64"/>
      <c r="G39" s="168">
        <f>SUM(E39:F39)</f>
        <v>0</v>
      </c>
      <c r="H39" s="64"/>
      <c r="I39" s="64"/>
      <c r="J39" s="1063"/>
      <c r="K39" s="11"/>
    </row>
    <row r="40" spans="1:11">
      <c r="A40" s="122"/>
      <c r="B40" s="1064" t="s">
        <v>670</v>
      </c>
      <c r="C40" s="1065"/>
      <c r="D40" s="1051"/>
      <c r="E40" s="970"/>
      <c r="F40" s="970"/>
      <c r="G40" s="168">
        <f>SUM(E40:F40)</f>
        <v>0</v>
      </c>
      <c r="H40" s="970"/>
      <c r="I40" s="970"/>
      <c r="J40" s="1066"/>
      <c r="K40" s="11"/>
    </row>
    <row r="41" spans="1:11">
      <c r="A41" s="122"/>
      <c r="B41" s="941" t="s">
        <v>671</v>
      </c>
      <c r="C41" s="1067"/>
      <c r="D41" s="4438"/>
      <c r="E41" s="788">
        <f t="shared" ref="E41:J41" si="5">SUM(E39:E40)</f>
        <v>0</v>
      </c>
      <c r="F41" s="788">
        <f t="shared" si="5"/>
        <v>0</v>
      </c>
      <c r="G41" s="788">
        <f t="shared" si="5"/>
        <v>0</v>
      </c>
      <c r="H41" s="788">
        <f t="shared" si="5"/>
        <v>0</v>
      </c>
      <c r="I41" s="788">
        <f t="shared" si="5"/>
        <v>0</v>
      </c>
      <c r="J41" s="942">
        <f t="shared" si="5"/>
        <v>0</v>
      </c>
      <c r="K41" s="44"/>
    </row>
    <row r="42" spans="1:11" s="4" customFormat="1">
      <c r="A42" s="122"/>
      <c r="B42" s="1384"/>
      <c r="C42" s="1385"/>
      <c r="D42" s="4446"/>
      <c r="E42" s="4447"/>
      <c r="F42" s="4447"/>
      <c r="G42" s="4447"/>
      <c r="H42" s="4447"/>
      <c r="I42" s="4447"/>
      <c r="J42" s="4448"/>
      <c r="K42" s="44"/>
    </row>
    <row r="43" spans="1:11" ht="16" thickBot="1">
      <c r="A43" s="1046"/>
      <c r="B43" s="1068" t="s">
        <v>672</v>
      </c>
      <c r="C43" s="1069"/>
      <c r="D43" s="1032"/>
      <c r="E43" s="1382">
        <f t="shared" ref="E43:J43" si="6">E28+E30+E37+E41</f>
        <v>0</v>
      </c>
      <c r="F43" s="1382">
        <f t="shared" si="6"/>
        <v>0</v>
      </c>
      <c r="G43" s="1382">
        <f t="shared" si="6"/>
        <v>0</v>
      </c>
      <c r="H43" s="1382">
        <f t="shared" si="6"/>
        <v>0</v>
      </c>
      <c r="I43" s="1382">
        <f t="shared" si="6"/>
        <v>0</v>
      </c>
      <c r="J43" s="1383">
        <f t="shared" si="6"/>
        <v>0</v>
      </c>
      <c r="K43" s="11"/>
    </row>
    <row r="44" spans="1:11">
      <c r="A44" s="121"/>
      <c r="B44" s="601"/>
      <c r="C44" s="602"/>
      <c r="D44" s="174"/>
      <c r="E44" s="165"/>
      <c r="F44" s="165"/>
      <c r="G44" s="164"/>
      <c r="H44" s="164"/>
      <c r="I44" s="164"/>
      <c r="J44" s="603"/>
      <c r="K44" s="11"/>
    </row>
    <row r="45" spans="1:11">
      <c r="A45" s="121">
        <v>3</v>
      </c>
      <c r="B45" s="1070" t="s">
        <v>673</v>
      </c>
      <c r="C45" s="169"/>
      <c r="D45" s="175"/>
      <c r="E45" s="177"/>
      <c r="F45" s="177"/>
      <c r="G45" s="1071">
        <f>SUM(E45:F45)</f>
        <v>0</v>
      </c>
      <c r="H45" s="177"/>
      <c r="I45" s="177"/>
      <c r="J45" s="178"/>
      <c r="K45" s="11"/>
    </row>
    <row r="46" spans="1:11">
      <c r="A46" s="121">
        <v>4</v>
      </c>
      <c r="B46" s="1070" t="s">
        <v>674</v>
      </c>
      <c r="C46" s="170"/>
      <c r="D46" s="175"/>
      <c r="E46" s="177"/>
      <c r="F46" s="177"/>
      <c r="G46" s="1071">
        <f>SUM(E46:F46)</f>
        <v>0</v>
      </c>
      <c r="H46" s="177"/>
      <c r="I46" s="177"/>
      <c r="J46" s="178"/>
      <c r="K46" s="11"/>
    </row>
    <row r="47" spans="1:11">
      <c r="A47" s="121">
        <v>5</v>
      </c>
      <c r="B47" s="1070" t="s">
        <v>1798</v>
      </c>
      <c r="C47" s="170"/>
      <c r="D47" s="175"/>
      <c r="E47" s="177"/>
      <c r="F47" s="177"/>
      <c r="G47" s="1071">
        <f>SUM(E47:F47)</f>
        <v>0</v>
      </c>
      <c r="H47" s="177"/>
      <c r="I47" s="177"/>
      <c r="J47" s="178"/>
      <c r="K47" s="11"/>
    </row>
    <row r="48" spans="1:11" s="2213" customFormat="1" ht="16" thickBot="1">
      <c r="A48" s="2207"/>
      <c r="B48" s="2208" t="s">
        <v>1391</v>
      </c>
      <c r="C48" s="2209"/>
      <c r="D48" s="2210"/>
      <c r="E48" s="2211">
        <f t="shared" ref="E48:J48" si="7">SUM(E45:E47)+E15+E43</f>
        <v>0</v>
      </c>
      <c r="F48" s="2211">
        <f t="shared" si="7"/>
        <v>0</v>
      </c>
      <c r="G48" s="2211">
        <f t="shared" si="7"/>
        <v>0</v>
      </c>
      <c r="H48" s="2211">
        <f t="shared" si="7"/>
        <v>0</v>
      </c>
      <c r="I48" s="2211">
        <f t="shared" si="7"/>
        <v>0</v>
      </c>
      <c r="J48" s="2212">
        <f t="shared" si="7"/>
        <v>0</v>
      </c>
      <c r="K48" s="33"/>
    </row>
    <row r="49" spans="1:11">
      <c r="A49" s="171"/>
      <c r="B49" s="1072"/>
      <c r="C49" s="1072"/>
      <c r="D49" s="1059"/>
      <c r="E49" s="1073"/>
      <c r="F49" s="1074"/>
      <c r="G49" s="1074"/>
      <c r="H49" s="1074"/>
      <c r="I49" s="1074"/>
      <c r="J49" s="1075"/>
      <c r="K49" s="11"/>
    </row>
    <row r="50" spans="1:11">
      <c r="A50" s="1076"/>
      <c r="B50" s="1077" t="s">
        <v>675</v>
      </c>
      <c r="C50" s="1078"/>
      <c r="D50" s="1079"/>
      <c r="E50" s="1080"/>
      <c r="F50" s="1080"/>
      <c r="G50" s="977">
        <f>+'21.012'!T49-'21.012'!E49</f>
        <v>0</v>
      </c>
      <c r="H50" s="1080"/>
      <c r="I50" s="1080"/>
      <c r="J50" s="583"/>
      <c r="K50" s="11"/>
    </row>
    <row r="51" spans="1:11">
      <c r="A51" s="161"/>
      <c r="B51" s="172"/>
      <c r="C51" s="162"/>
      <c r="D51" s="499"/>
      <c r="E51" s="977"/>
      <c r="F51" s="977"/>
      <c r="G51" s="977"/>
      <c r="H51" s="977"/>
      <c r="I51" s="977"/>
      <c r="J51" s="983"/>
      <c r="K51" s="11"/>
    </row>
    <row r="52" spans="1:11" ht="16" thickBot="1">
      <c r="A52" s="1081"/>
      <c r="B52" s="1082" t="s">
        <v>2281</v>
      </c>
      <c r="C52" s="1083"/>
      <c r="D52" s="1084"/>
      <c r="E52" s="1085">
        <f>+E48</f>
        <v>0</v>
      </c>
      <c r="F52" s="1085">
        <f>+F48</f>
        <v>0</v>
      </c>
      <c r="G52" s="1085">
        <f>+G48+G50</f>
        <v>0</v>
      </c>
      <c r="H52" s="1085">
        <f>+H48</f>
        <v>0</v>
      </c>
      <c r="I52" s="1085">
        <f>+I48</f>
        <v>0</v>
      </c>
      <c r="J52" s="1086">
        <f>+J48</f>
        <v>0</v>
      </c>
      <c r="K52" s="11"/>
    </row>
    <row r="53" spans="1:11" ht="16" thickTop="1">
      <c r="A53" s="159"/>
      <c r="B53" s="159"/>
      <c r="C53" s="159"/>
      <c r="D53" s="159"/>
      <c r="E53" s="159"/>
      <c r="F53" s="159"/>
      <c r="G53" s="159"/>
      <c r="H53" s="159"/>
      <c r="I53" s="159"/>
      <c r="J53" s="173" t="str">
        <f>+ToC!E123</f>
        <v xml:space="preserve">Long-Term Annual Return </v>
      </c>
      <c r="K53" s="11"/>
    </row>
    <row r="54" spans="1:11" ht="14.65" customHeight="1">
      <c r="A54" s="159"/>
      <c r="B54" s="159"/>
      <c r="C54" s="159"/>
      <c r="D54" s="159"/>
      <c r="E54" s="159"/>
      <c r="F54" s="159"/>
      <c r="G54" s="159"/>
      <c r="H54" s="159"/>
      <c r="I54" s="159"/>
      <c r="J54" s="173" t="s">
        <v>676</v>
      </c>
      <c r="K54" s="11"/>
    </row>
    <row r="55" spans="1:11" hidden="1">
      <c r="A55" s="4"/>
      <c r="B55" s="4"/>
      <c r="C55" s="4"/>
      <c r="D55" s="4"/>
      <c r="E55" s="4"/>
      <c r="F55" s="4"/>
      <c r="G55" s="4"/>
      <c r="H55" s="4"/>
      <c r="I55" s="4"/>
      <c r="J55" s="4"/>
      <c r="K55" s="4"/>
    </row>
    <row r="56" spans="1:11" hidden="1"/>
  </sheetData>
  <sheetProtection algorithmName="SHA-512" hashValue="wDHtxZb5HfnjV9CYqU/Ww0wvaemWrxg+4Y/Tkzr5XrnnfTRjtUq5k5Zm91gaC14ELhBbRlFfFNSJIYSa1xGK9g==" saltValue="oBmoUeP2LdFCVTeU8eK5/w==" spinCount="100000" sheet="1" objects="1" scenarios="1"/>
  <mergeCells count="3">
    <mergeCell ref="A9:J9"/>
    <mergeCell ref="A10:J10"/>
    <mergeCell ref="A1:J1"/>
  </mergeCells>
  <hyperlinks>
    <hyperlink ref="A1:J1" location="ToC!A1" display="21.010"/>
  </hyperlinks>
  <pageMargins left="0.5" right="0" top="0.5" bottom="0.5" header="0.3" footer="0.3"/>
  <pageSetup paperSize="5" scale="63" fitToHeight="0" orientation="landscape" r:id="rId1"/>
  <ignoredErrors>
    <ignoredError sqref="A1:XFD1 A28:XFD31 A43:XFD49 A35:F36 K35:XFD42 A42:F42 A37:D41 A53:XFD1048576 A52 F52 A3:XFD6 A2:H2 K2:XFD2 A32:D32 K32:XFD32 A8:XFD20 A7:I7 K7:XFD7 A51:XFD51 A50:F50 H50:XFD50 A34:XFD34 H52:XFD52 A33:D33 F33:XFD33 A27:D27 F27:XFD27 A23:XFD25 A22:E22 G22:XFD22 A21:D21 G21:XFD21 C52:D52" numberStoredAsText="1"/>
    <ignoredError sqref="A26:F26 E37:F41 H26:XFD26" numberStoredAsText="1" unlockedFormula="1"/>
    <ignoredError sqref="G35:J36 G42:J42" numberStoredAsText="1" formula="1"/>
    <ignoredError sqref="G37:I41 J37:J41 G26" numberStoredAsText="1" formula="1" unlockedFormula="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X52"/>
  <sheetViews>
    <sheetView topLeftCell="H1" zoomScale="60" zoomScaleNormal="60" workbookViewId="0">
      <selection activeCell="U49" sqref="U49"/>
    </sheetView>
  </sheetViews>
  <sheetFormatPr defaultColWidth="0" defaultRowHeight="15.5" zeroHeight="1"/>
  <cols>
    <col min="1" max="1" width="4.4609375" customWidth="1"/>
    <col min="2" max="2" width="9.23046875" customWidth="1"/>
    <col min="3" max="3" width="45.69140625" customWidth="1"/>
    <col min="4" max="4" width="11" style="4" customWidth="1"/>
    <col min="5" max="5" width="15.3046875" customWidth="1"/>
    <col min="6" max="6" width="15.765625" customWidth="1"/>
    <col min="7" max="7" width="14.4609375" customWidth="1"/>
    <col min="8" max="8" width="15" customWidth="1"/>
    <col min="9" max="9" width="15.84375" customWidth="1"/>
    <col min="10" max="10" width="15.765625" customWidth="1"/>
    <col min="11" max="11" width="15.3046875" customWidth="1"/>
    <col min="12" max="12" width="15.765625" customWidth="1"/>
    <col min="13" max="13" width="14.765625" customWidth="1"/>
    <col min="14" max="14" width="16.23046875" customWidth="1"/>
    <col min="15" max="15" width="16.765625" customWidth="1"/>
    <col min="16" max="16" width="15.07421875" customWidth="1"/>
    <col min="17" max="17" width="15.23046875" customWidth="1"/>
    <col min="18" max="18" width="14.23046875" customWidth="1"/>
    <col min="19" max="19" width="15" customWidth="1"/>
    <col min="20" max="20" width="15.84375" customWidth="1"/>
    <col min="21" max="21" width="13.765625" customWidth="1"/>
    <col min="22" max="22" width="9.23046875" customWidth="1"/>
    <col min="23" max="24" width="0" hidden="1" customWidth="1"/>
    <col min="25" max="16384" width="9.23046875" hidden="1"/>
  </cols>
  <sheetData>
    <row r="1" spans="1:24" s="3124" customFormat="1" ht="14">
      <c r="A1" s="5309" t="s">
        <v>66</v>
      </c>
      <c r="B1" s="5309"/>
      <c r="C1" s="5309"/>
      <c r="D1" s="5309"/>
      <c r="E1" s="5309"/>
      <c r="F1" s="5309"/>
      <c r="G1" s="5309"/>
      <c r="H1" s="5309"/>
      <c r="I1" s="5309"/>
      <c r="J1" s="5309"/>
      <c r="K1" s="5309"/>
      <c r="L1" s="5309"/>
      <c r="M1" s="5309"/>
      <c r="N1" s="5309"/>
      <c r="O1" s="5309"/>
      <c r="P1" s="5309"/>
      <c r="Q1" s="5309"/>
      <c r="R1" s="5309"/>
      <c r="S1" s="5309"/>
      <c r="T1" s="5309"/>
      <c r="U1" s="5309"/>
      <c r="V1" s="5309"/>
    </row>
    <row r="2" spans="1:24" s="39" customFormat="1" ht="14">
      <c r="A2" s="206"/>
      <c r="B2" s="206"/>
      <c r="C2" s="231"/>
      <c r="D2" s="231"/>
      <c r="E2" s="206"/>
      <c r="F2" s="206"/>
      <c r="G2" s="53"/>
      <c r="H2" s="53"/>
      <c r="I2" s="53"/>
      <c r="J2" s="53"/>
      <c r="K2" s="53"/>
      <c r="L2" s="53"/>
      <c r="M2" s="53"/>
      <c r="N2" s="53"/>
      <c r="O2" s="53"/>
      <c r="P2" s="53"/>
      <c r="Q2" s="53"/>
      <c r="R2" s="53"/>
      <c r="S2" s="53"/>
      <c r="T2" s="53"/>
      <c r="U2" s="53"/>
      <c r="V2" s="3150"/>
      <c r="W2" s="1648"/>
      <c r="X2" s="1648"/>
    </row>
    <row r="3" spans="1:24" s="39" customFormat="1" ht="14">
      <c r="A3" s="325" t="str">
        <f>Cover!A14</f>
        <v>Select Name of Insurer/ Financial Holding Company</v>
      </c>
      <c r="B3" s="304"/>
      <c r="C3" s="304"/>
      <c r="D3" s="304"/>
      <c r="E3" s="252"/>
      <c r="F3" s="252"/>
      <c r="G3" s="53"/>
      <c r="H3" s="53"/>
      <c r="I3" s="53"/>
      <c r="J3" s="53"/>
      <c r="K3" s="53"/>
      <c r="L3" s="53"/>
      <c r="M3" s="53"/>
      <c r="N3" s="53"/>
      <c r="O3" s="53"/>
      <c r="P3" s="53"/>
      <c r="Q3" s="53"/>
      <c r="R3" s="37" t="s">
        <v>2271</v>
      </c>
      <c r="S3" s="37"/>
      <c r="T3" s="37"/>
      <c r="U3" s="53"/>
      <c r="V3" s="3150"/>
      <c r="W3" s="1648"/>
      <c r="X3" s="1648"/>
    </row>
    <row r="4" spans="1:24" s="39" customFormat="1" ht="14">
      <c r="A4" s="3129" t="str">
        <f>ToC!A3</f>
        <v>Insurer/Financial Holding Company</v>
      </c>
      <c r="B4" s="56"/>
      <c r="C4" s="56"/>
      <c r="D4" s="56"/>
      <c r="E4" s="56"/>
      <c r="F4" s="53"/>
      <c r="G4" s="53"/>
      <c r="H4" s="53"/>
      <c r="I4" s="53"/>
      <c r="J4" s="53"/>
      <c r="K4" s="53"/>
      <c r="L4" s="53"/>
      <c r="M4" s="53"/>
      <c r="N4" s="53"/>
      <c r="O4" s="53"/>
      <c r="P4" s="53"/>
      <c r="Q4" s="53"/>
      <c r="R4" s="53"/>
      <c r="S4" s="53"/>
      <c r="T4" s="53"/>
      <c r="U4" s="53"/>
      <c r="V4" s="3150"/>
      <c r="W4" s="1648"/>
      <c r="X4" s="1648"/>
    </row>
    <row r="5" spans="1:24" s="39" customFormat="1" ht="14">
      <c r="A5" s="3129"/>
      <c r="B5" s="56"/>
      <c r="C5" s="56"/>
      <c r="D5" s="56"/>
      <c r="E5" s="56"/>
      <c r="F5" s="53"/>
      <c r="G5" s="53"/>
      <c r="H5" s="53"/>
      <c r="I5" s="53"/>
      <c r="J5" s="53"/>
      <c r="K5" s="53"/>
      <c r="L5" s="53"/>
      <c r="M5" s="53"/>
      <c r="N5" s="53"/>
      <c r="O5" s="53"/>
      <c r="P5" s="53"/>
      <c r="Q5" s="37"/>
      <c r="R5" s="53"/>
      <c r="S5" s="53"/>
      <c r="T5" s="53"/>
      <c r="U5" s="53"/>
      <c r="V5" s="3150"/>
      <c r="W5" s="1648"/>
      <c r="X5" s="1648"/>
    </row>
    <row r="6" spans="1:24" s="39" customFormat="1" ht="14">
      <c r="A6" s="51" t="str">
        <f>ToC!A5</f>
        <v>Long-Term Insurers Annual Return</v>
      </c>
      <c r="B6" s="3127"/>
      <c r="C6" s="3127"/>
      <c r="D6" s="3127"/>
      <c r="E6" s="3127"/>
      <c r="F6" s="53"/>
      <c r="G6" s="53"/>
      <c r="H6" s="53"/>
      <c r="I6" s="53"/>
      <c r="J6" s="53"/>
      <c r="K6" s="53"/>
      <c r="L6" s="53"/>
      <c r="M6" s="53"/>
      <c r="N6" s="53"/>
      <c r="O6" s="53"/>
      <c r="P6" s="53"/>
      <c r="Q6" s="53"/>
      <c r="R6" s="53"/>
      <c r="S6" s="53"/>
      <c r="T6" s="53"/>
      <c r="U6" s="53"/>
      <c r="V6" s="3150"/>
      <c r="W6" s="1648"/>
      <c r="X6" s="1648"/>
    </row>
    <row r="7" spans="1:24" s="39" customFormat="1" ht="14">
      <c r="A7" s="3123" t="str">
        <f>ToC!A6</f>
        <v>For Year Ended:</v>
      </c>
      <c r="B7" s="56"/>
      <c r="C7" s="56"/>
      <c r="D7" s="56"/>
      <c r="E7" s="56"/>
      <c r="F7" s="53"/>
      <c r="G7" s="53"/>
      <c r="H7" s="53"/>
      <c r="I7" s="53"/>
      <c r="J7" s="53"/>
      <c r="K7" s="53"/>
      <c r="L7" s="53"/>
      <c r="M7" s="53"/>
      <c r="N7" s="53"/>
      <c r="O7" s="53"/>
      <c r="P7" s="53"/>
      <c r="Q7" s="53"/>
      <c r="R7" s="53"/>
      <c r="S7" s="53"/>
      <c r="T7" s="53"/>
      <c r="U7" s="1021" t="str">
        <f>IF(+Cover!$A$23="","",+Cover!$A$23)</f>
        <v/>
      </c>
      <c r="V7" s="3150"/>
      <c r="W7" s="1648"/>
      <c r="X7" s="1648"/>
    </row>
    <row r="8" spans="1:24" s="39" customFormat="1" ht="14">
      <c r="A8" s="3128"/>
      <c r="B8" s="3128"/>
      <c r="C8" s="3128"/>
      <c r="D8" s="3128"/>
      <c r="E8" s="3128"/>
      <c r="F8" s="3128"/>
      <c r="G8" s="3125"/>
      <c r="H8" s="3125"/>
      <c r="I8" s="3125"/>
      <c r="J8" s="3125"/>
      <c r="K8" s="3125"/>
      <c r="L8" s="3125"/>
      <c r="M8" s="3125"/>
      <c r="N8" s="3125"/>
      <c r="O8" s="3125"/>
      <c r="P8" s="3125"/>
      <c r="Q8" s="3125"/>
      <c r="R8" s="3125"/>
      <c r="S8" s="3125"/>
      <c r="T8" s="3125"/>
      <c r="U8" s="3126"/>
      <c r="V8" s="3150"/>
      <c r="W8" s="1648"/>
      <c r="X8" s="1648"/>
    </row>
    <row r="9" spans="1:24" s="39" customFormat="1" ht="15.5" customHeight="1">
      <c r="A9" s="5521" t="s">
        <v>512</v>
      </c>
      <c r="B9" s="5521"/>
      <c r="C9" s="5521"/>
      <c r="D9" s="5521"/>
      <c r="E9" s="5521"/>
      <c r="F9" s="5521"/>
      <c r="G9" s="5521"/>
      <c r="H9" s="5521"/>
      <c r="I9" s="5521"/>
      <c r="J9" s="5521"/>
      <c r="K9" s="5521"/>
      <c r="L9" s="5521"/>
      <c r="M9" s="5521"/>
      <c r="N9" s="5521"/>
      <c r="O9" s="5521"/>
      <c r="P9" s="5521"/>
      <c r="Q9" s="5521"/>
      <c r="R9" s="5521"/>
      <c r="S9" s="5521"/>
      <c r="T9" s="5521"/>
      <c r="U9" s="5521"/>
      <c r="V9" s="3150"/>
      <c r="W9" s="1648"/>
      <c r="X9" s="1648"/>
    </row>
    <row r="10" spans="1:24" s="39" customFormat="1" ht="14">
      <c r="A10" s="5698" t="s">
        <v>2272</v>
      </c>
      <c r="B10" s="5698"/>
      <c r="C10" s="5698"/>
      <c r="D10" s="5698"/>
      <c r="E10" s="5698"/>
      <c r="F10" s="5698"/>
      <c r="G10" s="5698"/>
      <c r="H10" s="5698"/>
      <c r="I10" s="5698"/>
      <c r="J10" s="5698"/>
      <c r="K10" s="5698"/>
      <c r="L10" s="5698"/>
      <c r="M10" s="5698"/>
      <c r="N10" s="5698"/>
      <c r="O10" s="5698"/>
      <c r="P10" s="5698"/>
      <c r="Q10" s="5698"/>
      <c r="R10" s="5698"/>
      <c r="S10" s="5698"/>
      <c r="T10" s="5698"/>
      <c r="U10" s="5698"/>
      <c r="V10" s="3150"/>
      <c r="W10" s="1648"/>
      <c r="X10" s="1648"/>
    </row>
    <row r="11" spans="1:24" s="39" customFormat="1" ht="14.5" thickBot="1">
      <c r="A11" s="1649"/>
      <c r="B11" s="1649"/>
      <c r="C11" s="3151"/>
      <c r="D11" s="3151"/>
      <c r="E11" s="1649"/>
      <c r="F11" s="56"/>
      <c r="G11" s="56"/>
      <c r="H11" s="56"/>
      <c r="I11" s="56"/>
      <c r="J11" s="56"/>
      <c r="K11" s="56"/>
      <c r="L11" s="56"/>
      <c r="M11" s="56"/>
      <c r="N11" s="56"/>
      <c r="O11" s="56"/>
      <c r="P11" s="56"/>
      <c r="Q11" s="56"/>
      <c r="R11" s="56"/>
      <c r="S11" s="56"/>
      <c r="T11" s="53" t="s">
        <v>677</v>
      </c>
      <c r="U11" s="53" t="s">
        <v>677</v>
      </c>
      <c r="V11" s="3150"/>
      <c r="W11" s="1648"/>
      <c r="X11" s="1648"/>
    </row>
    <row r="12" spans="1:24" s="39" customFormat="1" ht="28.5" thickTop="1">
      <c r="A12" s="3152"/>
      <c r="B12" s="3153"/>
      <c r="C12" s="3153"/>
      <c r="D12" s="3285"/>
      <c r="E12" s="3154" t="s">
        <v>678</v>
      </c>
      <c r="F12" s="3155" t="s">
        <v>679</v>
      </c>
      <c r="G12" s="3155" t="s">
        <v>679</v>
      </c>
      <c r="H12" s="3155" t="s">
        <v>679</v>
      </c>
      <c r="I12" s="3155" t="s">
        <v>679</v>
      </c>
      <c r="J12" s="3155" t="s">
        <v>679</v>
      </c>
      <c r="K12" s="3155" t="s">
        <v>679</v>
      </c>
      <c r="L12" s="3155" t="s">
        <v>679</v>
      </c>
      <c r="M12" s="3155" t="s">
        <v>679</v>
      </c>
      <c r="N12" s="3155" t="s">
        <v>679</v>
      </c>
      <c r="O12" s="3155" t="s">
        <v>679</v>
      </c>
      <c r="P12" s="3155" t="s">
        <v>679</v>
      </c>
      <c r="Q12" s="3155" t="s">
        <v>679</v>
      </c>
      <c r="R12" s="3155" t="s">
        <v>679</v>
      </c>
      <c r="S12" s="3155" t="s">
        <v>679</v>
      </c>
      <c r="T12" s="3156" t="s">
        <v>359</v>
      </c>
      <c r="U12" s="3157" t="s">
        <v>359</v>
      </c>
      <c r="V12" s="3150"/>
      <c r="W12" s="1648"/>
      <c r="X12" s="1648"/>
    </row>
    <row r="13" spans="1:24" s="39" customFormat="1" ht="14">
      <c r="A13" s="3158"/>
      <c r="B13" s="3159"/>
      <c r="C13" s="3159"/>
      <c r="D13" s="3163" t="s">
        <v>113</v>
      </c>
      <c r="E13" s="3160"/>
      <c r="F13" s="3161"/>
      <c r="G13" s="3161"/>
      <c r="H13" s="3161"/>
      <c r="I13" s="3161"/>
      <c r="J13" s="3161"/>
      <c r="K13" s="3161"/>
      <c r="L13" s="3161"/>
      <c r="M13" s="3161"/>
      <c r="N13" s="3161"/>
      <c r="O13" s="3161"/>
      <c r="P13" s="3161"/>
      <c r="Q13" s="3161"/>
      <c r="R13" s="3161"/>
      <c r="S13" s="3160"/>
      <c r="T13" s="987" t="str">
        <f>IF(U7="","",YEAR($U$7))</f>
        <v/>
      </c>
      <c r="U13" s="3162" t="str">
        <f>IF(T13="","",T13-1)</f>
        <v/>
      </c>
      <c r="V13" s="3150"/>
      <c r="W13" s="1648"/>
      <c r="X13" s="1648"/>
    </row>
    <row r="14" spans="1:24" s="39" customFormat="1" ht="14">
      <c r="A14" s="3163"/>
      <c r="B14" s="3159"/>
      <c r="C14" s="3159"/>
      <c r="D14" s="3163"/>
      <c r="E14" s="3160" t="s">
        <v>230</v>
      </c>
      <c r="F14" s="3160" t="s">
        <v>230</v>
      </c>
      <c r="G14" s="3160" t="s">
        <v>230</v>
      </c>
      <c r="H14" s="3160" t="s">
        <v>230</v>
      </c>
      <c r="I14" s="3160" t="s">
        <v>230</v>
      </c>
      <c r="J14" s="3160" t="s">
        <v>230</v>
      </c>
      <c r="K14" s="3160" t="s">
        <v>230</v>
      </c>
      <c r="L14" s="3160" t="s">
        <v>230</v>
      </c>
      <c r="M14" s="3160" t="s">
        <v>230</v>
      </c>
      <c r="N14" s="3160" t="s">
        <v>230</v>
      </c>
      <c r="O14" s="3160" t="s">
        <v>230</v>
      </c>
      <c r="P14" s="3160" t="s">
        <v>230</v>
      </c>
      <c r="Q14" s="3160" t="s">
        <v>230</v>
      </c>
      <c r="R14" s="3160" t="s">
        <v>230</v>
      </c>
      <c r="S14" s="3160" t="s">
        <v>230</v>
      </c>
      <c r="T14" s="3160" t="s">
        <v>230</v>
      </c>
      <c r="U14" s="3162" t="s">
        <v>230</v>
      </c>
      <c r="V14" s="3150"/>
      <c r="W14" s="1648"/>
      <c r="X14" s="1648"/>
    </row>
    <row r="15" spans="1:24" s="39" customFormat="1" ht="14.5" thickBot="1">
      <c r="A15" s="3164">
        <v>1</v>
      </c>
      <c r="B15" s="5694" t="s">
        <v>2273</v>
      </c>
      <c r="C15" s="5695"/>
      <c r="D15" s="3286"/>
      <c r="E15" s="3165">
        <f>+'21.010'!G15</f>
        <v>0</v>
      </c>
      <c r="F15" s="3166"/>
      <c r="G15" s="3166"/>
      <c r="H15" s="3166"/>
      <c r="I15" s="3166"/>
      <c r="J15" s="3166"/>
      <c r="K15" s="3166"/>
      <c r="L15" s="3166"/>
      <c r="M15" s="3166"/>
      <c r="N15" s="3166"/>
      <c r="O15" s="3166"/>
      <c r="P15" s="3166"/>
      <c r="Q15" s="3166"/>
      <c r="R15" s="3166"/>
      <c r="S15" s="3166"/>
      <c r="T15" s="3167">
        <f>SUM(E15:S15)</f>
        <v>0</v>
      </c>
      <c r="U15" s="3168"/>
      <c r="V15" s="3150"/>
      <c r="W15" s="1648"/>
      <c r="X15" s="383" t="s">
        <v>679</v>
      </c>
    </row>
    <row r="16" spans="1:24" s="39" customFormat="1" ht="14">
      <c r="A16" s="3169"/>
      <c r="B16" s="3170"/>
      <c r="C16" s="3171"/>
      <c r="D16" s="3221"/>
      <c r="E16" s="3172"/>
      <c r="F16" s="3173"/>
      <c r="G16" s="3174"/>
      <c r="H16" s="3173"/>
      <c r="I16" s="3173"/>
      <c r="J16" s="3173"/>
      <c r="K16" s="3173"/>
      <c r="L16" s="3173"/>
      <c r="M16" s="3173"/>
      <c r="N16" s="3173"/>
      <c r="O16" s="3173"/>
      <c r="P16" s="3173"/>
      <c r="Q16" s="3173"/>
      <c r="R16" s="3173"/>
      <c r="S16" s="3173"/>
      <c r="T16" s="3175"/>
      <c r="U16" s="3176"/>
      <c r="V16" s="3150"/>
      <c r="W16" s="1648"/>
      <c r="X16" s="39" t="s">
        <v>680</v>
      </c>
    </row>
    <row r="17" spans="1:24" s="39" customFormat="1" ht="14">
      <c r="A17" s="3169">
        <v>2</v>
      </c>
      <c r="B17" s="5696" t="s">
        <v>644</v>
      </c>
      <c r="C17" s="5697"/>
      <c r="D17" s="3276"/>
      <c r="E17" s="3177"/>
      <c r="F17" s="3178"/>
      <c r="G17" s="3179"/>
      <c r="H17" s="3180"/>
      <c r="I17" s="3178"/>
      <c r="J17" s="3178"/>
      <c r="K17" s="3178"/>
      <c r="L17" s="3178"/>
      <c r="M17" s="3178"/>
      <c r="N17" s="3178"/>
      <c r="O17" s="3178"/>
      <c r="P17" s="3178"/>
      <c r="Q17" s="3178"/>
      <c r="R17" s="3178"/>
      <c r="S17" s="3178"/>
      <c r="T17" s="3179"/>
      <c r="U17" s="3181"/>
      <c r="V17" s="3150"/>
      <c r="W17" s="1648"/>
      <c r="X17" s="39" t="s">
        <v>681</v>
      </c>
    </row>
    <row r="18" spans="1:24" s="39" customFormat="1" ht="14">
      <c r="A18" s="3169"/>
      <c r="B18" s="3182" t="s">
        <v>2274</v>
      </c>
      <c r="C18" s="3262" t="s">
        <v>646</v>
      </c>
      <c r="D18" s="3288"/>
      <c r="E18" s="3183">
        <f>+'21.010'!G18</f>
        <v>0</v>
      </c>
      <c r="F18" s="3184"/>
      <c r="G18" s="3184"/>
      <c r="H18" s="3184"/>
      <c r="I18" s="3184"/>
      <c r="J18" s="3184"/>
      <c r="K18" s="3184"/>
      <c r="L18" s="3184"/>
      <c r="M18" s="3184"/>
      <c r="N18" s="3184"/>
      <c r="O18" s="3184"/>
      <c r="P18" s="3184"/>
      <c r="Q18" s="3184"/>
      <c r="R18" s="3184"/>
      <c r="S18" s="3184"/>
      <c r="T18" s="3185">
        <f>SUM(E18:S18)</f>
        <v>0</v>
      </c>
      <c r="U18" s="3186"/>
      <c r="V18" s="3150"/>
      <c r="W18" s="1648"/>
      <c r="X18" s="39" t="s">
        <v>682</v>
      </c>
    </row>
    <row r="19" spans="1:24" s="39" customFormat="1" ht="14">
      <c r="A19" s="3169"/>
      <c r="B19" s="3182" t="s">
        <v>647</v>
      </c>
      <c r="C19" s="3262" t="s">
        <v>2275</v>
      </c>
      <c r="D19" s="3288"/>
      <c r="E19" s="3183"/>
      <c r="F19" s="3187"/>
      <c r="G19" s="3188"/>
      <c r="H19" s="3187"/>
      <c r="I19" s="3187"/>
      <c r="J19" s="3187"/>
      <c r="K19" s="3187"/>
      <c r="L19" s="3187"/>
      <c r="M19" s="3187"/>
      <c r="N19" s="3187"/>
      <c r="O19" s="3187"/>
      <c r="P19" s="3187"/>
      <c r="Q19" s="3187"/>
      <c r="R19" s="3187"/>
      <c r="S19" s="3187"/>
      <c r="T19" s="3187"/>
      <c r="U19" s="3189"/>
      <c r="V19" s="3150"/>
      <c r="W19" s="1648"/>
      <c r="X19" s="39" t="s">
        <v>683</v>
      </c>
    </row>
    <row r="20" spans="1:24" s="39" customFormat="1" ht="14">
      <c r="A20" s="3169"/>
      <c r="B20" s="3190"/>
      <c r="C20" s="3226" t="s">
        <v>649</v>
      </c>
      <c r="D20" s="3289"/>
      <c r="E20" s="3183">
        <f>+'21.010'!G20</f>
        <v>0</v>
      </c>
      <c r="F20" s="2930"/>
      <c r="G20" s="2930"/>
      <c r="H20" s="2930"/>
      <c r="I20" s="2930"/>
      <c r="J20" s="2930"/>
      <c r="K20" s="2930"/>
      <c r="L20" s="2930"/>
      <c r="M20" s="2930"/>
      <c r="N20" s="2930"/>
      <c r="O20" s="2930"/>
      <c r="P20" s="2930"/>
      <c r="Q20" s="2930"/>
      <c r="R20" s="2930"/>
      <c r="S20" s="2930"/>
      <c r="T20" s="3185">
        <f t="shared" ref="T20:T25" si="0">SUM(E20:S20)</f>
        <v>0</v>
      </c>
      <c r="U20" s="3186"/>
      <c r="V20" s="3150"/>
      <c r="W20" s="1648"/>
      <c r="X20" s="39" t="s">
        <v>684</v>
      </c>
    </row>
    <row r="21" spans="1:24" s="39" customFormat="1" ht="14">
      <c r="A21" s="3169"/>
      <c r="B21" s="3190"/>
      <c r="C21" s="3226" t="s">
        <v>650</v>
      </c>
      <c r="D21" s="3289"/>
      <c r="E21" s="3183">
        <f>+'21.010'!G21</f>
        <v>0</v>
      </c>
      <c r="F21" s="2930"/>
      <c r="G21" s="2930"/>
      <c r="H21" s="2930"/>
      <c r="I21" s="2930"/>
      <c r="J21" s="2930"/>
      <c r="K21" s="2930"/>
      <c r="L21" s="2930"/>
      <c r="M21" s="2930"/>
      <c r="N21" s="2930"/>
      <c r="O21" s="2930"/>
      <c r="P21" s="2930"/>
      <c r="Q21" s="2930"/>
      <c r="R21" s="2930"/>
      <c r="S21" s="2930"/>
      <c r="T21" s="3185">
        <f t="shared" si="0"/>
        <v>0</v>
      </c>
      <c r="U21" s="3186"/>
      <c r="V21" s="3150"/>
      <c r="W21" s="1648"/>
      <c r="X21" s="39" t="s">
        <v>685</v>
      </c>
    </row>
    <row r="22" spans="1:24" s="39" customFormat="1" ht="14">
      <c r="A22" s="3169"/>
      <c r="B22" s="3191" t="s">
        <v>651</v>
      </c>
      <c r="C22" s="163" t="s">
        <v>652</v>
      </c>
      <c r="D22" s="174"/>
      <c r="E22" s="3183">
        <f>+'21.010'!G22</f>
        <v>0</v>
      </c>
      <c r="F22" s="2930"/>
      <c r="G22" s="2930"/>
      <c r="H22" s="2930"/>
      <c r="I22" s="2930"/>
      <c r="J22" s="2930"/>
      <c r="K22" s="2930"/>
      <c r="L22" s="2930"/>
      <c r="M22" s="2930"/>
      <c r="N22" s="2930"/>
      <c r="O22" s="2930"/>
      <c r="P22" s="2930"/>
      <c r="Q22" s="2930"/>
      <c r="R22" s="2930"/>
      <c r="S22" s="2930"/>
      <c r="T22" s="3185">
        <f t="shared" si="0"/>
        <v>0</v>
      </c>
      <c r="U22" s="3186"/>
      <c r="V22" s="3150"/>
      <c r="W22" s="1648"/>
      <c r="X22" s="39" t="s">
        <v>686</v>
      </c>
    </row>
    <row r="23" spans="1:24" s="39" customFormat="1" ht="14">
      <c r="A23" s="3169"/>
      <c r="B23" s="3191" t="s">
        <v>653</v>
      </c>
      <c r="C23" s="3262" t="s">
        <v>654</v>
      </c>
      <c r="D23" s="3290"/>
      <c r="E23" s="3192">
        <f>+'21.010'!G23</f>
        <v>0</v>
      </c>
      <c r="F23" s="2930"/>
      <c r="G23" s="2930"/>
      <c r="H23" s="2930"/>
      <c r="I23" s="2930"/>
      <c r="J23" s="2930"/>
      <c r="K23" s="2930"/>
      <c r="L23" s="2930"/>
      <c r="M23" s="2930"/>
      <c r="N23" s="2930"/>
      <c r="O23" s="2930"/>
      <c r="P23" s="2930"/>
      <c r="Q23" s="2930"/>
      <c r="R23" s="2930"/>
      <c r="S23" s="2930"/>
      <c r="T23" s="3185">
        <f t="shared" si="0"/>
        <v>0</v>
      </c>
      <c r="U23" s="3186"/>
      <c r="V23" s="3150"/>
      <c r="W23" s="1648"/>
      <c r="X23" s="216" t="s">
        <v>687</v>
      </c>
    </row>
    <row r="24" spans="1:24" s="39" customFormat="1" ht="14.5">
      <c r="A24" s="3169"/>
      <c r="B24" s="3193" t="s">
        <v>2276</v>
      </c>
      <c r="C24" s="3223" t="s">
        <v>656</v>
      </c>
      <c r="D24" s="3291"/>
      <c r="E24" s="3192">
        <f>+'21.010'!G24</f>
        <v>0</v>
      </c>
      <c r="F24" s="2930"/>
      <c r="G24" s="2930"/>
      <c r="H24" s="2930"/>
      <c r="I24" s="2930"/>
      <c r="J24" s="2930"/>
      <c r="K24" s="2930"/>
      <c r="L24" s="2930"/>
      <c r="M24" s="2930"/>
      <c r="N24" s="2930"/>
      <c r="O24" s="2930"/>
      <c r="P24" s="2930"/>
      <c r="Q24" s="2930"/>
      <c r="R24" s="2930"/>
      <c r="S24" s="2930"/>
      <c r="T24" s="3185">
        <f t="shared" si="0"/>
        <v>0</v>
      </c>
      <c r="U24" s="3186"/>
      <c r="V24" s="3150"/>
      <c r="W24" s="1648"/>
      <c r="X24" s="39" t="s">
        <v>688</v>
      </c>
    </row>
    <row r="25" spans="1:24" s="39" customFormat="1" ht="14.5">
      <c r="A25" s="3169"/>
      <c r="B25" s="3194" t="s">
        <v>657</v>
      </c>
      <c r="C25" s="3277" t="s">
        <v>272</v>
      </c>
      <c r="D25" s="3291"/>
      <c r="E25" s="3192">
        <f>+'21.010'!G25</f>
        <v>0</v>
      </c>
      <c r="F25" s="2930"/>
      <c r="G25" s="2930"/>
      <c r="H25" s="2930"/>
      <c r="I25" s="2930"/>
      <c r="J25" s="2930"/>
      <c r="K25" s="2930"/>
      <c r="L25" s="2930"/>
      <c r="M25" s="2930"/>
      <c r="N25" s="2930"/>
      <c r="O25" s="2930"/>
      <c r="P25" s="2930"/>
      <c r="Q25" s="2930"/>
      <c r="R25" s="2930"/>
      <c r="S25" s="2930"/>
      <c r="T25" s="3195">
        <f t="shared" si="0"/>
        <v>0</v>
      </c>
      <c r="U25" s="3196"/>
      <c r="V25" s="3150"/>
      <c r="W25" s="1648"/>
      <c r="X25" s="39" t="s">
        <v>689</v>
      </c>
    </row>
    <row r="26" spans="1:24" s="39" customFormat="1" ht="14.5">
      <c r="A26" s="3169"/>
      <c r="B26" s="3197"/>
      <c r="C26" s="3198" t="s">
        <v>658</v>
      </c>
      <c r="D26" s="3292"/>
      <c r="E26" s="3199">
        <f t="shared" ref="E26:U26" si="1">SUM(E20:E25)+E18</f>
        <v>0</v>
      </c>
      <c r="F26" s="3199">
        <f t="shared" si="1"/>
        <v>0</v>
      </c>
      <c r="G26" s="3200">
        <f t="shared" si="1"/>
        <v>0</v>
      </c>
      <c r="H26" s="3200">
        <f t="shared" si="1"/>
        <v>0</v>
      </c>
      <c r="I26" s="3199">
        <f t="shared" si="1"/>
        <v>0</v>
      </c>
      <c r="J26" s="3199">
        <f t="shared" si="1"/>
        <v>0</v>
      </c>
      <c r="K26" s="3199">
        <f t="shared" si="1"/>
        <v>0</v>
      </c>
      <c r="L26" s="3199">
        <f t="shared" si="1"/>
        <v>0</v>
      </c>
      <c r="M26" s="3199">
        <f t="shared" si="1"/>
        <v>0</v>
      </c>
      <c r="N26" s="3199">
        <f t="shared" si="1"/>
        <v>0</v>
      </c>
      <c r="O26" s="3199">
        <f t="shared" si="1"/>
        <v>0</v>
      </c>
      <c r="P26" s="3199">
        <f t="shared" si="1"/>
        <v>0</v>
      </c>
      <c r="Q26" s="3199">
        <f t="shared" si="1"/>
        <v>0</v>
      </c>
      <c r="R26" s="3199">
        <f t="shared" si="1"/>
        <v>0</v>
      </c>
      <c r="S26" s="3199">
        <f t="shared" si="1"/>
        <v>0</v>
      </c>
      <c r="T26" s="3199">
        <f t="shared" si="1"/>
        <v>0</v>
      </c>
      <c r="U26" s="3201">
        <f t="shared" si="1"/>
        <v>0</v>
      </c>
      <c r="V26" s="3150"/>
      <c r="W26" s="1648"/>
      <c r="X26" s="39" t="s">
        <v>690</v>
      </c>
    </row>
    <row r="27" spans="1:24" s="39" customFormat="1" ht="14">
      <c r="A27" s="3169"/>
      <c r="B27" s="279" t="s">
        <v>659</v>
      </c>
      <c r="C27" s="3278"/>
      <c r="D27" s="499"/>
      <c r="E27" s="4449">
        <f>+'21.010'!G27</f>
        <v>0</v>
      </c>
      <c r="F27" s="3202"/>
      <c r="G27" s="3203"/>
      <c r="H27" s="3202"/>
      <c r="I27" s="3202"/>
      <c r="J27" s="3202"/>
      <c r="K27" s="3202"/>
      <c r="L27" s="3202"/>
      <c r="M27" s="3202"/>
      <c r="N27" s="3202"/>
      <c r="O27" s="3202"/>
      <c r="P27" s="3202"/>
      <c r="Q27" s="3202"/>
      <c r="R27" s="3202"/>
      <c r="S27" s="3202"/>
      <c r="T27" s="3204">
        <f>SUM(E27:S27)</f>
        <v>0</v>
      </c>
      <c r="U27" s="3196"/>
      <c r="V27" s="3150"/>
      <c r="W27" s="1648"/>
      <c r="X27" s="39" t="s">
        <v>691</v>
      </c>
    </row>
    <row r="28" spans="1:24" s="39" customFormat="1" ht="14">
      <c r="A28" s="3169"/>
      <c r="B28" s="3205" t="s">
        <v>660</v>
      </c>
      <c r="C28" s="3279"/>
      <c r="D28" s="3292"/>
      <c r="E28" s="3206">
        <f>E26+E27</f>
        <v>0</v>
      </c>
      <c r="F28" s="3206">
        <f>F26+F27</f>
        <v>0</v>
      </c>
      <c r="G28" s="3207">
        <f t="shared" ref="G28:U28" si="2">G26+G27</f>
        <v>0</v>
      </c>
      <c r="H28" s="3207">
        <f t="shared" si="2"/>
        <v>0</v>
      </c>
      <c r="I28" s="3206">
        <f t="shared" si="2"/>
        <v>0</v>
      </c>
      <c r="J28" s="3206">
        <f t="shared" si="2"/>
        <v>0</v>
      </c>
      <c r="K28" s="3206">
        <f t="shared" si="2"/>
        <v>0</v>
      </c>
      <c r="L28" s="3206">
        <f t="shared" si="2"/>
        <v>0</v>
      </c>
      <c r="M28" s="3206">
        <f t="shared" si="2"/>
        <v>0</v>
      </c>
      <c r="N28" s="3206">
        <f t="shared" si="2"/>
        <v>0</v>
      </c>
      <c r="O28" s="3206">
        <f t="shared" si="2"/>
        <v>0</v>
      </c>
      <c r="P28" s="3206">
        <f>P26+P27</f>
        <v>0</v>
      </c>
      <c r="Q28" s="3206">
        <f t="shared" si="2"/>
        <v>0</v>
      </c>
      <c r="R28" s="3206">
        <f t="shared" si="2"/>
        <v>0</v>
      </c>
      <c r="S28" s="3206">
        <f t="shared" si="2"/>
        <v>0</v>
      </c>
      <c r="T28" s="3206">
        <f t="shared" si="2"/>
        <v>0</v>
      </c>
      <c r="U28" s="3208">
        <f t="shared" si="2"/>
        <v>0</v>
      </c>
      <c r="V28" s="3150"/>
      <c r="W28" s="1648"/>
      <c r="X28" s="39" t="s">
        <v>692</v>
      </c>
    </row>
    <row r="29" spans="1:24" s="39" customFormat="1" ht="14">
      <c r="A29" s="3169"/>
      <c r="B29" s="3209"/>
      <c r="C29" s="56"/>
      <c r="D29" s="1676"/>
      <c r="E29" s="3180"/>
      <c r="F29" s="3210"/>
      <c r="G29" s="3211"/>
      <c r="H29" s="3212"/>
      <c r="I29" s="3210"/>
      <c r="J29" s="3210"/>
      <c r="K29" s="3210"/>
      <c r="L29" s="3210"/>
      <c r="M29" s="3210"/>
      <c r="N29" s="3210"/>
      <c r="O29" s="3210"/>
      <c r="P29" s="3210"/>
      <c r="Q29" s="3210"/>
      <c r="R29" s="3210"/>
      <c r="S29" s="3210"/>
      <c r="T29" s="3213"/>
      <c r="U29" s="3176"/>
      <c r="V29" s="3150"/>
      <c r="W29" s="1648"/>
      <c r="X29" s="39" t="s">
        <v>693</v>
      </c>
    </row>
    <row r="30" spans="1:24" s="39" customFormat="1" ht="14">
      <c r="A30" s="3169"/>
      <c r="B30" s="3214" t="s">
        <v>2277</v>
      </c>
      <c r="C30" s="3215" t="s">
        <v>2278</v>
      </c>
      <c r="D30" s="3293"/>
      <c r="E30" s="3216">
        <f>+'21.010'!G30</f>
        <v>0</v>
      </c>
      <c r="F30" s="3217"/>
      <c r="G30" s="3217"/>
      <c r="H30" s="3217"/>
      <c r="I30" s="3217"/>
      <c r="J30" s="3217"/>
      <c r="K30" s="3217"/>
      <c r="L30" s="3217"/>
      <c r="M30" s="3217"/>
      <c r="N30" s="3217"/>
      <c r="O30" s="3217"/>
      <c r="P30" s="3217"/>
      <c r="Q30" s="3217"/>
      <c r="R30" s="3217"/>
      <c r="S30" s="3217"/>
      <c r="T30" s="3218">
        <f>SUM(E30:S30)</f>
        <v>0</v>
      </c>
      <c r="U30" s="3219"/>
      <c r="V30" s="21"/>
      <c r="X30" s="39" t="s">
        <v>694</v>
      </c>
    </row>
    <row r="31" spans="1:24" s="39" customFormat="1" ht="14">
      <c r="A31" s="3169"/>
      <c r="B31" s="3302"/>
      <c r="C31" s="3220"/>
      <c r="D31" s="3287"/>
      <c r="E31" s="3173"/>
      <c r="F31" s="3221"/>
      <c r="G31" s="3170"/>
      <c r="H31" s="3173"/>
      <c r="I31" s="3221"/>
      <c r="J31" s="3221"/>
      <c r="K31" s="3221"/>
      <c r="L31" s="3221"/>
      <c r="M31" s="3221"/>
      <c r="N31" s="3221"/>
      <c r="O31" s="3221"/>
      <c r="P31" s="3221"/>
      <c r="Q31" s="3221"/>
      <c r="R31" s="3221"/>
      <c r="S31" s="3221"/>
      <c r="T31" s="3222"/>
      <c r="U31" s="3176"/>
      <c r="V31" s="21"/>
      <c r="X31" s="39" t="s">
        <v>695</v>
      </c>
    </row>
    <row r="32" spans="1:24" s="209" customFormat="1" ht="14">
      <c r="A32" s="3169"/>
      <c r="B32" s="53" t="s">
        <v>662</v>
      </c>
      <c r="C32" s="3223" t="s">
        <v>696</v>
      </c>
      <c r="D32" s="4451"/>
      <c r="E32" s="3183"/>
      <c r="F32" s="3183"/>
      <c r="G32" s="3183"/>
      <c r="H32" s="3183"/>
      <c r="I32" s="3183"/>
      <c r="J32" s="3183"/>
      <c r="K32" s="3183"/>
      <c r="L32" s="3183"/>
      <c r="M32" s="3183"/>
      <c r="N32" s="3183"/>
      <c r="O32" s="3183"/>
      <c r="P32" s="3183"/>
      <c r="Q32" s="3183"/>
      <c r="R32" s="3183"/>
      <c r="S32" s="3183"/>
      <c r="T32" s="3224"/>
      <c r="U32" s="3189"/>
      <c r="V32" s="4452"/>
      <c r="W32" s="4453"/>
      <c r="X32" s="209" t="s">
        <v>697</v>
      </c>
    </row>
    <row r="33" spans="1:24" s="39" customFormat="1" ht="14">
      <c r="A33" s="3225"/>
      <c r="B33" s="3223"/>
      <c r="C33" s="3226" t="s">
        <v>664</v>
      </c>
      <c r="D33" s="3289"/>
      <c r="E33" s="3227">
        <f>+'21.010'!G33</f>
        <v>0</v>
      </c>
      <c r="F33" s="2930"/>
      <c r="G33" s="2930"/>
      <c r="H33" s="2930"/>
      <c r="I33" s="2930"/>
      <c r="J33" s="2930"/>
      <c r="K33" s="2930"/>
      <c r="L33" s="2930"/>
      <c r="M33" s="2930"/>
      <c r="N33" s="2930"/>
      <c r="O33" s="3228"/>
      <c r="P33" s="3228"/>
      <c r="Q33" s="3228"/>
      <c r="R33" s="3228"/>
      <c r="S33" s="3228"/>
      <c r="T33" s="3229">
        <f>SUM(E33:S33)</f>
        <v>0</v>
      </c>
      <c r="U33" s="3186"/>
      <c r="V33" s="3150"/>
      <c r="W33" s="1648"/>
      <c r="X33" s="39" t="s">
        <v>698</v>
      </c>
    </row>
    <row r="34" spans="1:24" s="39" customFormat="1" ht="14">
      <c r="A34" s="3225"/>
      <c r="B34" s="3230"/>
      <c r="C34" s="3245" t="s">
        <v>665</v>
      </c>
      <c r="D34" s="3294"/>
      <c r="E34" s="3227">
        <f>+'21.010'!G34</f>
        <v>0</v>
      </c>
      <c r="F34" s="2930"/>
      <c r="G34" s="2930"/>
      <c r="H34" s="2930"/>
      <c r="I34" s="2930"/>
      <c r="J34" s="2930"/>
      <c r="K34" s="2930"/>
      <c r="L34" s="2930"/>
      <c r="M34" s="2930"/>
      <c r="N34" s="2930"/>
      <c r="O34" s="3228"/>
      <c r="P34" s="3228"/>
      <c r="Q34" s="3228"/>
      <c r="R34" s="3228"/>
      <c r="S34" s="3228"/>
      <c r="T34" s="3231">
        <f>SUM(E34:S34)</f>
        <v>0</v>
      </c>
      <c r="U34" s="3196"/>
      <c r="V34" s="3150"/>
      <c r="W34" s="1648"/>
      <c r="X34" s="1648"/>
    </row>
    <row r="35" spans="1:24" s="39" customFormat="1" ht="14.5">
      <c r="A35" s="3225"/>
      <c r="B35" s="3197"/>
      <c r="C35" s="3198" t="s">
        <v>658</v>
      </c>
      <c r="D35" s="3292"/>
      <c r="E35" s="3206">
        <f t="shared" ref="E35:U35" si="3">SUM(E32:E34)</f>
        <v>0</v>
      </c>
      <c r="F35" s="3206">
        <f t="shared" si="3"/>
        <v>0</v>
      </c>
      <c r="G35" s="3207">
        <f t="shared" si="3"/>
        <v>0</v>
      </c>
      <c r="H35" s="3207">
        <f t="shared" si="3"/>
        <v>0</v>
      </c>
      <c r="I35" s="3206">
        <f t="shared" si="3"/>
        <v>0</v>
      </c>
      <c r="J35" s="3206">
        <f t="shared" si="3"/>
        <v>0</v>
      </c>
      <c r="K35" s="3206">
        <f t="shared" si="3"/>
        <v>0</v>
      </c>
      <c r="L35" s="3206">
        <f t="shared" si="3"/>
        <v>0</v>
      </c>
      <c r="M35" s="3206">
        <f t="shared" si="3"/>
        <v>0</v>
      </c>
      <c r="N35" s="3206">
        <f t="shared" si="3"/>
        <v>0</v>
      </c>
      <c r="O35" s="3206">
        <f t="shared" si="3"/>
        <v>0</v>
      </c>
      <c r="P35" s="3206">
        <f t="shared" si="3"/>
        <v>0</v>
      </c>
      <c r="Q35" s="3206">
        <f t="shared" si="3"/>
        <v>0</v>
      </c>
      <c r="R35" s="3206">
        <f t="shared" si="3"/>
        <v>0</v>
      </c>
      <c r="S35" s="3206">
        <f t="shared" si="3"/>
        <v>0</v>
      </c>
      <c r="T35" s="3206">
        <f t="shared" si="3"/>
        <v>0</v>
      </c>
      <c r="U35" s="3208">
        <f t="shared" si="3"/>
        <v>0</v>
      </c>
      <c r="V35" s="3150"/>
      <c r="W35" s="1648"/>
      <c r="X35" s="1648"/>
    </row>
    <row r="36" spans="1:24" s="39" customFormat="1" ht="14">
      <c r="A36" s="3232"/>
      <c r="B36" s="948" t="s">
        <v>2279</v>
      </c>
      <c r="C36" s="1057"/>
      <c r="D36" s="3295"/>
      <c r="E36" s="4450">
        <f>+'21.010'!G36</f>
        <v>0</v>
      </c>
      <c r="F36" s="3233"/>
      <c r="G36" s="3233"/>
      <c r="H36" s="3233"/>
      <c r="I36" s="3233"/>
      <c r="J36" s="3233"/>
      <c r="K36" s="3233"/>
      <c r="L36" s="3233"/>
      <c r="M36" s="3233"/>
      <c r="N36" s="3233"/>
      <c r="O36" s="3233"/>
      <c r="P36" s="3233"/>
      <c r="Q36" s="3233"/>
      <c r="R36" s="3233"/>
      <c r="S36" s="3233"/>
      <c r="T36" s="3234">
        <f>SUM(E36:S36)</f>
        <v>0</v>
      </c>
      <c r="U36" s="3235"/>
      <c r="V36" s="3150"/>
      <c r="W36" s="1648"/>
      <c r="X36" s="1648"/>
    </row>
    <row r="37" spans="1:24" s="39" customFormat="1" ht="14">
      <c r="A37" s="3236"/>
      <c r="B37" s="3237" t="s">
        <v>667</v>
      </c>
      <c r="C37" s="1057"/>
      <c r="D37" s="4454"/>
      <c r="E37" s="4455">
        <f>E35+E36</f>
        <v>0</v>
      </c>
      <c r="F37" s="4455">
        <f>F35+F36</f>
        <v>0</v>
      </c>
      <c r="G37" s="4456">
        <f t="shared" ref="G37:U37" si="4">G35+G36</f>
        <v>0</v>
      </c>
      <c r="H37" s="4456">
        <f t="shared" si="4"/>
        <v>0</v>
      </c>
      <c r="I37" s="4455">
        <f>I35+I36</f>
        <v>0</v>
      </c>
      <c r="J37" s="4455">
        <f t="shared" si="4"/>
        <v>0</v>
      </c>
      <c r="K37" s="4455">
        <f>K35+K36</f>
        <v>0</v>
      </c>
      <c r="L37" s="4455">
        <f t="shared" si="4"/>
        <v>0</v>
      </c>
      <c r="M37" s="4455">
        <f t="shared" si="4"/>
        <v>0</v>
      </c>
      <c r="N37" s="4455">
        <f t="shared" si="4"/>
        <v>0</v>
      </c>
      <c r="O37" s="4455">
        <f t="shared" si="4"/>
        <v>0</v>
      </c>
      <c r="P37" s="4455">
        <f t="shared" si="4"/>
        <v>0</v>
      </c>
      <c r="Q37" s="4455">
        <f t="shared" si="4"/>
        <v>0</v>
      </c>
      <c r="R37" s="4455">
        <f t="shared" si="4"/>
        <v>0</v>
      </c>
      <c r="S37" s="4455">
        <f t="shared" si="4"/>
        <v>0</v>
      </c>
      <c r="T37" s="4455">
        <f t="shared" si="4"/>
        <v>0</v>
      </c>
      <c r="U37" s="4457">
        <f t="shared" si="4"/>
        <v>0</v>
      </c>
      <c r="V37" s="4452"/>
      <c r="W37" s="1648"/>
      <c r="X37" s="1648"/>
    </row>
    <row r="38" spans="1:24" s="209" customFormat="1" ht="14">
      <c r="A38" s="3236"/>
      <c r="B38" s="578" t="s">
        <v>668</v>
      </c>
      <c r="C38" s="390"/>
      <c r="D38" s="4458"/>
      <c r="E38" s="4459"/>
      <c r="F38" s="4459"/>
      <c r="G38" s="4460"/>
      <c r="H38" s="4460"/>
      <c r="I38" s="4459"/>
      <c r="J38" s="4459"/>
      <c r="K38" s="4459"/>
      <c r="L38" s="4459"/>
      <c r="M38" s="4459"/>
      <c r="N38" s="4459"/>
      <c r="O38" s="4459"/>
      <c r="P38" s="4459"/>
      <c r="Q38" s="4459"/>
      <c r="R38" s="4459"/>
      <c r="S38" s="4459"/>
      <c r="T38" s="4459"/>
      <c r="U38" s="4461"/>
      <c r="V38" s="4452"/>
      <c r="W38" s="4453"/>
      <c r="X38" s="4453"/>
    </row>
    <row r="39" spans="1:24" s="39" customFormat="1" ht="14">
      <c r="A39" s="3236"/>
      <c r="B39" s="3238" t="s">
        <v>669</v>
      </c>
      <c r="C39" s="3239"/>
      <c r="D39" s="3296"/>
      <c r="E39" s="3240">
        <f>+'21.010'!G39</f>
        <v>0</v>
      </c>
      <c r="F39" s="3241"/>
      <c r="G39" s="3242"/>
      <c r="H39" s="3242"/>
      <c r="I39" s="3241"/>
      <c r="J39" s="3241"/>
      <c r="K39" s="3241"/>
      <c r="L39" s="3241"/>
      <c r="M39" s="3241"/>
      <c r="N39" s="3241"/>
      <c r="O39" s="3241"/>
      <c r="P39" s="3241"/>
      <c r="Q39" s="3241"/>
      <c r="R39" s="3241"/>
      <c r="S39" s="3241"/>
      <c r="T39" s="3229">
        <f>SUM(E39:S39)</f>
        <v>0</v>
      </c>
      <c r="U39" s="3243"/>
      <c r="V39" s="3150"/>
      <c r="W39" s="1648"/>
      <c r="X39" s="1648"/>
    </row>
    <row r="40" spans="1:24" s="39" customFormat="1" ht="14">
      <c r="A40" s="3236"/>
      <c r="B40" s="3244" t="s">
        <v>670</v>
      </c>
      <c r="C40" s="3245"/>
      <c r="D40" s="3297"/>
      <c r="E40" s="3246">
        <f>+'21.010'!G40</f>
        <v>0</v>
      </c>
      <c r="F40" s="3247"/>
      <c r="G40" s="3248"/>
      <c r="H40" s="3248"/>
      <c r="I40" s="3247"/>
      <c r="J40" s="3247"/>
      <c r="K40" s="3247"/>
      <c r="L40" s="3247"/>
      <c r="M40" s="3247"/>
      <c r="N40" s="3247"/>
      <c r="O40" s="3247"/>
      <c r="P40" s="3247"/>
      <c r="Q40" s="3247"/>
      <c r="R40" s="3247"/>
      <c r="S40" s="3247"/>
      <c r="T40" s="3229">
        <f>SUM(E40:S40)</f>
        <v>0</v>
      </c>
      <c r="U40" s="3249"/>
      <c r="V40" s="3150"/>
      <c r="W40" s="1648"/>
      <c r="X40" s="1648"/>
    </row>
    <row r="41" spans="1:24" s="39" customFormat="1" ht="14">
      <c r="A41" s="3236"/>
      <c r="B41" s="3250" t="s">
        <v>671</v>
      </c>
      <c r="C41" s="3280"/>
      <c r="D41" s="4462"/>
      <c r="E41" s="4463">
        <f>SUM(E39:E40)</f>
        <v>0</v>
      </c>
      <c r="F41" s="4463">
        <f t="shared" ref="F41:S41" si="5">SUM(F39:F40)</f>
        <v>0</v>
      </c>
      <c r="G41" s="4463">
        <f t="shared" si="5"/>
        <v>0</v>
      </c>
      <c r="H41" s="4463">
        <f t="shared" si="5"/>
        <v>0</v>
      </c>
      <c r="I41" s="4463">
        <f t="shared" si="5"/>
        <v>0</v>
      </c>
      <c r="J41" s="4463">
        <f t="shared" si="5"/>
        <v>0</v>
      </c>
      <c r="K41" s="4463">
        <f t="shared" si="5"/>
        <v>0</v>
      </c>
      <c r="L41" s="4463">
        <f t="shared" si="5"/>
        <v>0</v>
      </c>
      <c r="M41" s="4463">
        <f t="shared" si="5"/>
        <v>0</v>
      </c>
      <c r="N41" s="4463">
        <f t="shared" si="5"/>
        <v>0</v>
      </c>
      <c r="O41" s="4463">
        <f t="shared" si="5"/>
        <v>0</v>
      </c>
      <c r="P41" s="4463">
        <f t="shared" si="5"/>
        <v>0</v>
      </c>
      <c r="Q41" s="4463">
        <f t="shared" si="5"/>
        <v>0</v>
      </c>
      <c r="R41" s="4463">
        <f t="shared" si="5"/>
        <v>0</v>
      </c>
      <c r="S41" s="4463">
        <f t="shared" si="5"/>
        <v>0</v>
      </c>
      <c r="T41" s="4463">
        <f>SUM(T39:T40)</f>
        <v>0</v>
      </c>
      <c r="U41" s="4457">
        <f>SUM(U39:U40)</f>
        <v>0</v>
      </c>
      <c r="V41" s="4452"/>
      <c r="W41" s="1648"/>
      <c r="X41" s="1648"/>
    </row>
    <row r="42" spans="1:24" s="39" customFormat="1" ht="14">
      <c r="A42" s="3236"/>
      <c r="B42" s="3251"/>
      <c r="C42" s="390"/>
      <c r="D42" s="4464"/>
      <c r="E42" s="4459"/>
      <c r="F42" s="4459"/>
      <c r="G42" s="4460"/>
      <c r="H42" s="4460"/>
      <c r="I42" s="4459"/>
      <c r="J42" s="4459"/>
      <c r="K42" s="4459"/>
      <c r="L42" s="4459"/>
      <c r="M42" s="4459"/>
      <c r="N42" s="4459"/>
      <c r="O42" s="4459"/>
      <c r="P42" s="4459"/>
      <c r="Q42" s="4459"/>
      <c r="R42" s="4459"/>
      <c r="S42" s="4459"/>
      <c r="T42" s="4459"/>
      <c r="U42" s="4461"/>
      <c r="V42" s="4452"/>
      <c r="W42" s="1648"/>
      <c r="X42" s="1648"/>
    </row>
    <row r="43" spans="1:24" s="39" customFormat="1" ht="14.5" thickBot="1">
      <c r="A43" s="3252"/>
      <c r="B43" s="3253" t="s">
        <v>672</v>
      </c>
      <c r="C43" s="3281"/>
      <c r="D43" s="3298"/>
      <c r="E43" s="3254">
        <f t="shared" ref="E43:U43" si="6">E28+E30+E37+E41</f>
        <v>0</v>
      </c>
      <c r="F43" s="3254">
        <f t="shared" si="6"/>
        <v>0</v>
      </c>
      <c r="G43" s="3254">
        <f t="shared" si="6"/>
        <v>0</v>
      </c>
      <c r="H43" s="3254">
        <f t="shared" si="6"/>
        <v>0</v>
      </c>
      <c r="I43" s="3254">
        <f t="shared" si="6"/>
        <v>0</v>
      </c>
      <c r="J43" s="3254">
        <f t="shared" si="6"/>
        <v>0</v>
      </c>
      <c r="K43" s="3254">
        <f t="shared" si="6"/>
        <v>0</v>
      </c>
      <c r="L43" s="3254">
        <f t="shared" si="6"/>
        <v>0</v>
      </c>
      <c r="M43" s="3254">
        <f t="shared" si="6"/>
        <v>0</v>
      </c>
      <c r="N43" s="3254">
        <f t="shared" si="6"/>
        <v>0</v>
      </c>
      <c r="O43" s="3254">
        <f t="shared" si="6"/>
        <v>0</v>
      </c>
      <c r="P43" s="3254">
        <f t="shared" si="6"/>
        <v>0</v>
      </c>
      <c r="Q43" s="3254">
        <f t="shared" si="6"/>
        <v>0</v>
      </c>
      <c r="R43" s="3254">
        <f t="shared" si="6"/>
        <v>0</v>
      </c>
      <c r="S43" s="3254">
        <f t="shared" si="6"/>
        <v>0</v>
      </c>
      <c r="T43" s="3254">
        <f t="shared" si="6"/>
        <v>0</v>
      </c>
      <c r="U43" s="3255">
        <f t="shared" si="6"/>
        <v>0</v>
      </c>
      <c r="V43" s="3150"/>
      <c r="W43" s="1648"/>
      <c r="X43" s="1648"/>
    </row>
    <row r="44" spans="1:24" s="39" customFormat="1" ht="14">
      <c r="A44" s="3256"/>
      <c r="B44" s="3257"/>
      <c r="C44" s="3282"/>
      <c r="D44" s="3256"/>
      <c r="E44" s="3258"/>
      <c r="F44" s="3256"/>
      <c r="G44" s="3257"/>
      <c r="H44" s="3258"/>
      <c r="I44" s="3256"/>
      <c r="J44" s="3256"/>
      <c r="K44" s="3256"/>
      <c r="L44" s="3256"/>
      <c r="M44" s="3256"/>
      <c r="N44" s="3256"/>
      <c r="O44" s="3256"/>
      <c r="P44" s="3256"/>
      <c r="Q44" s="3256"/>
      <c r="R44" s="3256"/>
      <c r="S44" s="3256"/>
      <c r="T44" s="3259"/>
      <c r="U44" s="3260"/>
      <c r="V44" s="3150"/>
      <c r="W44" s="1648"/>
      <c r="X44" s="1648"/>
    </row>
    <row r="45" spans="1:24" s="39" customFormat="1" ht="14">
      <c r="A45" s="3261"/>
      <c r="B45" s="3223" t="s">
        <v>673</v>
      </c>
      <c r="C45" s="3262"/>
      <c r="D45" s="3288"/>
      <c r="E45" s="3227">
        <f>+'21.010'!G45</f>
        <v>0</v>
      </c>
      <c r="F45" s="2930"/>
      <c r="G45" s="2930"/>
      <c r="H45" s="2930"/>
      <c r="I45" s="2930"/>
      <c r="J45" s="2930"/>
      <c r="K45" s="2930"/>
      <c r="L45" s="2930"/>
      <c r="M45" s="2930"/>
      <c r="N45" s="2930"/>
      <c r="O45" s="2930"/>
      <c r="P45" s="2930"/>
      <c r="Q45" s="2930"/>
      <c r="R45" s="2930"/>
      <c r="S45" s="2930"/>
      <c r="T45" s="3231">
        <f>SUM(E45:S45)</f>
        <v>0</v>
      </c>
      <c r="U45" s="3186"/>
      <c r="V45" s="3150"/>
      <c r="W45" s="1648"/>
      <c r="X45" s="1648"/>
    </row>
    <row r="46" spans="1:24" s="39" customFormat="1" ht="14">
      <c r="A46" s="3261"/>
      <c r="B46" s="3223" t="s">
        <v>674</v>
      </c>
      <c r="C46" s="3262"/>
      <c r="D46" s="3288"/>
      <c r="E46" s="3227">
        <f>+'21.010'!G46</f>
        <v>0</v>
      </c>
      <c r="F46" s="3263"/>
      <c r="G46" s="3263"/>
      <c r="H46" s="3263"/>
      <c r="I46" s="3263"/>
      <c r="J46" s="3263"/>
      <c r="K46" s="3263"/>
      <c r="L46" s="3263"/>
      <c r="M46" s="3263"/>
      <c r="N46" s="3263"/>
      <c r="O46" s="3263"/>
      <c r="P46" s="3263"/>
      <c r="Q46" s="3263"/>
      <c r="R46" s="3263"/>
      <c r="S46" s="3263"/>
      <c r="T46" s="3234">
        <f>SUM(E46:S46)</f>
        <v>0</v>
      </c>
      <c r="U46" s="3186"/>
      <c r="V46" s="3150"/>
      <c r="W46" s="1648"/>
      <c r="X46" s="1648"/>
    </row>
    <row r="47" spans="1:24" s="39" customFormat="1" ht="14">
      <c r="A47" s="3261"/>
      <c r="B47" s="3223" t="s">
        <v>2280</v>
      </c>
      <c r="C47" s="3264"/>
      <c r="D47" s="3299"/>
      <c r="E47" s="3227">
        <f>+'21.010'!G47</f>
        <v>0</v>
      </c>
      <c r="F47" s="2930"/>
      <c r="G47" s="2930"/>
      <c r="H47" s="2930"/>
      <c r="I47" s="2930"/>
      <c r="J47" s="2930"/>
      <c r="K47" s="2930"/>
      <c r="L47" s="2930"/>
      <c r="M47" s="2930"/>
      <c r="N47" s="2930"/>
      <c r="O47" s="2930"/>
      <c r="P47" s="2930"/>
      <c r="Q47" s="2930"/>
      <c r="R47" s="2930"/>
      <c r="S47" s="2930"/>
      <c r="T47" s="3234">
        <f>SUM(E47:S47)</f>
        <v>0</v>
      </c>
      <c r="U47" s="3186"/>
      <c r="V47" s="3150"/>
      <c r="W47" s="1648"/>
      <c r="X47" s="1648"/>
    </row>
    <row r="48" spans="1:24" s="39" customFormat="1" ht="14">
      <c r="A48" s="3265"/>
      <c r="B48" s="3266"/>
      <c r="C48" s="3283"/>
      <c r="D48" s="3300"/>
      <c r="E48" s="3267"/>
      <c r="F48" s="3267"/>
      <c r="G48" s="3268"/>
      <c r="H48" s="3216"/>
      <c r="I48" s="3267"/>
      <c r="J48" s="3267"/>
      <c r="K48" s="3267"/>
      <c r="L48" s="3267"/>
      <c r="M48" s="3267"/>
      <c r="N48" s="3267"/>
      <c r="O48" s="3267"/>
      <c r="P48" s="3267"/>
      <c r="Q48" s="3267"/>
      <c r="R48" s="3267"/>
      <c r="S48" s="3267"/>
      <c r="T48" s="3269"/>
      <c r="U48" s="3270"/>
      <c r="V48" s="3150"/>
      <c r="W48" s="1648"/>
      <c r="X48" s="1648"/>
    </row>
    <row r="49" spans="1:24" s="39" customFormat="1" ht="16.149999999999999" customHeight="1" thickBot="1">
      <c r="A49" s="2549"/>
      <c r="B49" s="3271" t="s">
        <v>2281</v>
      </c>
      <c r="C49" s="3284"/>
      <c r="D49" s="3301"/>
      <c r="E49" s="3272">
        <f t="shared" ref="E49:U49" si="7">SUM(E45:E47)+E15+E43</f>
        <v>0</v>
      </c>
      <c r="F49" s="3272">
        <f t="shared" si="7"/>
        <v>0</v>
      </c>
      <c r="G49" s="3273">
        <f t="shared" si="7"/>
        <v>0</v>
      </c>
      <c r="H49" s="1832">
        <f t="shared" si="7"/>
        <v>0</v>
      </c>
      <c r="I49" s="3272">
        <f t="shared" si="7"/>
        <v>0</v>
      </c>
      <c r="J49" s="3272">
        <f t="shared" si="7"/>
        <v>0</v>
      </c>
      <c r="K49" s="3272">
        <f t="shared" si="7"/>
        <v>0</v>
      </c>
      <c r="L49" s="3272">
        <f t="shared" si="7"/>
        <v>0</v>
      </c>
      <c r="M49" s="3272">
        <f t="shared" si="7"/>
        <v>0</v>
      </c>
      <c r="N49" s="3272">
        <f t="shared" si="7"/>
        <v>0</v>
      </c>
      <c r="O49" s="3272">
        <f t="shared" si="7"/>
        <v>0</v>
      </c>
      <c r="P49" s="3272">
        <f t="shared" si="7"/>
        <v>0</v>
      </c>
      <c r="Q49" s="3272">
        <f t="shared" si="7"/>
        <v>0</v>
      </c>
      <c r="R49" s="3272">
        <f t="shared" si="7"/>
        <v>0</v>
      </c>
      <c r="S49" s="3272">
        <f t="shared" si="7"/>
        <v>0</v>
      </c>
      <c r="T49" s="3272">
        <f t="shared" si="7"/>
        <v>0</v>
      </c>
      <c r="U49" s="3274">
        <f t="shared" si="7"/>
        <v>0</v>
      </c>
      <c r="V49" s="3150"/>
      <c r="W49" s="1648"/>
      <c r="X49" s="1648"/>
    </row>
    <row r="50" spans="1:24" s="39" customFormat="1" ht="14.5" thickTop="1">
      <c r="A50" s="3275"/>
      <c r="B50" s="53"/>
      <c r="C50" s="56"/>
      <c r="D50" s="56"/>
      <c r="E50" s="53"/>
      <c r="F50" s="53"/>
      <c r="G50" s="53"/>
      <c r="H50" s="53"/>
      <c r="I50" s="53"/>
      <c r="J50" s="53"/>
      <c r="K50" s="53"/>
      <c r="L50" s="53"/>
      <c r="M50" s="53"/>
      <c r="N50" s="53"/>
      <c r="O50" s="53"/>
      <c r="P50" s="53"/>
      <c r="Q50" s="53"/>
      <c r="R50" s="53"/>
      <c r="S50" s="53"/>
      <c r="T50" s="21"/>
      <c r="U50" s="57" t="s">
        <v>2235</v>
      </c>
      <c r="V50" s="3150"/>
      <c r="W50" s="1648"/>
      <c r="X50" s="1648"/>
    </row>
    <row r="51" spans="1:24" s="39" customFormat="1" ht="16.899999999999999" customHeight="1">
      <c r="A51" s="53"/>
      <c r="B51" s="53"/>
      <c r="C51" s="56"/>
      <c r="D51" s="56"/>
      <c r="E51" s="53"/>
      <c r="F51" s="53"/>
      <c r="G51" s="53"/>
      <c r="H51" s="53"/>
      <c r="I51" s="53"/>
      <c r="J51" s="53"/>
      <c r="K51" s="53"/>
      <c r="L51" s="53"/>
      <c r="M51" s="53"/>
      <c r="N51" s="53"/>
      <c r="O51" s="53"/>
      <c r="P51" s="53"/>
      <c r="Q51" s="53"/>
      <c r="R51" s="53"/>
      <c r="S51" s="53"/>
      <c r="T51" s="53"/>
      <c r="U51" s="173" t="s">
        <v>2282</v>
      </c>
      <c r="V51" s="3150"/>
      <c r="W51" s="1648"/>
      <c r="X51" s="1648"/>
    </row>
    <row r="52" spans="1:24" hidden="1"/>
  </sheetData>
  <sheetProtection algorithmName="SHA-512" hashValue="AFvnn6dvlt8ftl7RHgMfXkwrYoiYWaPapMMcRtk5DEKRbjmzkTzzi2rYpje6Dxt9rGXMtCwTpFIAIpbT/5+WpA==" saltValue="Hve+btOvcocfV0q4W3QZfA==" spinCount="100000" sheet="1" objects="1" scenarios="1"/>
  <mergeCells count="5">
    <mergeCell ref="B15:C15"/>
    <mergeCell ref="B17:C17"/>
    <mergeCell ref="A1:V1"/>
    <mergeCell ref="A10:U10"/>
    <mergeCell ref="A9:U9"/>
  </mergeCells>
  <dataValidations count="4">
    <dataValidation operator="lessThanOrEqual" allowBlank="1" showInputMessage="1" showErrorMessage="1" errorTitle="Numbers Only" error="You can only enter numbers in these cells.To re input a number, press Cancel  or Retry and  delete, and then re enter a valid number_x000a_" sqref="E49:U49"/>
    <dataValidation type="whole" operator="lessThanOrEqual" allowBlank="1" showInputMessage="1" showErrorMessage="1" errorTitle="Numbers Only" error="You can only enter whole numbers" sqref="B33:D33 B37:D43 F47:S47 B45:D47 C35:D35 C23:D29">
      <formula1>50000000000</formula1>
    </dataValidation>
    <dataValidation type="decimal" operator="lessThanOrEqual" allowBlank="1" showInputMessage="1" showErrorMessage="1" errorTitle="Numbers Only" error="You can only enter numbers in these cells.To re input a number, press Cancel  or Retry and  delete, and then re enter a valid number_x000a_" sqref="F45:S45 C19:D22 G30:T30 E45:E48 F20:S22 T45:T47 T36 B31 C31:D32 B50:S50 C30:E30 E28:U28 F35:U35 F48:U48 T39:T40 E43:U43 T32:T34 F33:S34 E33:E35">
      <formula1>50000000000</formula1>
    </dataValidation>
    <dataValidation type="list" allowBlank="1" showInputMessage="1" showErrorMessage="1" sqref="F12:S12">
      <formula1>$X$15:$X$33</formula1>
    </dataValidation>
  </dataValidations>
  <hyperlinks>
    <hyperlink ref="A1:U1" location="ToC!A1" display="21.012"/>
  </hyperlinks>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tabColor rgb="FF7030A0"/>
  </sheetPr>
  <dimension ref="A1:XFC1048576"/>
  <sheetViews>
    <sheetView zoomScale="55" zoomScaleNormal="55" workbookViewId="0">
      <selection activeCell="T15" sqref="T15"/>
    </sheetView>
  </sheetViews>
  <sheetFormatPr defaultColWidth="0" defaultRowHeight="14" zeroHeight="1"/>
  <cols>
    <col min="1" max="1" width="32.765625" style="39" customWidth="1"/>
    <col min="2" max="2" width="5.765625" style="39" customWidth="1"/>
    <col min="3" max="20" width="25.765625" style="39" customWidth="1"/>
    <col min="21" max="23" width="9.765625" style="39" hidden="1" customWidth="1"/>
    <col min="24" max="24" width="25.765625" style="39" hidden="1" customWidth="1"/>
    <col min="25" max="16383" width="9.765625" style="39" hidden="1"/>
    <col min="16384" max="16384" width="1.3046875" style="39" hidden="1" customWidth="1"/>
  </cols>
  <sheetData>
    <row r="1" spans="1:24" s="1648" customFormat="1">
      <c r="A1" s="5470" t="s">
        <v>699</v>
      </c>
      <c r="B1" s="5470"/>
      <c r="C1" s="5470"/>
      <c r="D1" s="5470"/>
      <c r="E1" s="5470"/>
      <c r="F1" s="5470"/>
      <c r="G1" s="5470"/>
      <c r="H1" s="5470"/>
      <c r="I1" s="5470"/>
      <c r="J1" s="5470"/>
      <c r="K1" s="5470"/>
      <c r="L1" s="5470"/>
      <c r="M1" s="5470"/>
      <c r="N1" s="5470"/>
      <c r="O1" s="5470"/>
      <c r="P1" s="5470"/>
      <c r="Q1" s="5470"/>
      <c r="R1" s="5470"/>
      <c r="S1" s="5470"/>
      <c r="T1" s="53"/>
    </row>
    <row r="2" spans="1:24" s="1648" customFormat="1">
      <c r="A2" s="53"/>
      <c r="B2" s="53"/>
      <c r="C2" s="53"/>
      <c r="D2" s="53"/>
      <c r="E2" s="53"/>
      <c r="F2" s="53"/>
      <c r="G2" s="53"/>
      <c r="H2" s="206"/>
      <c r="I2" s="206"/>
      <c r="J2" s="206"/>
      <c r="K2" s="206"/>
      <c r="L2" s="206"/>
      <c r="M2" s="206"/>
      <c r="N2" s="206"/>
      <c r="O2" s="206"/>
      <c r="P2" s="206"/>
      <c r="Q2" s="206"/>
      <c r="R2" s="206"/>
      <c r="S2" s="206"/>
      <c r="T2" s="53"/>
    </row>
    <row r="3" spans="1:24" s="1648" customFormat="1">
      <c r="A3" s="218" t="str">
        <f>+Cover!A14</f>
        <v>Select Name of Insurer/ Financial Holding Company</v>
      </c>
      <c r="B3" s="56"/>
      <c r="C3" s="56"/>
      <c r="D3" s="53"/>
      <c r="E3" s="53"/>
      <c r="F3" s="53"/>
      <c r="G3" s="53"/>
      <c r="H3" s="53"/>
      <c r="I3" s="53"/>
      <c r="J3" s="53"/>
      <c r="K3" s="53"/>
      <c r="L3" s="53"/>
      <c r="M3" s="53"/>
      <c r="N3" s="53"/>
      <c r="O3" s="53"/>
      <c r="P3" s="53"/>
      <c r="Q3" s="53"/>
      <c r="R3" s="53"/>
      <c r="S3" s="37" t="s">
        <v>1790</v>
      </c>
      <c r="T3" s="53"/>
    </row>
    <row r="4" spans="1:24" s="1648" customFormat="1">
      <c r="A4" s="1744" t="str">
        <f>+ToC!A3</f>
        <v>Insurer/Financial Holding Company</v>
      </c>
      <c r="B4" s="53"/>
      <c r="C4" s="53"/>
      <c r="D4" s="53"/>
      <c r="E4" s="53"/>
      <c r="F4" s="53"/>
      <c r="G4" s="53"/>
      <c r="H4" s="53"/>
      <c r="I4" s="53"/>
      <c r="J4" s="53"/>
      <c r="K4" s="53"/>
      <c r="L4" s="53"/>
      <c r="M4" s="53"/>
      <c r="N4" s="53"/>
      <c r="O4" s="53"/>
      <c r="P4" s="53"/>
      <c r="Q4" s="53"/>
      <c r="R4" s="53"/>
      <c r="S4" s="53"/>
      <c r="T4" s="53"/>
    </row>
    <row r="5" spans="1:24" s="1648" customFormat="1">
      <c r="A5" s="1744"/>
      <c r="B5" s="53"/>
      <c r="C5" s="53"/>
      <c r="D5" s="53"/>
      <c r="E5" s="53"/>
      <c r="F5" s="53"/>
      <c r="G5" s="53"/>
      <c r="H5" s="53"/>
      <c r="I5" s="53"/>
      <c r="J5" s="53"/>
      <c r="K5" s="53"/>
      <c r="L5" s="53"/>
      <c r="M5" s="53"/>
      <c r="N5" s="53"/>
      <c r="O5" s="53"/>
      <c r="P5" s="53"/>
      <c r="Q5" s="53"/>
      <c r="R5" s="53"/>
      <c r="S5" s="53"/>
      <c r="T5" s="53"/>
      <c r="X5" s="383" t="s">
        <v>679</v>
      </c>
    </row>
    <row r="6" spans="1:24" s="1648" customFormat="1">
      <c r="A6" s="51" t="str">
        <f>+ToC!A5</f>
        <v>Long-Term Insurers Annual Return</v>
      </c>
      <c r="B6" s="1747"/>
      <c r="C6" s="1747"/>
      <c r="D6" s="53"/>
      <c r="E6" s="53"/>
      <c r="F6" s="53"/>
      <c r="G6" s="53"/>
      <c r="H6" s="53"/>
      <c r="I6" s="53"/>
      <c r="J6" s="53"/>
      <c r="K6" s="53"/>
      <c r="L6" s="53"/>
      <c r="M6" s="53"/>
      <c r="N6" s="53"/>
      <c r="O6" s="53"/>
      <c r="P6" s="53"/>
      <c r="Q6" s="53"/>
      <c r="R6" s="53"/>
      <c r="S6" s="53"/>
      <c r="T6" s="53"/>
      <c r="X6" s="39" t="s">
        <v>680</v>
      </c>
    </row>
    <row r="7" spans="1:24" s="1648" customFormat="1">
      <c r="A7" s="51" t="str">
        <f>+ToC!A6</f>
        <v>For Year Ended:</v>
      </c>
      <c r="B7" s="1747"/>
      <c r="C7" s="1747"/>
      <c r="D7" s="53"/>
      <c r="E7" s="53"/>
      <c r="F7" s="53"/>
      <c r="G7" s="53"/>
      <c r="H7" s="53"/>
      <c r="I7" s="53"/>
      <c r="J7" s="53"/>
      <c r="K7" s="53"/>
      <c r="L7" s="53"/>
      <c r="M7" s="53"/>
      <c r="N7" s="53"/>
      <c r="O7" s="53"/>
      <c r="P7" s="53"/>
      <c r="Q7" s="53"/>
      <c r="R7" s="53"/>
      <c r="S7" s="1021" t="str">
        <f>IF(+Cover!$A$23="","",+Cover!$A$23)</f>
        <v/>
      </c>
      <c r="T7" s="53"/>
      <c r="X7" s="39" t="s">
        <v>681</v>
      </c>
    </row>
    <row r="8" spans="1:24" s="1648" customFormat="1">
      <c r="A8" s="1574"/>
      <c r="B8" s="1574"/>
      <c r="C8" s="1574"/>
      <c r="D8" s="1574"/>
      <c r="E8" s="1574"/>
      <c r="F8" s="1574"/>
      <c r="G8" s="1574"/>
      <c r="H8" s="1574"/>
      <c r="I8" s="1574"/>
      <c r="J8" s="1574"/>
      <c r="K8" s="1574"/>
      <c r="L8" s="1574"/>
      <c r="M8" s="1574"/>
      <c r="N8" s="1574"/>
      <c r="O8" s="1574"/>
      <c r="P8" s="1574"/>
      <c r="Q8" s="1574"/>
      <c r="R8" s="1574"/>
      <c r="S8" s="1574"/>
      <c r="T8" s="1574"/>
      <c r="X8" s="39" t="s">
        <v>682</v>
      </c>
    </row>
    <row r="9" spans="1:24" s="1648" customFormat="1">
      <c r="A9" s="1747"/>
      <c r="B9" s="1747"/>
      <c r="C9" s="1747"/>
      <c r="D9" s="1747"/>
      <c r="E9" s="1747"/>
      <c r="F9" s="1747"/>
      <c r="G9" s="1747"/>
      <c r="H9" s="1747"/>
      <c r="I9" s="1747"/>
      <c r="J9" s="2441" t="s">
        <v>512</v>
      </c>
      <c r="K9" s="1574"/>
      <c r="L9" s="1747"/>
      <c r="M9" s="1747"/>
      <c r="N9" s="1747"/>
      <c r="O9" s="1747"/>
      <c r="P9" s="1747"/>
      <c r="Q9" s="1747"/>
      <c r="R9" s="1747"/>
      <c r="S9" s="1747"/>
      <c r="T9" s="53"/>
      <c r="X9" s="39" t="s">
        <v>683</v>
      </c>
    </row>
    <row r="10" spans="1:24" s="1648" customFormat="1" ht="17.649999999999999" customHeight="1">
      <c r="A10" s="5312" t="s">
        <v>700</v>
      </c>
      <c r="B10" s="5312"/>
      <c r="C10" s="5312"/>
      <c r="D10" s="5312"/>
      <c r="E10" s="5312"/>
      <c r="F10" s="5312"/>
      <c r="G10" s="5312"/>
      <c r="H10" s="5312"/>
      <c r="I10" s="5312"/>
      <c r="J10" s="5312"/>
      <c r="K10" s="5312"/>
      <c r="L10" s="5312"/>
      <c r="M10" s="5312"/>
      <c r="N10" s="5312"/>
      <c r="O10" s="5312"/>
      <c r="P10" s="5312"/>
      <c r="Q10" s="5312"/>
      <c r="R10" s="5312"/>
      <c r="S10" s="5312"/>
      <c r="T10" s="53"/>
      <c r="X10" s="39" t="s">
        <v>684</v>
      </c>
    </row>
    <row r="11" spans="1:24" s="1648" customFormat="1" ht="12" customHeight="1" thickBot="1">
      <c r="A11" s="53"/>
      <c r="B11" s="53"/>
      <c r="C11" s="53"/>
      <c r="D11" s="53"/>
      <c r="E11" s="53"/>
      <c r="F11" s="53"/>
      <c r="G11" s="53"/>
      <c r="H11" s="53"/>
      <c r="I11" s="53"/>
      <c r="J11" s="53"/>
      <c r="K11" s="53"/>
      <c r="L11" s="53"/>
      <c r="M11" s="53"/>
      <c r="N11" s="53"/>
      <c r="O11" s="53"/>
      <c r="P11" s="53"/>
      <c r="Q11" s="53"/>
      <c r="R11" s="53"/>
      <c r="S11" s="53"/>
      <c r="T11" s="53"/>
      <c r="X11" s="39" t="s">
        <v>685</v>
      </c>
    </row>
    <row r="12" spans="1:24" s="1648" customFormat="1" ht="14.5" thickTop="1">
      <c r="A12" s="322"/>
      <c r="B12" s="322" t="s">
        <v>113</v>
      </c>
      <c r="C12" s="1650" t="s">
        <v>679</v>
      </c>
      <c r="D12" s="1650" t="s">
        <v>679</v>
      </c>
      <c r="E12" s="1650" t="s">
        <v>679</v>
      </c>
      <c r="F12" s="1650" t="s">
        <v>679</v>
      </c>
      <c r="G12" s="1650" t="s">
        <v>679</v>
      </c>
      <c r="H12" s="1650" t="s">
        <v>679</v>
      </c>
      <c r="I12" s="1650" t="s">
        <v>679</v>
      </c>
      <c r="J12" s="1650" t="s">
        <v>679</v>
      </c>
      <c r="K12" s="1650" t="s">
        <v>679</v>
      </c>
      <c r="L12" s="1650" t="s">
        <v>679</v>
      </c>
      <c r="M12" s="1650" t="s">
        <v>679</v>
      </c>
      <c r="N12" s="1650" t="s">
        <v>679</v>
      </c>
      <c r="O12" s="1650" t="s">
        <v>679</v>
      </c>
      <c r="P12" s="1650" t="s">
        <v>679</v>
      </c>
      <c r="Q12" s="1089" t="str">
        <f>IF(S7="","","Total Outside Trinidad &amp; Tobago"&amp;YEAR($S$7))</f>
        <v/>
      </c>
      <c r="R12" s="256" t="str">
        <f>IF(S7="","","Total In Trinidad &amp; Tobago"&amp;YEAR($S$7))</f>
        <v/>
      </c>
      <c r="S12" s="1090" t="str">
        <f>IF(S7="","",YEAR($S$7))</f>
        <v/>
      </c>
      <c r="T12" s="1090" t="str">
        <f>IF(S12="","",S12-1)</f>
        <v/>
      </c>
      <c r="X12" s="39" t="s">
        <v>686</v>
      </c>
    </row>
    <row r="13" spans="1:24" s="1648" customFormat="1" ht="15" customHeight="1">
      <c r="A13" s="1851"/>
      <c r="B13" s="1851"/>
      <c r="C13" s="1771" t="s">
        <v>539</v>
      </c>
      <c r="D13" s="1852" t="s">
        <v>539</v>
      </c>
      <c r="E13" s="1852" t="s">
        <v>539</v>
      </c>
      <c r="F13" s="1852" t="s">
        <v>539</v>
      </c>
      <c r="G13" s="1852" t="s">
        <v>539</v>
      </c>
      <c r="H13" s="1852" t="s">
        <v>539</v>
      </c>
      <c r="I13" s="1852" t="s">
        <v>539</v>
      </c>
      <c r="J13" s="1852" t="s">
        <v>539</v>
      </c>
      <c r="K13" s="1852" t="s">
        <v>539</v>
      </c>
      <c r="L13" s="1852" t="s">
        <v>539</v>
      </c>
      <c r="M13" s="1852" t="s">
        <v>539</v>
      </c>
      <c r="N13" s="1852" t="s">
        <v>539</v>
      </c>
      <c r="O13" s="1852" t="s">
        <v>539</v>
      </c>
      <c r="P13" s="1852" t="s">
        <v>539</v>
      </c>
      <c r="Q13" s="980" t="s">
        <v>539</v>
      </c>
      <c r="R13" s="980" t="s">
        <v>539</v>
      </c>
      <c r="S13" s="980" t="s">
        <v>539</v>
      </c>
      <c r="T13" s="980" t="s">
        <v>539</v>
      </c>
      <c r="X13" s="216" t="s">
        <v>687</v>
      </c>
    </row>
    <row r="14" spans="1:24" s="1648" customFormat="1" ht="18.75" customHeight="1">
      <c r="A14" s="3974" t="s">
        <v>517</v>
      </c>
      <c r="B14" s="1851"/>
      <c r="C14" s="1851"/>
      <c r="D14" s="1851"/>
      <c r="E14" s="1851"/>
      <c r="F14" s="1851"/>
      <c r="G14" s="1851"/>
      <c r="H14" s="1851"/>
      <c r="I14" s="1851"/>
      <c r="J14" s="1851"/>
      <c r="K14" s="1851"/>
      <c r="L14" s="1851"/>
      <c r="M14" s="1851"/>
      <c r="N14" s="1851"/>
      <c r="O14" s="1851"/>
      <c r="P14" s="1851"/>
      <c r="Q14" s="1851"/>
      <c r="R14" s="1851"/>
      <c r="S14" s="1851"/>
      <c r="T14" s="1851"/>
      <c r="X14" s="39" t="s">
        <v>701</v>
      </c>
    </row>
    <row r="15" spans="1:24" s="1648" customFormat="1" ht="18" customHeight="1">
      <c r="A15" s="2372" t="s">
        <v>2319</v>
      </c>
      <c r="B15" s="515"/>
      <c r="C15" s="4400">
        <f>'21.012'!F49</f>
        <v>0</v>
      </c>
      <c r="D15" s="4400">
        <f>'21.012'!G49</f>
        <v>0</v>
      </c>
      <c r="E15" s="4400">
        <f>'21.012'!H49</f>
        <v>0</v>
      </c>
      <c r="F15" s="4400">
        <f>'21.012'!I49</f>
        <v>0</v>
      </c>
      <c r="G15" s="4400">
        <f>'21.012'!J49</f>
        <v>0</v>
      </c>
      <c r="H15" s="4400">
        <f>'21.012'!K49</f>
        <v>0</v>
      </c>
      <c r="I15" s="4400">
        <f>'21.012'!L49</f>
        <v>0</v>
      </c>
      <c r="J15" s="4400">
        <f>'21.012'!M49</f>
        <v>0</v>
      </c>
      <c r="K15" s="4400">
        <f>'21.012'!N49</f>
        <v>0</v>
      </c>
      <c r="L15" s="4400">
        <f>'21.012'!O49</f>
        <v>0</v>
      </c>
      <c r="M15" s="4400">
        <f>'21.012'!P49</f>
        <v>0</v>
      </c>
      <c r="N15" s="4400">
        <f>'21.012'!Q49</f>
        <v>0</v>
      </c>
      <c r="O15" s="4400">
        <f>'21.012'!R49</f>
        <v>0</v>
      </c>
      <c r="P15" s="4400">
        <f>'21.012'!S49</f>
        <v>0</v>
      </c>
      <c r="Q15" s="1853">
        <f t="shared" ref="Q15:Q20" si="0">SUM(C15:P15)</f>
        <v>0</v>
      </c>
      <c r="R15" s="4401">
        <f>'21.012'!E49</f>
        <v>0</v>
      </c>
      <c r="S15" s="1634">
        <f>Q15+R15</f>
        <v>0</v>
      </c>
      <c r="T15" s="1800">
        <f>'21.012'!U49</f>
        <v>0</v>
      </c>
      <c r="X15" s="39" t="s">
        <v>688</v>
      </c>
    </row>
    <row r="16" spans="1:24" s="1648" customFormat="1" ht="18" customHeight="1">
      <c r="A16" s="2370" t="s">
        <v>2320</v>
      </c>
      <c r="B16" s="268"/>
      <c r="C16" s="4661"/>
      <c r="D16" s="4661"/>
      <c r="E16" s="4661"/>
      <c r="F16" s="4661"/>
      <c r="G16" s="4661"/>
      <c r="H16" s="4661"/>
      <c r="I16" s="4661"/>
      <c r="J16" s="4661"/>
      <c r="K16" s="4661"/>
      <c r="L16" s="4661"/>
      <c r="M16" s="4661"/>
      <c r="N16" s="4661"/>
      <c r="O16" s="4661"/>
      <c r="P16" s="4661"/>
      <c r="Q16" s="4663">
        <f t="shared" si="0"/>
        <v>0</v>
      </c>
      <c r="R16" s="4664">
        <f>+'50.010'!D32</f>
        <v>0</v>
      </c>
      <c r="S16" s="4665">
        <f t="shared" ref="S16:S27" si="1">Q16+R16</f>
        <v>0</v>
      </c>
      <c r="T16" s="4640"/>
      <c r="X16" s="39" t="s">
        <v>689</v>
      </c>
    </row>
    <row r="17" spans="1:24" s="1648" customFormat="1" ht="18" customHeight="1">
      <c r="A17" s="2370" t="s">
        <v>1879</v>
      </c>
      <c r="B17" s="487"/>
      <c r="C17" s="4666"/>
      <c r="D17" s="4666"/>
      <c r="E17" s="4666"/>
      <c r="F17" s="4666"/>
      <c r="G17" s="4666"/>
      <c r="H17" s="4666"/>
      <c r="I17" s="4666"/>
      <c r="J17" s="4666"/>
      <c r="K17" s="4666"/>
      <c r="L17" s="4666"/>
      <c r="M17" s="4666"/>
      <c r="N17" s="4666"/>
      <c r="O17" s="4666"/>
      <c r="P17" s="4666"/>
      <c r="Q17" s="4663">
        <f t="shared" si="0"/>
        <v>0</v>
      </c>
      <c r="R17" s="4667"/>
      <c r="S17" s="4665">
        <f t="shared" si="1"/>
        <v>0</v>
      </c>
      <c r="T17" s="4668"/>
      <c r="X17" s="39"/>
    </row>
    <row r="18" spans="1:24" s="1648" customFormat="1" ht="18" customHeight="1">
      <c r="A18" s="2370" t="s">
        <v>2253</v>
      </c>
      <c r="B18" s="267"/>
      <c r="C18" s="4666"/>
      <c r="D18" s="4666"/>
      <c r="E18" s="4666"/>
      <c r="F18" s="4666"/>
      <c r="G18" s="4666"/>
      <c r="H18" s="4666"/>
      <c r="I18" s="4666"/>
      <c r="J18" s="4666"/>
      <c r="K18" s="4666"/>
      <c r="L18" s="4666"/>
      <c r="M18" s="4666"/>
      <c r="N18" s="4666"/>
      <c r="O18" s="4666"/>
      <c r="P18" s="4666"/>
      <c r="Q18" s="4663">
        <f t="shared" si="0"/>
        <v>0</v>
      </c>
      <c r="R18" s="4667"/>
      <c r="S18" s="4665">
        <f t="shared" si="1"/>
        <v>0</v>
      </c>
      <c r="T18" s="4668"/>
      <c r="X18" s="39"/>
    </row>
    <row r="19" spans="1:24" s="1648" customFormat="1" ht="18" customHeight="1">
      <c r="A19" s="2371" t="s">
        <v>2171</v>
      </c>
      <c r="B19" s="487"/>
      <c r="C19" s="4669"/>
      <c r="D19" s="4669"/>
      <c r="E19" s="4669"/>
      <c r="F19" s="4669"/>
      <c r="G19" s="4669"/>
      <c r="H19" s="4669"/>
      <c r="I19" s="4669"/>
      <c r="J19" s="4669"/>
      <c r="K19" s="4669"/>
      <c r="L19" s="4669"/>
      <c r="M19" s="4669"/>
      <c r="N19" s="4669"/>
      <c r="O19" s="4669"/>
      <c r="P19" s="4669"/>
      <c r="Q19" s="4663">
        <f t="shared" si="0"/>
        <v>0</v>
      </c>
      <c r="R19" s="4667"/>
      <c r="S19" s="4665">
        <f t="shared" si="1"/>
        <v>0</v>
      </c>
      <c r="T19" s="4670"/>
      <c r="X19" s="39"/>
    </row>
    <row r="20" spans="1:24" s="1648" customFormat="1" ht="18" customHeight="1">
      <c r="A20" s="2370" t="s">
        <v>702</v>
      </c>
      <c r="B20" s="267"/>
      <c r="C20" s="4666"/>
      <c r="D20" s="4666"/>
      <c r="E20" s="4666"/>
      <c r="F20" s="4666"/>
      <c r="G20" s="4666"/>
      <c r="H20" s="4666"/>
      <c r="I20" s="4666"/>
      <c r="J20" s="4666"/>
      <c r="K20" s="4666"/>
      <c r="L20" s="4666"/>
      <c r="M20" s="4666"/>
      <c r="N20" s="4666"/>
      <c r="O20" s="4666"/>
      <c r="P20" s="4666"/>
      <c r="Q20" s="4663">
        <f t="shared" si="0"/>
        <v>0</v>
      </c>
      <c r="R20" s="4667"/>
      <c r="S20" s="4665">
        <f t="shared" si="1"/>
        <v>0</v>
      </c>
      <c r="T20" s="4668"/>
      <c r="X20" s="39" t="s">
        <v>690</v>
      </c>
    </row>
    <row r="21" spans="1:24" s="1648" customFormat="1" ht="21" customHeight="1" thickBot="1">
      <c r="A21" s="3975" t="s">
        <v>703</v>
      </c>
      <c r="B21" s="1125"/>
      <c r="C21" s="4671">
        <f t="shared" ref="C21:T21" si="2">SUM(C15:C20)</f>
        <v>0</v>
      </c>
      <c r="D21" s="4671">
        <f t="shared" si="2"/>
        <v>0</v>
      </c>
      <c r="E21" s="4671">
        <f t="shared" si="2"/>
        <v>0</v>
      </c>
      <c r="F21" s="4671">
        <f t="shared" si="2"/>
        <v>0</v>
      </c>
      <c r="G21" s="4671">
        <f t="shared" si="2"/>
        <v>0</v>
      </c>
      <c r="H21" s="4671">
        <f t="shared" si="2"/>
        <v>0</v>
      </c>
      <c r="I21" s="4671">
        <f t="shared" si="2"/>
        <v>0</v>
      </c>
      <c r="J21" s="4671">
        <f t="shared" si="2"/>
        <v>0</v>
      </c>
      <c r="K21" s="4671">
        <f t="shared" si="2"/>
        <v>0</v>
      </c>
      <c r="L21" s="4671">
        <f t="shared" si="2"/>
        <v>0</v>
      </c>
      <c r="M21" s="4671">
        <f t="shared" si="2"/>
        <v>0</v>
      </c>
      <c r="N21" s="4671">
        <f t="shared" si="2"/>
        <v>0</v>
      </c>
      <c r="O21" s="4671">
        <f t="shared" si="2"/>
        <v>0</v>
      </c>
      <c r="P21" s="4671">
        <f t="shared" si="2"/>
        <v>0</v>
      </c>
      <c r="Q21" s="4671">
        <f t="shared" si="2"/>
        <v>0</v>
      </c>
      <c r="R21" s="4671">
        <f t="shared" si="2"/>
        <v>0</v>
      </c>
      <c r="S21" s="4671">
        <f t="shared" si="2"/>
        <v>0</v>
      </c>
      <c r="T21" s="4671">
        <f t="shared" si="2"/>
        <v>0</v>
      </c>
      <c r="X21" s="39" t="s">
        <v>691</v>
      </c>
    </row>
    <row r="22" spans="1:24" s="1648" customFormat="1" ht="18.75" customHeight="1">
      <c r="A22" s="3976" t="s">
        <v>527</v>
      </c>
      <c r="B22" s="590"/>
      <c r="C22" s="4651"/>
      <c r="D22" s="4651"/>
      <c r="E22" s="4651"/>
      <c r="F22" s="4651"/>
      <c r="G22" s="4672"/>
      <c r="H22" s="4672"/>
      <c r="I22" s="4672"/>
      <c r="J22" s="4672"/>
      <c r="K22" s="4672"/>
      <c r="L22" s="4672"/>
      <c r="M22" s="4672"/>
      <c r="N22" s="4672"/>
      <c r="O22" s="4672"/>
      <c r="P22" s="4672"/>
      <c r="Q22" s="4672"/>
      <c r="R22" s="4672"/>
      <c r="S22" s="4672"/>
      <c r="T22" s="4672"/>
      <c r="X22" s="39" t="s">
        <v>692</v>
      </c>
    </row>
    <row r="23" spans="1:24" s="1648" customFormat="1" ht="18" customHeight="1">
      <c r="A23" s="2370" t="s">
        <v>1880</v>
      </c>
      <c r="B23" s="268"/>
      <c r="C23" s="4673"/>
      <c r="D23" s="4673"/>
      <c r="E23" s="4668"/>
      <c r="F23" s="4673"/>
      <c r="G23" s="4674"/>
      <c r="H23" s="4673"/>
      <c r="I23" s="4673"/>
      <c r="J23" s="4673"/>
      <c r="K23" s="4673"/>
      <c r="L23" s="4673"/>
      <c r="M23" s="4673"/>
      <c r="N23" s="4673"/>
      <c r="O23" s="4673"/>
      <c r="P23" s="4674"/>
      <c r="Q23" s="4675">
        <f t="shared" ref="Q23:Q27" si="3">SUM(C23:P23)</f>
        <v>0</v>
      </c>
      <c r="R23" s="4674"/>
      <c r="S23" s="4665">
        <f t="shared" si="1"/>
        <v>0</v>
      </c>
      <c r="T23" s="4668"/>
      <c r="X23" s="39"/>
    </row>
    <row r="24" spans="1:24" s="1648" customFormat="1" ht="18" customHeight="1">
      <c r="A24" s="2370" t="s">
        <v>2217</v>
      </c>
      <c r="B24" s="268"/>
      <c r="C24" s="4673"/>
      <c r="D24" s="4673"/>
      <c r="E24" s="4668"/>
      <c r="F24" s="4673"/>
      <c r="G24" s="4674"/>
      <c r="H24" s="4673"/>
      <c r="I24" s="4673"/>
      <c r="J24" s="4673"/>
      <c r="K24" s="4673"/>
      <c r="L24" s="4673"/>
      <c r="M24" s="4673"/>
      <c r="N24" s="4673"/>
      <c r="O24" s="4673"/>
      <c r="P24" s="4674"/>
      <c r="Q24" s="4675">
        <f t="shared" si="3"/>
        <v>0</v>
      </c>
      <c r="R24" s="4676"/>
      <c r="S24" s="4665">
        <f t="shared" si="1"/>
        <v>0</v>
      </c>
      <c r="T24" s="4668"/>
      <c r="X24" s="39"/>
    </row>
    <row r="25" spans="1:24" s="1648" customFormat="1" ht="18" customHeight="1">
      <c r="A25" s="2372" t="s">
        <v>2170</v>
      </c>
      <c r="B25" s="268"/>
      <c r="C25" s="4677"/>
      <c r="D25" s="4677"/>
      <c r="E25" s="4677"/>
      <c r="F25" s="4677"/>
      <c r="G25" s="4677"/>
      <c r="H25" s="4677"/>
      <c r="I25" s="4677"/>
      <c r="J25" s="4677"/>
      <c r="K25" s="4677"/>
      <c r="L25" s="4677"/>
      <c r="M25" s="4677"/>
      <c r="N25" s="4677"/>
      <c r="O25" s="4677"/>
      <c r="P25" s="4677"/>
      <c r="Q25" s="4675">
        <f t="shared" si="3"/>
        <v>0</v>
      </c>
      <c r="R25" s="4676"/>
      <c r="S25" s="4665">
        <f t="shared" si="1"/>
        <v>0</v>
      </c>
      <c r="T25" s="4678"/>
      <c r="X25" s="39"/>
    </row>
    <row r="26" spans="1:24" s="1648" customFormat="1" ht="18" customHeight="1">
      <c r="A26" s="2372" t="s">
        <v>2321</v>
      </c>
      <c r="B26" s="268"/>
      <c r="C26" s="4668"/>
      <c r="D26" s="4668"/>
      <c r="E26" s="4668"/>
      <c r="F26" s="4668"/>
      <c r="G26" s="4668"/>
      <c r="H26" s="4668"/>
      <c r="I26" s="4668"/>
      <c r="J26" s="4668"/>
      <c r="K26" s="4668"/>
      <c r="L26" s="4668"/>
      <c r="M26" s="4668"/>
      <c r="N26" s="4668"/>
      <c r="O26" s="4668"/>
      <c r="P26" s="4668"/>
      <c r="Q26" s="4675">
        <f t="shared" si="3"/>
        <v>0</v>
      </c>
      <c r="R26" s="4664">
        <f>+'50.020'!J25</f>
        <v>0</v>
      </c>
      <c r="S26" s="4665">
        <f t="shared" si="1"/>
        <v>0</v>
      </c>
      <c r="T26" s="4668"/>
      <c r="X26" s="39" t="s">
        <v>694</v>
      </c>
    </row>
    <row r="27" spans="1:24" s="1648" customFormat="1" ht="18" customHeight="1">
      <c r="A27" s="2370" t="s">
        <v>704</v>
      </c>
      <c r="B27" s="262"/>
      <c r="C27" s="4679"/>
      <c r="D27" s="4679"/>
      <c r="E27" s="4679"/>
      <c r="F27" s="4679"/>
      <c r="G27" s="4679"/>
      <c r="H27" s="4679"/>
      <c r="I27" s="4679"/>
      <c r="J27" s="4679"/>
      <c r="K27" s="4679"/>
      <c r="L27" s="4679"/>
      <c r="M27" s="4679"/>
      <c r="N27" s="4679"/>
      <c r="O27" s="4679"/>
      <c r="P27" s="4679"/>
      <c r="Q27" s="4663">
        <f t="shared" si="3"/>
        <v>0</v>
      </c>
      <c r="R27" s="4676"/>
      <c r="S27" s="4680">
        <f t="shared" si="1"/>
        <v>0</v>
      </c>
      <c r="T27" s="4681"/>
      <c r="X27" s="39" t="s">
        <v>695</v>
      </c>
    </row>
    <row r="28" spans="1:24" s="1648" customFormat="1" ht="20.25" customHeight="1" thickBot="1">
      <c r="A28" s="3977" t="s">
        <v>434</v>
      </c>
      <c r="B28" s="2507"/>
      <c r="C28" s="1769">
        <f t="shared" ref="C28:T28" si="4">SUM(C23:C27)</f>
        <v>0</v>
      </c>
      <c r="D28" s="1769">
        <f t="shared" si="4"/>
        <v>0</v>
      </c>
      <c r="E28" s="1769">
        <f t="shared" si="4"/>
        <v>0</v>
      </c>
      <c r="F28" s="1769">
        <f t="shared" si="4"/>
        <v>0</v>
      </c>
      <c r="G28" s="1769">
        <f t="shared" si="4"/>
        <v>0</v>
      </c>
      <c r="H28" s="1769">
        <f t="shared" si="4"/>
        <v>0</v>
      </c>
      <c r="I28" s="1769">
        <f t="shared" si="4"/>
        <v>0</v>
      </c>
      <c r="J28" s="1769">
        <f t="shared" si="4"/>
        <v>0</v>
      </c>
      <c r="K28" s="1769">
        <f t="shared" si="4"/>
        <v>0</v>
      </c>
      <c r="L28" s="1769">
        <f t="shared" si="4"/>
        <v>0</v>
      </c>
      <c r="M28" s="1769">
        <f t="shared" si="4"/>
        <v>0</v>
      </c>
      <c r="N28" s="1769">
        <f t="shared" si="4"/>
        <v>0</v>
      </c>
      <c r="O28" s="1769">
        <f t="shared" si="4"/>
        <v>0</v>
      </c>
      <c r="P28" s="1769">
        <f t="shared" si="4"/>
        <v>0</v>
      </c>
      <c r="Q28" s="1769">
        <f t="shared" si="4"/>
        <v>0</v>
      </c>
      <c r="R28" s="1769">
        <f t="shared" si="4"/>
        <v>0</v>
      </c>
      <c r="S28" s="1769">
        <f t="shared" si="4"/>
        <v>0</v>
      </c>
      <c r="T28" s="1769">
        <f t="shared" si="4"/>
        <v>0</v>
      </c>
      <c r="X28" s="39" t="s">
        <v>697</v>
      </c>
    </row>
    <row r="29" spans="1:24" s="1648" customFormat="1" ht="14.5" thickTop="1">
      <c r="A29" s="1743"/>
      <c r="B29" s="1743"/>
      <c r="C29" s="1743"/>
      <c r="D29" s="1743"/>
      <c r="E29" s="1743"/>
      <c r="F29" s="1743"/>
      <c r="G29" s="1743"/>
      <c r="H29" s="1743"/>
      <c r="I29" s="1743"/>
      <c r="J29" s="1743"/>
      <c r="K29" s="1743"/>
      <c r="L29" s="1743"/>
      <c r="M29" s="1743"/>
      <c r="N29" s="1743"/>
      <c r="O29" s="1743"/>
      <c r="P29" s="1743"/>
      <c r="Q29" s="1743"/>
      <c r="R29" s="1743"/>
      <c r="S29" s="1743"/>
      <c r="T29" s="53"/>
      <c r="X29" s="39" t="s">
        <v>698</v>
      </c>
    </row>
    <row r="30" spans="1:24" s="1648" customFormat="1">
      <c r="A30" s="53"/>
      <c r="B30" s="53"/>
      <c r="C30" s="53"/>
      <c r="D30" s="53"/>
      <c r="E30" s="53"/>
      <c r="F30" s="53"/>
      <c r="G30" s="53"/>
      <c r="H30" s="53"/>
      <c r="I30" s="53"/>
      <c r="J30" s="53"/>
      <c r="K30" s="53"/>
      <c r="L30" s="53"/>
      <c r="M30" s="53"/>
      <c r="N30" s="53"/>
      <c r="O30" s="53"/>
      <c r="P30" s="53"/>
      <c r="Q30" s="53"/>
      <c r="R30" s="53"/>
      <c r="S30" s="53"/>
      <c r="T30" s="173" t="str">
        <f>+ToC!E123</f>
        <v xml:space="preserve">Long-Term Annual Return </v>
      </c>
      <c r="X30" s="39" t="s">
        <v>272</v>
      </c>
    </row>
    <row r="31" spans="1:24" s="1648" customFormat="1">
      <c r="A31" s="53"/>
      <c r="B31" s="53"/>
      <c r="C31" s="53"/>
      <c r="D31" s="53"/>
      <c r="E31" s="53"/>
      <c r="F31" s="53"/>
      <c r="G31" s="53"/>
      <c r="H31" s="53"/>
      <c r="I31" s="53"/>
      <c r="J31" s="53"/>
      <c r="K31" s="53"/>
      <c r="L31" s="53"/>
      <c r="M31" s="53"/>
      <c r="N31" s="53"/>
      <c r="O31" s="53"/>
      <c r="P31" s="53"/>
      <c r="Q31" s="53"/>
      <c r="R31" s="53"/>
      <c r="S31" s="53"/>
      <c r="T31" s="57" t="s">
        <v>705</v>
      </c>
    </row>
    <row r="32" spans="1:24" hidden="1"/>
    <row r="33" hidden="1"/>
    <row r="34" hidden="1"/>
    <row r="35" hidden="1"/>
    <row r="36" hidden="1"/>
    <row r="37" hidden="1"/>
    <row r="38" hidden="1"/>
    <row r="39" hidden="1"/>
    <row r="40" hidden="1"/>
    <row r="41" hidden="1"/>
    <row r="42" hidden="1"/>
    <row r="43" hidden="1"/>
    <row r="1048576" ht="1.1499999999999999" customHeight="1"/>
  </sheetData>
  <sheetProtection algorithmName="SHA-512" hashValue="OqUHa0trkicHcOHPrzERmUi94fUxHzB3hONukxdfKl+Ob4qeMuXOmnglUcN2Q35n3A3kUVfTm+qKVi10ZI/LcQ==" saltValue="F8VGyrhu+Qa6IamS7vFLrg==" spinCount="100000" sheet="1" objects="1" scenarios="1"/>
  <mergeCells count="2">
    <mergeCell ref="A1:S1"/>
    <mergeCell ref="A10:S10"/>
  </mergeCells>
  <dataValidations count="2">
    <dataValidation type="decimal" operator="lessThanOrEqual" allowBlank="1" showInputMessage="1" showErrorMessage="1" errorTitle="Numbers Only" error="You can only enter numbers in these cells.To re input a number, press Cancel  or Retry and  delete, and then re enter a valid number_x000a_" sqref="R21 C21:P21 T21 C28:T28 Q23:Q27 Q15:Q21 S15:S21 S23:S27">
      <formula1>50000000000</formula1>
    </dataValidation>
    <dataValidation type="list" allowBlank="1" showInputMessage="1" showErrorMessage="1" sqref="C12:P12">
      <formula1>$X$5:$X$30</formula1>
    </dataValidation>
  </dataValidations>
  <hyperlinks>
    <hyperlink ref="A1:S1" location="ToC!A1" display="22.010"/>
  </hyperlinks>
  <printOptions horizontalCentered="1"/>
  <pageMargins left="0.25" right="0.25" top="0.75" bottom="0.75" header="0.3" footer="0.3"/>
  <pageSetup paperSize="5" scale="60" orientation="landscape" r:id="rId1"/>
  <headerFooter alignWithMargins="0"/>
  <ignoredErrors>
    <ignoredError sqref="Q15" unlockedFormula="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H57"/>
  <sheetViews>
    <sheetView zoomScale="70" zoomScaleNormal="70" workbookViewId="0">
      <selection activeCell="G18" sqref="G18"/>
    </sheetView>
  </sheetViews>
  <sheetFormatPr defaultColWidth="0" defaultRowHeight="15.5" zeroHeight="1"/>
  <cols>
    <col min="1" max="1" width="2.23046875" style="43" customWidth="1"/>
    <col min="2" max="2" width="5.23046875" style="43" customWidth="1"/>
    <col min="3" max="3" width="20.07421875" style="43" customWidth="1"/>
    <col min="4" max="4" width="12.765625" style="43" customWidth="1"/>
    <col min="5" max="5" width="5.765625" style="43" customWidth="1"/>
    <col min="6" max="6" width="20" style="43" bestFit="1" customWidth="1"/>
    <col min="7" max="7" width="19.765625" style="43" customWidth="1"/>
    <col min="8" max="8" width="20.07421875" style="43" bestFit="1" customWidth="1"/>
    <col min="9" max="16384" width="9.23046875" hidden="1"/>
  </cols>
  <sheetData>
    <row r="1" spans="1:8">
      <c r="A1" s="5373" t="s">
        <v>706</v>
      </c>
      <c r="B1" s="5373"/>
      <c r="C1" s="5373"/>
      <c r="D1" s="5373"/>
      <c r="E1" s="5373"/>
      <c r="F1" s="5373"/>
      <c r="G1" s="5373"/>
      <c r="H1" s="5373"/>
    </row>
    <row r="2" spans="1:8">
      <c r="A2" s="2943"/>
      <c r="B2" s="2943"/>
      <c r="C2" s="2943"/>
      <c r="D2" s="2943"/>
      <c r="E2" s="2943"/>
      <c r="F2" s="2943"/>
      <c r="G2" s="2943"/>
      <c r="H2" s="1441" t="s">
        <v>1790</v>
      </c>
    </row>
    <row r="3" spans="1:8">
      <c r="A3" s="218" t="str">
        <f>+Cover!A14</f>
        <v>Select Name of Insurer/ Financial Holding Company</v>
      </c>
      <c r="B3" s="132"/>
      <c r="C3" s="132"/>
      <c r="D3" s="132"/>
      <c r="E3" s="132"/>
      <c r="F3" s="56"/>
      <c r="G3" s="56"/>
      <c r="H3" s="53"/>
    </row>
    <row r="4" spans="1:8">
      <c r="A4" s="2933" t="str">
        <f>+ToC!A3</f>
        <v>Insurer/Financial Holding Company</v>
      </c>
      <c r="B4" s="51"/>
      <c r="C4" s="51"/>
      <c r="D4" s="51"/>
      <c r="E4" s="53"/>
      <c r="F4" s="53"/>
      <c r="G4" s="53"/>
      <c r="H4" s="53"/>
    </row>
    <row r="5" spans="1:8">
      <c r="A5" s="2933"/>
      <c r="B5" s="51"/>
      <c r="C5" s="51"/>
      <c r="D5" s="51"/>
      <c r="E5" s="53"/>
      <c r="F5" s="53"/>
      <c r="G5" s="53"/>
      <c r="H5" s="53"/>
    </row>
    <row r="6" spans="1:8">
      <c r="A6" s="51" t="str">
        <f>+ToC!A5</f>
        <v>Long-Term Insurers Annual Return</v>
      </c>
      <c r="B6" s="2935"/>
      <c r="C6" s="2935"/>
      <c r="D6" s="53"/>
      <c r="E6" s="53"/>
      <c r="F6" s="53"/>
      <c r="G6" s="53"/>
      <c r="H6" s="53"/>
    </row>
    <row r="7" spans="1:8">
      <c r="A7" s="51" t="str">
        <f>+ToC!A6</f>
        <v>For Year Ended:</v>
      </c>
      <c r="B7" s="2935"/>
      <c r="C7" s="2935"/>
      <c r="D7" s="53"/>
      <c r="E7" s="53"/>
      <c r="F7" s="53"/>
      <c r="G7" s="53"/>
      <c r="H7" s="1021" t="str">
        <f>IF(+Cover!$A$23="","",+Cover!$A$23)</f>
        <v/>
      </c>
    </row>
    <row r="8" spans="1:8">
      <c r="A8" s="5578" t="s">
        <v>512</v>
      </c>
      <c r="B8" s="5578"/>
      <c r="C8" s="5578"/>
      <c r="D8" s="5578"/>
      <c r="E8" s="5578"/>
      <c r="F8" s="5578"/>
      <c r="G8" s="5578"/>
      <c r="H8" s="5578"/>
    </row>
    <row r="9" spans="1:8">
      <c r="A9" s="711"/>
      <c r="B9" s="711"/>
      <c r="C9" s="711"/>
      <c r="D9" s="711"/>
      <c r="E9" s="711"/>
      <c r="F9" s="711"/>
      <c r="G9" s="711"/>
      <c r="H9" s="711"/>
    </row>
    <row r="10" spans="1:8">
      <c r="A10" s="5312" t="s">
        <v>1563</v>
      </c>
      <c r="B10" s="5312"/>
      <c r="C10" s="5312"/>
      <c r="D10" s="5312"/>
      <c r="E10" s="5312"/>
      <c r="F10" s="5312"/>
      <c r="G10" s="5312"/>
      <c r="H10" s="5312"/>
    </row>
    <row r="11" spans="1:8">
      <c r="A11" s="5312" t="s">
        <v>707</v>
      </c>
      <c r="B11" s="5312"/>
      <c r="C11" s="5312"/>
      <c r="D11" s="5312"/>
      <c r="E11" s="5312"/>
      <c r="F11" s="5312"/>
      <c r="G11" s="5312"/>
      <c r="H11" s="5312"/>
    </row>
    <row r="12" spans="1:8">
      <c r="A12" s="5702" t="s">
        <v>708</v>
      </c>
      <c r="B12" s="5702"/>
      <c r="C12" s="5702"/>
      <c r="D12" s="5702"/>
      <c r="E12" s="5702"/>
      <c r="F12" s="5702"/>
      <c r="G12" s="5702"/>
      <c r="H12" s="5702"/>
    </row>
    <row r="13" spans="1:8" ht="16" thickBot="1">
      <c r="A13" s="56"/>
      <c r="B13" s="56"/>
      <c r="C13" s="56"/>
      <c r="D13" s="56"/>
      <c r="E13" s="56"/>
      <c r="F13" s="2941"/>
      <c r="G13" s="2941"/>
      <c r="H13" s="53"/>
    </row>
    <row r="14" spans="1:8" ht="16" thickTop="1">
      <c r="A14" s="361"/>
      <c r="B14" s="1094"/>
      <c r="C14" s="1094"/>
      <c r="D14" s="1095"/>
      <c r="E14" s="322" t="s">
        <v>113</v>
      </c>
      <c r="F14" s="1095" t="str">
        <f>IF(H7="","","In Trinidad &amp; Tobago "&amp;YEAR($H$7))</f>
        <v/>
      </c>
      <c r="G14" s="1095" t="str">
        <f>IF(H7="","","Outside Trinidad &amp; Tobago "&amp;YEAR($H$7))</f>
        <v/>
      </c>
      <c r="H14" s="1095" t="str">
        <f>IF(H7="","","Total "&amp;YEAR($H$7))</f>
        <v/>
      </c>
    </row>
    <row r="15" spans="1:8">
      <c r="A15" s="1096"/>
      <c r="B15" s="837"/>
      <c r="C15" s="837"/>
      <c r="D15" s="1097"/>
      <c r="E15" s="1098"/>
      <c r="F15" s="3084" t="s">
        <v>539</v>
      </c>
      <c r="G15" s="3084" t="s">
        <v>539</v>
      </c>
      <c r="H15" s="1099" t="s">
        <v>539</v>
      </c>
    </row>
    <row r="16" spans="1:8">
      <c r="A16" s="5699" t="s">
        <v>709</v>
      </c>
      <c r="B16" s="5700"/>
      <c r="C16" s="5700"/>
      <c r="D16" s="5701"/>
      <c r="E16" s="1100"/>
      <c r="F16" s="3089"/>
      <c r="G16" s="3089"/>
      <c r="H16" s="975">
        <f t="shared" ref="H16:H24" si="0">F16+G16</f>
        <v>0</v>
      </c>
    </row>
    <row r="17" spans="1:8">
      <c r="A17" s="5703" t="s">
        <v>710</v>
      </c>
      <c r="B17" s="5704"/>
      <c r="C17" s="5704"/>
      <c r="D17" s="5705"/>
      <c r="E17" s="1101"/>
      <c r="F17" s="3085"/>
      <c r="G17" s="3085"/>
      <c r="H17" s="975">
        <f t="shared" si="0"/>
        <v>0</v>
      </c>
    </row>
    <row r="18" spans="1:8">
      <c r="A18" s="5703" t="s">
        <v>711</v>
      </c>
      <c r="B18" s="5704"/>
      <c r="C18" s="5704" t="s">
        <v>712</v>
      </c>
      <c r="D18" s="5705"/>
      <c r="E18" s="1101"/>
      <c r="F18" s="4411">
        <f>'21.012'!E22</f>
        <v>0</v>
      </c>
      <c r="G18" s="3089"/>
      <c r="H18" s="975">
        <f t="shared" si="0"/>
        <v>0</v>
      </c>
    </row>
    <row r="19" spans="1:8">
      <c r="A19" s="604"/>
      <c r="B19" s="1041"/>
      <c r="C19" s="5704" t="s">
        <v>713</v>
      </c>
      <c r="D19" s="5705"/>
      <c r="E19" s="1101"/>
      <c r="F19" s="3085"/>
      <c r="G19" s="3085"/>
      <c r="H19" s="975">
        <f t="shared" si="0"/>
        <v>0</v>
      </c>
    </row>
    <row r="20" spans="1:8">
      <c r="A20" s="604"/>
      <c r="B20" s="1041"/>
      <c r="C20" s="1041" t="s">
        <v>714</v>
      </c>
      <c r="D20" s="1070" t="s">
        <v>715</v>
      </c>
      <c r="E20" s="1101"/>
      <c r="F20" s="3089"/>
      <c r="G20" s="3089"/>
      <c r="H20" s="975">
        <f t="shared" si="0"/>
        <v>0</v>
      </c>
    </row>
    <row r="21" spans="1:8">
      <c r="A21" s="604"/>
      <c r="B21" s="1041"/>
      <c r="C21" s="1041"/>
      <c r="D21" s="1070" t="s">
        <v>716</v>
      </c>
      <c r="E21" s="1101"/>
      <c r="F21" s="3085"/>
      <c r="G21" s="3085"/>
      <c r="H21" s="975">
        <f t="shared" si="0"/>
        <v>0</v>
      </c>
    </row>
    <row r="22" spans="1:8">
      <c r="A22" s="604"/>
      <c r="B22" s="1041"/>
      <c r="C22" s="1041"/>
      <c r="D22" s="1070" t="s">
        <v>717</v>
      </c>
      <c r="E22" s="1101"/>
      <c r="F22" s="3089"/>
      <c r="G22" s="3089"/>
      <c r="H22" s="975">
        <f t="shared" si="0"/>
        <v>0</v>
      </c>
    </row>
    <row r="23" spans="1:8">
      <c r="A23" s="604"/>
      <c r="B23" s="1041"/>
      <c r="C23" s="1041"/>
      <c r="D23" s="1070" t="s">
        <v>718</v>
      </c>
      <c r="E23" s="1101"/>
      <c r="F23" s="3089"/>
      <c r="G23" s="3089"/>
      <c r="H23" s="975">
        <f t="shared" si="0"/>
        <v>0</v>
      </c>
    </row>
    <row r="24" spans="1:8">
      <c r="A24" s="5706" t="s">
        <v>719</v>
      </c>
      <c r="B24" s="5707"/>
      <c r="C24" s="5707"/>
      <c r="D24" s="5708"/>
      <c r="E24" s="1101"/>
      <c r="F24" s="3085"/>
      <c r="G24" s="3085"/>
      <c r="H24" s="975">
        <f t="shared" si="0"/>
        <v>0</v>
      </c>
    </row>
    <row r="25" spans="1:8">
      <c r="A25" s="5709" t="s">
        <v>720</v>
      </c>
      <c r="B25" s="5710"/>
      <c r="C25" s="5710"/>
      <c r="D25" s="5711"/>
      <c r="E25" s="4465"/>
      <c r="F25" s="4411">
        <f>'21.012'!E18</f>
        <v>0</v>
      </c>
      <c r="G25" s="4411">
        <f>'21.012'!T18-'21.012'!E18</f>
        <v>0</v>
      </c>
      <c r="H25" s="975">
        <f>F25+G25</f>
        <v>0</v>
      </c>
    </row>
    <row r="26" spans="1:8">
      <c r="A26" s="5712" t="s">
        <v>611</v>
      </c>
      <c r="B26" s="5713"/>
      <c r="C26" s="5713"/>
      <c r="D26" s="5714"/>
      <c r="E26" s="1103"/>
      <c r="F26" s="3087">
        <f>SUM(F27:F29)</f>
        <v>0</v>
      </c>
      <c r="G26" s="3087">
        <f>SUM(G27:G29)</f>
        <v>0</v>
      </c>
      <c r="H26" s="1104">
        <f>SUM(H27:H29)</f>
        <v>0</v>
      </c>
    </row>
    <row r="27" spans="1:8">
      <c r="A27" s="5715"/>
      <c r="B27" s="5716"/>
      <c r="C27" s="5716"/>
      <c r="D27" s="5717"/>
      <c r="E27" s="605"/>
      <c r="F27" s="3086"/>
      <c r="G27" s="3086"/>
      <c r="H27" s="975">
        <f>SUM(F27:G27)</f>
        <v>0</v>
      </c>
    </row>
    <row r="28" spans="1:8">
      <c r="A28" s="5718"/>
      <c r="B28" s="5719"/>
      <c r="C28" s="5719"/>
      <c r="D28" s="5720"/>
      <c r="E28" s="1105"/>
      <c r="F28" s="3089"/>
      <c r="G28" s="3089"/>
      <c r="H28" s="975">
        <f>SUM(F28:G28)</f>
        <v>0</v>
      </c>
    </row>
    <row r="29" spans="1:8">
      <c r="A29" s="5721"/>
      <c r="B29" s="5722"/>
      <c r="C29" s="5722"/>
      <c r="D29" s="5723"/>
      <c r="E29" s="271"/>
      <c r="F29" s="3085"/>
      <c r="G29" s="1102"/>
      <c r="H29" s="975">
        <f>SUM(F29:G29)</f>
        <v>0</v>
      </c>
    </row>
    <row r="30" spans="1:8" ht="16" thickBot="1">
      <c r="A30" s="5724"/>
      <c r="B30" s="5429"/>
      <c r="C30" s="5429"/>
      <c r="D30" s="5429"/>
      <c r="E30" s="1106"/>
      <c r="F30" s="945">
        <f>SUM(F16:F26)</f>
        <v>0</v>
      </c>
      <c r="G30" s="945">
        <f>SUM(G16:G26)</f>
        <v>0</v>
      </c>
      <c r="H30" s="592">
        <f>SUM(H16:H26)</f>
        <v>0</v>
      </c>
    </row>
    <row r="31" spans="1:8" ht="16" thickTop="1">
      <c r="A31" s="53"/>
      <c r="B31" s="53"/>
      <c r="C31" s="53"/>
      <c r="D31" s="53"/>
      <c r="E31" s="53"/>
      <c r="F31" s="53"/>
      <c r="G31" s="53"/>
      <c r="H31" s="53"/>
    </row>
    <row r="32" spans="1:8">
      <c r="A32" s="5312" t="s">
        <v>721</v>
      </c>
      <c r="B32" s="5312"/>
      <c r="C32" s="5312"/>
      <c r="D32" s="5312"/>
      <c r="E32" s="5312"/>
      <c r="F32" s="5312"/>
      <c r="G32" s="5312"/>
      <c r="H32" s="5312"/>
    </row>
    <row r="33" spans="1:8" ht="16" thickBot="1">
      <c r="A33" s="517"/>
      <c r="B33" s="517"/>
      <c r="C33" s="517"/>
      <c r="D33" s="517"/>
      <c r="E33" s="517"/>
      <c r="F33" s="2941"/>
      <c r="G33" s="2941"/>
      <c r="H33" s="517"/>
    </row>
    <row r="34" spans="1:8" ht="16" thickTop="1">
      <c r="A34" s="361"/>
      <c r="B34" s="1094"/>
      <c r="C34" s="1094"/>
      <c r="D34" s="1095"/>
      <c r="E34" s="322" t="s">
        <v>113</v>
      </c>
      <c r="F34" s="1095" t="str">
        <f>IF(H7="","","In Trinidad &amp; Tobago "&amp;YEAR($H$7))</f>
        <v/>
      </c>
      <c r="G34" s="1095" t="str">
        <f>IF(H7="","","Outside Trinidad &amp; Tobago "&amp;YEAR($H$7))</f>
        <v/>
      </c>
      <c r="H34" s="1107" t="str">
        <f>IF(H7="","","Total "&amp;YEAR($H$7))</f>
        <v/>
      </c>
    </row>
    <row r="35" spans="1:8">
      <c r="A35" s="1108"/>
      <c r="B35" s="1109"/>
      <c r="C35" s="1109"/>
      <c r="D35" s="1098"/>
      <c r="E35" s="1098"/>
      <c r="F35" s="980" t="s">
        <v>539</v>
      </c>
      <c r="G35" s="980" t="s">
        <v>539</v>
      </c>
      <c r="H35" s="953" t="s">
        <v>539</v>
      </c>
    </row>
    <row r="36" spans="1:8">
      <c r="A36" s="1110"/>
      <c r="B36" s="5728" t="s">
        <v>723</v>
      </c>
      <c r="C36" s="5728"/>
      <c r="D36" s="5729"/>
      <c r="E36" s="1111"/>
      <c r="F36" s="1111"/>
      <c r="G36" s="1111"/>
      <c r="H36" s="1112"/>
    </row>
    <row r="37" spans="1:8">
      <c r="A37" s="1113"/>
      <c r="B37" s="1114"/>
      <c r="C37" s="5700" t="s">
        <v>724</v>
      </c>
      <c r="D37" s="5701"/>
      <c r="E37" s="515"/>
      <c r="F37" s="3085"/>
      <c r="G37" s="3085"/>
      <c r="H37" s="975">
        <f>F37+G37</f>
        <v>0</v>
      </c>
    </row>
    <row r="38" spans="1:8">
      <c r="A38" s="604"/>
      <c r="B38" s="1041"/>
      <c r="C38" s="5704" t="s">
        <v>725</v>
      </c>
      <c r="D38" s="5705"/>
      <c r="E38" s="262"/>
      <c r="F38" s="3089"/>
      <c r="G38" s="3092"/>
      <c r="H38" s="975">
        <f>F38+G38</f>
        <v>0</v>
      </c>
    </row>
    <row r="39" spans="1:8">
      <c r="A39" s="604"/>
      <c r="B39" s="1041"/>
      <c r="C39" s="5704" t="s">
        <v>726</v>
      </c>
      <c r="D39" s="5705"/>
      <c r="E39" s="262"/>
      <c r="F39" s="3090"/>
      <c r="G39" s="3091"/>
      <c r="H39" s="975">
        <f>F39+G39</f>
        <v>0</v>
      </c>
    </row>
    <row r="40" spans="1:8">
      <c r="A40" s="1115"/>
      <c r="B40" s="1116"/>
      <c r="C40" s="5730" t="s">
        <v>727</v>
      </c>
      <c r="D40" s="5731"/>
      <c r="E40" s="271"/>
      <c r="F40" s="3085"/>
      <c r="G40" s="3088"/>
      <c r="H40" s="975">
        <f>F40+G40</f>
        <v>0</v>
      </c>
    </row>
    <row r="41" spans="1:8">
      <c r="A41" s="1110"/>
      <c r="B41" s="5728" t="s">
        <v>728</v>
      </c>
      <c r="C41" s="5728"/>
      <c r="D41" s="5728"/>
      <c r="E41" s="1111"/>
      <c r="F41" s="1117">
        <f>SUM(F36:F40)</f>
        <v>0</v>
      </c>
      <c r="G41" s="1117">
        <f>SUM(G36:G40)</f>
        <v>0</v>
      </c>
      <c r="H41" s="942">
        <f>F41+G41</f>
        <v>0</v>
      </c>
    </row>
    <row r="42" spans="1:8">
      <c r="A42" s="1113"/>
      <c r="B42" s="5732" t="s">
        <v>729</v>
      </c>
      <c r="C42" s="5732"/>
      <c r="D42" s="5733"/>
      <c r="E42" s="3095"/>
      <c r="F42" s="3095"/>
      <c r="G42" s="3095"/>
      <c r="H42" s="3096"/>
    </row>
    <row r="43" spans="1:8">
      <c r="A43" s="313"/>
      <c r="B43" s="158"/>
      <c r="C43" s="5734" t="s">
        <v>727</v>
      </c>
      <c r="D43" s="5735"/>
      <c r="E43" s="515"/>
      <c r="F43" s="3090"/>
      <c r="G43" s="3090"/>
      <c r="H43" s="3094">
        <f>F43+G43</f>
        <v>0</v>
      </c>
    </row>
    <row r="44" spans="1:8">
      <c r="A44" s="1115"/>
      <c r="B44" s="1116"/>
      <c r="C44" s="5730" t="s">
        <v>726</v>
      </c>
      <c r="D44" s="5731"/>
      <c r="E44" s="271"/>
      <c r="F44" s="1102"/>
      <c r="G44" s="3093"/>
      <c r="H44" s="975">
        <f>F44+G44</f>
        <v>0</v>
      </c>
    </row>
    <row r="45" spans="1:8">
      <c r="A45" s="1110"/>
      <c r="B45" s="5728" t="s">
        <v>730</v>
      </c>
      <c r="C45" s="5728"/>
      <c r="D45" s="5728"/>
      <c r="E45" s="1111"/>
      <c r="F45" s="1117">
        <f>SUM(F43:F44)</f>
        <v>0</v>
      </c>
      <c r="G45" s="1117">
        <f>SUM(G43:G44)</f>
        <v>0</v>
      </c>
      <c r="H45" s="1117">
        <f>SUM(H43:H44)</f>
        <v>0</v>
      </c>
    </row>
    <row r="46" spans="1:8">
      <c r="A46" s="5736" t="s">
        <v>731</v>
      </c>
      <c r="B46" s="5732"/>
      <c r="C46" s="5732"/>
      <c r="D46" s="5733"/>
      <c r="E46" s="3095"/>
      <c r="F46" s="3095"/>
      <c r="G46" s="3095"/>
      <c r="H46" s="3096"/>
    </row>
    <row r="47" spans="1:8">
      <c r="A47" s="5725" t="s">
        <v>1564</v>
      </c>
      <c r="B47" s="5726"/>
      <c r="C47" s="5726"/>
      <c r="D47" s="5727"/>
      <c r="E47" s="515"/>
      <c r="F47" s="3097"/>
      <c r="G47" s="3097"/>
      <c r="H47" s="3094">
        <f>F47+G47</f>
        <v>0</v>
      </c>
    </row>
    <row r="48" spans="1:8">
      <c r="A48" s="5737" t="s">
        <v>732</v>
      </c>
      <c r="B48" s="5738"/>
      <c r="C48" s="5738"/>
      <c r="D48" s="5738"/>
      <c r="E48" s="271"/>
      <c r="F48" s="606"/>
      <c r="G48" s="1119"/>
      <c r="H48" s="975">
        <f>F48+G48</f>
        <v>0</v>
      </c>
    </row>
    <row r="49" spans="1:8">
      <c r="A49" s="5739" t="s">
        <v>611</v>
      </c>
      <c r="B49" s="5713"/>
      <c r="C49" s="5713"/>
      <c r="D49" s="5713"/>
      <c r="E49" s="1103"/>
      <c r="F49" s="1120">
        <f>SUM(F50:F52)</f>
        <v>0</v>
      </c>
      <c r="G49" s="1121">
        <f>SUM(G50:G52)</f>
        <v>0</v>
      </c>
      <c r="H49" s="1121">
        <f>SUM(H50:H52)</f>
        <v>0</v>
      </c>
    </row>
    <row r="50" spans="1:8">
      <c r="A50" s="5740"/>
      <c r="B50" s="5741"/>
      <c r="C50" s="5741"/>
      <c r="D50" s="5742"/>
      <c r="E50" s="516"/>
      <c r="F50" s="3098"/>
      <c r="G50" s="3098"/>
      <c r="H50" s="1122">
        <f>SUM(F50:G50)</f>
        <v>0</v>
      </c>
    </row>
    <row r="51" spans="1:8">
      <c r="A51" s="5743"/>
      <c r="B51" s="5744"/>
      <c r="C51" s="5744"/>
      <c r="D51" s="5745"/>
      <c r="E51" s="516"/>
      <c r="F51" s="3099"/>
      <c r="G51" s="3099"/>
      <c r="H51" s="1122">
        <f>SUM(F51:G51)</f>
        <v>0</v>
      </c>
    </row>
    <row r="52" spans="1:8">
      <c r="A52" s="5746"/>
      <c r="B52" s="5747"/>
      <c r="C52" s="5747"/>
      <c r="D52" s="5748"/>
      <c r="E52" s="516"/>
      <c r="F52" s="606"/>
      <c r="G52" s="606"/>
      <c r="H52" s="1122">
        <f>SUM(F52:G52)</f>
        <v>0</v>
      </c>
    </row>
    <row r="53" spans="1:8" ht="16" thickBot="1">
      <c r="A53" s="5749" t="s">
        <v>359</v>
      </c>
      <c r="B53" s="5750"/>
      <c r="C53" s="5750"/>
      <c r="D53" s="5751"/>
      <c r="E53" s="1123"/>
      <c r="F53" s="945">
        <f>SUM(F47:F49)+F41+F45</f>
        <v>0</v>
      </c>
      <c r="G53" s="945">
        <f>SUM(G47:G49)+G41+G45</f>
        <v>0</v>
      </c>
      <c r="H53" s="945">
        <f>SUM(H47:H49)+H41+H45</f>
        <v>0</v>
      </c>
    </row>
    <row r="54" spans="1:8" ht="16" thickTop="1">
      <c r="A54" s="56"/>
      <c r="B54" s="56"/>
      <c r="C54" s="56"/>
      <c r="D54" s="56"/>
      <c r="E54" s="56"/>
      <c r="F54" s="53"/>
      <c r="G54" s="53"/>
      <c r="H54" s="53"/>
    </row>
    <row r="55" spans="1:8">
      <c r="A55" s="5510" t="s">
        <v>733</v>
      </c>
      <c r="B55" s="5510"/>
      <c r="C55" s="5510"/>
      <c r="D55" s="5510"/>
      <c r="E55" s="5510"/>
      <c r="F55" s="5510"/>
      <c r="G55" s="5510"/>
      <c r="H55" s="5510"/>
    </row>
    <row r="56" spans="1:8">
      <c r="A56" s="53"/>
      <c r="B56" s="53"/>
      <c r="C56" s="53"/>
      <c r="D56" s="53"/>
      <c r="E56" s="53"/>
      <c r="F56" s="53"/>
      <c r="G56" s="53"/>
      <c r="H56" s="173" t="str">
        <f>+ToC!E123</f>
        <v xml:space="preserve">Long-Term Annual Return </v>
      </c>
    </row>
    <row r="57" spans="1:8">
      <c r="A57" s="53"/>
      <c r="B57" s="53"/>
      <c r="C57" s="53"/>
      <c r="D57" s="53"/>
      <c r="E57" s="53"/>
      <c r="F57" s="53"/>
      <c r="G57" s="53"/>
      <c r="H57" s="173" t="s">
        <v>734</v>
      </c>
    </row>
  </sheetData>
  <sheetProtection algorithmName="SHA-512" hashValue="jNmbY/++IUqxuu9phPiUsO4spsArcjC4QovJLVs0tgbiwq3ZxxH1Zd397HxkAZ9p9GOJ1nNyoTpYyOKOq2w8Lw==" saltValue="ahUgtd/Y2N1ewsOxRJyR0g==" spinCount="100000" sheet="1" objects="1" scenarios="1"/>
  <mergeCells count="37">
    <mergeCell ref="A55:H55"/>
    <mergeCell ref="A48:D48"/>
    <mergeCell ref="A49:D49"/>
    <mergeCell ref="A50:D50"/>
    <mergeCell ref="A51:D51"/>
    <mergeCell ref="A52:D52"/>
    <mergeCell ref="A53:D53"/>
    <mergeCell ref="A47:D47"/>
    <mergeCell ref="B36:D36"/>
    <mergeCell ref="C37:D37"/>
    <mergeCell ref="C38:D38"/>
    <mergeCell ref="C39:D39"/>
    <mergeCell ref="C40:D40"/>
    <mergeCell ref="B41:D41"/>
    <mergeCell ref="B42:D42"/>
    <mergeCell ref="C43:D43"/>
    <mergeCell ref="C44:D44"/>
    <mergeCell ref="B45:D45"/>
    <mergeCell ref="A46:D46"/>
    <mergeCell ref="A32:H32"/>
    <mergeCell ref="A17:D17"/>
    <mergeCell ref="A18:B18"/>
    <mergeCell ref="C18:D18"/>
    <mergeCell ref="C19:D19"/>
    <mergeCell ref="A24:D24"/>
    <mergeCell ref="A25:D25"/>
    <mergeCell ref="A26:D26"/>
    <mergeCell ref="A27:D27"/>
    <mergeCell ref="A28:D28"/>
    <mergeCell ref="A29:D29"/>
    <mergeCell ref="A30:D30"/>
    <mergeCell ref="A16:D16"/>
    <mergeCell ref="A1:H1"/>
    <mergeCell ref="A8:H8"/>
    <mergeCell ref="A10:H10"/>
    <mergeCell ref="A11:H11"/>
    <mergeCell ref="A12:H12"/>
  </mergeCells>
  <dataValidations count="1">
    <dataValidation type="decimal" operator="lessThanOrEqual" allowBlank="1" showInputMessage="1" showErrorMessage="1" errorTitle="Numbers Only" error="You can only enter numbers in these cells.To re input a number, press Cancel  or Retry and  delete, and then re enter a valid number_x000a_" sqref="H47:H48 F53:H53 H27:H30 F30:G30 F41:H41 H43:H45 H37:H40 H16:H25 F45:G45">
      <formula1>50000000000</formula1>
    </dataValidation>
  </dataValidations>
  <hyperlinks>
    <hyperlink ref="A1:H1" location="ToC!A1" display="22.020"/>
  </hyperlinks>
  <pageMargins left="0.7" right="0.7" top="0.75" bottom="0.75" header="0.3" footer="0.3"/>
  <pageSetup paperSize="5" scale="70"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dimension ref="A1:G58"/>
  <sheetViews>
    <sheetView zoomScale="70" zoomScaleNormal="70" workbookViewId="0">
      <selection activeCell="E20" sqref="E20"/>
    </sheetView>
  </sheetViews>
  <sheetFormatPr defaultColWidth="0" defaultRowHeight="15.5" zeroHeight="1"/>
  <cols>
    <col min="1" max="1" width="81.765625" customWidth="1"/>
    <col min="2" max="2" width="9.23046875" customWidth="1"/>
    <col min="3" max="3" width="16.765625" customWidth="1"/>
    <col min="4" max="4" width="18.53515625" customWidth="1"/>
    <col min="5" max="5" width="15.23046875" customWidth="1"/>
    <col min="6" max="6" width="17.3046875" customWidth="1"/>
    <col min="7" max="7" width="17.69140625" customWidth="1"/>
    <col min="8" max="16384" width="9.23046875" hidden="1"/>
  </cols>
  <sheetData>
    <row r="1" spans="1:7">
      <c r="A1" s="5421" t="s">
        <v>735</v>
      </c>
      <c r="B1" s="5421"/>
      <c r="C1" s="5421"/>
      <c r="D1" s="5421"/>
      <c r="E1" s="5421"/>
      <c r="F1" s="5421"/>
      <c r="G1" s="5691"/>
    </row>
    <row r="2" spans="1:7">
      <c r="A2" s="3133"/>
      <c r="B2" s="3133"/>
      <c r="C2" s="3133"/>
      <c r="D2" s="3133"/>
      <c r="E2" s="3133"/>
      <c r="F2" s="3133"/>
      <c r="G2" s="1441" t="s">
        <v>1790</v>
      </c>
    </row>
    <row r="3" spans="1:7">
      <c r="A3" s="3304" t="str">
        <f>Cover!A14</f>
        <v>Select Name of Insurer/ Financial Holding Company</v>
      </c>
      <c r="B3" s="56"/>
      <c r="C3" s="56"/>
      <c r="D3" s="56"/>
      <c r="E3" s="56"/>
      <c r="F3" s="53"/>
      <c r="G3" s="53"/>
    </row>
    <row r="4" spans="1:7">
      <c r="A4" s="330" t="str">
        <f>ToC!A3</f>
        <v>Insurer/Financial Holding Company</v>
      </c>
      <c r="B4" s="53"/>
      <c r="C4" s="53"/>
      <c r="D4" s="53"/>
      <c r="E4" s="53"/>
      <c r="F4" s="53"/>
      <c r="G4" s="53"/>
    </row>
    <row r="5" spans="1:7">
      <c r="A5" s="330"/>
      <c r="B5" s="53"/>
      <c r="C5" s="53"/>
      <c r="D5" s="53"/>
      <c r="E5" s="53"/>
      <c r="F5" s="53"/>
      <c r="G5" s="53"/>
    </row>
    <row r="6" spans="1:7">
      <c r="A6" s="3130" t="str">
        <f>ToC!A5</f>
        <v>Long-Term Insurers Annual Return</v>
      </c>
      <c r="B6" s="3130"/>
      <c r="C6" s="3130"/>
      <c r="D6" s="3130"/>
      <c r="E6" s="3130"/>
      <c r="F6" s="3130"/>
      <c r="G6" s="53"/>
    </row>
    <row r="7" spans="1:7">
      <c r="A7" s="51" t="str">
        <f>ToC!A6</f>
        <v>For Year Ended:</v>
      </c>
      <c r="B7" s="53"/>
      <c r="C7" s="53"/>
      <c r="D7" s="53"/>
      <c r="E7" s="53"/>
      <c r="F7" s="3130"/>
      <c r="G7" s="1021" t="str">
        <f>IF(+Cover!$A$23="","",+Cover!$A$23)</f>
        <v/>
      </c>
    </row>
    <row r="8" spans="1:7">
      <c r="A8" s="5578" t="s">
        <v>512</v>
      </c>
      <c r="B8" s="5578"/>
      <c r="C8" s="5578"/>
      <c r="D8" s="5578"/>
      <c r="E8" s="5578"/>
      <c r="F8" s="5578"/>
      <c r="G8" s="5578"/>
    </row>
    <row r="9" spans="1:7">
      <c r="A9" s="3138"/>
      <c r="B9" s="3138"/>
      <c r="C9" s="3138"/>
      <c r="D9" s="3138"/>
      <c r="E9" s="3138"/>
      <c r="F9" s="3138"/>
      <c r="G9" s="53"/>
    </row>
    <row r="10" spans="1:7">
      <c r="A10" s="5314" t="s">
        <v>2283</v>
      </c>
      <c r="B10" s="5314"/>
      <c r="C10" s="5314"/>
      <c r="D10" s="5314"/>
      <c r="E10" s="5314"/>
      <c r="F10" s="5314"/>
      <c r="G10" s="5314"/>
    </row>
    <row r="11" spans="1:7" ht="16" thickBot="1">
      <c r="A11" s="5312"/>
      <c r="B11" s="5312"/>
      <c r="C11" s="5312"/>
      <c r="D11" s="5312"/>
      <c r="E11" s="5312"/>
      <c r="F11" s="5312"/>
      <c r="G11" s="53"/>
    </row>
    <row r="12" spans="1:7" ht="29" thickTop="1">
      <c r="A12" s="5758" t="s">
        <v>2284</v>
      </c>
      <c r="B12" s="3305" t="s">
        <v>113</v>
      </c>
      <c r="C12" s="3305" t="s">
        <v>2393</v>
      </c>
      <c r="D12" s="5760" t="s">
        <v>2285</v>
      </c>
      <c r="E12" s="5761"/>
      <c r="F12" s="3156" t="str">
        <f>IF(G7="","",YEAR($G$7))</f>
        <v/>
      </c>
      <c r="G12" s="3306" t="str">
        <f>IF(F12="","",F12-1)</f>
        <v/>
      </c>
    </row>
    <row r="13" spans="1:7">
      <c r="A13" s="5759"/>
      <c r="B13" s="3307"/>
      <c r="C13" s="3307"/>
      <c r="D13" s="3307" t="s">
        <v>2409</v>
      </c>
      <c r="E13" s="3307" t="s">
        <v>2286</v>
      </c>
      <c r="F13" s="980" t="s">
        <v>539</v>
      </c>
      <c r="G13" s="980" t="s">
        <v>539</v>
      </c>
    </row>
    <row r="14" spans="1:7">
      <c r="A14" s="1124" t="s">
        <v>2287</v>
      </c>
      <c r="B14" s="3308"/>
      <c r="C14" s="3308"/>
      <c r="D14" s="3308"/>
      <c r="E14" s="3308"/>
      <c r="F14" s="3308"/>
      <c r="G14" s="3309"/>
    </row>
    <row r="15" spans="1:7">
      <c r="A15" s="5752" t="s">
        <v>2288</v>
      </c>
      <c r="B15" s="5753"/>
      <c r="C15" s="5753"/>
      <c r="D15" s="5753"/>
      <c r="E15" s="5753"/>
      <c r="F15" s="5753"/>
      <c r="G15" s="5754"/>
    </row>
    <row r="16" spans="1:7">
      <c r="A16" s="3313"/>
      <c r="B16" s="590"/>
      <c r="C16" s="4412"/>
      <c r="D16" s="3314"/>
      <c r="E16" s="3315"/>
      <c r="F16" s="3347"/>
      <c r="G16" s="3348"/>
    </row>
    <row r="17" spans="1:7">
      <c r="A17" s="3350"/>
      <c r="B17" s="3351"/>
      <c r="C17" s="4413"/>
      <c r="D17" s="3352"/>
      <c r="E17" s="3353"/>
      <c r="F17" s="3352"/>
      <c r="G17" s="3354"/>
    </row>
    <row r="18" spans="1:7">
      <c r="A18" s="3313"/>
      <c r="B18" s="590"/>
      <c r="C18" s="4412"/>
      <c r="D18" s="3314"/>
      <c r="E18" s="3315"/>
      <c r="F18" s="3314"/>
      <c r="G18" s="3343"/>
    </row>
    <row r="19" spans="1:7">
      <c r="A19" s="3350"/>
      <c r="B19" s="3351"/>
      <c r="C19" s="4413"/>
      <c r="D19" s="3352"/>
      <c r="E19" s="3353"/>
      <c r="F19" s="3352"/>
      <c r="G19" s="3354"/>
    </row>
    <row r="20" spans="1:7">
      <c r="A20" s="3313"/>
      <c r="B20" s="590"/>
      <c r="C20" s="4412"/>
      <c r="D20" s="3314"/>
      <c r="E20" s="3315"/>
      <c r="F20" s="3314"/>
      <c r="G20" s="3343"/>
    </row>
    <row r="21" spans="1:7" s="4" customFormat="1">
      <c r="A21" s="3316" t="s">
        <v>2289</v>
      </c>
      <c r="B21" s="3307"/>
      <c r="C21" s="3307"/>
      <c r="D21" s="3317">
        <f>SUM(D16:D20)</f>
        <v>0</v>
      </c>
      <c r="E21" s="3307"/>
      <c r="F21" s="3317">
        <f>SUM(F16:F20)</f>
        <v>0</v>
      </c>
      <c r="G21" s="3317">
        <f>SUM(G16:G20)</f>
        <v>0</v>
      </c>
    </row>
    <row r="22" spans="1:7">
      <c r="A22" s="3318" t="s">
        <v>2290</v>
      </c>
      <c r="B22" s="3319"/>
      <c r="C22" s="3319"/>
      <c r="D22" s="3320"/>
      <c r="E22" s="3321"/>
      <c r="F22" s="3322"/>
      <c r="G22" s="3323"/>
    </row>
    <row r="23" spans="1:7">
      <c r="A23" s="3313"/>
      <c r="B23" s="590"/>
      <c r="C23" s="4412"/>
      <c r="D23" s="492"/>
      <c r="E23" s="3315"/>
      <c r="F23" s="3073"/>
      <c r="G23" s="3333"/>
    </row>
    <row r="24" spans="1:7">
      <c r="A24" s="3355"/>
      <c r="B24" s="3351"/>
      <c r="C24" s="4413"/>
      <c r="D24" s="2930"/>
      <c r="E24" s="3353"/>
      <c r="F24" s="2930"/>
      <c r="G24" s="3356"/>
    </row>
    <row r="25" spans="1:7">
      <c r="A25" s="3313"/>
      <c r="B25" s="590"/>
      <c r="C25" s="4412"/>
      <c r="D25" s="492"/>
      <c r="E25" s="3315"/>
      <c r="F25" s="492"/>
      <c r="G25" s="2929"/>
    </row>
    <row r="26" spans="1:7">
      <c r="A26" s="3350"/>
      <c r="B26" s="3351"/>
      <c r="C26" s="4413"/>
      <c r="D26" s="2930"/>
      <c r="E26" s="3353"/>
      <c r="F26" s="2930"/>
      <c r="G26" s="3356"/>
    </row>
    <row r="27" spans="1:7">
      <c r="A27" s="3310"/>
      <c r="B27" s="3311"/>
      <c r="C27" s="4414"/>
      <c r="D27" s="867"/>
      <c r="E27" s="3312"/>
      <c r="F27" s="3344"/>
      <c r="G27" s="1002"/>
    </row>
    <row r="28" spans="1:7">
      <c r="A28" s="3324" t="s">
        <v>2289</v>
      </c>
      <c r="B28" s="3325"/>
      <c r="C28" s="3325"/>
      <c r="D28" s="3326">
        <f>SUM(D23:D27)</f>
        <v>0</v>
      </c>
      <c r="E28" s="3325"/>
      <c r="F28" s="3326">
        <f>SUM(F23:F27)</f>
        <v>0</v>
      </c>
      <c r="G28" s="3327">
        <f>SUM(G23:G27)</f>
        <v>0</v>
      </c>
    </row>
    <row r="29" spans="1:7" ht="16" thickBot="1">
      <c r="A29" s="3328" t="s">
        <v>2291</v>
      </c>
      <c r="B29" s="1125"/>
      <c r="C29" s="1125"/>
      <c r="D29" s="959">
        <f>D21+D28</f>
        <v>0</v>
      </c>
      <c r="E29" s="1125"/>
      <c r="F29" s="959">
        <f>F21+F28</f>
        <v>0</v>
      </c>
      <c r="G29" s="966">
        <f>G21+G28</f>
        <v>0</v>
      </c>
    </row>
    <row r="30" spans="1:7">
      <c r="A30" s="3329" t="s">
        <v>2292</v>
      </c>
      <c r="B30" s="3330"/>
      <c r="C30" s="3330"/>
      <c r="D30" s="3330"/>
      <c r="E30" s="3331"/>
      <c r="F30" s="3332"/>
      <c r="G30" s="960"/>
    </row>
    <row r="31" spans="1:7">
      <c r="A31" s="5755" t="s">
        <v>2293</v>
      </c>
      <c r="B31" s="5756"/>
      <c r="C31" s="5756"/>
      <c r="D31" s="5756"/>
      <c r="E31" s="5756"/>
      <c r="F31" s="5757"/>
      <c r="G31" s="3309"/>
    </row>
    <row r="32" spans="1:7">
      <c r="A32" s="3313"/>
      <c r="B32" s="487"/>
      <c r="C32" s="4412"/>
      <c r="D32" s="492"/>
      <c r="E32" s="4419"/>
      <c r="F32" s="492"/>
      <c r="G32" s="2929"/>
    </row>
    <row r="33" spans="1:7">
      <c r="A33" s="3350"/>
      <c r="B33" s="3357"/>
      <c r="C33" s="4413"/>
      <c r="D33" s="2930"/>
      <c r="E33" s="4418"/>
      <c r="F33" s="2930"/>
      <c r="G33" s="3356"/>
    </row>
    <row r="34" spans="1:7">
      <c r="A34" s="3349"/>
      <c r="B34" s="487"/>
      <c r="C34" s="4415"/>
      <c r="D34" s="558"/>
      <c r="E34" s="4419"/>
      <c r="F34" s="492"/>
      <c r="G34" s="2929"/>
    </row>
    <row r="35" spans="1:7">
      <c r="A35" s="3350"/>
      <c r="B35" s="3357"/>
      <c r="C35" s="4416"/>
      <c r="D35" s="3358"/>
      <c r="E35" s="4418"/>
      <c r="F35" s="2930"/>
      <c r="G35" s="3356"/>
    </row>
    <row r="36" spans="1:7">
      <c r="A36" s="3313"/>
      <c r="B36" s="487"/>
      <c r="C36" s="4415"/>
      <c r="D36" s="558"/>
      <c r="E36" s="4419"/>
      <c r="F36" s="492"/>
      <c r="G36" s="2929"/>
    </row>
    <row r="37" spans="1:7">
      <c r="A37" s="3350"/>
      <c r="B37" s="3357"/>
      <c r="C37" s="4416"/>
      <c r="D37" s="3358"/>
      <c r="E37" s="4418"/>
      <c r="F37" s="2930"/>
      <c r="G37" s="3356"/>
    </row>
    <row r="38" spans="1:7">
      <c r="A38" s="3313"/>
      <c r="B38" s="487"/>
      <c r="C38" s="4415"/>
      <c r="D38" s="558"/>
      <c r="E38" s="4419"/>
      <c r="F38" s="492"/>
      <c r="G38" s="2929"/>
    </row>
    <row r="39" spans="1:7">
      <c r="A39" s="3316" t="s">
        <v>2289</v>
      </c>
      <c r="B39" s="3307"/>
      <c r="C39" s="3307"/>
      <c r="D39" s="3334">
        <f>SUM(D32:D38)</f>
        <v>0</v>
      </c>
      <c r="E39" s="3307"/>
      <c r="F39" s="3334">
        <f>SUM(F32:F38)</f>
        <v>0</v>
      </c>
      <c r="G39" s="3334">
        <f>SUM(G32:G38)</f>
        <v>0</v>
      </c>
    </row>
    <row r="40" spans="1:7">
      <c r="A40" s="3318" t="s">
        <v>2290</v>
      </c>
      <c r="B40" s="4466"/>
      <c r="C40" s="4466"/>
      <c r="D40" s="4467"/>
      <c r="E40" s="4468"/>
      <c r="F40" s="4469"/>
      <c r="G40" s="964"/>
    </row>
    <row r="41" spans="1:7">
      <c r="A41" s="3313"/>
      <c r="B41" s="487"/>
      <c r="C41" s="4412"/>
      <c r="D41" s="492"/>
      <c r="E41" s="3315"/>
      <c r="F41" s="492"/>
      <c r="G41" s="2929"/>
    </row>
    <row r="42" spans="1:7">
      <c r="A42" s="3350"/>
      <c r="B42" s="3357"/>
      <c r="C42" s="4413"/>
      <c r="D42" s="2930"/>
      <c r="E42" s="3353"/>
      <c r="F42" s="2930"/>
      <c r="G42" s="3356"/>
    </row>
    <row r="43" spans="1:7">
      <c r="A43" s="3313"/>
      <c r="B43" s="590"/>
      <c r="C43" s="4412"/>
      <c r="D43" s="492"/>
      <c r="E43" s="3315"/>
      <c r="F43" s="492"/>
      <c r="G43" s="2929"/>
    </row>
    <row r="44" spans="1:7">
      <c r="A44" s="3350"/>
      <c r="B44" s="3351"/>
      <c r="C44" s="4412"/>
      <c r="D44" s="2930"/>
      <c r="E44" s="3353"/>
      <c r="F44" s="2930"/>
      <c r="G44" s="3356"/>
    </row>
    <row r="45" spans="1:7">
      <c r="A45" s="3345"/>
      <c r="B45" s="3346"/>
      <c r="C45" s="4412"/>
      <c r="D45" s="269"/>
      <c r="E45" s="4417"/>
      <c r="F45" s="269"/>
      <c r="G45" s="299"/>
    </row>
    <row r="46" spans="1:7">
      <c r="A46" s="3350"/>
      <c r="B46" s="3351"/>
      <c r="C46" s="4412"/>
      <c r="D46" s="2930"/>
      <c r="E46" s="3353"/>
      <c r="F46" s="2930"/>
      <c r="G46" s="3356"/>
    </row>
    <row r="47" spans="1:7">
      <c r="A47" s="3313"/>
      <c r="B47" s="590"/>
      <c r="C47" s="4412"/>
      <c r="D47" s="492"/>
      <c r="E47" s="3315"/>
      <c r="F47" s="492"/>
      <c r="G47" s="2929"/>
    </row>
    <row r="48" spans="1:7">
      <c r="A48" s="3316" t="s">
        <v>2289</v>
      </c>
      <c r="B48" s="3307"/>
      <c r="C48" s="3307"/>
      <c r="D48" s="3334">
        <f>SUM(D41:D47)</f>
        <v>0</v>
      </c>
      <c r="E48" s="3307"/>
      <c r="F48" s="3334">
        <f>SUM(F41:F47)</f>
        <v>0</v>
      </c>
      <c r="G48" s="3334">
        <f>SUM(G41:G47)</f>
        <v>0</v>
      </c>
    </row>
    <row r="49" spans="1:7" ht="19.899999999999999" customHeight="1" thickBot="1">
      <c r="A49" s="3335" t="s">
        <v>2294</v>
      </c>
      <c r="B49" s="591"/>
      <c r="C49" s="591"/>
      <c r="D49" s="505">
        <f>D39+D48</f>
        <v>0</v>
      </c>
      <c r="E49" s="591"/>
      <c r="F49" s="505">
        <f>F39+F48</f>
        <v>0</v>
      </c>
      <c r="G49" s="3336">
        <f>G39+G48</f>
        <v>0</v>
      </c>
    </row>
    <row r="50" spans="1:7" ht="16" thickBot="1">
      <c r="A50" s="3337"/>
      <c r="B50" s="3338"/>
      <c r="C50" s="3338"/>
      <c r="D50" s="3338"/>
      <c r="E50" s="3338"/>
      <c r="F50" s="3338"/>
      <c r="G50" s="3339"/>
    </row>
    <row r="51" spans="1:7" ht="16" thickBot="1">
      <c r="A51" s="3340" t="s">
        <v>736</v>
      </c>
      <c r="B51" s="3341"/>
      <c r="C51" s="3341"/>
      <c r="D51" s="3342">
        <f>D29+D49</f>
        <v>0</v>
      </c>
      <c r="E51" s="3341"/>
      <c r="F51" s="3342">
        <f>F29+F49</f>
        <v>0</v>
      </c>
      <c r="G51" s="592">
        <f>G29+G49</f>
        <v>0</v>
      </c>
    </row>
    <row r="52" spans="1:7" ht="16" thickTop="1">
      <c r="A52" s="53"/>
      <c r="B52" s="53"/>
      <c r="C52" s="53"/>
      <c r="D52" s="53"/>
      <c r="E52" s="53"/>
      <c r="F52" s="53"/>
      <c r="G52" s="53"/>
    </row>
    <row r="53" spans="1:7">
      <c r="A53" s="5333" t="s">
        <v>2295</v>
      </c>
      <c r="B53" s="5333"/>
      <c r="C53" s="5333"/>
      <c r="D53" s="5333"/>
      <c r="E53" s="5333"/>
      <c r="F53" s="5333"/>
      <c r="G53" s="53"/>
    </row>
    <row r="54" spans="1:7">
      <c r="A54" s="5541" t="s">
        <v>2296</v>
      </c>
      <c r="B54" s="5541"/>
      <c r="C54" s="5541"/>
      <c r="D54" s="5541"/>
      <c r="E54" s="5541"/>
      <c r="F54" s="5541"/>
      <c r="G54" s="53"/>
    </row>
    <row r="55" spans="1:7">
      <c r="A55" s="53"/>
      <c r="B55" s="53"/>
      <c r="C55" s="53"/>
      <c r="D55" s="53"/>
      <c r="E55" s="53"/>
      <c r="F55" s="53"/>
      <c r="G55" s="53"/>
    </row>
    <row r="56" spans="1:7">
      <c r="A56" s="53"/>
      <c r="B56" s="53"/>
      <c r="C56" s="53"/>
      <c r="D56" s="53"/>
      <c r="E56" s="53"/>
      <c r="F56" s="53"/>
      <c r="G56" s="53"/>
    </row>
    <row r="57" spans="1:7">
      <c r="A57" s="53"/>
      <c r="B57" s="53"/>
      <c r="C57" s="53"/>
      <c r="D57" s="53"/>
      <c r="E57" s="53"/>
      <c r="F57" s="53"/>
      <c r="G57" s="173" t="s">
        <v>2235</v>
      </c>
    </row>
    <row r="58" spans="1:7">
      <c r="A58" s="53"/>
      <c r="B58" s="53"/>
      <c r="C58" s="53"/>
      <c r="D58" s="53"/>
      <c r="E58" s="53"/>
      <c r="F58" s="53"/>
      <c r="G58" s="173" t="s">
        <v>2297</v>
      </c>
    </row>
  </sheetData>
  <sheetProtection algorithmName="SHA-512" hashValue="zJHqMGVzED92oikSNrBnU7uesDizyMEN+01UjB8oDnl9KoXEA2pdU6QFzU61QbmOwEk42kLSObHZTon/9ZVxIw==" saltValue="+grzA7K7WcYn2z9VTs9+Qw==" spinCount="100000" sheet="1" objects="1" scenarios="1"/>
  <mergeCells count="10">
    <mergeCell ref="A15:G15"/>
    <mergeCell ref="A31:F31"/>
    <mergeCell ref="A53:F53"/>
    <mergeCell ref="A54:F54"/>
    <mergeCell ref="A1:G1"/>
    <mergeCell ref="A8:G8"/>
    <mergeCell ref="A10:G10"/>
    <mergeCell ref="A11:F11"/>
    <mergeCell ref="A12:A13"/>
    <mergeCell ref="D12:E12"/>
  </mergeCells>
  <dataValidations disablePrompts="1" count="1">
    <dataValidation type="decimal" operator="lessThanOrEqual" allowBlank="1" showInputMessage="1" showErrorMessage="1" errorTitle="Numbers Only" error="You can only enter numbers in these cells.To re input a number, press Cancel  or Retry and  delete, and then re enter a valid number_x000a_" sqref="D21 F21:G21 D28:D29 F39:G39 D39 F28:G29 D51 F48:G49 D48:D49 F51:G51">
      <formula1>50000000000</formula1>
    </dataValidation>
  </dataValidations>
  <hyperlinks>
    <hyperlink ref="A1:G1" location="ToC!A1" display="22.030"/>
  </hyperlinks>
  <pageMargins left="0.7" right="0.7" top="0.75" bottom="0.75" header="0.3" footer="0.3"/>
  <pageSetup paperSize="5" scale="55"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tabColor rgb="FF7030A0"/>
  </sheetPr>
  <dimension ref="A1:XFC1048576"/>
  <sheetViews>
    <sheetView zoomScale="85" zoomScaleNormal="85" workbookViewId="0">
      <selection activeCell="C12" sqref="C12"/>
    </sheetView>
  </sheetViews>
  <sheetFormatPr defaultColWidth="0" defaultRowHeight="15.5" zeroHeight="1"/>
  <cols>
    <col min="1" max="1" width="8.84375" style="209" customWidth="1"/>
    <col min="2" max="2" width="52.765625" style="209" customWidth="1"/>
    <col min="3" max="3" width="5.765625" style="209" customWidth="1"/>
    <col min="4" max="4" width="16.765625" style="209" bestFit="1" customWidth="1"/>
    <col min="5" max="5" width="17.53515625" style="127" customWidth="1"/>
    <col min="6" max="6" width="14.765625" style="127" bestFit="1" customWidth="1"/>
    <col min="7" max="7" width="17.765625" style="127" bestFit="1" customWidth="1"/>
    <col min="8" max="16383" width="9.23046875" hidden="1"/>
    <col min="16384" max="16384" width="0.23046875" customWidth="1"/>
  </cols>
  <sheetData>
    <row r="1" spans="1:7">
      <c r="A1" s="5608" t="s">
        <v>71</v>
      </c>
      <c r="B1" s="5608"/>
      <c r="C1" s="5608"/>
      <c r="D1" s="5608"/>
      <c r="E1" s="5608"/>
      <c r="F1" s="5608"/>
      <c r="G1" s="5608"/>
    </row>
    <row r="2" spans="1:7">
      <c r="A2" s="53"/>
      <c r="B2" s="2934"/>
      <c r="C2" s="2939"/>
      <c r="D2" s="53"/>
      <c r="E2" s="53"/>
      <c r="F2" s="53"/>
      <c r="G2" s="53"/>
    </row>
    <row r="3" spans="1:7">
      <c r="A3" s="947" t="str">
        <f>+Cover!A14</f>
        <v>Select Name of Insurer/ Financial Holding Company</v>
      </c>
      <c r="B3" s="743"/>
      <c r="C3" s="53"/>
      <c r="D3" s="53"/>
      <c r="E3" s="53"/>
      <c r="F3" s="37"/>
      <c r="G3" s="1441" t="s">
        <v>1790</v>
      </c>
    </row>
    <row r="4" spans="1:7">
      <c r="A4" s="330" t="str">
        <f>+ToC!A3</f>
        <v>Insurer/Financial Holding Company</v>
      </c>
      <c r="B4" s="51"/>
      <c r="C4" s="53"/>
      <c r="D4" s="337"/>
      <c r="E4" s="337"/>
      <c r="F4" s="53"/>
      <c r="G4" s="53"/>
    </row>
    <row r="5" spans="1:7">
      <c r="A5" s="240"/>
      <c r="B5" s="51"/>
      <c r="C5" s="53"/>
      <c r="D5" s="337"/>
      <c r="E5" s="337"/>
      <c r="F5" s="210"/>
      <c r="G5" s="53"/>
    </row>
    <row r="6" spans="1:7">
      <c r="A6" s="51" t="str">
        <f>+ToC!A5</f>
        <v>Long-Term Insurers Annual Return</v>
      </c>
      <c r="B6" s="51"/>
      <c r="C6" s="53"/>
      <c r="D6" s="337"/>
      <c r="E6" s="337"/>
      <c r="F6" s="293"/>
      <c r="G6" s="53"/>
    </row>
    <row r="7" spans="1:7">
      <c r="A7" s="51" t="str">
        <f>+ToC!A6</f>
        <v>For Year Ended:</v>
      </c>
      <c r="B7" s="51"/>
      <c r="C7" s="53"/>
      <c r="D7" s="337"/>
      <c r="E7" s="337"/>
      <c r="F7" s="293"/>
      <c r="G7" s="933" t="str">
        <f>IF(+Cover!$A$23="","",+Cover!$A$23)</f>
        <v/>
      </c>
    </row>
    <row r="8" spans="1:7">
      <c r="A8" s="51"/>
      <c r="B8" s="53"/>
      <c r="C8" s="53"/>
      <c r="D8" s="337"/>
      <c r="E8" s="337"/>
      <c r="F8" s="293"/>
      <c r="G8" s="53"/>
    </row>
    <row r="9" spans="1:7">
      <c r="A9" s="5521" t="s">
        <v>737</v>
      </c>
      <c r="B9" s="5521"/>
      <c r="C9" s="5521"/>
      <c r="D9" s="5521"/>
      <c r="E9" s="5521"/>
      <c r="F9" s="5521"/>
      <c r="G9" s="5521"/>
    </row>
    <row r="10" spans="1:7">
      <c r="A10" s="53"/>
      <c r="B10" s="2937"/>
      <c r="C10" s="2937"/>
      <c r="D10" s="2937"/>
      <c r="E10" s="2937"/>
      <c r="F10" s="2937"/>
      <c r="G10" s="2937"/>
    </row>
    <row r="11" spans="1:7">
      <c r="A11" s="5312" t="s">
        <v>1522</v>
      </c>
      <c r="B11" s="5312"/>
      <c r="C11" s="5312"/>
      <c r="D11" s="5312"/>
      <c r="E11" s="5312"/>
      <c r="F11" s="5312"/>
      <c r="G11" s="5312"/>
    </row>
    <row r="12" spans="1:7" ht="16" thickBot="1">
      <c r="A12" s="53"/>
      <c r="B12" s="253"/>
      <c r="C12" s="55"/>
      <c r="D12" s="55"/>
      <c r="E12" s="55"/>
      <c r="F12" s="53"/>
      <c r="G12" s="53"/>
    </row>
    <row r="13" spans="1:7" ht="28.5" thickTop="1">
      <c r="A13" s="1651"/>
      <c r="B13" s="1652"/>
      <c r="C13" s="1653" t="s">
        <v>113</v>
      </c>
      <c r="D13" s="2938" t="s">
        <v>738</v>
      </c>
      <c r="E13" s="1654" t="s">
        <v>739</v>
      </c>
      <c r="F13" s="1095" t="str">
        <f>IF(G7="","",YEAR($G$7))</f>
        <v/>
      </c>
      <c r="G13" s="282" t="str">
        <f>IF(F13="","",F13-1)</f>
        <v/>
      </c>
    </row>
    <row r="14" spans="1:7" ht="28">
      <c r="A14" s="1655" t="s">
        <v>537</v>
      </c>
      <c r="B14" s="1854" t="s">
        <v>740</v>
      </c>
      <c r="C14" s="1855"/>
      <c r="D14" s="980" t="s">
        <v>539</v>
      </c>
      <c r="E14" s="980" t="s">
        <v>539</v>
      </c>
      <c r="F14" s="980" t="s">
        <v>539</v>
      </c>
      <c r="G14" s="1772" t="s">
        <v>539</v>
      </c>
    </row>
    <row r="15" spans="1:7">
      <c r="A15" s="1656" t="s">
        <v>76</v>
      </c>
      <c r="B15" s="258" t="s">
        <v>541</v>
      </c>
      <c r="C15" s="259"/>
      <c r="D15" s="1140">
        <f>+'25.010'!C73+'25.010'!D73</f>
        <v>0</v>
      </c>
      <c r="E15" s="1140">
        <f>+'25.010'!E73+'25.010'!F73</f>
        <v>0</v>
      </c>
      <c r="F15" s="1657">
        <f>SUM(D15:E15)</f>
        <v>0</v>
      </c>
      <c r="G15" s="1658">
        <f>+'25.010'!H73</f>
        <v>0</v>
      </c>
    </row>
    <row r="16" spans="1:7">
      <c r="A16" s="260"/>
      <c r="B16" s="261" t="s">
        <v>1565</v>
      </c>
      <c r="C16" s="262"/>
      <c r="D16" s="1800">
        <f>+'25.010'!C75+'25.010'!D75</f>
        <v>0</v>
      </c>
      <c r="E16" s="1800">
        <f>+'25.010'!E75+'25.010'!F75</f>
        <v>0</v>
      </c>
      <c r="F16" s="1634">
        <f t="shared" ref="F16:F43" si="0">SUM(D16:E16)</f>
        <v>0</v>
      </c>
      <c r="G16" s="1776">
        <f>+'25.010'!H75</f>
        <v>0</v>
      </c>
    </row>
    <row r="17" spans="1:7">
      <c r="A17" s="260"/>
      <c r="B17" s="261" t="s">
        <v>644</v>
      </c>
      <c r="C17" s="262"/>
      <c r="D17" s="1800">
        <f>+'25.010'!C61+'25.010'!D61</f>
        <v>0</v>
      </c>
      <c r="E17" s="1800">
        <f>'25.010'!E61+'25.010'!F61</f>
        <v>0</v>
      </c>
      <c r="F17" s="1634">
        <f t="shared" si="0"/>
        <v>0</v>
      </c>
      <c r="G17" s="1776">
        <f>+'25.010'!H61</f>
        <v>0</v>
      </c>
    </row>
    <row r="18" spans="1:7">
      <c r="A18" s="260"/>
      <c r="B18" s="1659" t="s">
        <v>1567</v>
      </c>
      <c r="C18" s="262"/>
      <c r="D18" s="1800">
        <f>+'25.010'!C67+'25.010'!D67</f>
        <v>0</v>
      </c>
      <c r="E18" s="1800">
        <f>+'25.010'!E67+'25.010'!F67</f>
        <v>0</v>
      </c>
      <c r="F18" s="1634">
        <f t="shared" si="0"/>
        <v>0</v>
      </c>
      <c r="G18" s="1776">
        <f>+'25.010'!H67</f>
        <v>0</v>
      </c>
    </row>
    <row r="19" spans="1:7">
      <c r="A19" s="260"/>
      <c r="B19" s="265" t="s">
        <v>1566</v>
      </c>
      <c r="C19" s="262"/>
      <c r="D19" s="1800">
        <f>+'25.010'!C65+'25.010'!D65</f>
        <v>0</v>
      </c>
      <c r="E19" s="1800">
        <f>+'25.010'!E65+'25.010'!F65</f>
        <v>0</v>
      </c>
      <c r="F19" s="1634">
        <f t="shared" si="0"/>
        <v>0</v>
      </c>
      <c r="G19" s="1776">
        <f>+'25.010'!H65</f>
        <v>0</v>
      </c>
    </row>
    <row r="20" spans="1:7">
      <c r="A20" s="260"/>
      <c r="B20" s="266" t="s">
        <v>549</v>
      </c>
      <c r="C20" s="262"/>
      <c r="D20" s="1800">
        <f>+'25.010'!C14+'25.010'!D14</f>
        <v>0</v>
      </c>
      <c r="E20" s="1800">
        <f>+'25.010'!E14+'25.010'!F14</f>
        <v>0</v>
      </c>
      <c r="F20" s="1634">
        <f t="shared" si="0"/>
        <v>0</v>
      </c>
      <c r="G20" s="1776">
        <f>+'25.010'!H14</f>
        <v>0</v>
      </c>
    </row>
    <row r="21" spans="1:7">
      <c r="A21" s="260"/>
      <c r="B21" s="2366" t="s">
        <v>2263</v>
      </c>
      <c r="C21" s="262"/>
      <c r="D21" s="1800">
        <f>+'25.010'!C96+'25.010'!D96</f>
        <v>0</v>
      </c>
      <c r="E21" s="1800">
        <f>+'25.010'!E96+'25.010'!F96</f>
        <v>0</v>
      </c>
      <c r="F21" s="1634">
        <f t="shared" si="0"/>
        <v>0</v>
      </c>
      <c r="G21" s="1776">
        <f>+'25.010'!H96</f>
        <v>0</v>
      </c>
    </row>
    <row r="22" spans="1:7">
      <c r="A22" s="260"/>
      <c r="B22" s="2366" t="s">
        <v>1845</v>
      </c>
      <c r="C22" s="262"/>
      <c r="D22" s="1800">
        <f>+'25.010'!C98+'25.010'!D98</f>
        <v>0</v>
      </c>
      <c r="E22" s="1800">
        <f>+'25.010'!E98+'25.010'!F98</f>
        <v>0</v>
      </c>
      <c r="F22" s="1634">
        <f t="shared" si="0"/>
        <v>0</v>
      </c>
      <c r="G22" s="1776">
        <f>+'25.010'!H98</f>
        <v>0</v>
      </c>
    </row>
    <row r="23" spans="1:7">
      <c r="A23" s="260"/>
      <c r="B23" s="2366" t="s">
        <v>1846</v>
      </c>
      <c r="C23" s="262"/>
      <c r="D23" s="1800">
        <f>+'25.010'!C100+'25.010'!D100</f>
        <v>0</v>
      </c>
      <c r="E23" s="1800">
        <f>+'25.010'!E100+'25.010'!F100</f>
        <v>0</v>
      </c>
      <c r="F23" s="1634">
        <f t="shared" si="0"/>
        <v>0</v>
      </c>
      <c r="G23" s="1776">
        <f>+'25.010'!H100</f>
        <v>0</v>
      </c>
    </row>
    <row r="24" spans="1:7">
      <c r="A24" s="1660" t="s">
        <v>100</v>
      </c>
      <c r="B24" s="266" t="s">
        <v>553</v>
      </c>
      <c r="C24" s="259"/>
      <c r="D24" s="2292">
        <f>+'50.010'!D32</f>
        <v>0</v>
      </c>
      <c r="E24" s="2292">
        <f>+'50.010'!E32</f>
        <v>0</v>
      </c>
      <c r="F24" s="2206">
        <f>SUM(D24:E24)</f>
        <v>0</v>
      </c>
      <c r="G24" s="2293">
        <f>+'50.010'!G32</f>
        <v>0</v>
      </c>
    </row>
    <row r="25" spans="1:7">
      <c r="A25" s="260"/>
      <c r="B25" s="265" t="s">
        <v>741</v>
      </c>
      <c r="C25" s="259"/>
      <c r="D25" s="1800">
        <f>+'25.010'!C88+'25.010'!D88</f>
        <v>0</v>
      </c>
      <c r="E25" s="1800">
        <f>+'25.010'!E88+'25.010'!F88</f>
        <v>0</v>
      </c>
      <c r="F25" s="1634">
        <f t="shared" si="0"/>
        <v>0</v>
      </c>
      <c r="G25" s="1776">
        <f>+'25.010'!H88</f>
        <v>0</v>
      </c>
    </row>
    <row r="26" spans="1:7">
      <c r="A26" s="260"/>
      <c r="B26" s="270" t="s">
        <v>2237</v>
      </c>
      <c r="C26" s="259"/>
      <c r="D26" s="1800">
        <f>+'25.010'!C90+'25.010'!D90</f>
        <v>0</v>
      </c>
      <c r="E26" s="1800">
        <f>+'25.010'!E90+'25.010'!F90</f>
        <v>0</v>
      </c>
      <c r="F26" s="1634">
        <f t="shared" si="0"/>
        <v>0</v>
      </c>
      <c r="G26" s="1776">
        <f>+'25.010'!H90</f>
        <v>0</v>
      </c>
    </row>
    <row r="27" spans="1:7">
      <c r="A27" s="260"/>
      <c r="B27" s="270" t="s">
        <v>2241</v>
      </c>
      <c r="C27" s="259"/>
      <c r="D27" s="1800">
        <f>+'25.010'!C92+'25.010'!D92</f>
        <v>0</v>
      </c>
      <c r="E27" s="1800">
        <f>+'25.010'!E92+'25.010'!F92</f>
        <v>0</v>
      </c>
      <c r="F27" s="1634">
        <f t="shared" si="0"/>
        <v>0</v>
      </c>
      <c r="G27" s="1776">
        <f>+'25.010'!H92</f>
        <v>0</v>
      </c>
    </row>
    <row r="28" spans="1:7">
      <c r="A28" s="260"/>
      <c r="B28" s="266" t="s">
        <v>559</v>
      </c>
      <c r="C28" s="267"/>
      <c r="D28" s="1800">
        <f>+'25.010'!C79+'25.010'!D79</f>
        <v>0</v>
      </c>
      <c r="E28" s="1800">
        <f>+'25.010'!E79+'25.010'!F79</f>
        <v>0</v>
      </c>
      <c r="F28" s="1634">
        <f t="shared" si="0"/>
        <v>0</v>
      </c>
      <c r="G28" s="1776">
        <f>+'25.010'!H79</f>
        <v>0</v>
      </c>
    </row>
    <row r="29" spans="1:7">
      <c r="A29" s="286"/>
      <c r="B29" s="270" t="s">
        <v>2247</v>
      </c>
      <c r="C29" s="267"/>
      <c r="D29" s="1800">
        <f>+'25.010'!C78+'25.010'!D78</f>
        <v>0</v>
      </c>
      <c r="E29" s="1800">
        <f>+'25.010'!E78+'25.010'!F78</f>
        <v>0</v>
      </c>
      <c r="F29" s="1634">
        <f t="shared" si="0"/>
        <v>0</v>
      </c>
      <c r="G29" s="1776">
        <f>+'25.010'!H78</f>
        <v>0</v>
      </c>
    </row>
    <row r="30" spans="1:7">
      <c r="A30" s="260"/>
      <c r="B30" s="266" t="s">
        <v>2248</v>
      </c>
      <c r="C30" s="267"/>
      <c r="D30" s="1800">
        <f>+'25.010'!C16+'25.010'!D16</f>
        <v>0</v>
      </c>
      <c r="E30" s="1800">
        <f>+'25.010'!E16+'25.010'!F16</f>
        <v>0</v>
      </c>
      <c r="F30" s="1634">
        <f t="shared" si="0"/>
        <v>0</v>
      </c>
      <c r="G30" s="1776">
        <f>+'25.010'!H16</f>
        <v>0</v>
      </c>
    </row>
    <row r="31" spans="1:7">
      <c r="A31" s="260"/>
      <c r="B31" s="266" t="s">
        <v>1461</v>
      </c>
      <c r="C31" s="267"/>
      <c r="D31" s="1800">
        <f>+'25.010'!C23+'25.010'!D23</f>
        <v>0</v>
      </c>
      <c r="E31" s="1800">
        <f>+'25.010'!E23+'25.010'!F23</f>
        <v>0</v>
      </c>
      <c r="F31" s="1634">
        <f t="shared" si="0"/>
        <v>0</v>
      </c>
      <c r="G31" s="1776">
        <f>+'25.010'!H23</f>
        <v>0</v>
      </c>
    </row>
    <row r="32" spans="1:7">
      <c r="A32" s="260"/>
      <c r="B32" s="270" t="s">
        <v>2364</v>
      </c>
      <c r="C32" s="262"/>
      <c r="D32" s="1800">
        <f>+'25.010'!C94+'25.010'!D94</f>
        <v>0</v>
      </c>
      <c r="E32" s="1800">
        <f>+'25.010'!E94+'25.010'!F94</f>
        <v>0</v>
      </c>
      <c r="F32" s="1634">
        <f>SUM(D32:E32)</f>
        <v>0</v>
      </c>
      <c r="G32" s="1776">
        <f>+'25.010'!H94</f>
        <v>0</v>
      </c>
    </row>
    <row r="33" spans="1:7">
      <c r="A33" s="260"/>
      <c r="B33" s="2940" t="s">
        <v>2239</v>
      </c>
      <c r="C33" s="516"/>
      <c r="D33" s="1800">
        <f>'25.010'!C82+'25.010'!D82</f>
        <v>0</v>
      </c>
      <c r="E33" s="1800">
        <f>'25.010'!E82+'25.010'!F82</f>
        <v>0</v>
      </c>
      <c r="F33" s="1634">
        <f t="shared" si="0"/>
        <v>0</v>
      </c>
      <c r="G33" s="1800">
        <f>'25.010'!H82</f>
        <v>0</v>
      </c>
    </row>
    <row r="34" spans="1:7" ht="28.5">
      <c r="A34" s="260"/>
      <c r="B34" s="2437" t="s">
        <v>2240</v>
      </c>
      <c r="C34" s="516"/>
      <c r="D34" s="1800">
        <f>'25.010'!C84+'25.010'!D84</f>
        <v>0</v>
      </c>
      <c r="E34" s="1800">
        <f>'25.010'!E84+'25.010'!F84</f>
        <v>0</v>
      </c>
      <c r="F34" s="1634">
        <f t="shared" si="0"/>
        <v>0</v>
      </c>
      <c r="G34" s="1800">
        <f>'25.010'!H84</f>
        <v>0</v>
      </c>
    </row>
    <row r="35" spans="1:7">
      <c r="A35" s="260"/>
      <c r="B35" s="1765" t="s">
        <v>565</v>
      </c>
      <c r="C35" s="1766"/>
      <c r="D35" s="272">
        <f>SUM(D36:D43)</f>
        <v>0</v>
      </c>
      <c r="E35" s="1856">
        <f>SUM(E36:E43)</f>
        <v>0</v>
      </c>
      <c r="F35" s="1857">
        <f>SUM(F36:F43)</f>
        <v>0</v>
      </c>
      <c r="G35" s="1858">
        <f>SUM(G36:G43)</f>
        <v>0</v>
      </c>
    </row>
    <row r="36" spans="1:7">
      <c r="A36" s="260"/>
      <c r="B36" s="1126"/>
      <c r="C36" s="259"/>
      <c r="D36" s="3359"/>
      <c r="E36" s="3360"/>
      <c r="F36" s="1859">
        <f>SUM(D36:E36)</f>
        <v>0</v>
      </c>
      <c r="G36" s="1860"/>
    </row>
    <row r="37" spans="1:7">
      <c r="A37" s="260"/>
      <c r="B37" s="1861"/>
      <c r="C37" s="267"/>
      <c r="D37" s="2930"/>
      <c r="E37" s="3263"/>
      <c r="F37" s="1859">
        <f t="shared" si="0"/>
        <v>0</v>
      </c>
      <c r="G37" s="1862"/>
    </row>
    <row r="38" spans="1:7">
      <c r="A38" s="260"/>
      <c r="B38" s="1861"/>
      <c r="C38" s="267"/>
      <c r="D38" s="492"/>
      <c r="E38" s="498"/>
      <c r="F38" s="1859">
        <f t="shared" si="0"/>
        <v>0</v>
      </c>
      <c r="G38" s="1862"/>
    </row>
    <row r="39" spans="1:7">
      <c r="A39" s="260"/>
      <c r="B39" s="1861"/>
      <c r="C39" s="267"/>
      <c r="D39" s="2930"/>
      <c r="E39" s="3263"/>
      <c r="F39" s="1859">
        <f t="shared" si="0"/>
        <v>0</v>
      </c>
      <c r="G39" s="1862"/>
    </row>
    <row r="40" spans="1:7">
      <c r="A40" s="260"/>
      <c r="B40" s="1861"/>
      <c r="C40" s="267"/>
      <c r="D40" s="492"/>
      <c r="E40" s="498"/>
      <c r="F40" s="1859">
        <f t="shared" si="0"/>
        <v>0</v>
      </c>
      <c r="G40" s="1862"/>
    </row>
    <row r="41" spans="1:7">
      <c r="A41" s="260"/>
      <c r="B41" s="1861"/>
      <c r="C41" s="267"/>
      <c r="D41" s="2930"/>
      <c r="E41" s="3263"/>
      <c r="F41" s="1859">
        <f t="shared" si="0"/>
        <v>0</v>
      </c>
      <c r="G41" s="1862"/>
    </row>
    <row r="42" spans="1:7">
      <c r="A42" s="260"/>
      <c r="B42" s="1861"/>
      <c r="C42" s="267"/>
      <c r="D42" s="2930"/>
      <c r="E42" s="3263"/>
      <c r="F42" s="1859">
        <f t="shared" si="0"/>
        <v>0</v>
      </c>
      <c r="G42" s="1862"/>
    </row>
    <row r="43" spans="1:7">
      <c r="A43" s="260"/>
      <c r="B43" s="1863"/>
      <c r="C43" s="267"/>
      <c r="D43" s="1127"/>
      <c r="E43" s="1128"/>
      <c r="F43" s="1859">
        <f t="shared" si="0"/>
        <v>0</v>
      </c>
      <c r="G43" s="1002"/>
    </row>
    <row r="44" spans="1:7">
      <c r="A44" s="260"/>
      <c r="B44" s="1661"/>
      <c r="C44" s="2438"/>
      <c r="D44" s="1864"/>
      <c r="E44" s="1864"/>
      <c r="F44" s="1865"/>
      <c r="G44" s="1866"/>
    </row>
    <row r="45" spans="1:7" ht="16" thickBot="1">
      <c r="A45" s="1662"/>
      <c r="B45" s="1867" t="s">
        <v>526</v>
      </c>
      <c r="C45" s="1868"/>
      <c r="D45" s="1810">
        <f>SUM(D15:D35)</f>
        <v>0</v>
      </c>
      <c r="E45" s="1810">
        <f>SUM(E15:E35)</f>
        <v>0</v>
      </c>
      <c r="F45" s="1810">
        <f>SUM(F15:F35)</f>
        <v>0</v>
      </c>
      <c r="G45" s="1810">
        <f>SUM(G15:G35)</f>
        <v>0</v>
      </c>
    </row>
    <row r="46" spans="1:7" ht="16" thickTop="1">
      <c r="A46" s="53"/>
      <c r="B46" s="53"/>
      <c r="C46" s="2932"/>
      <c r="D46" s="1663"/>
      <c r="E46" s="1663"/>
      <c r="F46" s="53"/>
      <c r="G46" s="110"/>
    </row>
    <row r="47" spans="1:7">
      <c r="A47" s="5242" t="s">
        <v>2418</v>
      </c>
      <c r="B47" s="1664"/>
      <c r="C47" s="84"/>
      <c r="D47" s="289"/>
      <c r="E47" s="289"/>
      <c r="F47" s="348"/>
      <c r="G47" s="215" t="str">
        <f>+ToC!E123</f>
        <v xml:space="preserve">Long-Term Annual Return </v>
      </c>
    </row>
    <row r="48" spans="1:7">
      <c r="A48" s="53"/>
      <c r="B48" s="53"/>
      <c r="C48" s="53"/>
      <c r="D48" s="110"/>
      <c r="E48" s="110"/>
      <c r="F48" s="110"/>
      <c r="G48" s="356" t="s">
        <v>742</v>
      </c>
    </row>
    <row r="49" ht="0.5" customHeight="1"/>
    <row r="50" hidden="1"/>
    <row r="51" hidden="1"/>
    <row r="52" hidden="1"/>
    <row r="53" hidden="1"/>
    <row r="54" hidden="1"/>
    <row r="55" hidden="1"/>
    <row r="56" hidden="1"/>
    <row r="57" hidden="1"/>
    <row r="58" hidden="1"/>
    <row r="59" hidden="1"/>
    <row r="60" hidden="1"/>
    <row r="61" hidden="1"/>
    <row r="62" hidden="1"/>
    <row r="63" hidden="1"/>
    <row r="64" hidden="1"/>
    <row r="65" spans="4:7" hidden="1"/>
    <row r="66" spans="4:7" hidden="1"/>
    <row r="67" spans="4:7" hidden="1"/>
    <row r="68" spans="4:7" hidden="1"/>
    <row r="69" spans="4:7" hidden="1">
      <c r="D69" s="1665"/>
      <c r="E69" s="209"/>
      <c r="F69" s="209"/>
      <c r="G69" s="209"/>
    </row>
    <row r="70" spans="4:7" hidden="1"/>
    <row r="71" spans="4:7" hidden="1"/>
    <row r="72" spans="4:7" hidden="1"/>
    <row r="73" spans="4:7" hidden="1">
      <c r="D73" s="194">
        <f>D48-'25.010'!E98</f>
        <v>0</v>
      </c>
      <c r="E73" s="1666">
        <f>E48-'25.010'!F98</f>
        <v>0</v>
      </c>
      <c r="F73" s="1666">
        <f>F48-'25.010'!G96</f>
        <v>0</v>
      </c>
    </row>
    <row r="74" spans="4:7" hidden="1"/>
    <row r="75" spans="4:7" hidden="1"/>
    <row r="76" spans="4:7" hidden="1"/>
    <row r="77" spans="4:7" hidden="1"/>
    <row r="78" spans="4:7" hidden="1"/>
    <row r="79" spans="4:7" hidden="1"/>
    <row r="80" spans="4:7" hidden="1"/>
    <row r="1048575" hidden="1"/>
    <row r="1048576" ht="53.5" hidden="1" customHeight="1"/>
  </sheetData>
  <sheetProtection algorithmName="SHA-512" hashValue="eUJSCovUnjjp5od042ghtd+7bEwXDyhsqerUpziFB/G3fX0CiQPquduCMuvyk8RyiZPaANJlxrxinqtZf6myxw==" saltValue="9isN87m2WDplTZwcOUNBvw==" spinCount="100000" sheet="1" objects="1" scenarios="1"/>
  <mergeCells count="3">
    <mergeCell ref="A1:G1"/>
    <mergeCell ref="A9:G9"/>
    <mergeCell ref="A11:G11"/>
  </mergeCells>
  <dataValidations count="1">
    <dataValidation type="decimal" operator="lessThanOrEqual" allowBlank="1" showInputMessage="1" showErrorMessage="1" errorTitle="Numbers Only" error="You can only enter numbers in these cells.To re input a number, press Cancel  or Retry and  delete, and then re enter a valid number_x000a_" sqref="F36:G45 F15:F32 D44:E45 D33:G34">
      <formula1>50000000000</formula1>
    </dataValidation>
  </dataValidations>
  <hyperlinks>
    <hyperlink ref="A1:G1" location="ToC!A1" display="23.010"/>
  </hyperlinks>
  <pageMargins left="0.7" right="0.7" top="0.75" bottom="0.75" header="0.3" footer="0.3"/>
  <pageSetup paperSize="5" scale="55"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tabColor rgb="FF7030A0"/>
    <pageSetUpPr fitToPage="1"/>
  </sheetPr>
  <dimension ref="A1:G57"/>
  <sheetViews>
    <sheetView zoomScale="80" zoomScaleNormal="80" workbookViewId="0">
      <selection activeCell="E15" sqref="E15"/>
    </sheetView>
  </sheetViews>
  <sheetFormatPr defaultColWidth="0" defaultRowHeight="15.5" zeroHeight="1"/>
  <cols>
    <col min="1" max="1" width="10.23046875" style="1439" customWidth="1"/>
    <col min="2" max="2" width="46.23046875" style="1439" bestFit="1" customWidth="1"/>
    <col min="3" max="3" width="6.4609375" style="1439" customWidth="1"/>
    <col min="4" max="4" width="18.4609375" style="1439" bestFit="1" customWidth="1"/>
    <col min="5" max="5" width="18.765625" style="1439" customWidth="1"/>
    <col min="6" max="7" width="17.69140625" style="1439" customWidth="1"/>
    <col min="8" max="16384" width="9.23046875" hidden="1"/>
  </cols>
  <sheetData>
    <row r="1" spans="1:7">
      <c r="A1" s="5608" t="s">
        <v>72</v>
      </c>
      <c r="B1" s="5608"/>
      <c r="C1" s="5608"/>
      <c r="D1" s="5608"/>
      <c r="E1" s="5608"/>
      <c r="F1" s="5608"/>
      <c r="G1" s="5608"/>
    </row>
    <row r="2" spans="1:7">
      <c r="A2" s="51"/>
      <c r="B2" s="2933"/>
      <c r="C2" s="2939"/>
      <c r="D2" s="53"/>
      <c r="E2" s="53"/>
      <c r="F2" s="37"/>
      <c r="G2" s="1441" t="s">
        <v>1799</v>
      </c>
    </row>
    <row r="3" spans="1:7">
      <c r="A3" s="947" t="str">
        <f>+Cover!A14</f>
        <v>Select Name of Insurer/ Financial Holding Company</v>
      </c>
      <c r="B3" s="743"/>
      <c r="C3" s="53"/>
      <c r="D3" s="53"/>
      <c r="E3" s="53"/>
      <c r="F3" s="53"/>
      <c r="G3" s="53"/>
    </row>
    <row r="4" spans="1:7">
      <c r="A4" s="330" t="str">
        <f>+ToC!A3</f>
        <v>Insurer/Financial Holding Company</v>
      </c>
      <c r="B4" s="51"/>
      <c r="C4" s="53"/>
      <c r="D4" s="337"/>
      <c r="E4" s="337"/>
      <c r="F4" s="53"/>
      <c r="G4" s="53"/>
    </row>
    <row r="5" spans="1:7">
      <c r="A5" s="240"/>
      <c r="B5" s="51"/>
      <c r="C5" s="53"/>
      <c r="D5" s="337"/>
      <c r="E5" s="337"/>
      <c r="F5" s="293"/>
      <c r="G5" s="53"/>
    </row>
    <row r="6" spans="1:7">
      <c r="A6" s="51" t="str">
        <f>+ToC!A5</f>
        <v>Long-Term Insurers Annual Return</v>
      </c>
      <c r="B6" s="51"/>
      <c r="C6" s="53"/>
      <c r="D6" s="337"/>
      <c r="E6" s="337"/>
      <c r="F6" s="293"/>
      <c r="G6" s="53"/>
    </row>
    <row r="7" spans="1:7">
      <c r="A7" s="51" t="str">
        <f>+ToC!A6</f>
        <v>For Year Ended:</v>
      </c>
      <c r="B7" s="51"/>
      <c r="C7" s="53"/>
      <c r="D7" s="337"/>
      <c r="E7" s="337"/>
      <c r="F7" s="293"/>
      <c r="G7" s="933" t="str">
        <f>IF(+Cover!$A$23="","",+Cover!$A$23)</f>
        <v/>
      </c>
    </row>
    <row r="8" spans="1:7">
      <c r="A8" s="51"/>
      <c r="B8" s="53"/>
      <c r="C8" s="53"/>
      <c r="D8" s="337"/>
      <c r="E8" s="337"/>
      <c r="F8" s="293"/>
      <c r="G8" s="293"/>
    </row>
    <row r="9" spans="1:7">
      <c r="A9" s="5521" t="s">
        <v>737</v>
      </c>
      <c r="B9" s="5521"/>
      <c r="C9" s="5521"/>
      <c r="D9" s="5521"/>
      <c r="E9" s="5521"/>
      <c r="F9" s="5521"/>
      <c r="G9" s="5521"/>
    </row>
    <row r="10" spans="1:7">
      <c r="A10" s="2937"/>
      <c r="B10" s="2937"/>
      <c r="C10" s="2937"/>
      <c r="D10" s="2937"/>
      <c r="E10" s="2937"/>
      <c r="F10" s="2937"/>
      <c r="G10" s="2937"/>
    </row>
    <row r="11" spans="1:7">
      <c r="A11" s="51"/>
      <c r="B11" s="5312" t="s">
        <v>1523</v>
      </c>
      <c r="C11" s="5312"/>
      <c r="D11" s="5312"/>
      <c r="E11" s="5312"/>
      <c r="F11" s="5312"/>
      <c r="G11" s="5312"/>
    </row>
    <row r="12" spans="1:7" ht="16" thickBot="1">
      <c r="A12" s="53"/>
      <c r="B12" s="55"/>
      <c r="C12" s="55"/>
      <c r="D12" s="55"/>
      <c r="E12" s="55"/>
      <c r="F12" s="53"/>
      <c r="G12" s="53"/>
    </row>
    <row r="13" spans="1:7" ht="28.5" thickTop="1">
      <c r="A13" s="1667"/>
      <c r="B13" s="1610"/>
      <c r="C13" s="1668" t="s">
        <v>113</v>
      </c>
      <c r="D13" s="1839" t="s">
        <v>738</v>
      </c>
      <c r="E13" s="1654" t="s">
        <v>739</v>
      </c>
      <c r="F13" s="1095" t="str">
        <f>IF(G7="","",YEAR($G$7))</f>
        <v/>
      </c>
      <c r="G13" s="282" t="str">
        <f>IF(F13="","",F13-1)</f>
        <v/>
      </c>
    </row>
    <row r="14" spans="1:7" ht="28">
      <c r="A14" s="1669" t="s">
        <v>537</v>
      </c>
      <c r="B14" s="1869"/>
      <c r="C14" s="1869"/>
      <c r="D14" s="980" t="s">
        <v>539</v>
      </c>
      <c r="E14" s="980" t="s">
        <v>539</v>
      </c>
      <c r="F14" s="980" t="s">
        <v>539</v>
      </c>
      <c r="G14" s="1772" t="s">
        <v>539</v>
      </c>
    </row>
    <row r="15" spans="1:7">
      <c r="A15" s="1670"/>
      <c r="B15" s="2572" t="s">
        <v>78</v>
      </c>
      <c r="C15" s="1869"/>
      <c r="D15" s="1869"/>
      <c r="E15" s="1869"/>
      <c r="F15" s="1869"/>
      <c r="G15" s="1870"/>
    </row>
    <row r="16" spans="1:7">
      <c r="A16" s="284" t="s">
        <v>2165</v>
      </c>
      <c r="B16" s="2373" t="s">
        <v>1880</v>
      </c>
      <c r="C16" s="267"/>
      <c r="D16" s="1129">
        <f>'30.016'!K42</f>
        <v>0</v>
      </c>
      <c r="E16" s="1129">
        <f>'30.016'!K79</f>
        <v>0</v>
      </c>
      <c r="F16" s="1634">
        <f>SUM(D16:E16)</f>
        <v>0</v>
      </c>
      <c r="G16" s="2574">
        <f>'30.016'!Q42+'30.016'!Q79</f>
        <v>0</v>
      </c>
    </row>
    <row r="17" spans="1:7">
      <c r="A17" s="284" t="s">
        <v>2167</v>
      </c>
      <c r="B17" s="2373" t="s">
        <v>2217</v>
      </c>
      <c r="C17" s="267"/>
      <c r="D17" s="1129">
        <f>-'30.018'!K43</f>
        <v>0</v>
      </c>
      <c r="E17" s="1129">
        <f>-'30.018'!K81</f>
        <v>0</v>
      </c>
      <c r="F17" s="1634">
        <f>SUM(D17:E17)</f>
        <v>0</v>
      </c>
      <c r="G17" s="2575">
        <f>-('30.018'!Q43+'30.018'!Q81)</f>
        <v>0</v>
      </c>
    </row>
    <row r="18" spans="1:7">
      <c r="A18" s="284"/>
      <c r="B18" s="2373" t="s">
        <v>2170</v>
      </c>
      <c r="C18" s="267"/>
      <c r="D18" s="567"/>
      <c r="E18" s="567"/>
      <c r="F18" s="1634">
        <f>SUM(D18:E18)</f>
        <v>0</v>
      </c>
      <c r="G18" s="568"/>
    </row>
    <row r="19" spans="1:7">
      <c r="A19" s="286" t="s">
        <v>102</v>
      </c>
      <c r="B19" s="191" t="s">
        <v>569</v>
      </c>
      <c r="C19" s="267"/>
      <c r="D19" s="1129">
        <f>+'50.020'!J25</f>
        <v>0</v>
      </c>
      <c r="E19" s="503">
        <f>+'50.020'!J50</f>
        <v>0</v>
      </c>
      <c r="F19" s="1634">
        <f>SUM(D19:E19)</f>
        <v>0</v>
      </c>
      <c r="G19" s="1130">
        <f>+'50.020'!C50+'50.020'!C25</f>
        <v>0</v>
      </c>
    </row>
    <row r="20" spans="1:7">
      <c r="A20" s="284"/>
      <c r="B20" s="577" t="s">
        <v>743</v>
      </c>
      <c r="C20" s="267"/>
      <c r="D20" s="3361"/>
      <c r="E20" s="3362"/>
      <c r="F20" s="1634">
        <f>SUM(D20:E20)</f>
        <v>0</v>
      </c>
      <c r="G20" s="3363"/>
    </row>
    <row r="21" spans="1:7">
      <c r="A21" s="284"/>
      <c r="B21" s="577" t="s">
        <v>572</v>
      </c>
      <c r="C21" s="267"/>
      <c r="D21" s="3367"/>
      <c r="E21" s="3368"/>
      <c r="F21" s="1634">
        <f t="shared" ref="F21:F29" si="0">SUM(D21:E21)</f>
        <v>0</v>
      </c>
      <c r="G21" s="3356"/>
    </row>
    <row r="22" spans="1:7">
      <c r="A22" s="284"/>
      <c r="B22" s="577" t="s">
        <v>744</v>
      </c>
      <c r="C22" s="267"/>
      <c r="D22" s="3361"/>
      <c r="E22" s="3362"/>
      <c r="F22" s="1634">
        <f t="shared" si="0"/>
        <v>0</v>
      </c>
      <c r="G22" s="3363"/>
    </row>
    <row r="23" spans="1:7">
      <c r="A23" s="284" t="s">
        <v>81</v>
      </c>
      <c r="B23" s="2936" t="s">
        <v>745</v>
      </c>
      <c r="C23" s="267"/>
      <c r="D23" s="3369">
        <f>+'30.030'!C30</f>
        <v>0</v>
      </c>
      <c r="E23" s="3370">
        <f>+'30.030'!D30</f>
        <v>0</v>
      </c>
      <c r="F23" s="1634">
        <f t="shared" si="0"/>
        <v>0</v>
      </c>
      <c r="G23" s="3371">
        <f>+'30.030'!F30</f>
        <v>0</v>
      </c>
    </row>
    <row r="24" spans="1:7">
      <c r="A24" s="284"/>
      <c r="B24" s="2942" t="s">
        <v>2249</v>
      </c>
      <c r="C24" s="267"/>
      <c r="D24" s="3361"/>
      <c r="E24" s="3362"/>
      <c r="F24" s="1634">
        <f t="shared" si="0"/>
        <v>0</v>
      </c>
      <c r="G24" s="2866"/>
    </row>
    <row r="25" spans="1:7">
      <c r="A25" s="284"/>
      <c r="B25" s="1755" t="s">
        <v>2255</v>
      </c>
      <c r="C25" s="267"/>
      <c r="D25" s="3367"/>
      <c r="E25" s="3368"/>
      <c r="F25" s="1634">
        <f t="shared" si="0"/>
        <v>0</v>
      </c>
      <c r="G25" s="3356"/>
    </row>
    <row r="26" spans="1:7">
      <c r="A26" s="284"/>
      <c r="B26" s="191" t="s">
        <v>577</v>
      </c>
      <c r="C26" s="267"/>
      <c r="D26" s="3364"/>
      <c r="E26" s="3362"/>
      <c r="F26" s="1634">
        <f t="shared" si="0"/>
        <v>0</v>
      </c>
      <c r="G26" s="2866"/>
    </row>
    <row r="27" spans="1:7">
      <c r="A27" s="284"/>
      <c r="B27" s="479" t="s">
        <v>576</v>
      </c>
      <c r="C27" s="267"/>
      <c r="D27" s="3367"/>
      <c r="E27" s="3368"/>
      <c r="F27" s="1634">
        <f t="shared" si="0"/>
        <v>0</v>
      </c>
      <c r="G27" s="3356"/>
    </row>
    <row r="28" spans="1:7">
      <c r="A28" s="284"/>
      <c r="B28" s="577" t="s">
        <v>578</v>
      </c>
      <c r="C28" s="267"/>
      <c r="D28" s="1131"/>
      <c r="E28" s="504"/>
      <c r="F28" s="1634">
        <f t="shared" si="0"/>
        <v>0</v>
      </c>
      <c r="G28" s="1684"/>
    </row>
    <row r="29" spans="1:7">
      <c r="A29" s="284" t="s">
        <v>81</v>
      </c>
      <c r="B29" s="2374" t="s">
        <v>2254</v>
      </c>
      <c r="C29" s="267"/>
      <c r="D29" s="1129">
        <f>+'30.030'!C57</f>
        <v>0</v>
      </c>
      <c r="E29" s="503">
        <f>+'30.030'!D57</f>
        <v>0</v>
      </c>
      <c r="F29" s="1634">
        <f t="shared" si="0"/>
        <v>0</v>
      </c>
      <c r="G29" s="1132">
        <f>+'30.030'!F57</f>
        <v>0</v>
      </c>
    </row>
    <row r="30" spans="1:7">
      <c r="A30" s="284"/>
      <c r="B30" s="2571" t="s">
        <v>434</v>
      </c>
      <c r="C30" s="1869"/>
      <c r="D30" s="1871">
        <f>SUM(D16:D29)</f>
        <v>0</v>
      </c>
      <c r="E30" s="1872">
        <f>SUM(E16:E29)</f>
        <v>0</v>
      </c>
      <c r="F30" s="1873">
        <f>SUM(F16:F29)</f>
        <v>0</v>
      </c>
      <c r="G30" s="1874">
        <f>SUM(G16:G29)</f>
        <v>0</v>
      </c>
    </row>
    <row r="31" spans="1:7">
      <c r="A31" s="284"/>
      <c r="B31" s="2568" t="s">
        <v>579</v>
      </c>
      <c r="C31" s="1875"/>
      <c r="D31" s="1133"/>
      <c r="E31" s="1134"/>
      <c r="F31" s="1876"/>
      <c r="G31" s="1135"/>
    </row>
    <row r="32" spans="1:7">
      <c r="A32" s="284" t="s">
        <v>74</v>
      </c>
      <c r="B32" s="1671" t="s">
        <v>580</v>
      </c>
      <c r="C32" s="259"/>
      <c r="D32" s="1129">
        <f>+'23.030'!D30</f>
        <v>0</v>
      </c>
      <c r="E32" s="503">
        <f>+'23.030'!E30</f>
        <v>0</v>
      </c>
      <c r="F32" s="1873">
        <f>SUM(D32:E32)</f>
        <v>0</v>
      </c>
      <c r="G32" s="1130">
        <f>+'23.030'!G30</f>
        <v>0</v>
      </c>
    </row>
    <row r="33" spans="1:7">
      <c r="A33" s="284" t="s">
        <v>73</v>
      </c>
      <c r="B33" s="479" t="s">
        <v>746</v>
      </c>
      <c r="C33" s="267"/>
      <c r="D33" s="567"/>
      <c r="E33" s="484"/>
      <c r="F33" s="1873">
        <f>SUM(D33:E33)</f>
        <v>0</v>
      </c>
      <c r="G33" s="568"/>
    </row>
    <row r="34" spans="1:7" ht="16" thickBot="1">
      <c r="A34" s="284"/>
      <c r="B34" s="2570" t="s">
        <v>582</v>
      </c>
      <c r="C34" s="1875"/>
      <c r="D34" s="1136">
        <f>SUM(D32:D33)</f>
        <v>0</v>
      </c>
      <c r="E34" s="1136">
        <f>SUM(E32:E33)</f>
        <v>0</v>
      </c>
      <c r="F34" s="1137">
        <f>SUM(F32:F33)</f>
        <v>0</v>
      </c>
      <c r="G34" s="1138">
        <f>SUM(G32:G33)</f>
        <v>0</v>
      </c>
    </row>
    <row r="35" spans="1:7">
      <c r="A35" s="284"/>
      <c r="B35" s="2568" t="s">
        <v>583</v>
      </c>
      <c r="C35" s="1875"/>
      <c r="D35" s="1876"/>
      <c r="E35" s="1876"/>
      <c r="F35" s="1876"/>
      <c r="G35" s="1877"/>
    </row>
    <row r="36" spans="1:7">
      <c r="A36" s="284"/>
      <c r="B36" s="1671" t="s">
        <v>1722</v>
      </c>
      <c r="C36" s="259"/>
      <c r="D36" s="3365"/>
      <c r="E36" s="3360"/>
      <c r="F36" s="1873">
        <f t="shared" ref="F36:F41" si="1">SUM(D36:E36)</f>
        <v>0</v>
      </c>
      <c r="G36" s="3366"/>
    </row>
    <row r="37" spans="1:7">
      <c r="A37" s="284"/>
      <c r="B37" s="1671" t="s">
        <v>1723</v>
      </c>
      <c r="C37" s="259"/>
      <c r="D37" s="3263"/>
      <c r="E37" s="3372"/>
      <c r="F37" s="1873">
        <f t="shared" si="1"/>
        <v>0</v>
      </c>
      <c r="G37" s="2931"/>
    </row>
    <row r="38" spans="1:7">
      <c r="A38" s="284"/>
      <c r="B38" s="577" t="s">
        <v>585</v>
      </c>
      <c r="C38" s="267"/>
      <c r="D38" s="1131"/>
      <c r="E38" s="504"/>
      <c r="F38" s="1873">
        <f t="shared" si="1"/>
        <v>0</v>
      </c>
      <c r="G38" s="568"/>
    </row>
    <row r="39" spans="1:7">
      <c r="A39" s="284" t="s">
        <v>74</v>
      </c>
      <c r="B39" s="577" t="s">
        <v>586</v>
      </c>
      <c r="C39" s="267"/>
      <c r="D39" s="1129">
        <f>+'23.030'!D56</f>
        <v>0</v>
      </c>
      <c r="E39" s="503">
        <f>+'23.030'!E56</f>
        <v>0</v>
      </c>
      <c r="F39" s="1878">
        <f t="shared" si="1"/>
        <v>0</v>
      </c>
      <c r="G39" s="1130">
        <f>+'23.030'!G56</f>
        <v>0</v>
      </c>
    </row>
    <row r="40" spans="1:7">
      <c r="A40" s="284"/>
      <c r="B40" s="287" t="s">
        <v>587</v>
      </c>
      <c r="C40" s="288"/>
      <c r="D40" s="3373"/>
      <c r="E40" s="3373"/>
      <c r="F40" s="1878">
        <f t="shared" si="1"/>
        <v>0</v>
      </c>
      <c r="G40" s="3374"/>
    </row>
    <row r="41" spans="1:7">
      <c r="A41" s="284" t="s">
        <v>73</v>
      </c>
      <c r="B41" s="1672" t="s">
        <v>747</v>
      </c>
      <c r="C41" s="1673"/>
      <c r="D41" s="1131"/>
      <c r="E41" s="484"/>
      <c r="F41" s="1873">
        <f t="shared" si="1"/>
        <v>0</v>
      </c>
      <c r="G41" s="568"/>
    </row>
    <row r="42" spans="1:7" ht="16" thickBot="1">
      <c r="A42" s="284"/>
      <c r="B42" s="2569" t="s">
        <v>590</v>
      </c>
      <c r="C42" s="1875"/>
      <c r="D42" s="1136">
        <f>SUM(D36:D41)</f>
        <v>0</v>
      </c>
      <c r="E42" s="1136">
        <f>SUM(E36:E41)</f>
        <v>0</v>
      </c>
      <c r="F42" s="1136">
        <f>SUM(F36:F41)</f>
        <v>0</v>
      </c>
      <c r="G42" s="1138">
        <f>SUM(G36:G41)</f>
        <v>0</v>
      </c>
    </row>
    <row r="43" spans="1:7">
      <c r="A43" s="1674"/>
      <c r="B43" s="1879"/>
      <c r="C43" s="1875"/>
      <c r="D43" s="1876"/>
      <c r="E43" s="1876"/>
      <c r="F43" s="1876"/>
      <c r="G43" s="1877"/>
    </row>
    <row r="44" spans="1:7" ht="16" thickBot="1">
      <c r="A44" s="1675"/>
      <c r="B44" s="2573" t="s">
        <v>592</v>
      </c>
      <c r="C44" s="1880"/>
      <c r="D44" s="1769">
        <f>D30+D34+D42</f>
        <v>0</v>
      </c>
      <c r="E44" s="1769">
        <f>E30+E34+E42</f>
        <v>0</v>
      </c>
      <c r="F44" s="1769">
        <f>F30+F34+F42</f>
        <v>0</v>
      </c>
      <c r="G44" s="946">
        <f>G30+G34+G42</f>
        <v>0</v>
      </c>
    </row>
    <row r="45" spans="1:7" ht="16" thickTop="1">
      <c r="A45" s="53"/>
      <c r="B45" s="53"/>
      <c r="C45" s="2932"/>
      <c r="D45" s="1663"/>
      <c r="E45" s="1663"/>
      <c r="F45" s="53"/>
      <c r="G45" s="53"/>
    </row>
    <row r="46" spans="1:7">
      <c r="A46" s="53"/>
      <c r="B46" s="53"/>
      <c r="C46" s="53"/>
      <c r="D46" s="53"/>
      <c r="E46" s="53"/>
      <c r="F46" s="53"/>
      <c r="G46" s="215" t="str">
        <f>+ToC!E123</f>
        <v xml:space="preserve">Long-Term Annual Return </v>
      </c>
    </row>
    <row r="47" spans="1:7">
      <c r="A47" s="53"/>
      <c r="B47" s="53"/>
      <c r="C47" s="53"/>
      <c r="D47" s="53"/>
      <c r="E47" s="53"/>
      <c r="F47" s="53"/>
      <c r="G47" s="57" t="s">
        <v>2097</v>
      </c>
    </row>
    <row r="48" spans="1:7" hidden="1"/>
    <row r="49" hidden="1"/>
    <row r="50" hidden="1"/>
    <row r="51" hidden="1"/>
    <row r="52" hidden="1"/>
    <row r="53" hidden="1"/>
    <row r="54" hidden="1"/>
    <row r="55" hidden="1"/>
    <row r="56" hidden="1"/>
    <row r="57" hidden="1"/>
  </sheetData>
  <sheetProtection algorithmName="SHA-512" hashValue="3VBBNVVFC2Wx3YJ7TfTKHg1pMS/A4R0eNnbv1KICofoaDxXg/pAU4i6mrdE1tW3iThztb/Stbc62y6fkOaZGRw==" saltValue="5MtylfXgtzcQ4K3UaUlrXA==" spinCount="100000" sheet="1" objects="1" scenarios="1"/>
  <mergeCells count="3">
    <mergeCell ref="A1:G1"/>
    <mergeCell ref="A9:G9"/>
    <mergeCell ref="B11:G11"/>
  </mergeCells>
  <dataValidations count="2">
    <dataValidation type="decimal" operator="lessThanOrEqual" allowBlank="1" showInputMessage="1" showErrorMessage="1" errorTitle="Numbers Only" error="You can only enter numbers in these cells.To re input a number, press Cancel  or Retry and  delete, and then re enter a valid number_x000a_" sqref="G34 D42:G42 D30:E30 D34:E34 G30">
      <formula1>90000000000</formula1>
    </dataValidation>
    <dataValidation type="decimal" operator="lessThanOrEqual" allowBlank="1" showInputMessage="1" showErrorMessage="1" errorTitle="Numbers Only" error="You can only enter numbers in these cells.To re input a number, press Cancel  or Retry and  delete, and then re enter a valid number_x000a_" sqref="D44:G44 F16:F30 F36:F41 F32:F34">
      <formula1>50000000000</formula1>
    </dataValidation>
  </dataValidations>
  <hyperlinks>
    <hyperlink ref="A1:G1" location="ToC!A1" display="23.011"/>
  </hyperlinks>
  <pageMargins left="0.7" right="0.7" top="0.75" bottom="0.75" header="0.3" footer="0.3"/>
  <pageSetup paperSize="5" scale="5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3">
    <pageSetUpPr fitToPage="1"/>
  </sheetPr>
  <dimension ref="A1:H78"/>
  <sheetViews>
    <sheetView showZeros="0" topLeftCell="A37" zoomScale="80" zoomScaleNormal="80" zoomScaleSheetLayoutView="106" workbookViewId="0">
      <selection activeCell="G45" sqref="G45"/>
    </sheetView>
  </sheetViews>
  <sheetFormatPr defaultColWidth="0" defaultRowHeight="15.5" zeroHeight="1"/>
  <cols>
    <col min="1" max="1" width="4.4609375" style="209" customWidth="1"/>
    <col min="2" max="2" width="29.07421875" style="209" customWidth="1"/>
    <col min="3" max="3" width="13.53515625" style="209" customWidth="1"/>
    <col min="4" max="4" width="17.07421875" style="209" customWidth="1"/>
    <col min="5" max="5" width="14.765625" style="209" customWidth="1"/>
    <col min="6" max="6" width="16.765625" style="209" customWidth="1"/>
    <col min="7" max="7" width="18.23046875" style="209" customWidth="1"/>
    <col min="8" max="8" width="20.765625" style="209" customWidth="1"/>
    <col min="9" max="16384" width="9.765625" hidden="1"/>
  </cols>
  <sheetData>
    <row r="1" spans="1:8" ht="15" customHeight="1">
      <c r="A1" s="5309" t="s">
        <v>30</v>
      </c>
      <c r="B1" s="5310"/>
      <c r="C1" s="5310"/>
      <c r="D1" s="5310"/>
      <c r="E1" s="5310"/>
      <c r="F1" s="5310"/>
      <c r="G1" s="5310"/>
      <c r="H1" s="5310"/>
    </row>
    <row r="2" spans="1:8" ht="15" customHeight="1">
      <c r="A2" s="84"/>
      <c r="B2" s="53"/>
      <c r="C2" s="84"/>
      <c r="D2" s="84"/>
      <c r="E2" s="84"/>
      <c r="F2" s="84"/>
      <c r="G2" s="37" t="s">
        <v>117</v>
      </c>
      <c r="H2" s="37"/>
    </row>
    <row r="3" spans="1:8" ht="15" customHeight="1">
      <c r="A3" s="218" t="str">
        <f>+Cover!A14</f>
        <v>Select Name of Insurer/ Financial Holding Company</v>
      </c>
      <c r="B3" s="219"/>
      <c r="C3" s="219"/>
      <c r="D3" s="53"/>
      <c r="E3" s="53"/>
      <c r="F3" s="53"/>
      <c r="G3" s="53"/>
      <c r="H3" s="53"/>
    </row>
    <row r="4" spans="1:8" ht="15" customHeight="1">
      <c r="A4" s="5311" t="str">
        <f>+ToC!A3</f>
        <v>Insurer/Financial Holding Company</v>
      </c>
      <c r="B4" s="5311"/>
      <c r="C4" s="53"/>
      <c r="D4" s="53"/>
      <c r="E4" s="53"/>
      <c r="F4" s="53"/>
      <c r="G4" s="53"/>
      <c r="H4" s="53"/>
    </row>
    <row r="5" spans="1:8" ht="15" customHeight="1">
      <c r="A5" s="2619"/>
      <c r="B5" s="2619"/>
      <c r="C5" s="53"/>
      <c r="D5" s="53"/>
      <c r="E5" s="53"/>
      <c r="F5" s="53"/>
      <c r="G5" s="53"/>
      <c r="H5" s="203"/>
    </row>
    <row r="6" spans="1:8" ht="15" customHeight="1">
      <c r="A6" s="2619" t="str">
        <f>+ToC!A5</f>
        <v>Long-Term Insurers Annual Return</v>
      </c>
      <c r="B6" s="2619"/>
      <c r="C6" s="53"/>
      <c r="D6" s="53"/>
      <c r="E6" s="53"/>
      <c r="F6" s="53"/>
      <c r="G6" s="615"/>
      <c r="H6" s="203"/>
    </row>
    <row r="7" spans="1:8" ht="15" customHeight="1">
      <c r="A7" s="2619" t="str">
        <f>+ToC!A6</f>
        <v>For Year Ended:</v>
      </c>
      <c r="B7" s="2619"/>
      <c r="C7" s="5322"/>
      <c r="D7" s="5323"/>
      <c r="E7" s="53"/>
      <c r="F7" s="53"/>
      <c r="G7" s="5320" t="str">
        <f>IF(+Cover!$A$23="","",+Cover!$A$23)</f>
        <v/>
      </c>
      <c r="H7" s="5321"/>
    </row>
    <row r="8" spans="1:8" ht="15" customHeight="1">
      <c r="A8" s="2619"/>
      <c r="B8" s="2619"/>
      <c r="C8" s="56"/>
      <c r="D8" s="56"/>
      <c r="E8" s="53"/>
      <c r="F8" s="53"/>
      <c r="G8" s="53"/>
      <c r="H8" s="203"/>
    </row>
    <row r="9" spans="1:8" s="4" customFormat="1" ht="15" customHeight="1">
      <c r="A9" s="2619"/>
      <c r="B9" s="2619"/>
      <c r="C9" s="53"/>
      <c r="D9" s="53"/>
      <c r="E9" s="53"/>
      <c r="F9" s="53"/>
      <c r="G9" s="53"/>
      <c r="H9" s="203"/>
    </row>
    <row r="10" spans="1:8">
      <c r="A10" s="5312" t="s">
        <v>1504</v>
      </c>
      <c r="B10" s="5304"/>
      <c r="C10" s="5304"/>
      <c r="D10" s="5304"/>
      <c r="E10" s="5304"/>
      <c r="F10" s="5304"/>
      <c r="G10" s="5304"/>
      <c r="H10" s="5304"/>
    </row>
    <row r="11" spans="1:8" ht="15" customHeight="1">
      <c r="A11" s="5314" t="s">
        <v>1506</v>
      </c>
      <c r="B11" s="5314"/>
      <c r="C11" s="5314"/>
      <c r="D11" s="5314"/>
      <c r="E11" s="5314"/>
      <c r="F11" s="5314"/>
      <c r="G11" s="5314"/>
      <c r="H11" s="5314"/>
    </row>
    <row r="12" spans="1:8" ht="13.5" customHeight="1">
      <c r="A12" s="5312"/>
      <c r="B12" s="5312"/>
      <c r="C12" s="5312"/>
      <c r="D12" s="5312"/>
      <c r="E12" s="5312"/>
      <c r="F12" s="5312"/>
      <c r="G12" s="53"/>
      <c r="H12" s="53"/>
    </row>
    <row r="13" spans="1:8" s="4" customFormat="1" ht="13.5" customHeight="1">
      <c r="A13" s="2617"/>
      <c r="B13" s="2620"/>
      <c r="C13" s="2620"/>
      <c r="D13" s="2620"/>
      <c r="E13" s="2620"/>
      <c r="F13" s="2620"/>
      <c r="G13" s="53"/>
      <c r="H13" s="53"/>
    </row>
    <row r="14" spans="1:8" s="4" customFormat="1" ht="14.5" customHeight="1">
      <c r="A14" s="2626" t="s">
        <v>167</v>
      </c>
      <c r="B14" s="5295" t="s">
        <v>2243</v>
      </c>
      <c r="C14" s="5297"/>
      <c r="D14" s="2626" t="s">
        <v>1763</v>
      </c>
      <c r="E14" s="2620"/>
      <c r="F14" s="2620"/>
      <c r="G14" s="53"/>
      <c r="H14" s="53"/>
    </row>
    <row r="15" spans="1:8" s="4" customFormat="1" ht="17.25" customHeight="1">
      <c r="A15" s="2626" t="s">
        <v>1485</v>
      </c>
      <c r="B15" s="2620"/>
      <c r="C15" s="2620"/>
      <c r="D15" s="2626"/>
      <c r="E15" s="2620"/>
      <c r="F15" s="2620"/>
      <c r="G15" s="53"/>
      <c r="H15" s="53"/>
    </row>
    <row r="16" spans="1:8" s="4" customFormat="1" ht="17.25" customHeight="1">
      <c r="A16" s="2626"/>
      <c r="B16" s="2620"/>
      <c r="C16" s="2620"/>
      <c r="D16" s="2626"/>
      <c r="E16" s="2620"/>
      <c r="F16" s="2620"/>
      <c r="G16" s="53"/>
      <c r="H16" s="53"/>
    </row>
    <row r="17" spans="1:8" s="4" customFormat="1" ht="13.5" customHeight="1">
      <c r="A17" s="2617"/>
      <c r="B17" s="2620"/>
      <c r="C17" s="2620"/>
      <c r="D17" s="2620"/>
      <c r="E17" s="2620"/>
      <c r="F17" s="2620"/>
      <c r="G17" s="53"/>
      <c r="H17" s="53"/>
    </row>
    <row r="18" spans="1:8" s="4" customFormat="1" ht="15" customHeight="1">
      <c r="A18" s="2626" t="s">
        <v>1483</v>
      </c>
      <c r="B18" s="5295" t="s">
        <v>2242</v>
      </c>
      <c r="C18" s="5296"/>
      <c r="D18" s="5296"/>
      <c r="E18" s="2626" t="s">
        <v>1487</v>
      </c>
      <c r="F18" s="2626"/>
      <c r="G18" s="53"/>
      <c r="H18" s="53"/>
    </row>
    <row r="19" spans="1:8" s="4" customFormat="1" ht="19.149999999999999" customHeight="1">
      <c r="A19" s="2625" t="s">
        <v>121</v>
      </c>
      <c r="B19" s="2649" t="str">
        <f>A3</f>
        <v>Select Name of Insurer/ Financial Holding Company</v>
      </c>
      <c r="C19" s="2649"/>
      <c r="D19" s="2625" t="s">
        <v>1481</v>
      </c>
      <c r="E19" s="2620"/>
      <c r="F19" s="2620"/>
      <c r="G19" s="53"/>
      <c r="H19" s="53"/>
    </row>
    <row r="20" spans="1:8" s="4" customFormat="1" ht="19.149999999999999" customHeight="1">
      <c r="A20" s="2626" t="s">
        <v>1482</v>
      </c>
      <c r="B20" s="5298" t="str">
        <f>A3</f>
        <v>Select Name of Insurer/ Financial Holding Company</v>
      </c>
      <c r="C20" s="5298"/>
      <c r="D20" s="2626" t="s">
        <v>1480</v>
      </c>
      <c r="E20" s="2620"/>
      <c r="F20" s="2620"/>
      <c r="G20" s="53"/>
      <c r="H20" s="53"/>
    </row>
    <row r="21" spans="1:8" s="4" customFormat="1" ht="19.5" customHeight="1">
      <c r="A21" s="2626"/>
      <c r="B21" s="2616"/>
      <c r="C21" s="2616"/>
      <c r="D21" s="2626"/>
      <c r="E21" s="2620"/>
      <c r="F21" s="2620"/>
      <c r="G21" s="53"/>
      <c r="H21" s="53"/>
    </row>
    <row r="22" spans="1:8">
      <c r="A22" s="2626"/>
      <c r="B22" s="53"/>
      <c r="C22" s="53"/>
      <c r="D22" s="53"/>
      <c r="E22" s="53"/>
      <c r="F22" s="53"/>
      <c r="G22" s="53"/>
      <c r="H22" s="53"/>
    </row>
    <row r="23" spans="1:8" ht="15" customHeight="1">
      <c r="A23" s="53" t="s">
        <v>118</v>
      </c>
      <c r="B23" s="737" t="s">
        <v>119</v>
      </c>
      <c r="C23" s="732"/>
      <c r="D23" s="21" t="s">
        <v>120</v>
      </c>
      <c r="E23" s="5315" t="str">
        <f>+A3</f>
        <v>Select Name of Insurer/ Financial Holding Company</v>
      </c>
      <c r="F23" s="5316"/>
      <c r="G23" s="5316"/>
      <c r="H23" s="5316"/>
    </row>
    <row r="24" spans="1:8">
      <c r="A24" s="53"/>
      <c r="B24" s="203"/>
      <c r="C24" s="203"/>
      <c r="D24" s="56"/>
      <c r="E24" s="56"/>
      <c r="F24" s="56"/>
      <c r="G24" s="53"/>
      <c r="H24" s="53"/>
    </row>
    <row r="25" spans="1:8">
      <c r="A25" s="53" t="s">
        <v>121</v>
      </c>
      <c r="B25" s="5317">
        <f>+Cover!A15</f>
        <v>0</v>
      </c>
      <c r="C25" s="5317"/>
      <c r="D25" s="53" t="s">
        <v>122</v>
      </c>
      <c r="E25" s="5318">
        <f>+Cover!A16</f>
        <v>0</v>
      </c>
      <c r="F25" s="5319"/>
      <c r="G25" s="692" t="s">
        <v>123</v>
      </c>
      <c r="H25" s="2622">
        <f>+Cover!F16</f>
        <v>0</v>
      </c>
    </row>
    <row r="26" spans="1:8">
      <c r="A26" s="53"/>
      <c r="B26" s="53"/>
      <c r="C26" s="56"/>
      <c r="D26" s="87"/>
      <c r="E26" s="56"/>
      <c r="F26" s="56"/>
      <c r="G26" s="53"/>
      <c r="H26" s="53"/>
    </row>
    <row r="27" spans="1:8">
      <c r="A27" s="53" t="s">
        <v>124</v>
      </c>
      <c r="B27" s="53"/>
      <c r="C27" s="56"/>
      <c r="D27" s="53"/>
      <c r="E27" s="53"/>
      <c r="F27" s="53"/>
      <c r="G27" s="53"/>
      <c r="H27" s="53"/>
    </row>
    <row r="28" spans="1:8">
      <c r="A28" s="53"/>
      <c r="B28" s="53"/>
      <c r="C28" s="53"/>
      <c r="D28" s="53"/>
      <c r="E28" s="53"/>
      <c r="F28" s="53"/>
      <c r="G28" s="53"/>
      <c r="H28" s="53"/>
    </row>
    <row r="29" spans="1:8">
      <c r="A29" s="53"/>
      <c r="B29" s="53"/>
      <c r="C29" s="53"/>
      <c r="D29" s="53"/>
      <c r="E29" s="53"/>
      <c r="F29" s="53"/>
      <c r="G29" s="53"/>
      <c r="H29" s="53"/>
    </row>
    <row r="30" spans="1:8">
      <c r="A30" s="639">
        <v>1</v>
      </c>
      <c r="B30" s="5313" t="s">
        <v>125</v>
      </c>
      <c r="C30" s="5313"/>
      <c r="D30" s="5313"/>
      <c r="E30" s="5313"/>
      <c r="F30" s="5313"/>
      <c r="G30" s="5313"/>
      <c r="H30" s="5313"/>
    </row>
    <row r="31" spans="1:8">
      <c r="A31" s="53"/>
      <c r="B31" s="2621"/>
      <c r="C31" s="2621"/>
      <c r="D31" s="2621"/>
      <c r="E31" s="2621"/>
      <c r="F31" s="2621"/>
      <c r="G31" s="2621"/>
      <c r="H31" s="2621"/>
    </row>
    <row r="32" spans="1:8">
      <c r="A32" s="639">
        <v>2</v>
      </c>
      <c r="B32" s="5308" t="s">
        <v>126</v>
      </c>
      <c r="C32" s="5308"/>
      <c r="D32" s="5308"/>
      <c r="E32" s="5308"/>
      <c r="F32" s="5308"/>
      <c r="G32" s="5308"/>
      <c r="H32" s="5308"/>
    </row>
    <row r="33" spans="1:8">
      <c r="A33" s="53"/>
      <c r="B33" s="5308" t="s">
        <v>127</v>
      </c>
      <c r="C33" s="5308"/>
      <c r="D33" s="5308"/>
      <c r="E33" s="5308"/>
      <c r="F33" s="5308"/>
      <c r="G33" s="5308"/>
      <c r="H33" s="5308"/>
    </row>
    <row r="34" spans="1:8">
      <c r="A34" s="53"/>
      <c r="B34" s="2618"/>
      <c r="C34" s="2618"/>
      <c r="D34" s="2618"/>
      <c r="E34" s="2618"/>
      <c r="F34" s="2618"/>
      <c r="G34" s="2618"/>
      <c r="H34" s="2618"/>
    </row>
    <row r="35" spans="1:8">
      <c r="A35" s="639">
        <v>3</v>
      </c>
      <c r="B35" s="5308" t="s">
        <v>128</v>
      </c>
      <c r="C35" s="5308"/>
      <c r="D35" s="5308"/>
      <c r="E35" s="5308"/>
      <c r="F35" s="5308"/>
      <c r="G35" s="5308"/>
      <c r="H35" s="5308"/>
    </row>
    <row r="36" spans="1:8">
      <c r="A36" s="53"/>
      <c r="B36" s="2618"/>
      <c r="C36" s="2618"/>
      <c r="D36" s="2618"/>
      <c r="E36" s="2618"/>
      <c r="F36" s="2618"/>
      <c r="G36" s="2618"/>
      <c r="H36" s="2618"/>
    </row>
    <row r="37" spans="1:8">
      <c r="A37" s="639">
        <v>4</v>
      </c>
      <c r="B37" s="5308" t="s">
        <v>1472</v>
      </c>
      <c r="C37" s="5308"/>
      <c r="D37" s="5308"/>
      <c r="E37" s="5308"/>
      <c r="F37" s="5308"/>
      <c r="G37" s="5308"/>
      <c r="H37" s="5308"/>
    </row>
    <row r="38" spans="1:8">
      <c r="A38" s="53"/>
      <c r="B38" s="2621" t="s">
        <v>129</v>
      </c>
      <c r="C38" s="2621"/>
      <c r="D38" s="2621"/>
      <c r="E38" s="2621"/>
      <c r="F38" s="2621"/>
      <c r="G38" s="2621"/>
      <c r="H38" s="2621"/>
    </row>
    <row r="39" spans="1:8">
      <c r="A39" s="53"/>
      <c r="B39" s="53"/>
      <c r="C39" s="53"/>
      <c r="D39" s="53"/>
      <c r="E39" s="53"/>
      <c r="F39" s="53"/>
      <c r="G39" s="53"/>
      <c r="H39" s="53"/>
    </row>
    <row r="40" spans="1:8">
      <c r="A40" s="53"/>
      <c r="B40" s="53"/>
      <c r="C40" s="53"/>
      <c r="D40" s="53"/>
      <c r="E40" s="53"/>
      <c r="F40" s="53"/>
      <c r="G40" s="53"/>
      <c r="H40" s="53"/>
    </row>
    <row r="41" spans="1:8">
      <c r="A41" s="53"/>
      <c r="B41" s="53"/>
      <c r="C41" s="53"/>
      <c r="D41" s="53"/>
      <c r="E41" s="53"/>
      <c r="F41" s="53"/>
      <c r="G41" s="53"/>
      <c r="H41" s="53"/>
    </row>
    <row r="42" spans="1:8">
      <c r="A42" s="53"/>
      <c r="B42" s="53"/>
      <c r="C42" s="53"/>
      <c r="D42" s="53"/>
      <c r="E42" s="53"/>
      <c r="F42" s="53"/>
      <c r="G42" s="53"/>
      <c r="H42" s="53"/>
    </row>
    <row r="43" spans="1:8">
      <c r="A43" s="53"/>
      <c r="B43" s="53"/>
      <c r="C43" s="53"/>
      <c r="D43" s="53"/>
      <c r="E43" s="53"/>
      <c r="F43" s="53"/>
      <c r="G43" s="53"/>
      <c r="H43" s="53"/>
    </row>
    <row r="44" spans="1:8">
      <c r="A44" s="53"/>
      <c r="B44" s="53"/>
      <c r="C44" s="53"/>
      <c r="D44" s="53"/>
      <c r="E44" s="53"/>
      <c r="F44" s="53"/>
      <c r="G44" s="53"/>
      <c r="H44" s="53"/>
    </row>
    <row r="45" spans="1:8" ht="33" customHeight="1">
      <c r="A45" s="5295" t="s">
        <v>130</v>
      </c>
      <c r="B45" s="5302"/>
      <c r="C45" s="5303"/>
      <c r="D45" s="60"/>
      <c r="E45" s="60"/>
      <c r="F45" s="60"/>
      <c r="G45" s="4405"/>
      <c r="H45" s="53"/>
    </row>
    <row r="46" spans="1:8">
      <c r="A46" s="5299" t="s">
        <v>131</v>
      </c>
      <c r="B46" s="5300"/>
      <c r="C46" s="5301"/>
      <c r="D46" s="60"/>
      <c r="E46" s="60"/>
      <c r="F46" s="60"/>
      <c r="G46" s="1618" t="s">
        <v>132</v>
      </c>
      <c r="H46" s="53"/>
    </row>
    <row r="47" spans="1:8">
      <c r="A47" s="5304" t="s">
        <v>133</v>
      </c>
      <c r="B47" s="5305"/>
      <c r="C47" s="5305"/>
      <c r="D47" s="60"/>
      <c r="E47" s="60"/>
      <c r="F47" s="60"/>
      <c r="G47" s="4402" t="s">
        <v>2392</v>
      </c>
      <c r="H47" s="53"/>
    </row>
    <row r="48" spans="1:8" s="4" customFormat="1">
      <c r="A48" s="5306" t="s">
        <v>134</v>
      </c>
      <c r="B48" s="5305"/>
      <c r="C48" s="5305"/>
      <c r="D48" s="60"/>
      <c r="E48" s="60"/>
      <c r="F48" s="60"/>
      <c r="G48" s="21"/>
      <c r="H48" s="53"/>
    </row>
    <row r="49" spans="1:8" s="4" customFormat="1">
      <c r="A49" s="2617"/>
      <c r="B49" s="2630"/>
      <c r="C49" s="2630"/>
      <c r="D49" s="60"/>
      <c r="E49" s="60"/>
      <c r="F49" s="60"/>
      <c r="G49" s="21"/>
      <c r="H49" s="53"/>
    </row>
    <row r="50" spans="1:8">
      <c r="A50" s="56"/>
      <c r="B50" s="56"/>
      <c r="C50" s="56"/>
      <c r="D50" s="60"/>
      <c r="E50" s="60"/>
      <c r="F50" s="60"/>
      <c r="G50" s="21"/>
      <c r="H50" s="53"/>
    </row>
    <row r="51" spans="1:8">
      <c r="A51" s="21"/>
      <c r="B51" s="21"/>
      <c r="C51" s="21"/>
      <c r="D51" s="21"/>
      <c r="E51" s="21"/>
      <c r="F51" s="21"/>
      <c r="G51" s="21"/>
      <c r="H51" s="21"/>
    </row>
    <row r="52" spans="1:8" ht="33" customHeight="1">
      <c r="A52" s="5295" t="s">
        <v>130</v>
      </c>
      <c r="B52" s="5302"/>
      <c r="C52" s="5303"/>
      <c r="D52" s="60"/>
      <c r="E52" s="60"/>
      <c r="F52" s="60"/>
      <c r="G52" s="4403"/>
      <c r="H52" s="53"/>
    </row>
    <row r="53" spans="1:8">
      <c r="A53" s="5299" t="s">
        <v>131</v>
      </c>
      <c r="B53" s="5300"/>
      <c r="C53" s="5301"/>
      <c r="D53" s="60"/>
      <c r="E53" s="60"/>
      <c r="F53" s="60"/>
      <c r="G53" s="1618" t="s">
        <v>132</v>
      </c>
      <c r="H53" s="53"/>
    </row>
    <row r="54" spans="1:8">
      <c r="A54" s="5304" t="s">
        <v>135</v>
      </c>
      <c r="B54" s="5305"/>
      <c r="C54" s="5305"/>
      <c r="D54" s="60"/>
      <c r="E54" s="60"/>
      <c r="F54" s="60"/>
      <c r="G54" s="4402" t="s">
        <v>2392</v>
      </c>
      <c r="H54" s="53"/>
    </row>
    <row r="55" spans="1:8">
      <c r="A55" s="5306" t="s">
        <v>1473</v>
      </c>
      <c r="B55" s="5305"/>
      <c r="C55" s="5305"/>
      <c r="D55" s="21"/>
      <c r="E55" s="21"/>
      <c r="F55" s="21"/>
      <c r="G55" s="21"/>
      <c r="H55" s="21"/>
    </row>
    <row r="56" spans="1:8" s="4" customFormat="1">
      <c r="A56" s="21"/>
      <c r="B56" s="21"/>
      <c r="C56" s="21"/>
      <c r="D56" s="21"/>
      <c r="E56" s="21"/>
      <c r="F56" s="21"/>
      <c r="G56" s="21"/>
      <c r="H56" s="21"/>
    </row>
    <row r="57" spans="1:8" s="4" customFormat="1">
      <c r="A57" s="21"/>
      <c r="B57" s="21"/>
      <c r="C57" s="21"/>
      <c r="D57" s="21"/>
      <c r="E57" s="21"/>
      <c r="F57" s="21"/>
      <c r="G57" s="21"/>
      <c r="H57" s="21"/>
    </row>
    <row r="58" spans="1:8">
      <c r="A58" s="53"/>
      <c r="B58" s="53"/>
      <c r="C58" s="53"/>
      <c r="D58" s="53"/>
      <c r="E58" s="53"/>
      <c r="F58" s="53"/>
      <c r="G58" s="53"/>
      <c r="H58" s="53"/>
    </row>
    <row r="59" spans="1:8" ht="33" customHeight="1">
      <c r="A59" s="5295" t="s">
        <v>136</v>
      </c>
      <c r="B59" s="5302"/>
      <c r="C59" s="5303"/>
      <c r="D59" s="53"/>
      <c r="E59" s="53"/>
      <c r="F59" s="53"/>
      <c r="G59" s="4403"/>
      <c r="H59" s="53"/>
    </row>
    <row r="60" spans="1:8">
      <c r="A60" s="5299" t="s">
        <v>131</v>
      </c>
      <c r="B60" s="5300"/>
      <c r="C60" s="5301"/>
      <c r="D60" s="53"/>
      <c r="E60" s="53"/>
      <c r="F60" s="53"/>
      <c r="G60" s="1618" t="s">
        <v>132</v>
      </c>
      <c r="H60" s="53"/>
    </row>
    <row r="61" spans="1:8">
      <c r="A61" s="5307" t="s">
        <v>137</v>
      </c>
      <c r="B61" s="5300"/>
      <c r="C61" s="5301"/>
      <c r="D61" s="53"/>
      <c r="E61" s="53"/>
      <c r="F61" s="53"/>
      <c r="G61" s="4402" t="s">
        <v>2392</v>
      </c>
      <c r="H61" s="53"/>
    </row>
    <row r="62" spans="1:8">
      <c r="A62" s="5304" t="s">
        <v>1473</v>
      </c>
      <c r="B62" s="5305"/>
      <c r="C62" s="5305"/>
      <c r="D62" s="53"/>
      <c r="E62" s="53"/>
      <c r="F62" s="53"/>
      <c r="G62" s="53"/>
      <c r="H62" s="53"/>
    </row>
    <row r="63" spans="1:8" ht="15" customHeight="1">
      <c r="A63" s="53"/>
      <c r="B63" s="53"/>
      <c r="C63" s="53"/>
      <c r="D63" s="1646"/>
      <c r="E63" s="1646"/>
      <c r="F63" s="1646"/>
      <c r="G63" s="53"/>
      <c r="H63" s="53"/>
    </row>
    <row r="64" spans="1:8" ht="15" customHeight="1">
      <c r="A64" s="53"/>
      <c r="B64" s="53"/>
      <c r="C64" s="53"/>
      <c r="D64" s="53"/>
      <c r="E64" s="53"/>
      <c r="F64" s="53"/>
      <c r="G64" s="53"/>
      <c r="H64" s="53"/>
    </row>
    <row r="65" spans="1:8" ht="15" customHeight="1">
      <c r="A65" s="53"/>
      <c r="B65" s="53"/>
      <c r="C65" s="53"/>
      <c r="D65" s="53"/>
      <c r="E65" s="53"/>
      <c r="F65" s="53"/>
      <c r="G65" s="53"/>
      <c r="H65" s="53"/>
    </row>
    <row r="66" spans="1:8" ht="15" customHeight="1">
      <c r="A66" s="53"/>
      <c r="B66" s="53"/>
      <c r="C66" s="53"/>
      <c r="D66" s="53"/>
      <c r="E66" s="53"/>
      <c r="F66" s="53"/>
      <c r="G66" s="53"/>
      <c r="H66" s="53"/>
    </row>
    <row r="67" spans="1:8" ht="15" customHeight="1">
      <c r="A67" s="53"/>
      <c r="B67" s="53"/>
      <c r="C67" s="53"/>
      <c r="D67" s="53"/>
      <c r="E67" s="53"/>
      <c r="F67" s="53"/>
      <c r="G67" s="53"/>
      <c r="H67" s="53"/>
    </row>
    <row r="68" spans="1:8">
      <c r="A68" s="5295"/>
      <c r="B68" s="5296"/>
      <c r="C68" s="5296"/>
      <c r="D68" s="5296"/>
      <c r="E68" s="5296"/>
      <c r="F68" s="5297"/>
      <c r="G68" s="53"/>
      <c r="H68" s="53"/>
    </row>
    <row r="69" spans="1:8">
      <c r="A69" s="53" t="s">
        <v>1484</v>
      </c>
      <c r="B69" s="53"/>
      <c r="C69" s="53"/>
      <c r="D69" s="2621"/>
      <c r="E69" s="2621"/>
      <c r="F69" s="204"/>
      <c r="G69" s="53"/>
      <c r="H69" s="53"/>
    </row>
    <row r="70" spans="1:8">
      <c r="A70" s="628"/>
      <c r="B70" s="628"/>
      <c r="C70" s="628"/>
      <c r="D70" s="2621"/>
      <c r="E70" s="2621"/>
      <c r="F70" s="204"/>
      <c r="G70" s="53"/>
      <c r="H70" s="53"/>
    </row>
    <row r="71" spans="1:8">
      <c r="A71" s="53"/>
      <c r="B71" s="53"/>
      <c r="C71" s="53"/>
      <c r="D71" s="53"/>
      <c r="E71" s="53"/>
      <c r="F71" s="53"/>
      <c r="G71" s="53"/>
      <c r="H71" s="173" t="str">
        <f>+ToC!E123</f>
        <v xml:space="preserve">Long-Term Annual Return </v>
      </c>
    </row>
    <row r="72" spans="1:8">
      <c r="A72" s="53"/>
      <c r="B72" s="53"/>
      <c r="C72" s="53"/>
      <c r="D72" s="53"/>
      <c r="E72" s="53"/>
      <c r="F72" s="53"/>
      <c r="G72" s="53"/>
      <c r="H72" s="173" t="s">
        <v>138</v>
      </c>
    </row>
    <row r="73" spans="1:8" hidden="1">
      <c r="A73" s="53"/>
      <c r="B73" s="53"/>
      <c r="C73" s="53"/>
      <c r="D73" s="53"/>
      <c r="E73" s="53"/>
      <c r="F73" s="53"/>
      <c r="G73" s="53"/>
      <c r="H73" s="53"/>
    </row>
    <row r="74" spans="1:8" hidden="1">
      <c r="A74" s="53"/>
      <c r="B74" s="53"/>
      <c r="C74" s="53"/>
      <c r="D74" s="53"/>
      <c r="E74" s="53"/>
      <c r="F74" s="53"/>
      <c r="G74" s="53"/>
      <c r="H74" s="53"/>
    </row>
    <row r="75" spans="1:8" hidden="1">
      <c r="A75" s="53"/>
      <c r="B75" s="53"/>
      <c r="C75" s="53"/>
      <c r="D75" s="53"/>
      <c r="E75" s="53"/>
      <c r="F75" s="53"/>
      <c r="G75" s="53"/>
      <c r="H75" s="53"/>
    </row>
    <row r="76" spans="1:8" hidden="1">
      <c r="A76" s="53"/>
      <c r="B76" s="53"/>
      <c r="C76" s="53"/>
      <c r="D76" s="53"/>
      <c r="E76" s="53"/>
      <c r="F76" s="53"/>
      <c r="G76" s="53"/>
      <c r="H76" s="53"/>
    </row>
    <row r="77" spans="1:8" hidden="1">
      <c r="A77" s="53"/>
      <c r="B77" s="53"/>
      <c r="C77" s="53"/>
      <c r="D77" s="53"/>
      <c r="E77" s="53"/>
      <c r="F77" s="53"/>
      <c r="G77" s="53"/>
      <c r="H77" s="53"/>
    </row>
    <row r="78" spans="1:8" hidden="1"/>
  </sheetData>
  <sheetProtection algorithmName="SHA-512" hashValue="vhDh3twsbbqg0VP22vBYddj1QMJMqURBfbjHQiaW1PU+21Av/eeEsd4NHWpbFuCvX3Q3jKxPKiGLV0bUzPBGGg==" saltValue="qRJ9VRyRQ6mLdqbi9U8Xkg==" spinCount="100000" sheet="1" objects="1" scenarios="1"/>
  <mergeCells count="31">
    <mergeCell ref="B37:H37"/>
    <mergeCell ref="B32:H32"/>
    <mergeCell ref="B33:H33"/>
    <mergeCell ref="A47:C47"/>
    <mergeCell ref="A1:H1"/>
    <mergeCell ref="A4:B4"/>
    <mergeCell ref="A12:F12"/>
    <mergeCell ref="B30:H30"/>
    <mergeCell ref="A11:H11"/>
    <mergeCell ref="E23:H23"/>
    <mergeCell ref="B25:C25"/>
    <mergeCell ref="E25:F25"/>
    <mergeCell ref="G7:H7"/>
    <mergeCell ref="A10:H10"/>
    <mergeCell ref="C7:D7"/>
    <mergeCell ref="A68:F68"/>
    <mergeCell ref="B14:C14"/>
    <mergeCell ref="B18:D18"/>
    <mergeCell ref="B20:C20"/>
    <mergeCell ref="A46:C46"/>
    <mergeCell ref="A45:C45"/>
    <mergeCell ref="A59:C59"/>
    <mergeCell ref="A60:C60"/>
    <mergeCell ref="A52:C52"/>
    <mergeCell ref="A53:C53"/>
    <mergeCell ref="A54:C54"/>
    <mergeCell ref="A48:C48"/>
    <mergeCell ref="A55:C55"/>
    <mergeCell ref="A62:C62"/>
    <mergeCell ref="A61:C61"/>
    <mergeCell ref="B35:H35"/>
  </mergeCells>
  <phoneticPr fontId="21" type="noConversion"/>
  <hyperlinks>
    <hyperlink ref="A1" location="ToC!A1" display="10.000"/>
  </hyperlinks>
  <printOptions horizontalCentered="1"/>
  <pageMargins left="0.25" right="0.25" top="0.75" bottom="0.75" header="0.3" footer="0.3"/>
  <pageSetup paperSize="5" scale="63"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tabColor rgb="FFCCFFCC"/>
    <pageSetUpPr fitToPage="1"/>
  </sheetPr>
  <dimension ref="A1:XFC66"/>
  <sheetViews>
    <sheetView zoomScale="70" zoomScaleNormal="70" workbookViewId="0">
      <selection activeCell="A30" sqref="A29:A30"/>
    </sheetView>
  </sheetViews>
  <sheetFormatPr defaultColWidth="0" defaultRowHeight="14" zeroHeight="1"/>
  <cols>
    <col min="1" max="1" width="52" style="1798" customWidth="1"/>
    <col min="2" max="2" width="12.765625" style="1735" customWidth="1"/>
    <col min="3" max="5" width="20.69140625" style="1735" customWidth="1"/>
    <col min="6" max="6" width="20.69140625" style="1794" customWidth="1"/>
    <col min="7" max="16383" width="9.23046875" style="39" hidden="1"/>
    <col min="16384" max="16384" width="3.53515625" style="39" hidden="1" customWidth="1"/>
  </cols>
  <sheetData>
    <row r="1" spans="1:6" customFormat="1" ht="15.5">
      <c r="A1" s="5618" t="s">
        <v>2069</v>
      </c>
      <c r="B1" s="5618"/>
      <c r="C1" s="5618"/>
      <c r="D1" s="5618"/>
      <c r="E1" s="5618"/>
      <c r="F1" s="5618"/>
    </row>
    <row r="2" spans="1:6" customFormat="1" ht="15.5">
      <c r="A2" s="294"/>
      <c r="B2" s="294"/>
      <c r="C2" s="294"/>
      <c r="D2" s="294"/>
      <c r="E2" s="294"/>
      <c r="F2" s="210" t="s">
        <v>1792</v>
      </c>
    </row>
    <row r="3" spans="1:6" customFormat="1" ht="15.5">
      <c r="A3" s="947" t="str">
        <f>+Cover!A14</f>
        <v>Select Name of Insurer/ Financial Holding Company</v>
      </c>
      <c r="B3" s="948"/>
      <c r="C3" s="53"/>
      <c r="D3" s="53"/>
      <c r="E3" s="53"/>
      <c r="F3" s="53"/>
    </row>
    <row r="4" spans="1:6">
      <c r="A4" s="969" t="str">
        <f>+ToC!A3</f>
        <v>Insurer/Financial Holding Company</v>
      </c>
      <c r="B4" s="53"/>
      <c r="C4" s="53"/>
      <c r="D4" s="53"/>
      <c r="E4" s="53"/>
      <c r="F4" s="53"/>
    </row>
    <row r="5" spans="1:6">
      <c r="A5" s="295"/>
      <c r="B5" s="296"/>
      <c r="C5" s="296"/>
      <c r="D5" s="296"/>
      <c r="E5" s="296"/>
      <c r="F5" s="297"/>
    </row>
    <row r="6" spans="1:6">
      <c r="A6" s="295" t="str">
        <f>+ToC!A5</f>
        <v>Long-Term Insurers Annual Return</v>
      </c>
      <c r="B6" s="296"/>
      <c r="C6" s="296"/>
      <c r="D6" s="296"/>
      <c r="E6" s="296"/>
      <c r="F6" s="297"/>
    </row>
    <row r="7" spans="1:6">
      <c r="A7" s="295" t="str">
        <f>+ToC!A6</f>
        <v>For Year Ended:</v>
      </c>
      <c r="B7" s="296"/>
      <c r="C7" s="296"/>
      <c r="D7" s="296"/>
      <c r="E7" s="296"/>
      <c r="F7" s="933" t="str">
        <f>IF(+Cover!$A$23="","",+Cover!$A$23)</f>
        <v/>
      </c>
    </row>
    <row r="8" spans="1:6">
      <c r="A8" s="295"/>
      <c r="B8" s="296"/>
      <c r="C8" s="296"/>
      <c r="D8" s="296"/>
      <c r="E8" s="296"/>
      <c r="F8" s="297"/>
    </row>
    <row r="9" spans="1:6">
      <c r="A9" s="5619" t="s">
        <v>737</v>
      </c>
      <c r="B9" s="5619"/>
      <c r="C9" s="5619"/>
      <c r="D9" s="5619"/>
      <c r="E9" s="5619"/>
      <c r="F9" s="5619"/>
    </row>
    <row r="10" spans="1:6">
      <c r="A10" s="297"/>
      <c r="B10" s="371"/>
      <c r="C10" s="371"/>
      <c r="D10" s="371"/>
      <c r="E10" s="371"/>
      <c r="F10" s="371"/>
    </row>
    <row r="11" spans="1:6">
      <c r="A11" s="5619" t="s">
        <v>1524</v>
      </c>
      <c r="B11" s="5619"/>
      <c r="C11" s="5619"/>
      <c r="D11" s="5619"/>
      <c r="E11" s="5619"/>
      <c r="F11" s="5619"/>
    </row>
    <row r="12" spans="1:6">
      <c r="A12" s="53"/>
      <c r="B12" s="3143"/>
      <c r="C12" s="3143"/>
      <c r="D12" s="3143"/>
      <c r="E12" s="3143"/>
      <c r="F12" s="3143"/>
    </row>
    <row r="13" spans="1:6" ht="14.5" thickBot="1">
      <c r="A13" s="53"/>
      <c r="B13" s="3143"/>
      <c r="C13" s="3143"/>
      <c r="D13" s="3143"/>
      <c r="E13" s="3143"/>
      <c r="F13" s="3143"/>
    </row>
    <row r="14" spans="1:6" ht="14.5" thickTop="1">
      <c r="A14" s="3375"/>
      <c r="B14" s="5762" t="s">
        <v>113</v>
      </c>
      <c r="C14" s="2103" t="str">
        <f>IF(F7="","","Business Inside Trinidad &amp; Tobago "&amp;YEAR($F$7))</f>
        <v/>
      </c>
      <c r="D14" s="2103" t="str">
        <f>IF(F7="","","Business Outside Trinidad &amp; Tobago "&amp;YEAR($F$7))</f>
        <v/>
      </c>
      <c r="E14" s="2103" t="str">
        <f>IF(F7="","",YEAR(F7))</f>
        <v/>
      </c>
      <c r="F14" s="2103" t="str">
        <f>IF(E14="","",E14-1)</f>
        <v/>
      </c>
    </row>
    <row r="15" spans="1:6">
      <c r="A15" s="1974"/>
      <c r="B15" s="5763"/>
      <c r="C15" s="2309"/>
      <c r="D15" s="2309"/>
      <c r="E15" s="2309"/>
      <c r="F15" s="2310"/>
    </row>
    <row r="16" spans="1:6">
      <c r="A16" s="1998" t="s">
        <v>1847</v>
      </c>
      <c r="B16" s="3376"/>
      <c r="C16" s="4288"/>
      <c r="D16" s="4288"/>
      <c r="E16" s="4289">
        <f>SUM(C16:D16)</f>
        <v>0</v>
      </c>
      <c r="F16" s="4290"/>
    </row>
    <row r="17" spans="1:6">
      <c r="A17" s="1998" t="s">
        <v>2088</v>
      </c>
      <c r="B17" s="3376"/>
      <c r="C17" s="3540"/>
      <c r="D17" s="3540"/>
      <c r="E17" s="4289">
        <f>SUM(C17:D17)</f>
        <v>0</v>
      </c>
      <c r="F17" s="4291"/>
    </row>
    <row r="18" spans="1:6">
      <c r="A18" s="2003" t="s">
        <v>1848</v>
      </c>
      <c r="B18" s="3376"/>
      <c r="C18" s="3538"/>
      <c r="D18" s="3538"/>
      <c r="E18" s="4289">
        <f>SUM(C18:D18)</f>
        <v>0</v>
      </c>
      <c r="F18" s="4292"/>
    </row>
    <row r="19" spans="1:6">
      <c r="A19" s="1999" t="s">
        <v>1849</v>
      </c>
      <c r="B19" s="2682"/>
      <c r="C19" s="4289">
        <f>SUM(C16:C18)</f>
        <v>0</v>
      </c>
      <c r="D19" s="4289">
        <f>SUM(D16:D18)</f>
        <v>0</v>
      </c>
      <c r="E19" s="4289">
        <f>SUM(E16:E18)</f>
        <v>0</v>
      </c>
      <c r="F19" s="4289">
        <f>SUM(F16:F18)</f>
        <v>0</v>
      </c>
    </row>
    <row r="20" spans="1:6">
      <c r="A20" s="2000" t="s">
        <v>1850</v>
      </c>
      <c r="B20" s="2683"/>
      <c r="C20" s="4351"/>
      <c r="D20" s="4351"/>
      <c r="E20" s="4289">
        <f>SUM(C20:D20)</f>
        <v>0</v>
      </c>
      <c r="F20" s="4352"/>
    </row>
    <row r="21" spans="1:6">
      <c r="A21" s="2001" t="s">
        <v>1934</v>
      </c>
      <c r="B21" s="2683"/>
      <c r="C21" s="3437"/>
      <c r="D21" s="3437"/>
      <c r="E21" s="4289">
        <f>SUM(C21:D21)</f>
        <v>0</v>
      </c>
      <c r="F21" s="4293"/>
    </row>
    <row r="22" spans="1:6">
      <c r="A22" s="2000" t="s">
        <v>1851</v>
      </c>
      <c r="B22" s="3379"/>
      <c r="C22" s="4294">
        <f>SUM(C19:C21)</f>
        <v>0</v>
      </c>
      <c r="D22" s="4294">
        <f>SUM(D19:D21)</f>
        <v>0</v>
      </c>
      <c r="E22" s="4294">
        <f>SUM(E19:E21)</f>
        <v>0</v>
      </c>
      <c r="F22" s="4295">
        <f>SUM(F19:F21)</f>
        <v>0</v>
      </c>
    </row>
    <row r="23" spans="1:6">
      <c r="A23" s="2125"/>
      <c r="B23" s="3380"/>
      <c r="C23" s="4296"/>
      <c r="D23" s="4296"/>
      <c r="E23" s="4297"/>
      <c r="F23" s="4296"/>
    </row>
    <row r="24" spans="1:6">
      <c r="A24" s="2002" t="s">
        <v>1852</v>
      </c>
      <c r="B24" s="2682"/>
      <c r="C24" s="3358"/>
      <c r="D24" s="3358"/>
      <c r="E24" s="4298">
        <f>SUM(C24:D24)</f>
        <v>0</v>
      </c>
      <c r="F24" s="3352"/>
    </row>
    <row r="25" spans="1:6">
      <c r="A25" s="3147" t="s">
        <v>1853</v>
      </c>
      <c r="B25" s="2683"/>
      <c r="C25" s="3436"/>
      <c r="D25" s="3436"/>
      <c r="E25" s="4289">
        <f t="shared" ref="E25:E32" si="0">SUM(C25:D25)</f>
        <v>0</v>
      </c>
      <c r="F25" s="4299"/>
    </row>
    <row r="26" spans="1:6">
      <c r="A26" s="3147" t="s">
        <v>1854</v>
      </c>
      <c r="B26" s="2683"/>
      <c r="C26" s="3358"/>
      <c r="D26" s="3358"/>
      <c r="E26" s="4289">
        <f t="shared" si="0"/>
        <v>0</v>
      </c>
      <c r="F26" s="3352"/>
    </row>
    <row r="27" spans="1:6">
      <c r="A27" s="2003" t="s">
        <v>2089</v>
      </c>
      <c r="B27" s="2683"/>
      <c r="C27" s="3437"/>
      <c r="D27" s="3437"/>
      <c r="E27" s="4289">
        <f t="shared" si="0"/>
        <v>0</v>
      </c>
      <c r="F27" s="4299"/>
    </row>
    <row r="28" spans="1:6">
      <c r="A28" s="2001" t="s">
        <v>1855</v>
      </c>
      <c r="B28" s="2683"/>
      <c r="C28" s="4289">
        <f>SUM(C24:C27)</f>
        <v>0</v>
      </c>
      <c r="D28" s="4289">
        <f>SUM(D24:D27)</f>
        <v>0</v>
      </c>
      <c r="E28" s="4289">
        <f>SUM(E24:E27)</f>
        <v>0</v>
      </c>
      <c r="F28" s="4289">
        <f>SUM(F24:F27)</f>
        <v>0</v>
      </c>
    </row>
    <row r="29" spans="1:6" ht="28">
      <c r="A29" s="3149" t="s">
        <v>2002</v>
      </c>
      <c r="B29" s="2683"/>
      <c r="C29" s="4300"/>
      <c r="D29" s="4300"/>
      <c r="E29" s="4289">
        <f t="shared" si="0"/>
        <v>0</v>
      </c>
      <c r="F29" s="4301"/>
    </row>
    <row r="30" spans="1:6">
      <c r="A30" s="2126" t="s">
        <v>1856</v>
      </c>
      <c r="B30" s="2683"/>
      <c r="C30" s="3358"/>
      <c r="D30" s="3358"/>
      <c r="E30" s="4289">
        <f t="shared" si="0"/>
        <v>0</v>
      </c>
      <c r="F30" s="3352"/>
    </row>
    <row r="31" spans="1:6" ht="20" customHeight="1">
      <c r="A31" s="3149" t="s">
        <v>1857</v>
      </c>
      <c r="B31" s="2683"/>
      <c r="C31" s="3358"/>
      <c r="D31" s="3358"/>
      <c r="E31" s="4289">
        <f t="shared" si="0"/>
        <v>0</v>
      </c>
      <c r="F31" s="3352"/>
    </row>
    <row r="32" spans="1:6" ht="17" customHeight="1">
      <c r="A32" s="2126" t="s">
        <v>1858</v>
      </c>
      <c r="B32" s="2683"/>
      <c r="C32" s="3437"/>
      <c r="D32" s="3437"/>
      <c r="E32" s="4289">
        <f t="shared" si="0"/>
        <v>0</v>
      </c>
      <c r="F32" s="4299"/>
    </row>
    <row r="33" spans="1:6">
      <c r="A33" s="2001" t="s">
        <v>1859</v>
      </c>
      <c r="B33" s="3381"/>
      <c r="C33" s="4294">
        <f>SUM(C28:C32)</f>
        <v>0</v>
      </c>
      <c r="D33" s="4294">
        <f>SUM(D28:D32)</f>
        <v>0</v>
      </c>
      <c r="E33" s="4294">
        <f>SUM(E28:E32)</f>
        <v>0</v>
      </c>
      <c r="F33" s="4295">
        <f>SUM(F28:F32)</f>
        <v>0</v>
      </c>
    </row>
    <row r="34" spans="1:6">
      <c r="A34" s="2004"/>
      <c r="B34" s="3380"/>
      <c r="C34" s="4296"/>
      <c r="D34" s="4296"/>
      <c r="E34" s="4302"/>
      <c r="F34" s="4296"/>
    </row>
    <row r="35" spans="1:6">
      <c r="A35" s="2127" t="s">
        <v>1860</v>
      </c>
      <c r="B35" s="2682"/>
      <c r="C35" s="3358"/>
      <c r="D35" s="3358"/>
      <c r="E35" s="4298">
        <f>SUM(C35:D35)</f>
        <v>0</v>
      </c>
      <c r="F35" s="3352"/>
    </row>
    <row r="36" spans="1:6">
      <c r="A36" s="2127" t="s">
        <v>1861</v>
      </c>
      <c r="B36" s="2682"/>
      <c r="C36" s="3358"/>
      <c r="D36" s="3358"/>
      <c r="E36" s="4289">
        <f>SUM(C36:D36)</f>
        <v>0</v>
      </c>
      <c r="F36" s="3352"/>
    </row>
    <row r="37" spans="1:6">
      <c r="A37" s="2128" t="s">
        <v>2103</v>
      </c>
      <c r="B37" s="2683"/>
      <c r="C37" s="3437"/>
      <c r="D37" s="3437"/>
      <c r="E37" s="4289">
        <f>SUM(C37:D37)</f>
        <v>0</v>
      </c>
      <c r="F37" s="4299"/>
    </row>
    <row r="38" spans="1:6">
      <c r="A38" s="2000" t="s">
        <v>1862</v>
      </c>
      <c r="B38" s="3381"/>
      <c r="C38" s="4294">
        <f>SUM(C35:C37)</f>
        <v>0</v>
      </c>
      <c r="D38" s="4294">
        <f>SUM(D35:D37)</f>
        <v>0</v>
      </c>
      <c r="E38" s="4294">
        <f>SUM(E35:E37)</f>
        <v>0</v>
      </c>
      <c r="F38" s="4294">
        <f>SUM(F35:F37)</f>
        <v>0</v>
      </c>
    </row>
    <row r="39" spans="1:6">
      <c r="A39" s="2125"/>
      <c r="B39" s="3380"/>
      <c r="C39" s="4302"/>
      <c r="D39" s="4302"/>
      <c r="E39" s="4302"/>
      <c r="F39" s="4302"/>
    </row>
    <row r="40" spans="1:6">
      <c r="A40" s="2129" t="s">
        <v>1863</v>
      </c>
      <c r="B40" s="3382"/>
      <c r="C40" s="4303">
        <f>SUM(C38,C33,C22)</f>
        <v>0</v>
      </c>
      <c r="D40" s="4303">
        <f>SUM(D38,D33,D22)</f>
        <v>0</v>
      </c>
      <c r="E40" s="4303">
        <f>SUM(E38,E33,E22)</f>
        <v>0</v>
      </c>
      <c r="F40" s="4304">
        <f>SUM(F38,F33,F22)</f>
        <v>0</v>
      </c>
    </row>
    <row r="41" spans="1:6">
      <c r="A41" s="2130"/>
      <c r="B41" s="3380"/>
      <c r="C41" s="4297"/>
      <c r="D41" s="4297"/>
      <c r="E41" s="4302"/>
      <c r="F41" s="4297"/>
    </row>
    <row r="42" spans="1:6">
      <c r="A42" s="2131" t="s">
        <v>1864</v>
      </c>
      <c r="B42" s="3377"/>
      <c r="C42" s="4350"/>
      <c r="D42" s="4350"/>
      <c r="E42" s="4298">
        <f>SUM(C42:D42)</f>
        <v>0</v>
      </c>
      <c r="F42" s="4308"/>
    </row>
    <row r="43" spans="1:6">
      <c r="A43" s="2132" t="s">
        <v>1865</v>
      </c>
      <c r="B43" s="3378"/>
      <c r="C43" s="3538"/>
      <c r="D43" s="3538"/>
      <c r="E43" s="4289">
        <f>SUM(C43:D43)</f>
        <v>0</v>
      </c>
      <c r="F43" s="3539"/>
    </row>
    <row r="44" spans="1:6">
      <c r="A44" s="2133" t="s">
        <v>1866</v>
      </c>
      <c r="B44" s="3383"/>
      <c r="C44" s="4294">
        <f>SUM(C42:C43)</f>
        <v>0</v>
      </c>
      <c r="D44" s="4294">
        <f>SUM(D42:D43)</f>
        <v>0</v>
      </c>
      <c r="E44" s="4294">
        <f>SUM(E42:E43)</f>
        <v>0</v>
      </c>
      <c r="F44" s="4294">
        <f>SUM(F42:F43)</f>
        <v>0</v>
      </c>
    </row>
    <row r="45" spans="1:6">
      <c r="A45" s="2134"/>
      <c r="B45" s="3380"/>
      <c r="C45" s="4302"/>
      <c r="D45" s="4302"/>
      <c r="E45" s="4302"/>
      <c r="F45" s="4305"/>
    </row>
    <row r="46" spans="1:6">
      <c r="A46" s="1999" t="s">
        <v>1867</v>
      </c>
      <c r="B46" s="3385"/>
      <c r="C46" s="4303">
        <f>C40+C44</f>
        <v>0</v>
      </c>
      <c r="D46" s="4303">
        <f t="shared" ref="D46:F46" si="1">D40+D44</f>
        <v>0</v>
      </c>
      <c r="E46" s="4303">
        <f t="shared" si="1"/>
        <v>0</v>
      </c>
      <c r="F46" s="4303">
        <f t="shared" si="1"/>
        <v>0</v>
      </c>
    </row>
    <row r="47" spans="1:6">
      <c r="A47" s="2125"/>
      <c r="B47" s="3384"/>
      <c r="C47" s="4297"/>
      <c r="D47" s="4297"/>
      <c r="E47" s="4302"/>
      <c r="F47" s="4297"/>
    </row>
    <row r="48" spans="1:6">
      <c r="A48" s="2002" t="s">
        <v>2090</v>
      </c>
      <c r="B48" s="3385"/>
      <c r="C48" s="4306"/>
      <c r="D48" s="4306"/>
      <c r="E48" s="4307">
        <f>SUM(C48:D48)</f>
        <v>0</v>
      </c>
      <c r="F48" s="4308"/>
    </row>
    <row r="49" spans="1:6">
      <c r="A49" s="2135"/>
      <c r="B49" s="3380"/>
      <c r="C49" s="4309"/>
      <c r="D49" s="4309"/>
      <c r="E49" s="4302"/>
      <c r="F49" s="4310"/>
    </row>
    <row r="50" spans="1:6">
      <c r="A50" s="2136" t="s">
        <v>1868</v>
      </c>
      <c r="B50" s="3386"/>
      <c r="C50" s="4303">
        <f>SUM(C46,C48)</f>
        <v>0</v>
      </c>
      <c r="D50" s="4303">
        <f>SUM(D46,D48)</f>
        <v>0</v>
      </c>
      <c r="E50" s="4303">
        <f>SUM(E46,E48)</f>
        <v>0</v>
      </c>
      <c r="F50" s="4303">
        <f>SUM(F46,F48)</f>
        <v>0</v>
      </c>
    </row>
    <row r="51" spans="1:6">
      <c r="A51" s="2004"/>
      <c r="B51" s="3380"/>
      <c r="C51" s="4297"/>
      <c r="D51" s="4297"/>
      <c r="E51" s="4297"/>
      <c r="F51" s="4297"/>
    </row>
    <row r="52" spans="1:6">
      <c r="A52" s="1973" t="s">
        <v>1869</v>
      </c>
      <c r="B52" s="3380"/>
      <c r="C52" s="4311"/>
      <c r="D52" s="4311"/>
      <c r="E52" s="4311"/>
      <c r="F52" s="4311"/>
    </row>
    <row r="53" spans="1:6">
      <c r="A53" s="2005" t="s">
        <v>1870</v>
      </c>
      <c r="B53" s="3376"/>
      <c r="C53" s="3540"/>
      <c r="D53" s="3540"/>
      <c r="E53" s="4298">
        <f>SUM(C53:D53)</f>
        <v>0</v>
      </c>
      <c r="F53" s="3541"/>
    </row>
    <row r="54" spans="1:6" ht="14.5" thickBot="1">
      <c r="A54" s="3978" t="s">
        <v>1871</v>
      </c>
      <c r="B54" s="3979"/>
      <c r="C54" s="4312"/>
      <c r="D54" s="4312"/>
      <c r="E54" s="4313">
        <f>SUM(C54:D54)</f>
        <v>0</v>
      </c>
      <c r="F54" s="4314"/>
    </row>
    <row r="55" spans="1:6" ht="14.5" thickTop="1">
      <c r="A55" s="2101"/>
      <c r="B55" s="53"/>
      <c r="C55" s="53"/>
      <c r="D55" s="53"/>
      <c r="E55" s="53"/>
      <c r="F55" s="173" t="str">
        <f>+ToC!E123</f>
        <v xml:space="preserve">Long-Term Annual Return </v>
      </c>
    </row>
    <row r="56" spans="1:6">
      <c r="A56" s="21"/>
      <c r="B56" s="53"/>
      <c r="C56" s="53"/>
      <c r="D56" s="53"/>
      <c r="E56" s="53"/>
      <c r="F56" s="303" t="s">
        <v>2065</v>
      </c>
    </row>
    <row r="57" spans="1:6" hidden="1">
      <c r="A57" s="1735"/>
      <c r="B57" s="1794"/>
      <c r="C57" s="1794"/>
      <c r="E57" s="1797"/>
      <c r="F57" s="1735"/>
    </row>
    <row r="58" spans="1:6" hidden="1">
      <c r="A58" s="1735"/>
      <c r="B58" s="1794"/>
      <c r="C58" s="1794"/>
      <c r="E58" s="1797"/>
      <c r="F58" s="1735"/>
    </row>
    <row r="59" spans="1:6" hidden="1">
      <c r="A59" s="1735"/>
      <c r="B59" s="1794"/>
      <c r="C59" s="1794"/>
      <c r="E59" s="1797"/>
      <c r="F59" s="1735"/>
    </row>
    <row r="60" spans="1:6" hidden="1">
      <c r="A60" s="1735"/>
      <c r="B60" s="1794"/>
      <c r="C60" s="1794"/>
      <c r="E60" s="1797"/>
      <c r="F60" s="1735"/>
    </row>
    <row r="61" spans="1:6" hidden="1">
      <c r="A61" s="1735"/>
      <c r="B61" s="1794"/>
      <c r="C61" s="1794"/>
      <c r="F61" s="1735"/>
    </row>
    <row r="62" spans="1:6" hidden="1">
      <c r="A62" s="1735"/>
      <c r="D62" s="1794"/>
      <c r="F62" s="1735"/>
    </row>
    <row r="63" spans="1:6" hidden="1"/>
    <row r="64" spans="1:6" hidden="1"/>
    <row r="65" hidden="1"/>
    <row r="66" hidden="1"/>
  </sheetData>
  <sheetProtection algorithmName="SHA-512" hashValue="btry/ByNc/EPg4qspDkYAX/DEY2a9BbVQQWWgeMR/8sqoeO/yoTgBQwLULEFTZ9Z+7rhJLoFvxTnGujAgoZ0Qw==" saltValue="twa4k7KGnDRUtSxAR61fRQ==" spinCount="100000" sheet="1" objects="1" scenarios="1"/>
  <mergeCells count="4">
    <mergeCell ref="A1:F1"/>
    <mergeCell ref="A9:F9"/>
    <mergeCell ref="A11:F11"/>
    <mergeCell ref="B14:B15"/>
  </mergeCells>
  <hyperlinks>
    <hyperlink ref="A1:F1" location="ToC!A1" display="23.019"/>
  </hyperlinks>
  <printOptions horizontalCentered="1"/>
  <pageMargins left="0.7" right="0.7" top="0.75" bottom="0.75" header="0.3" footer="0.3"/>
  <pageSetup paperSize="5" scale="51"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rgb="FF7030A0"/>
    <pageSetUpPr fitToPage="1"/>
  </sheetPr>
  <dimension ref="A1:XFC1048576"/>
  <sheetViews>
    <sheetView zoomScale="70" zoomScaleNormal="70" workbookViewId="0">
      <selection activeCell="A11" sqref="A11:J11"/>
    </sheetView>
  </sheetViews>
  <sheetFormatPr defaultColWidth="0" defaultRowHeight="14" zeroHeight="1"/>
  <cols>
    <col min="1" max="1" width="6.765625" style="39" customWidth="1"/>
    <col min="2" max="2" width="9.765625" style="39" customWidth="1"/>
    <col min="3" max="3" width="58.921875" style="39" customWidth="1"/>
    <col min="4" max="4" width="5.765625" style="39" customWidth="1"/>
    <col min="5" max="10" width="14.53515625" style="39" customWidth="1"/>
    <col min="11" max="16383" width="7.07421875" style="39" hidden="1"/>
    <col min="16384" max="16384" width="0.15234375" style="39" customWidth="1"/>
  </cols>
  <sheetData>
    <row r="1" spans="1:10" s="1462" customFormat="1" ht="15" customHeight="1">
      <c r="A1" s="5795" t="s">
        <v>73</v>
      </c>
      <c r="B1" s="5795"/>
      <c r="C1" s="5795"/>
      <c r="D1" s="5795"/>
      <c r="E1" s="5795"/>
      <c r="F1" s="5795"/>
      <c r="G1" s="5795"/>
      <c r="H1" s="5795"/>
      <c r="I1" s="5795"/>
      <c r="J1" s="5795"/>
    </row>
    <row r="2" spans="1:10" s="1648" customFormat="1" ht="15" customHeight="1">
      <c r="A2" s="141"/>
      <c r="B2" s="141"/>
      <c r="C2" s="141"/>
      <c r="D2" s="141"/>
      <c r="E2" s="141"/>
      <c r="F2" s="141"/>
      <c r="G2" s="141"/>
      <c r="H2" s="141"/>
      <c r="I2" s="141"/>
      <c r="J2" s="141"/>
    </row>
    <row r="3" spans="1:10" s="1648" customFormat="1">
      <c r="A3" s="333" t="str">
        <f>+Cover!A14</f>
        <v>Select Name of Insurer/ Financial Holding Company</v>
      </c>
      <c r="B3" s="334"/>
      <c r="C3" s="335"/>
      <c r="D3" s="144"/>
      <c r="E3" s="144"/>
      <c r="F3" s="144"/>
      <c r="G3" s="144"/>
      <c r="H3" s="144"/>
      <c r="I3" s="210" t="s">
        <v>1792</v>
      </c>
      <c r="J3" s="53"/>
    </row>
    <row r="4" spans="1:10" s="1648" customFormat="1">
      <c r="A4" s="332" t="str">
        <f>+ToC!A3</f>
        <v>Insurer/Financial Holding Company</v>
      </c>
      <c r="B4" s="143"/>
      <c r="C4" s="145"/>
      <c r="D4" s="144"/>
      <c r="E4" s="144"/>
      <c r="F4" s="144"/>
      <c r="G4" s="144"/>
      <c r="H4" s="144"/>
      <c r="I4" s="142"/>
      <c r="J4" s="53"/>
    </row>
    <row r="5" spans="1:10" s="1648" customFormat="1">
      <c r="A5" s="183"/>
      <c r="B5" s="143"/>
      <c r="C5" s="144"/>
      <c r="D5" s="144"/>
      <c r="E5" s="144"/>
      <c r="F5" s="144"/>
      <c r="G5" s="144"/>
      <c r="H5" s="144"/>
      <c r="I5" s="142"/>
      <c r="J5" s="184"/>
    </row>
    <row r="6" spans="1:10" s="1648" customFormat="1">
      <c r="A6" s="51" t="str">
        <f>+ToC!A5</f>
        <v>Long-Term Insurers Annual Return</v>
      </c>
      <c r="B6" s="143"/>
      <c r="C6" s="144"/>
      <c r="D6" s="144"/>
      <c r="E6" s="144"/>
      <c r="F6" s="144"/>
      <c r="G6" s="144"/>
      <c r="H6" s="144"/>
      <c r="I6" s="142"/>
      <c r="J6" s="184"/>
    </row>
    <row r="7" spans="1:10" s="1648" customFormat="1">
      <c r="A7" s="51" t="str">
        <f>+ToC!A6</f>
        <v>For Year Ended:</v>
      </c>
      <c r="B7" s="53"/>
      <c r="C7" s="53"/>
      <c r="D7" s="53"/>
      <c r="E7" s="53"/>
      <c r="F7" s="185"/>
      <c r="G7" s="144"/>
      <c r="H7" s="144"/>
      <c r="I7" s="933" t="str">
        <f>IF(+Cover!$A$23="","",+Cover!$A$23)</f>
        <v/>
      </c>
      <c r="J7" s="184"/>
    </row>
    <row r="8" spans="1:10" s="1648" customFormat="1">
      <c r="A8" s="183"/>
      <c r="B8" s="143"/>
      <c r="C8" s="144"/>
      <c r="D8" s="144"/>
      <c r="E8" s="144"/>
      <c r="F8" s="144"/>
      <c r="G8" s="144"/>
      <c r="H8" s="144"/>
      <c r="I8" s="142"/>
      <c r="J8" s="184"/>
    </row>
    <row r="9" spans="1:10" s="1648" customFormat="1" ht="21.75" customHeight="1">
      <c r="A9" s="5797" t="s">
        <v>737</v>
      </c>
      <c r="B9" s="5797"/>
      <c r="C9" s="5797"/>
      <c r="D9" s="5797"/>
      <c r="E9" s="5797"/>
      <c r="F9" s="5797"/>
      <c r="G9" s="5797"/>
      <c r="H9" s="5797"/>
      <c r="I9" s="5797"/>
      <c r="J9" s="5797"/>
    </row>
    <row r="10" spans="1:10" s="1648" customFormat="1" ht="15" customHeight="1">
      <c r="A10" s="5687" t="s">
        <v>1581</v>
      </c>
      <c r="B10" s="5687"/>
      <c r="C10" s="5687"/>
      <c r="D10" s="5687"/>
      <c r="E10" s="5687"/>
      <c r="F10" s="5687"/>
      <c r="G10" s="5687"/>
      <c r="H10" s="5687"/>
      <c r="I10" s="5687"/>
      <c r="J10" s="5687"/>
    </row>
    <row r="11" spans="1:10" s="1648" customFormat="1" ht="15.75" customHeight="1">
      <c r="A11" s="5796" t="s">
        <v>1569</v>
      </c>
      <c r="B11" s="5796"/>
      <c r="C11" s="5796"/>
      <c r="D11" s="5796"/>
      <c r="E11" s="5796"/>
      <c r="F11" s="5796"/>
      <c r="G11" s="5796"/>
      <c r="H11" s="5796"/>
      <c r="I11" s="5796"/>
      <c r="J11" s="5796"/>
    </row>
    <row r="12" spans="1:10" s="1648" customFormat="1" ht="14.5" thickBot="1">
      <c r="A12" s="185"/>
      <c r="B12" s="185"/>
      <c r="C12" s="144"/>
      <c r="D12" s="144"/>
      <c r="E12" s="144"/>
      <c r="F12" s="144"/>
      <c r="G12" s="144"/>
      <c r="H12" s="145"/>
      <c r="I12" s="142"/>
      <c r="J12" s="142"/>
    </row>
    <row r="13" spans="1:10" s="1648" customFormat="1" ht="30" customHeight="1" thickTop="1">
      <c r="A13" s="3463"/>
      <c r="B13" s="3463"/>
      <c r="C13" s="3463"/>
      <c r="D13" s="3465" t="s">
        <v>113</v>
      </c>
      <c r="E13" s="3466" t="s">
        <v>776</v>
      </c>
      <c r="F13" s="3466" t="s">
        <v>749</v>
      </c>
      <c r="G13" s="3466" t="s">
        <v>750</v>
      </c>
      <c r="H13" s="3466" t="s">
        <v>272</v>
      </c>
      <c r="I13" s="3305" t="str">
        <f>IF(I7="","",YEAR($I$7))</f>
        <v/>
      </c>
      <c r="J13" s="3305" t="str">
        <f>IF(I13="","",I13-1)</f>
        <v/>
      </c>
    </row>
    <row r="14" spans="1:10" s="1648" customFormat="1" ht="15" customHeight="1">
      <c r="A14" s="3388"/>
      <c r="B14" s="3388"/>
      <c r="C14" s="3388"/>
      <c r="D14" s="1875"/>
      <c r="E14" s="980" t="s">
        <v>230</v>
      </c>
      <c r="F14" s="980" t="s">
        <v>230</v>
      </c>
      <c r="G14" s="980" t="s">
        <v>230</v>
      </c>
      <c r="H14" s="980" t="s">
        <v>230</v>
      </c>
      <c r="I14" s="980" t="s">
        <v>230</v>
      </c>
      <c r="J14" s="980" t="s">
        <v>230</v>
      </c>
    </row>
    <row r="15" spans="1:10" s="4453" customFormat="1" ht="15" customHeight="1">
      <c r="A15" s="5781" t="s">
        <v>1583</v>
      </c>
      <c r="B15" s="5804"/>
      <c r="C15" s="5782"/>
      <c r="D15" s="4470"/>
      <c r="E15" s="4471"/>
      <c r="F15" s="4471"/>
      <c r="G15" s="4472"/>
      <c r="H15" s="4473"/>
      <c r="I15" s="4471"/>
      <c r="J15" s="4474"/>
    </row>
    <row r="16" spans="1:10" s="1648" customFormat="1">
      <c r="A16" s="5801" t="s">
        <v>2213</v>
      </c>
      <c r="B16" s="5802"/>
      <c r="C16" s="5803"/>
      <c r="D16" s="1881"/>
      <c r="E16" s="4686"/>
      <c r="F16" s="4686"/>
      <c r="G16" s="4686"/>
      <c r="H16" s="4687"/>
      <c r="I16" s="4688">
        <f>SUM(E16:H16)</f>
        <v>0</v>
      </c>
      <c r="J16" s="4689"/>
    </row>
    <row r="17" spans="1:10" s="1648" customFormat="1" ht="15" customHeight="1">
      <c r="A17" s="5798" t="s">
        <v>1584</v>
      </c>
      <c r="B17" s="5799"/>
      <c r="C17" s="5800"/>
      <c r="D17" s="549"/>
      <c r="E17" s="4690"/>
      <c r="F17" s="4690"/>
      <c r="G17" s="4691"/>
      <c r="H17" s="4692"/>
      <c r="I17" s="4690"/>
      <c r="J17" s="4693"/>
    </row>
    <row r="18" spans="1:10" s="1648" customFormat="1" ht="15" customHeight="1">
      <c r="A18" s="5769" t="s">
        <v>598</v>
      </c>
      <c r="B18" s="5792"/>
      <c r="C18" s="5770"/>
      <c r="D18" s="1882"/>
      <c r="E18" s="4694"/>
      <c r="F18" s="4694"/>
      <c r="G18" s="4695"/>
      <c r="H18" s="4696"/>
      <c r="I18" s="4697"/>
      <c r="J18" s="4698"/>
    </row>
    <row r="19" spans="1:10" s="1648" customFormat="1" ht="15" customHeight="1">
      <c r="A19" s="3389"/>
      <c r="B19" s="3390" t="s">
        <v>751</v>
      </c>
      <c r="C19" s="3391"/>
      <c r="D19" s="1802"/>
      <c r="E19" s="4694"/>
      <c r="F19" s="4694"/>
      <c r="G19" s="4695"/>
      <c r="H19" s="4696"/>
      <c r="I19" s="4697"/>
      <c r="J19" s="4698"/>
    </row>
    <row r="20" spans="1:10" s="1648" customFormat="1" ht="15" customHeight="1">
      <c r="A20" s="3389"/>
      <c r="B20" s="3142" t="s">
        <v>600</v>
      </c>
      <c r="C20" s="3391"/>
      <c r="D20" s="1802"/>
      <c r="E20" s="4694"/>
      <c r="F20" s="4694"/>
      <c r="G20" s="4695"/>
      <c r="H20" s="4696"/>
      <c r="I20" s="4699"/>
      <c r="J20" s="4698"/>
    </row>
    <row r="21" spans="1:10" s="1648" customFormat="1" ht="15" customHeight="1">
      <c r="A21" s="3389"/>
      <c r="B21" s="2980"/>
      <c r="C21" s="3392" t="s">
        <v>752</v>
      </c>
      <c r="D21" s="1886"/>
      <c r="E21" s="4700"/>
      <c r="F21" s="4700"/>
      <c r="G21" s="4700"/>
      <c r="H21" s="4700"/>
      <c r="I21" s="4701">
        <f>SUM(E21:H21)</f>
        <v>0</v>
      </c>
      <c r="J21" s="4702"/>
    </row>
    <row r="22" spans="1:10" s="1648" customFormat="1" ht="15" customHeight="1">
      <c r="A22" s="3393"/>
      <c r="B22" s="3394"/>
      <c r="C22" s="3392" t="s">
        <v>753</v>
      </c>
      <c r="D22" s="1886"/>
      <c r="E22" s="4703"/>
      <c r="F22" s="4703"/>
      <c r="G22" s="4703"/>
      <c r="H22" s="4703"/>
      <c r="I22" s="4704">
        <f t="shared" ref="I22:I33" si="0">SUM(E22:H22)</f>
        <v>0</v>
      </c>
      <c r="J22" s="4703"/>
    </row>
    <row r="23" spans="1:10" s="1648" customFormat="1" ht="15" customHeight="1">
      <c r="A23" s="3389"/>
      <c r="B23" s="3395" t="s">
        <v>1585</v>
      </c>
      <c r="C23" s="3392"/>
      <c r="D23" s="1886"/>
      <c r="E23" s="4700"/>
      <c r="F23" s="4700"/>
      <c r="G23" s="4700"/>
      <c r="H23" s="4700"/>
      <c r="I23" s="4705">
        <f t="shared" si="0"/>
        <v>0</v>
      </c>
      <c r="J23" s="4702"/>
    </row>
    <row r="24" spans="1:10" s="1648" customFormat="1" ht="15" customHeight="1">
      <c r="A24" s="3389"/>
      <c r="B24" s="3140" t="s">
        <v>603</v>
      </c>
      <c r="C24" s="3391"/>
      <c r="D24" s="1802"/>
      <c r="E24" s="4697"/>
      <c r="F24" s="4697"/>
      <c r="G24" s="4697"/>
      <c r="H24" s="4697"/>
      <c r="I24" s="4699"/>
      <c r="J24" s="4698"/>
    </row>
    <row r="25" spans="1:10" s="1648" customFormat="1" ht="15" customHeight="1">
      <c r="A25" s="3389"/>
      <c r="B25" s="3142"/>
      <c r="C25" s="3396" t="s">
        <v>754</v>
      </c>
      <c r="D25" s="1803"/>
      <c r="E25" s="4703"/>
      <c r="F25" s="4703"/>
      <c r="G25" s="4703"/>
      <c r="H25" s="4703"/>
      <c r="I25" s="4706">
        <f t="shared" si="0"/>
        <v>0</v>
      </c>
      <c r="J25" s="4703"/>
    </row>
    <row r="26" spans="1:10" s="1648" customFormat="1" ht="15" customHeight="1">
      <c r="A26" s="3389"/>
      <c r="B26" s="3142"/>
      <c r="C26" s="3396" t="s">
        <v>602</v>
      </c>
      <c r="D26" s="1804"/>
      <c r="E26" s="4700"/>
      <c r="F26" s="4700"/>
      <c r="G26" s="4700"/>
      <c r="H26" s="4700"/>
      <c r="I26" s="4705">
        <f t="shared" si="0"/>
        <v>0</v>
      </c>
      <c r="J26" s="4702"/>
    </row>
    <row r="27" spans="1:10" s="1648" customFormat="1" ht="15" customHeight="1">
      <c r="A27" s="3389"/>
      <c r="B27" s="3140" t="s">
        <v>604</v>
      </c>
      <c r="C27" s="3391"/>
      <c r="D27" s="1802"/>
      <c r="E27" s="4697"/>
      <c r="F27" s="4697"/>
      <c r="G27" s="4697"/>
      <c r="H27" s="4697"/>
      <c r="I27" s="4699"/>
      <c r="J27" s="4698"/>
    </row>
    <row r="28" spans="1:10" s="1648" customFormat="1" ht="15" customHeight="1">
      <c r="A28" s="3389"/>
      <c r="B28" s="3142"/>
      <c r="C28" s="3396" t="s">
        <v>754</v>
      </c>
      <c r="D28" s="1803"/>
      <c r="E28" s="4700"/>
      <c r="F28" s="4700"/>
      <c r="G28" s="4700"/>
      <c r="H28" s="4700"/>
      <c r="I28" s="4706">
        <f t="shared" si="0"/>
        <v>0</v>
      </c>
      <c r="J28" s="4702"/>
    </row>
    <row r="29" spans="1:10" s="1648" customFormat="1" ht="15" customHeight="1">
      <c r="A29" s="3389"/>
      <c r="B29" s="3142"/>
      <c r="C29" s="3396" t="s">
        <v>1533</v>
      </c>
      <c r="D29" s="1805"/>
      <c r="E29" s="4703"/>
      <c r="F29" s="4703"/>
      <c r="G29" s="4703"/>
      <c r="H29" s="4703"/>
      <c r="I29" s="4706">
        <f t="shared" si="0"/>
        <v>0</v>
      </c>
      <c r="J29" s="4703"/>
    </row>
    <row r="30" spans="1:10" s="1648" customFormat="1" ht="15" customHeight="1">
      <c r="A30" s="3389"/>
      <c r="B30" s="3142"/>
      <c r="C30" s="3396" t="s">
        <v>605</v>
      </c>
      <c r="D30" s="1805"/>
      <c r="E30" s="4700"/>
      <c r="F30" s="4700"/>
      <c r="G30" s="4700"/>
      <c r="H30" s="4700"/>
      <c r="I30" s="4704">
        <f t="shared" si="0"/>
        <v>0</v>
      </c>
      <c r="J30" s="4702"/>
    </row>
    <row r="31" spans="1:10" s="1648" customFormat="1" ht="32.65" customHeight="1">
      <c r="A31" s="3990"/>
      <c r="B31" s="5764" t="s">
        <v>2298</v>
      </c>
      <c r="C31" s="5765"/>
      <c r="D31" s="4287"/>
      <c r="E31" s="4703"/>
      <c r="F31" s="4703"/>
      <c r="G31" s="4703"/>
      <c r="H31" s="4703"/>
      <c r="I31" s="4704">
        <f t="shared" si="0"/>
        <v>0</v>
      </c>
      <c r="J31" s="4703"/>
    </row>
    <row r="32" spans="1:10" s="209" customFormat="1" ht="33" customHeight="1">
      <c r="A32" s="3992"/>
      <c r="B32" s="5673" t="s">
        <v>2003</v>
      </c>
      <c r="C32" s="5766"/>
      <c r="D32" s="3470"/>
      <c r="E32" s="4707"/>
      <c r="F32" s="4707"/>
      <c r="G32" s="4708"/>
      <c r="H32" s="4700"/>
      <c r="I32" s="4704">
        <f t="shared" si="0"/>
        <v>0</v>
      </c>
      <c r="J32" s="4708"/>
    </row>
    <row r="33" spans="1:10" s="209" customFormat="1" ht="29.25" customHeight="1">
      <c r="A33" s="3042"/>
      <c r="B33" s="5767" t="s">
        <v>2004</v>
      </c>
      <c r="C33" s="5768"/>
      <c r="D33" s="1956"/>
      <c r="E33" s="4709"/>
      <c r="F33" s="4709"/>
      <c r="G33" s="4710"/>
      <c r="H33" s="4710"/>
      <c r="I33" s="4704">
        <f t="shared" si="0"/>
        <v>0</v>
      </c>
      <c r="J33" s="4711"/>
    </row>
    <row r="34" spans="1:10" s="4453" customFormat="1" ht="15" customHeight="1">
      <c r="A34" s="3398"/>
      <c r="B34" s="3399" t="s">
        <v>606</v>
      </c>
      <c r="C34" s="3431"/>
      <c r="D34" s="4475"/>
      <c r="E34" s="4712">
        <f t="shared" ref="E34:J34" si="1">SUM(E35:E38)</f>
        <v>0</v>
      </c>
      <c r="F34" s="4712">
        <f t="shared" si="1"/>
        <v>0</v>
      </c>
      <c r="G34" s="4712">
        <f t="shared" si="1"/>
        <v>0</v>
      </c>
      <c r="H34" s="4712">
        <f t="shared" si="1"/>
        <v>0</v>
      </c>
      <c r="I34" s="4713">
        <f>SUM(I35:I38)</f>
        <v>0</v>
      </c>
      <c r="J34" s="4714">
        <f t="shared" si="1"/>
        <v>0</v>
      </c>
    </row>
    <row r="35" spans="1:10" s="1648" customFormat="1" ht="15" customHeight="1">
      <c r="A35" s="3400"/>
      <c r="B35" s="5771"/>
      <c r="C35" s="5772"/>
      <c r="D35" s="566"/>
      <c r="E35" s="4700"/>
      <c r="F35" s="4700"/>
      <c r="G35" s="4700"/>
      <c r="H35" s="4700"/>
      <c r="I35" s="4704">
        <f>SUM(E35:H35)</f>
        <v>0</v>
      </c>
      <c r="J35" s="4702"/>
    </row>
    <row r="36" spans="1:10" s="1648" customFormat="1" ht="15" customHeight="1">
      <c r="A36" s="3401"/>
      <c r="B36" s="5773"/>
      <c r="C36" s="5774"/>
      <c r="D36" s="1802"/>
      <c r="E36" s="4715"/>
      <c r="F36" s="4715"/>
      <c r="G36" s="4715"/>
      <c r="H36" s="4715"/>
      <c r="I36" s="4704">
        <f>SUM(E36:H36)</f>
        <v>0</v>
      </c>
      <c r="J36" s="4716"/>
    </row>
    <row r="37" spans="1:10" s="1648" customFormat="1" ht="15" customHeight="1">
      <c r="A37" s="3401"/>
      <c r="B37" s="5773"/>
      <c r="C37" s="5774"/>
      <c r="D37" s="1802"/>
      <c r="E37" s="4717"/>
      <c r="F37" s="4717"/>
      <c r="G37" s="4718"/>
      <c r="H37" s="4717"/>
      <c r="I37" s="4704">
        <f>SUM(E37:H37)</f>
        <v>0</v>
      </c>
      <c r="J37" s="4719"/>
    </row>
    <row r="38" spans="1:10" s="1648" customFormat="1" ht="15" customHeight="1">
      <c r="A38" s="3402"/>
      <c r="B38" s="5779"/>
      <c r="C38" s="5780"/>
      <c r="D38" s="1809"/>
      <c r="E38" s="4717"/>
      <c r="F38" s="4717"/>
      <c r="G38" s="4718"/>
      <c r="H38" s="4720"/>
      <c r="I38" s="4704">
        <f>SUM(E38:H38)</f>
        <v>0</v>
      </c>
      <c r="J38" s="4719"/>
    </row>
    <row r="39" spans="1:10" s="1648" customFormat="1">
      <c r="A39" s="5787" t="s">
        <v>607</v>
      </c>
      <c r="B39" s="5788"/>
      <c r="C39" s="5789"/>
      <c r="D39" s="1888"/>
      <c r="E39" s="4721">
        <f t="shared" ref="E39:J39" si="2">SUM(E21,E22,E23,E25,E26,E28,E29,E30,E31,E32,E33,E34)</f>
        <v>0</v>
      </c>
      <c r="F39" s="4722">
        <f t="shared" si="2"/>
        <v>0</v>
      </c>
      <c r="G39" s="4721">
        <f t="shared" si="2"/>
        <v>0</v>
      </c>
      <c r="H39" s="4721">
        <f t="shared" si="2"/>
        <v>0</v>
      </c>
      <c r="I39" s="4721">
        <f t="shared" si="2"/>
        <v>0</v>
      </c>
      <c r="J39" s="4721">
        <f t="shared" si="2"/>
        <v>0</v>
      </c>
    </row>
    <row r="40" spans="1:10" s="1648" customFormat="1" ht="15" customHeight="1">
      <c r="A40" s="5781" t="s">
        <v>608</v>
      </c>
      <c r="B40" s="5782"/>
      <c r="C40" s="5782"/>
      <c r="D40" s="549"/>
      <c r="E40" s="4723"/>
      <c r="F40" s="4690"/>
      <c r="G40" s="4723"/>
      <c r="H40" s="4724"/>
      <c r="I40" s="4723"/>
      <c r="J40" s="4725"/>
    </row>
    <row r="41" spans="1:10" s="1648" customFormat="1" ht="15" customHeight="1">
      <c r="A41" s="3389"/>
      <c r="B41" s="3390" t="s">
        <v>751</v>
      </c>
      <c r="C41" s="2974"/>
      <c r="D41" s="1801"/>
      <c r="E41" s="4694"/>
      <c r="F41" s="4694"/>
      <c r="G41" s="4694"/>
      <c r="H41" s="4696"/>
      <c r="I41" s="4694"/>
      <c r="J41" s="4726"/>
    </row>
    <row r="42" spans="1:10" s="1648" customFormat="1" ht="15" customHeight="1">
      <c r="A42" s="3389"/>
      <c r="B42" s="5625" t="s">
        <v>609</v>
      </c>
      <c r="C42" s="5786"/>
      <c r="D42" s="1889"/>
      <c r="E42" s="4694"/>
      <c r="F42" s="4694"/>
      <c r="G42" s="4694"/>
      <c r="H42" s="4696"/>
      <c r="I42" s="4727"/>
      <c r="J42" s="4726"/>
    </row>
    <row r="43" spans="1:10" s="1648" customFormat="1" ht="15" customHeight="1">
      <c r="A43" s="3403"/>
      <c r="B43" s="5810" t="s">
        <v>2223</v>
      </c>
      <c r="C43" s="5811"/>
      <c r="D43" s="3471"/>
      <c r="E43" s="4700"/>
      <c r="F43" s="4700"/>
      <c r="G43" s="4700"/>
      <c r="H43" s="4700"/>
      <c r="I43" s="4728">
        <f t="shared" ref="I43:I54" si="3">SUM(E43:H43)</f>
        <v>0</v>
      </c>
      <c r="J43" s="4700"/>
    </row>
    <row r="44" spans="1:10" s="1648" customFormat="1" ht="15" customHeight="1">
      <c r="A44" s="3404"/>
      <c r="B44" s="5785" t="s">
        <v>623</v>
      </c>
      <c r="C44" s="5784"/>
      <c r="D44" s="3471"/>
      <c r="E44" s="4703"/>
      <c r="F44" s="4703"/>
      <c r="G44" s="4703"/>
      <c r="H44" s="4703"/>
      <c r="I44" s="4728">
        <f t="shared" si="3"/>
        <v>0</v>
      </c>
      <c r="J44" s="4729"/>
    </row>
    <row r="45" spans="1:10" s="1648" customFormat="1" ht="28.15" customHeight="1">
      <c r="A45" s="3405"/>
      <c r="B45" s="5767" t="s">
        <v>2299</v>
      </c>
      <c r="C45" s="5768"/>
      <c r="D45" s="3471"/>
      <c r="E45" s="4700"/>
      <c r="F45" s="4700"/>
      <c r="G45" s="4700"/>
      <c r="H45" s="4700"/>
      <c r="I45" s="4728">
        <f t="shared" si="3"/>
        <v>0</v>
      </c>
      <c r="J45" s="4700"/>
    </row>
    <row r="46" spans="1:10" s="1648" customFormat="1" ht="15" customHeight="1">
      <c r="A46" s="3405"/>
      <c r="B46" s="5783" t="s">
        <v>2300</v>
      </c>
      <c r="C46" s="5784"/>
      <c r="D46" s="3471"/>
      <c r="E46" s="4703"/>
      <c r="F46" s="4703"/>
      <c r="G46" s="4703"/>
      <c r="H46" s="4703"/>
      <c r="I46" s="4728">
        <f t="shared" si="3"/>
        <v>0</v>
      </c>
      <c r="J46" s="4703"/>
    </row>
    <row r="47" spans="1:10" s="1648" customFormat="1" ht="15" customHeight="1">
      <c r="A47" s="3405"/>
      <c r="B47" s="3406" t="s">
        <v>1586</v>
      </c>
      <c r="C47" s="3407"/>
      <c r="D47" s="3471"/>
      <c r="E47" s="4730"/>
      <c r="F47" s="4730"/>
      <c r="G47" s="4730"/>
      <c r="H47" s="4730"/>
      <c r="I47" s="4728">
        <f t="shared" si="3"/>
        <v>0</v>
      </c>
      <c r="J47" s="4731"/>
    </row>
    <row r="48" spans="1:10" s="1648" customFormat="1" ht="15" customHeight="1">
      <c r="A48" s="3405"/>
      <c r="B48" s="3406" t="s">
        <v>755</v>
      </c>
      <c r="C48" s="3407"/>
      <c r="D48" s="3471"/>
      <c r="E48" s="4703"/>
      <c r="F48" s="4703"/>
      <c r="G48" s="4703"/>
      <c r="H48" s="4703"/>
      <c r="I48" s="4728">
        <f t="shared" si="3"/>
        <v>0</v>
      </c>
      <c r="J48" s="4732"/>
    </row>
    <row r="49" spans="1:10" s="1648" customFormat="1" ht="15" customHeight="1">
      <c r="A49" s="3405"/>
      <c r="B49" s="5785" t="s">
        <v>610</v>
      </c>
      <c r="C49" s="5785"/>
      <c r="D49" s="3471"/>
      <c r="E49" s="4733"/>
      <c r="F49" s="4733"/>
      <c r="G49" s="4733"/>
      <c r="H49" s="4733"/>
      <c r="I49" s="4728">
        <f t="shared" si="3"/>
        <v>0</v>
      </c>
      <c r="J49" s="4734"/>
    </row>
    <row r="50" spans="1:10" s="1648" customFormat="1" ht="15" customHeight="1">
      <c r="A50" s="3408"/>
      <c r="B50" s="3409" t="s">
        <v>756</v>
      </c>
      <c r="C50" s="3409"/>
      <c r="D50" s="548"/>
      <c r="E50" s="4700"/>
      <c r="F50" s="4700"/>
      <c r="G50" s="4735"/>
      <c r="H50" s="4735"/>
      <c r="I50" s="4728">
        <f t="shared" si="3"/>
        <v>0</v>
      </c>
      <c r="J50" s="4736"/>
    </row>
    <row r="51" spans="1:10" s="1648" customFormat="1" ht="15" customHeight="1">
      <c r="A51" s="3398"/>
      <c r="B51" s="3399" t="s">
        <v>606</v>
      </c>
      <c r="C51" s="3410"/>
      <c r="D51" s="1887"/>
      <c r="E51" s="4737">
        <f t="shared" ref="E51:J51" si="4">SUM(E52:E56)</f>
        <v>0</v>
      </c>
      <c r="F51" s="4737">
        <f t="shared" si="4"/>
        <v>0</v>
      </c>
      <c r="G51" s="4737">
        <f t="shared" si="4"/>
        <v>0</v>
      </c>
      <c r="H51" s="4737">
        <f t="shared" si="4"/>
        <v>0</v>
      </c>
      <c r="I51" s="4737">
        <f t="shared" si="4"/>
        <v>0</v>
      </c>
      <c r="J51" s="4737">
        <f t="shared" si="4"/>
        <v>0</v>
      </c>
    </row>
    <row r="52" spans="1:10" s="1648" customFormat="1" ht="15" customHeight="1">
      <c r="A52" s="3411"/>
      <c r="B52" s="5777"/>
      <c r="C52" s="5778"/>
      <c r="D52" s="608"/>
      <c r="E52" s="4738"/>
      <c r="F52" s="4738"/>
      <c r="G52" s="4739"/>
      <c r="H52" s="4739"/>
      <c r="I52" s="4728">
        <f t="shared" si="3"/>
        <v>0</v>
      </c>
      <c r="J52" s="4739"/>
    </row>
    <row r="53" spans="1:10" s="1648" customFormat="1" ht="15" customHeight="1">
      <c r="A53" s="3389"/>
      <c r="B53" s="5775"/>
      <c r="C53" s="5776"/>
      <c r="D53" s="1890"/>
      <c r="E53" s="4715"/>
      <c r="F53" s="4740"/>
      <c r="G53" s="4740"/>
      <c r="H53" s="4715"/>
      <c r="I53" s="4728">
        <f>SUM(E53:H53)</f>
        <v>0</v>
      </c>
      <c r="J53" s="4715"/>
    </row>
    <row r="54" spans="1:10" s="1648" customFormat="1" ht="15" customHeight="1">
      <c r="A54" s="3389"/>
      <c r="B54" s="5775"/>
      <c r="C54" s="5776"/>
      <c r="D54" s="1890"/>
      <c r="E54" s="4700"/>
      <c r="F54" s="4739"/>
      <c r="G54" s="4739"/>
      <c r="H54" s="4700"/>
      <c r="I54" s="4728">
        <f t="shared" si="3"/>
        <v>0</v>
      </c>
      <c r="J54" s="4700"/>
    </row>
    <row r="55" spans="1:10" s="1648" customFormat="1" ht="15" customHeight="1">
      <c r="A55" s="3389"/>
      <c r="B55" s="5775"/>
      <c r="C55" s="5776"/>
      <c r="D55" s="1890"/>
      <c r="E55" s="4740"/>
      <c r="F55" s="4715"/>
      <c r="G55" s="4741"/>
      <c r="H55" s="4742"/>
      <c r="I55" s="4728">
        <f>SUM(E55:H55)</f>
        <v>0</v>
      </c>
      <c r="J55" s="4715"/>
    </row>
    <row r="56" spans="1:10" s="1648" customFormat="1" ht="15" customHeight="1">
      <c r="A56" s="3397"/>
      <c r="B56" s="5814"/>
      <c r="C56" s="5815"/>
      <c r="D56" s="1891"/>
      <c r="E56" s="4743"/>
      <c r="F56" s="4717"/>
      <c r="G56" s="4718"/>
      <c r="H56" s="4720"/>
      <c r="I56" s="4728">
        <f>SUM(E56:H56)</f>
        <v>0</v>
      </c>
      <c r="J56" s="4719"/>
    </row>
    <row r="57" spans="1:10" s="1648" customFormat="1" ht="27" customHeight="1">
      <c r="A57" s="5787" t="s">
        <v>612</v>
      </c>
      <c r="B57" s="5788"/>
      <c r="C57" s="5788"/>
      <c r="D57" s="1888"/>
      <c r="E57" s="4721">
        <f t="shared" ref="E57:J57" si="5">SUM(E43:E51)</f>
        <v>0</v>
      </c>
      <c r="F57" s="4721">
        <f t="shared" si="5"/>
        <v>0</v>
      </c>
      <c r="G57" s="4721">
        <f t="shared" si="5"/>
        <v>0</v>
      </c>
      <c r="H57" s="4721">
        <f t="shared" si="5"/>
        <v>0</v>
      </c>
      <c r="I57" s="4721">
        <f t="shared" si="5"/>
        <v>0</v>
      </c>
      <c r="J57" s="4721">
        <f t="shared" si="5"/>
        <v>0</v>
      </c>
    </row>
    <row r="58" spans="1:10" s="1648" customFormat="1" ht="15" customHeight="1">
      <c r="A58" s="3412"/>
      <c r="B58" s="3413" t="s">
        <v>1587</v>
      </c>
      <c r="C58" s="3413"/>
      <c r="D58" s="549"/>
      <c r="E58" s="4744">
        <f>E39+E57</f>
        <v>0</v>
      </c>
      <c r="F58" s="4744">
        <f t="shared" ref="F58:J58" si="6">F39+F57</f>
        <v>0</v>
      </c>
      <c r="G58" s="4744">
        <f t="shared" si="6"/>
        <v>0</v>
      </c>
      <c r="H58" s="4744">
        <f t="shared" si="6"/>
        <v>0</v>
      </c>
      <c r="I58" s="4744">
        <f t="shared" si="6"/>
        <v>0</v>
      </c>
      <c r="J58" s="4744">
        <f t="shared" si="6"/>
        <v>0</v>
      </c>
    </row>
    <row r="59" spans="1:10" s="1648" customFormat="1" ht="15" customHeight="1">
      <c r="A59" s="3414"/>
      <c r="B59" s="3415"/>
      <c r="C59" s="3415"/>
      <c r="D59" s="1892"/>
      <c r="E59" s="4745"/>
      <c r="F59" s="4745"/>
      <c r="G59" s="4745"/>
      <c r="H59" s="4745"/>
      <c r="I59" s="4745"/>
      <c r="J59" s="4745"/>
    </row>
    <row r="60" spans="1:10" s="1648" customFormat="1" ht="15" customHeight="1" thickBot="1">
      <c r="A60" s="3416" t="s">
        <v>1588</v>
      </c>
      <c r="B60" s="3417"/>
      <c r="C60" s="3417"/>
      <c r="D60" s="1144"/>
      <c r="E60" s="4746">
        <f t="shared" ref="E60:J60" si="7">E16+E58</f>
        <v>0</v>
      </c>
      <c r="F60" s="4746">
        <f t="shared" si="7"/>
        <v>0</v>
      </c>
      <c r="G60" s="4746">
        <f t="shared" si="7"/>
        <v>0</v>
      </c>
      <c r="H60" s="4746">
        <f t="shared" si="7"/>
        <v>0</v>
      </c>
      <c r="I60" s="4746">
        <f t="shared" si="7"/>
        <v>0</v>
      </c>
      <c r="J60" s="4746">
        <f t="shared" si="7"/>
        <v>0</v>
      </c>
    </row>
    <row r="61" spans="1:10" s="209" customFormat="1">
      <c r="A61" s="3418" t="s">
        <v>2007</v>
      </c>
      <c r="B61" s="3419"/>
      <c r="C61" s="3420"/>
      <c r="D61" s="1959"/>
      <c r="E61" s="4745"/>
      <c r="F61" s="4745"/>
      <c r="G61" s="4745"/>
      <c r="H61" s="4745"/>
      <c r="I61" s="4745"/>
      <c r="J61" s="4745"/>
    </row>
    <row r="62" spans="1:10" s="209" customFormat="1">
      <c r="A62" s="3421" t="s">
        <v>2008</v>
      </c>
      <c r="B62" s="3422"/>
      <c r="C62" s="3423"/>
      <c r="D62" s="1959"/>
      <c r="E62" s="4745"/>
      <c r="F62" s="4745"/>
      <c r="G62" s="4745"/>
      <c r="H62" s="4745"/>
      <c r="I62" s="4745"/>
      <c r="J62" s="4745"/>
    </row>
    <row r="63" spans="1:10" s="209" customFormat="1">
      <c r="A63" s="3018"/>
      <c r="B63" s="3019" t="s">
        <v>1870</v>
      </c>
      <c r="C63" s="3019"/>
      <c r="D63" s="1955"/>
      <c r="E63" s="4730"/>
      <c r="F63" s="4747"/>
      <c r="G63" s="4748"/>
      <c r="H63" s="4748"/>
      <c r="I63" s="4728">
        <f>SUM(E63:H63)</f>
        <v>0</v>
      </c>
      <c r="J63" s="4748"/>
    </row>
    <row r="64" spans="1:10" s="209" customFormat="1">
      <c r="A64" s="3021"/>
      <c r="B64" s="3019" t="s">
        <v>593</v>
      </c>
      <c r="C64" s="3019"/>
      <c r="D64" s="1955"/>
      <c r="E64" s="4749"/>
      <c r="F64" s="4749"/>
      <c r="G64" s="4750"/>
      <c r="H64" s="4750"/>
      <c r="I64" s="4728">
        <f>SUM(E64:H64)</f>
        <v>0</v>
      </c>
      <c r="J64" s="4750"/>
    </row>
    <row r="65" spans="1:10" s="209" customFormat="1" ht="14.5" thickBot="1">
      <c r="A65" s="3022"/>
      <c r="B65" s="3023" t="s">
        <v>1871</v>
      </c>
      <c r="C65" s="3023"/>
      <c r="D65" s="3469"/>
      <c r="E65" s="4751"/>
      <c r="F65" s="4751"/>
      <c r="G65" s="4752"/>
      <c r="H65" s="4752"/>
      <c r="I65" s="4643">
        <f>SUM(E65:H65)</f>
        <v>0</v>
      </c>
      <c r="J65" s="4752"/>
    </row>
    <row r="66" spans="1:10" s="209" customFormat="1" ht="14.5" thickTop="1">
      <c r="A66" s="3424"/>
      <c r="B66" s="3025"/>
      <c r="C66" s="3025"/>
      <c r="D66" s="3143"/>
      <c r="E66" s="3143"/>
      <c r="F66" s="3143"/>
      <c r="G66" s="3143"/>
      <c r="H66" s="3143"/>
      <c r="I66" s="3143"/>
      <c r="J66" s="3143"/>
    </row>
    <row r="67" spans="1:10" s="209" customFormat="1" ht="14.5" thickBot="1">
      <c r="A67" s="3459"/>
      <c r="B67" s="3027"/>
      <c r="C67" s="3460"/>
      <c r="D67" s="145"/>
      <c r="E67" s="145"/>
      <c r="F67" s="145"/>
      <c r="G67" s="145"/>
      <c r="H67" s="145"/>
      <c r="I67" s="3461"/>
      <c r="J67" s="3461"/>
    </row>
    <row r="68" spans="1:10" s="1648" customFormat="1" ht="32.5" customHeight="1" thickTop="1">
      <c r="A68" s="3462"/>
      <c r="B68" s="3463"/>
      <c r="C68" s="3464"/>
      <c r="D68" s="3465" t="s">
        <v>113</v>
      </c>
      <c r="E68" s="3466" t="s">
        <v>748</v>
      </c>
      <c r="F68" s="3466" t="s">
        <v>749</v>
      </c>
      <c r="G68" s="3466" t="s">
        <v>750</v>
      </c>
      <c r="H68" s="3466" t="s">
        <v>272</v>
      </c>
      <c r="I68" s="3305" t="str">
        <f>IF(I7="","",YEAR($I$7))</f>
        <v/>
      </c>
      <c r="J68" s="3306" t="str">
        <f>IF(I68="","",I68-1)</f>
        <v/>
      </c>
    </row>
    <row r="69" spans="1:10" s="1648" customFormat="1" ht="15" customHeight="1">
      <c r="A69" s="3427"/>
      <c r="B69" s="3428"/>
      <c r="C69" s="3429"/>
      <c r="D69" s="1145"/>
      <c r="E69" s="980" t="s">
        <v>230</v>
      </c>
      <c r="F69" s="980" t="s">
        <v>230</v>
      </c>
      <c r="G69" s="980" t="s">
        <v>230</v>
      </c>
      <c r="H69" s="980" t="s">
        <v>230</v>
      </c>
      <c r="I69" s="980" t="s">
        <v>230</v>
      </c>
      <c r="J69" s="981" t="s">
        <v>230</v>
      </c>
    </row>
    <row r="70" spans="1:10" s="1648" customFormat="1" ht="29.65" customHeight="1">
      <c r="A70" s="5769" t="s">
        <v>1589</v>
      </c>
      <c r="B70" s="5627"/>
      <c r="C70" s="5770"/>
      <c r="D70" s="1146"/>
      <c r="E70" s="5233"/>
      <c r="F70" s="5233"/>
      <c r="G70" s="5233"/>
      <c r="H70" s="5234"/>
      <c r="I70" s="5235"/>
      <c r="J70" s="5236"/>
    </row>
    <row r="71" spans="1:10" s="1648" customFormat="1" ht="15" customHeight="1">
      <c r="A71" s="5791" t="s">
        <v>1590</v>
      </c>
      <c r="B71" s="5792"/>
      <c r="C71" s="5770"/>
      <c r="D71" s="1882"/>
      <c r="E71" s="1893"/>
      <c r="F71" s="1893"/>
      <c r="G71" s="1893"/>
      <c r="H71" s="1894"/>
      <c r="I71" s="3440"/>
      <c r="J71" s="3447"/>
    </row>
    <row r="72" spans="1:10" s="1648" customFormat="1" ht="15" customHeight="1">
      <c r="A72" s="5816" t="s">
        <v>598</v>
      </c>
      <c r="B72" s="5792"/>
      <c r="C72" s="5770"/>
      <c r="D72" s="1882"/>
      <c r="E72" s="1893"/>
      <c r="F72" s="1893"/>
      <c r="G72" s="1893"/>
      <c r="H72" s="1894"/>
      <c r="I72" s="3440"/>
      <c r="J72" s="3447"/>
    </row>
    <row r="73" spans="1:10" s="1648" customFormat="1" ht="15" customHeight="1">
      <c r="A73" s="3389"/>
      <c r="B73" s="3390" t="s">
        <v>751</v>
      </c>
      <c r="C73" s="3430"/>
      <c r="D73" s="1808"/>
      <c r="E73" s="1893"/>
      <c r="F73" s="1893"/>
      <c r="G73" s="1893"/>
      <c r="H73" s="1894"/>
      <c r="I73" s="3441"/>
      <c r="J73" s="3448"/>
    </row>
    <row r="74" spans="1:10" s="1648" customFormat="1" ht="15" customHeight="1">
      <c r="A74" s="3389"/>
      <c r="B74" s="5790" t="s">
        <v>613</v>
      </c>
      <c r="C74" s="5770"/>
      <c r="D74" s="3471"/>
      <c r="E74" s="3436"/>
      <c r="F74" s="3436"/>
      <c r="G74" s="3436"/>
      <c r="H74" s="3436"/>
      <c r="I74" s="3442">
        <f t="shared" ref="I74:I83" si="8">SUM(E74:H74)</f>
        <v>0</v>
      </c>
      <c r="J74" s="3449"/>
    </row>
    <row r="75" spans="1:10" s="1648" customFormat="1" ht="15" customHeight="1">
      <c r="A75" s="3389"/>
      <c r="B75" s="5790" t="s">
        <v>614</v>
      </c>
      <c r="C75" s="5770"/>
      <c r="D75" s="3471"/>
      <c r="E75" s="3358"/>
      <c r="F75" s="3358"/>
      <c r="G75" s="3358"/>
      <c r="H75" s="3358"/>
      <c r="I75" s="3442">
        <f t="shared" si="8"/>
        <v>0</v>
      </c>
      <c r="J75" s="3450"/>
    </row>
    <row r="76" spans="1:10" s="1648" customFormat="1" ht="31.5" customHeight="1">
      <c r="A76" s="3990"/>
      <c r="B76" s="5817" t="s">
        <v>2322</v>
      </c>
      <c r="C76" s="5818"/>
      <c r="D76" s="3471"/>
      <c r="E76" s="3436"/>
      <c r="F76" s="3436"/>
      <c r="G76" s="3436"/>
      <c r="H76" s="3436"/>
      <c r="I76" s="3442">
        <f t="shared" si="8"/>
        <v>0</v>
      </c>
      <c r="J76" s="3451"/>
    </row>
    <row r="77" spans="1:10" s="1648" customFormat="1" ht="30.4" customHeight="1">
      <c r="A77" s="3991"/>
      <c r="B77" s="5793" t="s">
        <v>2003</v>
      </c>
      <c r="C77" s="5794"/>
      <c r="D77" s="3472"/>
      <c r="E77" s="3358"/>
      <c r="F77" s="3358"/>
      <c r="G77" s="3358"/>
      <c r="H77" s="3358"/>
      <c r="I77" s="3442">
        <f t="shared" si="8"/>
        <v>0</v>
      </c>
      <c r="J77" s="5223"/>
    </row>
    <row r="78" spans="1:10" s="1648" customFormat="1" ht="30.75" customHeight="1">
      <c r="A78" s="3141"/>
      <c r="B78" s="5823" t="s">
        <v>2004</v>
      </c>
      <c r="C78" s="5824"/>
      <c r="D78" s="1960"/>
      <c r="E78" s="1147"/>
      <c r="F78" s="1147"/>
      <c r="G78" s="1147"/>
      <c r="H78" s="1147"/>
      <c r="I78" s="3442">
        <f t="shared" si="8"/>
        <v>0</v>
      </c>
      <c r="J78" s="5224"/>
    </row>
    <row r="79" spans="1:10" s="209" customFormat="1" ht="17.649999999999999" customHeight="1">
      <c r="A79" s="3398"/>
      <c r="B79" s="3399" t="s">
        <v>606</v>
      </c>
      <c r="C79" s="3431"/>
      <c r="D79" s="4475"/>
      <c r="E79" s="4476">
        <f t="shared" ref="E79:J79" si="9">SUM(E80:E83)</f>
        <v>0</v>
      </c>
      <c r="F79" s="4476">
        <f t="shared" si="9"/>
        <v>0</v>
      </c>
      <c r="G79" s="4476">
        <f t="shared" si="9"/>
        <v>0</v>
      </c>
      <c r="H79" s="4476">
        <f t="shared" si="9"/>
        <v>0</v>
      </c>
      <c r="I79" s="4477">
        <f t="shared" si="9"/>
        <v>0</v>
      </c>
      <c r="J79" s="4478">
        <f t="shared" si="9"/>
        <v>0</v>
      </c>
    </row>
    <row r="80" spans="1:10" s="209" customFormat="1" ht="25.5" customHeight="1">
      <c r="A80" s="3400"/>
      <c r="B80" s="5820"/>
      <c r="C80" s="5821"/>
      <c r="D80" s="3473"/>
      <c r="E80" s="3436"/>
      <c r="F80" s="3436"/>
      <c r="G80" s="3436"/>
      <c r="H80" s="3436"/>
      <c r="I80" s="3442">
        <f t="shared" si="8"/>
        <v>0</v>
      </c>
      <c r="J80" s="3449"/>
    </row>
    <row r="81" spans="1:10" s="1648" customFormat="1" ht="15" customHeight="1">
      <c r="A81" s="3401"/>
      <c r="B81" s="5822"/>
      <c r="C81" s="5626"/>
      <c r="D81" s="3474"/>
      <c r="E81" s="3438"/>
      <c r="F81" s="3438"/>
      <c r="G81" s="3438"/>
      <c r="H81" s="3438"/>
      <c r="I81" s="3442">
        <f t="shared" si="8"/>
        <v>0</v>
      </c>
      <c r="J81" s="3452"/>
    </row>
    <row r="82" spans="1:10" s="1648" customFormat="1" ht="15" customHeight="1">
      <c r="A82" s="3401"/>
      <c r="B82" s="5822"/>
      <c r="C82" s="5626"/>
      <c r="D82" s="3474"/>
      <c r="E82" s="3358"/>
      <c r="F82" s="3358"/>
      <c r="G82" s="3358"/>
      <c r="H82" s="3358"/>
      <c r="I82" s="3442">
        <f t="shared" si="8"/>
        <v>0</v>
      </c>
      <c r="J82" s="3450"/>
    </row>
    <row r="83" spans="1:10" s="1648" customFormat="1" ht="15" customHeight="1">
      <c r="A83" s="3432"/>
      <c r="B83" s="5819"/>
      <c r="C83" s="5803"/>
      <c r="D83" s="494"/>
      <c r="E83" s="3437"/>
      <c r="F83" s="3437"/>
      <c r="G83" s="3437"/>
      <c r="H83" s="3437"/>
      <c r="I83" s="3442">
        <f t="shared" si="8"/>
        <v>0</v>
      </c>
      <c r="J83" s="3453"/>
    </row>
    <row r="84" spans="1:10" s="1648" customFormat="1" ht="15" customHeight="1">
      <c r="A84" s="5807" t="s">
        <v>607</v>
      </c>
      <c r="B84" s="5808"/>
      <c r="C84" s="5809"/>
      <c r="D84" s="1895"/>
      <c r="E84" s="1896">
        <f t="shared" ref="E84:J84" si="10">SUM(E74:E79)</f>
        <v>0</v>
      </c>
      <c r="F84" s="1896">
        <f t="shared" si="10"/>
        <v>0</v>
      </c>
      <c r="G84" s="1896">
        <f t="shared" si="10"/>
        <v>0</v>
      </c>
      <c r="H84" s="1896">
        <f t="shared" si="10"/>
        <v>0</v>
      </c>
      <c r="I84" s="3443">
        <f t="shared" si="10"/>
        <v>0</v>
      </c>
      <c r="J84" s="3454">
        <f t="shared" si="10"/>
        <v>0</v>
      </c>
    </row>
    <row r="85" spans="1:10" s="1648" customFormat="1" ht="15" customHeight="1">
      <c r="A85" s="3433" t="s">
        <v>608</v>
      </c>
      <c r="B85" s="3434"/>
      <c r="C85" s="3435"/>
      <c r="D85" s="3475"/>
      <c r="E85" s="1048"/>
      <c r="F85" s="1048"/>
      <c r="G85" s="1048"/>
      <c r="H85" s="1143"/>
      <c r="I85" s="997"/>
      <c r="J85" s="3446"/>
    </row>
    <row r="86" spans="1:10" s="1648" customFormat="1" ht="27" customHeight="1">
      <c r="A86" s="3389"/>
      <c r="B86" s="3390" t="s">
        <v>751</v>
      </c>
      <c r="C86" s="2974"/>
      <c r="D86" s="493"/>
      <c r="E86" s="1883"/>
      <c r="F86" s="1883"/>
      <c r="G86" s="1884"/>
      <c r="H86" s="1885"/>
      <c r="I86" s="3227"/>
      <c r="J86" s="3455"/>
    </row>
    <row r="87" spans="1:10" s="1648" customFormat="1" ht="15" customHeight="1">
      <c r="A87" s="3389"/>
      <c r="B87" s="5790" t="s">
        <v>623</v>
      </c>
      <c r="C87" s="5770"/>
      <c r="D87" s="1806"/>
      <c r="E87" s="3436"/>
      <c r="F87" s="3436"/>
      <c r="G87" s="3436"/>
      <c r="H87" s="3436"/>
      <c r="I87" s="3442">
        <f t="shared" ref="I87:I94" si="11">SUM(E87:H87)</f>
        <v>0</v>
      </c>
      <c r="J87" s="3451"/>
    </row>
    <row r="88" spans="1:10" s="1648" customFormat="1" ht="15" customHeight="1">
      <c r="A88" s="3389"/>
      <c r="B88" s="5805" t="s">
        <v>2301</v>
      </c>
      <c r="C88" s="5806"/>
      <c r="D88" s="1806"/>
      <c r="E88" s="3358"/>
      <c r="F88" s="3358"/>
      <c r="G88" s="3358"/>
      <c r="H88" s="3358"/>
      <c r="I88" s="3442">
        <f t="shared" si="11"/>
        <v>0</v>
      </c>
      <c r="J88" s="3450"/>
    </row>
    <row r="89" spans="1:10" s="1648" customFormat="1" ht="15" customHeight="1">
      <c r="A89" s="3397"/>
      <c r="B89" s="5812" t="s">
        <v>2300</v>
      </c>
      <c r="C89" s="5813"/>
      <c r="D89" s="1807"/>
      <c r="E89" s="1147"/>
      <c r="F89" s="1147"/>
      <c r="G89" s="1147"/>
      <c r="H89" s="1147"/>
      <c r="I89" s="3442">
        <f t="shared" si="11"/>
        <v>0</v>
      </c>
      <c r="J89" s="3453"/>
    </row>
    <row r="90" spans="1:10" s="4453" customFormat="1" ht="35.25" customHeight="1">
      <c r="A90" s="3398"/>
      <c r="B90" s="3399" t="s">
        <v>606</v>
      </c>
      <c r="C90" s="3431"/>
      <c r="D90" s="4475"/>
      <c r="E90" s="4476">
        <f t="shared" ref="E90:J90" si="12">SUM(E91:E94)</f>
        <v>0</v>
      </c>
      <c r="F90" s="4476">
        <f t="shared" si="12"/>
        <v>0</v>
      </c>
      <c r="G90" s="4476">
        <f t="shared" si="12"/>
        <v>0</v>
      </c>
      <c r="H90" s="4476">
        <f t="shared" si="12"/>
        <v>0</v>
      </c>
      <c r="I90" s="4477">
        <f t="shared" si="12"/>
        <v>0</v>
      </c>
      <c r="J90" s="4478">
        <f t="shared" si="12"/>
        <v>0</v>
      </c>
    </row>
    <row r="91" spans="1:10" s="1648" customFormat="1" ht="15" customHeight="1">
      <c r="A91" s="3400"/>
      <c r="B91" s="5830"/>
      <c r="C91" s="5831"/>
      <c r="D91" s="3473"/>
      <c r="E91" s="3436"/>
      <c r="F91" s="3436"/>
      <c r="G91" s="3436"/>
      <c r="H91" s="3436"/>
      <c r="I91" s="3442">
        <f t="shared" si="11"/>
        <v>0</v>
      </c>
      <c r="J91" s="3449"/>
    </row>
    <row r="92" spans="1:10" s="1648" customFormat="1" ht="15" customHeight="1">
      <c r="A92" s="3401"/>
      <c r="B92" s="5822"/>
      <c r="C92" s="5626"/>
      <c r="D92" s="3474"/>
      <c r="E92" s="3358"/>
      <c r="F92" s="3358"/>
      <c r="G92" s="3358"/>
      <c r="H92" s="3358"/>
      <c r="I92" s="3442">
        <f t="shared" si="11"/>
        <v>0</v>
      </c>
      <c r="J92" s="3450"/>
    </row>
    <row r="93" spans="1:10" s="1648" customFormat="1" ht="15" customHeight="1">
      <c r="A93" s="3401"/>
      <c r="B93" s="5822"/>
      <c r="C93" s="5626"/>
      <c r="D93" s="3474"/>
      <c r="E93" s="3358"/>
      <c r="F93" s="3358"/>
      <c r="G93" s="3358"/>
      <c r="H93" s="3358"/>
      <c r="I93" s="3442">
        <f t="shared" si="11"/>
        <v>0</v>
      </c>
      <c r="J93" s="3450"/>
    </row>
    <row r="94" spans="1:10" s="1648" customFormat="1" ht="15" customHeight="1">
      <c r="A94" s="3432"/>
      <c r="B94" s="5825"/>
      <c r="C94" s="5826"/>
      <c r="D94" s="494"/>
      <c r="E94" s="3437"/>
      <c r="F94" s="3437"/>
      <c r="G94" s="3437"/>
      <c r="H94" s="3439"/>
      <c r="I94" s="3442">
        <f t="shared" si="11"/>
        <v>0</v>
      </c>
      <c r="J94" s="3456"/>
    </row>
    <row r="95" spans="1:10" s="1648" customFormat="1" ht="15" customHeight="1">
      <c r="A95" s="5807" t="s">
        <v>612</v>
      </c>
      <c r="B95" s="5808"/>
      <c r="C95" s="5809"/>
      <c r="D95" s="1895"/>
      <c r="E95" s="1896">
        <f t="shared" ref="E95:J95" si="13">SUM(E87:E90)</f>
        <v>0</v>
      </c>
      <c r="F95" s="1896">
        <f t="shared" si="13"/>
        <v>0</v>
      </c>
      <c r="G95" s="1896">
        <f t="shared" si="13"/>
        <v>0</v>
      </c>
      <c r="H95" s="1896">
        <f t="shared" si="13"/>
        <v>0</v>
      </c>
      <c r="I95" s="3443">
        <f t="shared" si="13"/>
        <v>0</v>
      </c>
      <c r="J95" s="3454">
        <f t="shared" si="13"/>
        <v>0</v>
      </c>
    </row>
    <row r="96" spans="1:10" s="1648" customFormat="1" ht="15" customHeight="1">
      <c r="A96" s="3425"/>
      <c r="B96" s="3387"/>
      <c r="C96" s="3426"/>
      <c r="D96" s="1875"/>
      <c r="E96" s="1876"/>
      <c r="F96" s="1876"/>
      <c r="G96" s="1876"/>
      <c r="H96" s="1876"/>
      <c r="I96" s="3444"/>
      <c r="J96" s="3457"/>
    </row>
    <row r="97" spans="1:10" s="1648" customFormat="1" ht="27.65" customHeight="1" thickBot="1">
      <c r="A97" s="5827" t="s">
        <v>615</v>
      </c>
      <c r="B97" s="5828"/>
      <c r="C97" s="5829"/>
      <c r="D97" s="331"/>
      <c r="E97" s="959">
        <f>E84+E95</f>
        <v>0</v>
      </c>
      <c r="F97" s="959">
        <f t="shared" ref="F97:J97" si="14">F84+F95</f>
        <v>0</v>
      </c>
      <c r="G97" s="959">
        <f t="shared" si="14"/>
        <v>0</v>
      </c>
      <c r="H97" s="959">
        <f t="shared" si="14"/>
        <v>0</v>
      </c>
      <c r="I97" s="959">
        <f t="shared" si="14"/>
        <v>0</v>
      </c>
      <c r="J97" s="959">
        <f t="shared" si="14"/>
        <v>0</v>
      </c>
    </row>
    <row r="98" spans="1:10" s="4453" customFormat="1" ht="15" customHeight="1">
      <c r="A98" s="3054"/>
      <c r="B98" s="3055" t="s">
        <v>2005</v>
      </c>
      <c r="C98" s="3042"/>
      <c r="D98" s="4479"/>
      <c r="E98" s="4480"/>
      <c r="F98" s="4480"/>
      <c r="G98" s="4480"/>
      <c r="H98" s="4480"/>
      <c r="I98" s="3445"/>
      <c r="J98" s="4481"/>
    </row>
    <row r="99" spans="1:10" s="1648" customFormat="1" ht="15" customHeight="1">
      <c r="A99" s="3055"/>
      <c r="B99" s="3056"/>
      <c r="C99" s="3056" t="s">
        <v>1870</v>
      </c>
      <c r="D99" s="3476"/>
      <c r="E99" s="1961"/>
      <c r="F99" s="1961"/>
      <c r="G99" s="1961"/>
      <c r="H99" s="1961"/>
      <c r="I99" s="3442">
        <f>SUM(E99:H99)</f>
        <v>0</v>
      </c>
      <c r="J99" s="3458"/>
    </row>
    <row r="100" spans="1:10" s="209" customFormat="1">
      <c r="A100" s="3055"/>
      <c r="B100" s="3056"/>
      <c r="C100" s="3056" t="s">
        <v>593</v>
      </c>
      <c r="D100" s="3470"/>
      <c r="E100" s="1961"/>
      <c r="F100" s="1961"/>
      <c r="G100" s="1961"/>
      <c r="H100" s="1961"/>
      <c r="I100" s="3442">
        <f>SUM(E100:H100)</f>
        <v>0</v>
      </c>
      <c r="J100" s="3458"/>
    </row>
    <row r="101" spans="1:10" s="3478" customFormat="1" ht="14.5" thickBot="1">
      <c r="A101" s="3058"/>
      <c r="B101" s="3059"/>
      <c r="C101" s="3059" t="s">
        <v>1871</v>
      </c>
      <c r="D101" s="3477"/>
      <c r="E101" s="3467"/>
      <c r="F101" s="3467"/>
      <c r="G101" s="3467"/>
      <c r="H101" s="3467"/>
      <c r="I101" s="1832">
        <f>SUM(E101:H101)</f>
        <v>0</v>
      </c>
      <c r="J101" s="3468"/>
    </row>
    <row r="102" spans="1:10" s="209" customFormat="1" ht="14.5" thickTop="1">
      <c r="A102" s="185"/>
      <c r="B102" s="185"/>
      <c r="C102" s="144"/>
      <c r="D102" s="144"/>
      <c r="E102" s="144"/>
      <c r="F102" s="144"/>
      <c r="G102" s="144"/>
      <c r="H102" s="144"/>
      <c r="I102" s="142"/>
      <c r="J102" s="142"/>
    </row>
    <row r="103" spans="1:10" s="209" customFormat="1">
      <c r="A103" s="146"/>
      <c r="B103" s="146"/>
      <c r="C103" s="147"/>
      <c r="D103" s="147"/>
      <c r="E103" s="147"/>
      <c r="F103" s="147"/>
      <c r="G103" s="147"/>
      <c r="H103" s="144"/>
      <c r="I103" s="142"/>
      <c r="J103" s="215" t="str">
        <f>+ToC!E123</f>
        <v xml:space="preserve">Long-Term Annual Return </v>
      </c>
    </row>
    <row r="104" spans="1:10" s="209" customFormat="1">
      <c r="A104" s="146"/>
      <c r="B104" s="146"/>
      <c r="C104" s="147"/>
      <c r="D104" s="147"/>
      <c r="E104" s="147"/>
      <c r="F104" s="147"/>
      <c r="G104" s="147"/>
      <c r="H104" s="144"/>
      <c r="I104" s="142"/>
      <c r="J104" s="283" t="s">
        <v>1416</v>
      </c>
    </row>
    <row r="105" spans="1:10" s="209" customFormat="1" ht="1.5" customHeight="1">
      <c r="A105" s="39"/>
      <c r="B105" s="39"/>
      <c r="C105" s="39"/>
      <c r="D105" s="39"/>
      <c r="E105" s="39"/>
      <c r="F105" s="39"/>
      <c r="G105" s="39"/>
      <c r="H105" s="39"/>
      <c r="I105" s="39"/>
      <c r="J105" s="39"/>
    </row>
    <row r="106" spans="1:10" s="1648" customFormat="1" hidden="1">
      <c r="A106" s="39"/>
      <c r="B106" s="39"/>
      <c r="C106" s="39"/>
      <c r="D106" s="39"/>
      <c r="E106" s="39"/>
      <c r="F106" s="39"/>
      <c r="G106" s="39"/>
      <c r="H106" s="39"/>
      <c r="I106" s="39"/>
      <c r="J106" s="39"/>
    </row>
    <row r="107" spans="1:10" s="1648" customFormat="1" hidden="1">
      <c r="A107" s="39"/>
      <c r="B107" s="39"/>
      <c r="C107" s="39"/>
      <c r="D107" s="39"/>
      <c r="E107" s="39"/>
      <c r="F107" s="39"/>
      <c r="G107" s="39"/>
      <c r="H107" s="39"/>
      <c r="I107" s="39"/>
      <c r="J107" s="39"/>
    </row>
    <row r="108" spans="1:10" s="1648" customFormat="1" hidden="1">
      <c r="A108" s="39"/>
      <c r="B108" s="39"/>
      <c r="C108" s="39"/>
      <c r="D108" s="39"/>
      <c r="E108" s="39"/>
      <c r="F108" s="39"/>
      <c r="G108" s="39"/>
      <c r="H108" s="39"/>
      <c r="I108" s="39"/>
      <c r="J108" s="39"/>
    </row>
    <row r="109" spans="1:10" ht="1.9" hidden="1" customHeight="1"/>
    <row r="110" spans="1:10" ht="40.15" hidden="1" customHeight="1"/>
    <row r="111" spans="1:10" ht="27" hidden="1" customHeight="1"/>
    <row r="112" spans="1:10" ht="37.15" hidden="1" customHeight="1"/>
    <row r="113" spans="1:10" ht="34.15" hidden="1" customHeight="1">
      <c r="A113" s="1735"/>
      <c r="B113" s="1735"/>
      <c r="C113" s="1735"/>
      <c r="D113" s="1735"/>
      <c r="E113" s="1735"/>
      <c r="F113" s="1735"/>
      <c r="G113" s="1735"/>
      <c r="H113" s="1735"/>
      <c r="I113" s="1735"/>
      <c r="J113" s="1735"/>
    </row>
    <row r="114" spans="1:10" ht="34.15" hidden="1" customHeight="1"/>
    <row r="115" spans="1:10" ht="24" hidden="1" customHeight="1"/>
    <row r="116" spans="1:10" ht="24.4" hidden="1" customHeight="1"/>
    <row r="117" spans="1:10" s="1735" customFormat="1" ht="13.5" hidden="1" customHeight="1">
      <c r="A117" s="39"/>
      <c r="B117" s="39"/>
      <c r="C117" s="39"/>
      <c r="D117" s="39"/>
      <c r="E117" s="39"/>
      <c r="F117" s="39"/>
      <c r="G117" s="39"/>
      <c r="H117" s="39"/>
      <c r="I117" s="39"/>
      <c r="J117" s="39"/>
    </row>
    <row r="118" spans="1:10" hidden="1"/>
    <row r="119" spans="1:10" hidden="1"/>
    <row r="120" spans="1:10" hidden="1"/>
    <row r="121" spans="1:10" hidden="1"/>
    <row r="122" spans="1:10" hidden="1"/>
    <row r="123" spans="1:10" hidden="1"/>
    <row r="124" spans="1:10" hidden="1"/>
    <row r="125" spans="1:10" hidden="1"/>
    <row r="126" spans="1:10" hidden="1"/>
    <row r="127" spans="1:10" hidden="1"/>
    <row r="128" spans="1:10" hidden="1"/>
    <row r="129" hidden="1"/>
    <row r="130" hidden="1"/>
    <row r="131" hidden="1"/>
    <row r="1048572" hidden="1"/>
    <row r="1048574" hidden="1"/>
    <row r="1048576" ht="16.5" hidden="1" customHeight="1"/>
  </sheetData>
  <sheetProtection algorithmName="SHA-512" hashValue="KwbKEEJjk7x/U1etNiJg9KvU/O0ShgkqoONPXb5+KWgzBfCheCP/poO641ZKbnpg7oY4NYeRdnPTZ53ffepvXw==" saltValue="Sk4zNiAI5FzP5jkWcov+Iw==" spinCount="100000" sheet="1" objects="1" scenarios="1"/>
  <mergeCells count="51">
    <mergeCell ref="B94:C94"/>
    <mergeCell ref="A95:C95"/>
    <mergeCell ref="A97:C97"/>
    <mergeCell ref="B91:C91"/>
    <mergeCell ref="B92:C92"/>
    <mergeCell ref="B93:C93"/>
    <mergeCell ref="B88:C88"/>
    <mergeCell ref="A84:C84"/>
    <mergeCell ref="B43:C43"/>
    <mergeCell ref="B45:C45"/>
    <mergeCell ref="B89:C89"/>
    <mergeCell ref="B56:C56"/>
    <mergeCell ref="A57:C57"/>
    <mergeCell ref="A72:C72"/>
    <mergeCell ref="B76:C76"/>
    <mergeCell ref="B83:C83"/>
    <mergeCell ref="B80:C80"/>
    <mergeCell ref="B81:C81"/>
    <mergeCell ref="B82:C82"/>
    <mergeCell ref="B75:C75"/>
    <mergeCell ref="B74:C74"/>
    <mergeCell ref="B78:C78"/>
    <mergeCell ref="A1:J1"/>
    <mergeCell ref="A11:J11"/>
    <mergeCell ref="A9:J9"/>
    <mergeCell ref="A18:C18"/>
    <mergeCell ref="A17:C17"/>
    <mergeCell ref="A16:C16"/>
    <mergeCell ref="A15:C15"/>
    <mergeCell ref="A10:J10"/>
    <mergeCell ref="A39:C39"/>
    <mergeCell ref="B87:C87"/>
    <mergeCell ref="A71:C71"/>
    <mergeCell ref="B44:C44"/>
    <mergeCell ref="B77:C77"/>
    <mergeCell ref="B31:C31"/>
    <mergeCell ref="B32:C32"/>
    <mergeCell ref="B33:C33"/>
    <mergeCell ref="A70:C70"/>
    <mergeCell ref="B35:C35"/>
    <mergeCell ref="B36:C36"/>
    <mergeCell ref="B37:C37"/>
    <mergeCell ref="B53:C53"/>
    <mergeCell ref="B54:C54"/>
    <mergeCell ref="B52:C52"/>
    <mergeCell ref="B55:C55"/>
    <mergeCell ref="B38:C38"/>
    <mergeCell ref="A40:C40"/>
    <mergeCell ref="B46:C46"/>
    <mergeCell ref="B49:C49"/>
    <mergeCell ref="B42:C42"/>
  </mergeCells>
  <dataValidations disablePrompts="1" count="2">
    <dataValidation type="decimal" operator="lessThanOrEqual" allowBlank="1" showInputMessage="1" showErrorMessage="1" errorTitle="Numbers Only" error="You can only enter numbers in these cells.To re input a number, press Cancel  or Retry and  delete, and then re enter a valid number_x000a_" sqref="E84:J84 E57:J57 E95:J95 E39:J39">
      <formula1>90000000000</formula1>
    </dataValidation>
    <dataValidation type="decimal" operator="lessThanOrEqual" allowBlank="1" showInputMessage="1" showErrorMessage="1" errorTitle="Numbers Only" error="You can only enter numbers in these cells.To re input a number, press Cancel  or Retry and  delete, and then re enter a valid number_x000a_" sqref="E64:F65 I16 I91:I94 I35:I38 I70 I80:I83 I43:I50 I52:I56 E58:J62 I20:I33 I74:I78 I85:I89 I63:I65 E97:J101">
      <formula1>50000000000</formula1>
    </dataValidation>
  </dataValidations>
  <hyperlinks>
    <hyperlink ref="A1:J1" location="ToC!A1" display="23.021"/>
  </hyperlinks>
  <printOptions horizontalCentered="1"/>
  <pageMargins left="0.51181102362204722" right="0.51181102362204722" top="0.51181102362204722" bottom="0.51181102362204722" header="0.39370078740157483" footer="0.39370078740157483"/>
  <pageSetup paperSize="5" scale="47" orientation="portrait" r:id="rId1"/>
  <headerFooter alignWithMargins="0"/>
  <ignoredErrors>
    <ignoredError sqref="I34 I51" formula="1"/>
    <ignoredError sqref="E79:H79 J79 E90:H90 J90" unlockedFormula="1"/>
    <ignoredError sqref="I79 I90" formula="1" unlockedFormula="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3">
    <tabColor rgb="FF7030A0"/>
  </sheetPr>
  <dimension ref="A1:T63"/>
  <sheetViews>
    <sheetView zoomScale="55" zoomScaleNormal="55" workbookViewId="0">
      <selection activeCell="A11" sqref="A11:T11"/>
    </sheetView>
  </sheetViews>
  <sheetFormatPr defaultColWidth="0" defaultRowHeight="15.5" zeroHeight="1"/>
  <cols>
    <col min="1" max="1" width="9.23046875" customWidth="1"/>
    <col min="2" max="2" width="29.07421875" customWidth="1"/>
    <col min="3" max="3" width="9.23046875" customWidth="1"/>
    <col min="4" max="20" width="15.765625" customWidth="1"/>
    <col min="21" max="16384" width="9.23046875" style="3" hidden="1"/>
  </cols>
  <sheetData>
    <row r="1" spans="1:20" s="3482" customFormat="1">
      <c r="A1" s="5834">
        <v>23.021999999999998</v>
      </c>
      <c r="B1" s="5834"/>
      <c r="C1" s="5834"/>
      <c r="D1" s="5834"/>
      <c r="E1" s="5834"/>
      <c r="F1" s="5834"/>
      <c r="G1" s="5834"/>
      <c r="H1" s="5834"/>
      <c r="I1" s="5834"/>
      <c r="J1" s="5834"/>
      <c r="K1" s="5834"/>
      <c r="L1" s="5834"/>
      <c r="M1" s="5834"/>
      <c r="N1" s="5834"/>
      <c r="O1" s="5834"/>
      <c r="P1" s="5834"/>
      <c r="Q1" s="5834"/>
      <c r="R1" s="5834"/>
      <c r="S1" s="5834"/>
      <c r="T1" s="5834"/>
    </row>
    <row r="2" spans="1:20">
      <c r="A2" s="141"/>
      <c r="B2" s="141"/>
      <c r="C2" s="141"/>
      <c r="D2" s="141"/>
      <c r="E2" s="141"/>
      <c r="F2" s="141"/>
      <c r="G2" s="141"/>
      <c r="H2" s="141"/>
      <c r="I2" s="141"/>
      <c r="J2" s="141"/>
      <c r="K2" s="21"/>
      <c r="L2" s="21"/>
      <c r="M2" s="21"/>
      <c r="N2" s="21"/>
      <c r="O2" s="21"/>
      <c r="P2" s="21"/>
      <c r="Q2" s="21"/>
      <c r="R2" s="21"/>
      <c r="S2" s="210"/>
      <c r="T2" s="1575" t="s">
        <v>1799</v>
      </c>
    </row>
    <row r="3" spans="1:20">
      <c r="A3" s="333" t="str">
        <f>+Cover!A14</f>
        <v>Select Name of Insurer/ Financial Holding Company</v>
      </c>
      <c r="B3" s="334"/>
      <c r="C3" s="335"/>
      <c r="D3" s="144"/>
      <c r="E3" s="144"/>
      <c r="F3" s="144"/>
      <c r="G3" s="144"/>
      <c r="H3" s="144"/>
      <c r="I3" s="142"/>
      <c r="J3" s="53"/>
      <c r="K3" s="21"/>
      <c r="L3" s="21"/>
      <c r="M3" s="21"/>
      <c r="N3" s="21"/>
      <c r="O3" s="21"/>
      <c r="P3" s="21"/>
      <c r="Q3" s="21"/>
      <c r="R3" s="21"/>
      <c r="S3" s="210"/>
      <c r="T3" s="21"/>
    </row>
    <row r="4" spans="1:20">
      <c r="A4" s="332" t="str">
        <f>+ToC!A3</f>
        <v>Insurer/Financial Holding Company</v>
      </c>
      <c r="B4" s="143"/>
      <c r="C4" s="145"/>
      <c r="D4" s="144"/>
      <c r="E4" s="144"/>
      <c r="F4" s="144"/>
      <c r="G4" s="144"/>
      <c r="H4" s="144"/>
      <c r="I4" s="142"/>
      <c r="J4" s="53"/>
      <c r="K4" s="21"/>
      <c r="L4" s="21"/>
      <c r="M4" s="21"/>
      <c r="N4" s="21"/>
      <c r="O4" s="21"/>
      <c r="P4" s="21"/>
      <c r="Q4" s="21"/>
      <c r="R4" s="21"/>
      <c r="S4" s="21"/>
      <c r="T4" s="21"/>
    </row>
    <row r="5" spans="1:20">
      <c r="A5" s="183"/>
      <c r="B5" s="143"/>
      <c r="C5" s="144"/>
      <c r="D5" s="144"/>
      <c r="E5" s="144"/>
      <c r="F5" s="144"/>
      <c r="G5" s="144"/>
      <c r="H5" s="144"/>
      <c r="I5" s="142"/>
      <c r="J5" s="184"/>
      <c r="K5" s="21"/>
      <c r="L5" s="21"/>
      <c r="M5" s="21"/>
      <c r="N5" s="21"/>
      <c r="O5" s="21"/>
      <c r="P5" s="21"/>
      <c r="Q5" s="21"/>
      <c r="R5" s="21"/>
      <c r="S5" s="21"/>
      <c r="T5" s="21"/>
    </row>
    <row r="6" spans="1:20">
      <c r="A6" s="51" t="str">
        <f>+ToC!A5</f>
        <v>Long-Term Insurers Annual Return</v>
      </c>
      <c r="B6" s="143"/>
      <c r="C6" s="144"/>
      <c r="D6" s="144"/>
      <c r="E6" s="144"/>
      <c r="F6" s="144"/>
      <c r="G6" s="144"/>
      <c r="H6" s="144"/>
      <c r="I6" s="142"/>
      <c r="J6" s="184"/>
      <c r="K6" s="21"/>
      <c r="L6" s="21"/>
      <c r="M6" s="21"/>
      <c r="N6" s="21"/>
      <c r="O6" s="21"/>
      <c r="P6" s="21"/>
      <c r="Q6" s="21"/>
      <c r="R6" s="21"/>
      <c r="S6" s="21"/>
      <c r="T6" s="21"/>
    </row>
    <row r="7" spans="1:20">
      <c r="A7" s="51" t="str">
        <f>+ToC!A6</f>
        <v>For Year Ended:</v>
      </c>
      <c r="B7" s="53"/>
      <c r="C7" s="53"/>
      <c r="D7" s="53"/>
      <c r="E7" s="53"/>
      <c r="F7" s="53"/>
      <c r="G7" s="185"/>
      <c r="H7" s="144"/>
      <c r="I7" s="184"/>
      <c r="J7" s="184"/>
      <c r="K7" s="21"/>
      <c r="L7" s="21"/>
      <c r="M7" s="21"/>
      <c r="N7" s="21"/>
      <c r="O7" s="21"/>
      <c r="P7" s="21"/>
      <c r="Q7" s="21"/>
      <c r="R7" s="21"/>
      <c r="S7" s="21"/>
      <c r="T7" s="933" t="str">
        <f>IF(+Cover!$A$23="","",+Cover!$A$23)</f>
        <v/>
      </c>
    </row>
    <row r="8" spans="1:20">
      <c r="A8" s="183"/>
      <c r="B8" s="143"/>
      <c r="C8" s="144"/>
      <c r="D8" s="144"/>
      <c r="E8" s="144"/>
      <c r="F8" s="144"/>
      <c r="G8" s="144"/>
      <c r="H8" s="144"/>
      <c r="I8" s="142"/>
      <c r="J8" s="184"/>
      <c r="K8" s="21"/>
      <c r="L8" s="21"/>
      <c r="M8" s="21"/>
      <c r="N8" s="21"/>
      <c r="O8" s="21"/>
      <c r="P8" s="21"/>
      <c r="Q8" s="21"/>
      <c r="R8" s="21"/>
      <c r="S8" s="21"/>
      <c r="T8" s="21"/>
    </row>
    <row r="9" spans="1:20">
      <c r="A9" s="5835" t="s">
        <v>737</v>
      </c>
      <c r="B9" s="5836"/>
      <c r="C9" s="5836"/>
      <c r="D9" s="5836"/>
      <c r="E9" s="5836"/>
      <c r="F9" s="5836"/>
      <c r="G9" s="5836"/>
      <c r="H9" s="5836"/>
      <c r="I9" s="5836"/>
      <c r="J9" s="5836"/>
      <c r="K9" s="5836"/>
      <c r="L9" s="5836"/>
      <c r="M9" s="5836"/>
      <c r="N9" s="5836"/>
      <c r="O9" s="5836"/>
      <c r="P9" s="5836"/>
      <c r="Q9" s="5836"/>
      <c r="R9" s="5836"/>
      <c r="S9" s="5836"/>
      <c r="T9" s="5836"/>
    </row>
    <row r="10" spans="1:20">
      <c r="A10" s="1406"/>
      <c r="B10" s="1406"/>
      <c r="C10" s="1398"/>
      <c r="D10" s="1408"/>
      <c r="E10" s="1398"/>
      <c r="F10" s="1398"/>
      <c r="G10" s="1398"/>
      <c r="H10" s="1398"/>
      <c r="I10" s="1398"/>
      <c r="J10" s="1398"/>
      <c r="K10" s="1398"/>
      <c r="L10" s="1398"/>
      <c r="M10" s="1398"/>
      <c r="N10" s="1398"/>
      <c r="O10" s="1398"/>
      <c r="P10" s="1398"/>
      <c r="Q10" s="1398"/>
      <c r="R10" s="1398"/>
      <c r="S10" s="1398"/>
      <c r="T10" s="3484"/>
    </row>
    <row r="11" spans="1:20">
      <c r="A11" s="5687" t="s">
        <v>617</v>
      </c>
      <c r="B11" s="5836"/>
      <c r="C11" s="5836"/>
      <c r="D11" s="5836"/>
      <c r="E11" s="5836"/>
      <c r="F11" s="5836"/>
      <c r="G11" s="5836"/>
      <c r="H11" s="5836"/>
      <c r="I11" s="5836"/>
      <c r="J11" s="5836"/>
      <c r="K11" s="5836"/>
      <c r="L11" s="5836"/>
      <c r="M11" s="5836"/>
      <c r="N11" s="5836"/>
      <c r="O11" s="5836"/>
      <c r="P11" s="5836"/>
      <c r="Q11" s="5836"/>
      <c r="R11" s="5836"/>
      <c r="S11" s="5836"/>
      <c r="T11" s="5836"/>
    </row>
    <row r="12" spans="1:20" ht="16" thickBot="1">
      <c r="A12" s="1409"/>
      <c r="B12" s="1409"/>
      <c r="C12" s="1409"/>
      <c r="D12" s="1409"/>
      <c r="E12" s="1409"/>
      <c r="F12" s="1409"/>
      <c r="G12" s="1409"/>
      <c r="H12" s="1409"/>
      <c r="I12" s="1409"/>
      <c r="J12" s="1409"/>
      <c r="K12" s="1409"/>
      <c r="L12" s="1409"/>
      <c r="M12" s="1409"/>
      <c r="N12" s="1409"/>
      <c r="O12" s="1409"/>
      <c r="P12" s="1409"/>
      <c r="Q12" s="1409"/>
      <c r="R12" s="1409"/>
      <c r="S12" s="1409"/>
      <c r="T12" s="3484"/>
    </row>
    <row r="13" spans="1:20" ht="16.5" thickTop="1" thickBot="1">
      <c r="A13" s="1409"/>
      <c r="B13" s="1409"/>
      <c r="C13" s="1409"/>
      <c r="D13" s="1409"/>
      <c r="E13" s="1409"/>
      <c r="F13" s="1409"/>
      <c r="G13" s="1409"/>
      <c r="H13" s="1409"/>
      <c r="I13" s="1409"/>
      <c r="J13" s="1409"/>
      <c r="K13" s="5837" t="s">
        <v>1589</v>
      </c>
      <c r="L13" s="5838"/>
      <c r="M13" s="5838"/>
      <c r="N13" s="5838"/>
      <c r="O13" s="5838"/>
      <c r="P13" s="5838"/>
      <c r="Q13" s="5839"/>
      <c r="R13" s="1409"/>
      <c r="S13" s="1409"/>
      <c r="T13" s="1409"/>
    </row>
    <row r="14" spans="1:20" ht="56.5" thickTop="1">
      <c r="A14" s="2397"/>
      <c r="B14" s="2397"/>
      <c r="C14" s="2397" t="s">
        <v>113</v>
      </c>
      <c r="D14" s="2397" t="s">
        <v>584</v>
      </c>
      <c r="E14" s="2397" t="s">
        <v>1795</v>
      </c>
      <c r="F14" s="2397" t="s">
        <v>1415</v>
      </c>
      <c r="G14" s="2397" t="s">
        <v>586</v>
      </c>
      <c r="H14" s="2397" t="s">
        <v>619</v>
      </c>
      <c r="I14" s="2397" t="s">
        <v>620</v>
      </c>
      <c r="J14" s="2397" t="s">
        <v>621</v>
      </c>
      <c r="K14" s="2397" t="s">
        <v>622</v>
      </c>
      <c r="L14" s="2397" t="s">
        <v>623</v>
      </c>
      <c r="M14" s="2397" t="s">
        <v>624</v>
      </c>
      <c r="N14" s="2397" t="s">
        <v>1874</v>
      </c>
      <c r="O14" s="2397" t="s">
        <v>1875</v>
      </c>
      <c r="P14" s="2397" t="s">
        <v>1876</v>
      </c>
      <c r="Q14" s="2397" t="s">
        <v>625</v>
      </c>
      <c r="R14" s="2397" t="s">
        <v>590</v>
      </c>
      <c r="S14" s="2397" t="s">
        <v>580</v>
      </c>
      <c r="T14" s="2397" t="s">
        <v>1414</v>
      </c>
    </row>
    <row r="15" spans="1:20">
      <c r="A15" s="1427"/>
      <c r="B15" s="1428"/>
      <c r="C15" s="1429"/>
      <c r="D15" s="1410"/>
      <c r="E15" s="1411"/>
      <c r="F15" s="1411"/>
      <c r="G15" s="1411"/>
      <c r="H15" s="1425"/>
      <c r="I15" s="1425"/>
      <c r="J15" s="1410"/>
      <c r="K15" s="1410"/>
      <c r="L15" s="1410"/>
      <c r="M15" s="1410"/>
      <c r="N15" s="1410"/>
      <c r="O15" s="1410"/>
      <c r="P15" s="1410"/>
      <c r="Q15" s="1410"/>
      <c r="R15" s="1410"/>
      <c r="S15" s="1394"/>
      <c r="T15" s="1897"/>
    </row>
    <row r="16" spans="1:20">
      <c r="A16" s="1412" t="s">
        <v>1596</v>
      </c>
      <c r="B16" s="1413"/>
      <c r="C16" s="1402"/>
      <c r="D16" s="3485">
        <f>+D48</f>
        <v>0</v>
      </c>
      <c r="E16" s="3485">
        <f t="shared" ref="E16:Q16" si="0">+E48</f>
        <v>0</v>
      </c>
      <c r="F16" s="3485">
        <f t="shared" si="0"/>
        <v>0</v>
      </c>
      <c r="G16" s="3485">
        <f t="shared" si="0"/>
        <v>0</v>
      </c>
      <c r="H16" s="3485">
        <f t="shared" si="0"/>
        <v>0</v>
      </c>
      <c r="I16" s="3485">
        <f t="shared" si="0"/>
        <v>0</v>
      </c>
      <c r="J16" s="3485">
        <f t="shared" si="0"/>
        <v>0</v>
      </c>
      <c r="K16" s="3485">
        <f t="shared" si="0"/>
        <v>0</v>
      </c>
      <c r="L16" s="3485">
        <f t="shared" si="0"/>
        <v>0</v>
      </c>
      <c r="M16" s="3485">
        <f t="shared" si="0"/>
        <v>0</v>
      </c>
      <c r="N16" s="3485">
        <f t="shared" si="0"/>
        <v>0</v>
      </c>
      <c r="O16" s="3485">
        <f t="shared" si="0"/>
        <v>0</v>
      </c>
      <c r="P16" s="3485">
        <f t="shared" si="0"/>
        <v>0</v>
      </c>
      <c r="Q16" s="3485">
        <f t="shared" si="0"/>
        <v>0</v>
      </c>
      <c r="R16" s="3486">
        <f>SUM(D16:Q16)</f>
        <v>0</v>
      </c>
      <c r="S16" s="1898">
        <f>+S48</f>
        <v>0</v>
      </c>
      <c r="T16" s="1899">
        <f t="shared" ref="T16:T21" si="1">SUM(R16:S16)</f>
        <v>0</v>
      </c>
    </row>
    <row r="17" spans="1:20">
      <c r="A17" s="1414"/>
      <c r="B17" s="1415" t="s">
        <v>1591</v>
      </c>
      <c r="C17" s="1403"/>
      <c r="D17" s="3488"/>
      <c r="E17" s="3488"/>
      <c r="F17" s="3488"/>
      <c r="G17" s="3488"/>
      <c r="H17" s="3488"/>
      <c r="I17" s="3488"/>
      <c r="J17" s="3488"/>
      <c r="K17" s="3488"/>
      <c r="L17" s="3488"/>
      <c r="M17" s="3488"/>
      <c r="N17" s="3488"/>
      <c r="O17" s="3488"/>
      <c r="P17" s="3488"/>
      <c r="Q17" s="3488"/>
      <c r="R17" s="3486">
        <f t="shared" ref="R17:R30" si="2">SUM(D17:Q17)</f>
        <v>0</v>
      </c>
      <c r="S17" s="3487"/>
      <c r="T17" s="1899">
        <f t="shared" si="1"/>
        <v>0</v>
      </c>
    </row>
    <row r="18" spans="1:20">
      <c r="A18" s="1416"/>
      <c r="B18" s="1415" t="s">
        <v>626</v>
      </c>
      <c r="C18" s="1403"/>
      <c r="D18" s="3490"/>
      <c r="E18" s="3490"/>
      <c r="F18" s="3490"/>
      <c r="G18" s="3490"/>
      <c r="H18" s="3490"/>
      <c r="I18" s="3490"/>
      <c r="J18" s="3490"/>
      <c r="K18" s="3490"/>
      <c r="L18" s="3490"/>
      <c r="M18" s="3490"/>
      <c r="N18" s="3490"/>
      <c r="O18" s="3490"/>
      <c r="P18" s="3490"/>
      <c r="Q18" s="3490"/>
      <c r="R18" s="3486">
        <f t="shared" si="2"/>
        <v>0</v>
      </c>
      <c r="S18" s="3489"/>
      <c r="T18" s="1899">
        <f t="shared" si="1"/>
        <v>0</v>
      </c>
    </row>
    <row r="19" spans="1:20">
      <c r="A19" s="1416"/>
      <c r="B19" s="1415" t="s">
        <v>1592</v>
      </c>
      <c r="C19" s="1403"/>
      <c r="D19" s="3488"/>
      <c r="E19" s="3488"/>
      <c r="F19" s="3488"/>
      <c r="G19" s="3488"/>
      <c r="H19" s="3488"/>
      <c r="I19" s="3488"/>
      <c r="J19" s="3488"/>
      <c r="K19" s="3488"/>
      <c r="L19" s="3488"/>
      <c r="M19" s="3488"/>
      <c r="N19" s="3488"/>
      <c r="O19" s="3488"/>
      <c r="P19" s="3488"/>
      <c r="Q19" s="3488"/>
      <c r="R19" s="3486">
        <f t="shared" si="2"/>
        <v>0</v>
      </c>
      <c r="S19" s="3491"/>
      <c r="T19" s="1899">
        <f t="shared" si="1"/>
        <v>0</v>
      </c>
    </row>
    <row r="20" spans="1:20">
      <c r="A20" s="1416"/>
      <c r="B20" s="1415" t="s">
        <v>1593</v>
      </c>
      <c r="C20" s="1403"/>
      <c r="D20" s="3490"/>
      <c r="E20" s="3490"/>
      <c r="F20" s="3490"/>
      <c r="G20" s="3490"/>
      <c r="H20" s="3490"/>
      <c r="I20" s="3490"/>
      <c r="J20" s="3490"/>
      <c r="K20" s="3490"/>
      <c r="L20" s="3490"/>
      <c r="M20" s="3490"/>
      <c r="N20" s="3490"/>
      <c r="O20" s="3490"/>
      <c r="P20" s="3490"/>
      <c r="Q20" s="3490"/>
      <c r="R20" s="3486">
        <f t="shared" si="2"/>
        <v>0</v>
      </c>
      <c r="S20" s="3489"/>
      <c r="T20" s="1899">
        <f t="shared" si="1"/>
        <v>0</v>
      </c>
    </row>
    <row r="21" spans="1:20">
      <c r="A21" s="1416"/>
      <c r="B21" s="1415" t="s">
        <v>1597</v>
      </c>
      <c r="C21" s="1403"/>
      <c r="D21" s="3488"/>
      <c r="E21" s="3488"/>
      <c r="F21" s="3488"/>
      <c r="G21" s="3488"/>
      <c r="H21" s="3488"/>
      <c r="I21" s="3488"/>
      <c r="J21" s="3488"/>
      <c r="K21" s="3488"/>
      <c r="L21" s="3488"/>
      <c r="M21" s="3488"/>
      <c r="N21" s="3488"/>
      <c r="O21" s="3488"/>
      <c r="P21" s="3488"/>
      <c r="Q21" s="3488"/>
      <c r="R21" s="3492">
        <f t="shared" si="2"/>
        <v>0</v>
      </c>
      <c r="S21" s="3491"/>
      <c r="T21" s="3481">
        <f t="shared" si="1"/>
        <v>0</v>
      </c>
    </row>
    <row r="22" spans="1:20" s="4484" customFormat="1">
      <c r="A22" s="1416"/>
      <c r="B22" s="1415" t="s">
        <v>629</v>
      </c>
      <c r="C22" s="4437"/>
      <c r="D22" s="4482"/>
      <c r="E22" s="4482"/>
      <c r="F22" s="4482"/>
      <c r="G22" s="4482"/>
      <c r="H22" s="4482"/>
      <c r="I22" s="4482"/>
      <c r="J22" s="4482"/>
      <c r="K22" s="4482"/>
      <c r="L22" s="4482"/>
      <c r="M22" s="4482"/>
      <c r="N22" s="4482"/>
      <c r="O22" s="4482"/>
      <c r="P22" s="4482"/>
      <c r="Q22" s="4482"/>
      <c r="R22" s="3493"/>
      <c r="S22" s="4483"/>
      <c r="T22" s="3483"/>
    </row>
    <row r="23" spans="1:20">
      <c r="A23" s="1416"/>
      <c r="B23" s="1417" t="s">
        <v>630</v>
      </c>
      <c r="C23" s="3494"/>
      <c r="D23" s="3488"/>
      <c r="E23" s="3488"/>
      <c r="F23" s="3488"/>
      <c r="G23" s="3488"/>
      <c r="H23" s="3488"/>
      <c r="I23" s="3488"/>
      <c r="J23" s="3488"/>
      <c r="K23" s="3488"/>
      <c r="L23" s="3488"/>
      <c r="M23" s="3488"/>
      <c r="N23" s="3488"/>
      <c r="O23" s="3488"/>
      <c r="P23" s="3488"/>
      <c r="Q23" s="3488"/>
      <c r="R23" s="3495">
        <f t="shared" si="2"/>
        <v>0</v>
      </c>
      <c r="S23" s="3488"/>
      <c r="T23" s="3479">
        <f>SUM(R23:S23)</f>
        <v>0</v>
      </c>
    </row>
    <row r="24" spans="1:20">
      <c r="A24" s="1436"/>
      <c r="B24" s="1437" t="s">
        <v>631</v>
      </c>
      <c r="C24" s="3494"/>
      <c r="D24" s="3496"/>
      <c r="E24" s="3496"/>
      <c r="F24" s="3496"/>
      <c r="G24" s="3496"/>
      <c r="H24" s="3496"/>
      <c r="I24" s="3496"/>
      <c r="J24" s="3496"/>
      <c r="K24" s="3496"/>
      <c r="L24" s="3496"/>
      <c r="M24" s="3496"/>
      <c r="N24" s="3496"/>
      <c r="O24" s="3496"/>
      <c r="P24" s="3496"/>
      <c r="Q24" s="3496"/>
      <c r="R24" s="3486">
        <f t="shared" si="2"/>
        <v>0</v>
      </c>
      <c r="S24" s="3497"/>
      <c r="T24" s="1899">
        <f>SUM(R24:S24)</f>
        <v>0</v>
      </c>
    </row>
    <row r="25" spans="1:20">
      <c r="A25" s="1900"/>
      <c r="B25" s="1901" t="s">
        <v>606</v>
      </c>
      <c r="C25" s="1902"/>
      <c r="D25" s="3498">
        <f>SUM(D26:D30)</f>
        <v>0</v>
      </c>
      <c r="E25" s="3498">
        <f t="shared" ref="E25:S25" si="3">SUM(E26:E30)</f>
        <v>0</v>
      </c>
      <c r="F25" s="3498">
        <f t="shared" si="3"/>
        <v>0</v>
      </c>
      <c r="G25" s="3498">
        <f t="shared" si="3"/>
        <v>0</v>
      </c>
      <c r="H25" s="3498">
        <f t="shared" si="3"/>
        <v>0</v>
      </c>
      <c r="I25" s="3498">
        <f t="shared" si="3"/>
        <v>0</v>
      </c>
      <c r="J25" s="3498">
        <f t="shared" si="3"/>
        <v>0</v>
      </c>
      <c r="K25" s="3498">
        <f t="shared" si="3"/>
        <v>0</v>
      </c>
      <c r="L25" s="3498">
        <f t="shared" si="3"/>
        <v>0</v>
      </c>
      <c r="M25" s="3498">
        <f t="shared" si="3"/>
        <v>0</v>
      </c>
      <c r="N25" s="3498">
        <f t="shared" si="3"/>
        <v>0</v>
      </c>
      <c r="O25" s="3498">
        <f t="shared" si="3"/>
        <v>0</v>
      </c>
      <c r="P25" s="3498">
        <f t="shared" si="3"/>
        <v>0</v>
      </c>
      <c r="Q25" s="3498">
        <f t="shared" si="3"/>
        <v>0</v>
      </c>
      <c r="R25" s="3498">
        <f t="shared" si="3"/>
        <v>0</v>
      </c>
      <c r="S25" s="3498">
        <f t="shared" si="3"/>
        <v>0</v>
      </c>
      <c r="T25" s="3498">
        <f>SUM(T26:T30)</f>
        <v>0</v>
      </c>
    </row>
    <row r="26" spans="1:20">
      <c r="A26" s="1418"/>
      <c r="B26" s="1680"/>
      <c r="C26" s="1404"/>
      <c r="D26" s="3499"/>
      <c r="E26" s="3499"/>
      <c r="F26" s="3499"/>
      <c r="G26" s="3499"/>
      <c r="H26" s="3499"/>
      <c r="I26" s="3499"/>
      <c r="J26" s="3499"/>
      <c r="K26" s="3499"/>
      <c r="L26" s="3499"/>
      <c r="M26" s="3499"/>
      <c r="N26" s="3499"/>
      <c r="O26" s="3499"/>
      <c r="P26" s="3499"/>
      <c r="Q26" s="3499"/>
      <c r="R26" s="3492">
        <f t="shared" si="2"/>
        <v>0</v>
      </c>
      <c r="S26" s="3500"/>
      <c r="T26" s="1899">
        <f>SUM(R26:S26)</f>
        <v>0</v>
      </c>
    </row>
    <row r="27" spans="1:20">
      <c r="A27" s="1418"/>
      <c r="B27" s="1431"/>
      <c r="C27" s="1819"/>
      <c r="D27" s="3488"/>
      <c r="E27" s="3488"/>
      <c r="F27" s="3488"/>
      <c r="G27" s="3488"/>
      <c r="H27" s="3488"/>
      <c r="I27" s="3488"/>
      <c r="J27" s="3488"/>
      <c r="K27" s="3488"/>
      <c r="L27" s="3488"/>
      <c r="M27" s="3488"/>
      <c r="N27" s="3488"/>
      <c r="O27" s="3488"/>
      <c r="P27" s="3488"/>
      <c r="Q27" s="3488"/>
      <c r="R27" s="3501">
        <f t="shared" si="2"/>
        <v>0</v>
      </c>
      <c r="S27" s="3488"/>
      <c r="T27" s="1899">
        <f>SUM(R27:S27)</f>
        <v>0</v>
      </c>
    </row>
    <row r="28" spans="1:20">
      <c r="A28" s="1817"/>
      <c r="B28" s="1430"/>
      <c r="C28" s="1819"/>
      <c r="D28" s="3490"/>
      <c r="E28" s="3490"/>
      <c r="F28" s="3490"/>
      <c r="G28" s="3490"/>
      <c r="H28" s="3490"/>
      <c r="I28" s="3490"/>
      <c r="J28" s="3488"/>
      <c r="K28" s="3490"/>
      <c r="L28" s="3490"/>
      <c r="M28" s="3490"/>
      <c r="N28" s="3490"/>
      <c r="O28" s="3490"/>
      <c r="P28" s="3490"/>
      <c r="Q28" s="3490"/>
      <c r="R28" s="3495">
        <f t="shared" si="2"/>
        <v>0</v>
      </c>
      <c r="S28" s="3490"/>
      <c r="T28" s="1899">
        <f>SUM(R28:S28)</f>
        <v>0</v>
      </c>
    </row>
    <row r="29" spans="1:20">
      <c r="A29" s="1817"/>
      <c r="B29" s="1430"/>
      <c r="C29" s="1819"/>
      <c r="D29" s="3488"/>
      <c r="E29" s="3488"/>
      <c r="F29" s="3488"/>
      <c r="G29" s="3488"/>
      <c r="H29" s="3488"/>
      <c r="I29" s="3488"/>
      <c r="J29" s="3488"/>
      <c r="K29" s="3488"/>
      <c r="L29" s="3488"/>
      <c r="M29" s="3488"/>
      <c r="N29" s="3488"/>
      <c r="O29" s="3488"/>
      <c r="P29" s="3488"/>
      <c r="Q29" s="3488"/>
      <c r="R29" s="3486">
        <f t="shared" si="2"/>
        <v>0</v>
      </c>
      <c r="S29" s="3488"/>
      <c r="T29" s="1899">
        <f>SUM(R29:S29)</f>
        <v>0</v>
      </c>
    </row>
    <row r="30" spans="1:20">
      <c r="A30" s="1426"/>
      <c r="B30" s="1903"/>
      <c r="C30" s="1830"/>
      <c r="D30" s="3490"/>
      <c r="E30" s="3490"/>
      <c r="F30" s="3490"/>
      <c r="G30" s="3490"/>
      <c r="H30" s="3490"/>
      <c r="I30" s="3490"/>
      <c r="J30" s="3490"/>
      <c r="K30" s="3490"/>
      <c r="L30" s="3490"/>
      <c r="M30" s="3490"/>
      <c r="N30" s="3490"/>
      <c r="O30" s="3490"/>
      <c r="P30" s="3490"/>
      <c r="Q30" s="3490"/>
      <c r="R30" s="3486">
        <f t="shared" si="2"/>
        <v>0</v>
      </c>
      <c r="S30" s="3496"/>
      <c r="T30" s="1899">
        <f>SUM(R30:S30)</f>
        <v>0</v>
      </c>
    </row>
    <row r="31" spans="1:20" ht="16" thickBot="1">
      <c r="A31" s="5840" t="s">
        <v>1594</v>
      </c>
      <c r="B31" s="5841"/>
      <c r="C31" s="3503"/>
      <c r="D31" s="3504">
        <f>SUM(D17:D25)+D16</f>
        <v>0</v>
      </c>
      <c r="E31" s="3504">
        <f t="shared" ref="E31:T31" si="4">SUM(E17:E25)+E16</f>
        <v>0</v>
      </c>
      <c r="F31" s="3504">
        <f t="shared" si="4"/>
        <v>0</v>
      </c>
      <c r="G31" s="3504">
        <f t="shared" si="4"/>
        <v>0</v>
      </c>
      <c r="H31" s="3504">
        <f t="shared" si="4"/>
        <v>0</v>
      </c>
      <c r="I31" s="3504">
        <f t="shared" si="4"/>
        <v>0</v>
      </c>
      <c r="J31" s="3504">
        <f t="shared" si="4"/>
        <v>0</v>
      </c>
      <c r="K31" s="3504">
        <f t="shared" si="4"/>
        <v>0</v>
      </c>
      <c r="L31" s="3504">
        <f t="shared" si="4"/>
        <v>0</v>
      </c>
      <c r="M31" s="3504">
        <f t="shared" si="4"/>
        <v>0</v>
      </c>
      <c r="N31" s="3504">
        <f t="shared" si="4"/>
        <v>0</v>
      </c>
      <c r="O31" s="3504">
        <f t="shared" si="4"/>
        <v>0</v>
      </c>
      <c r="P31" s="3504">
        <f t="shared" si="4"/>
        <v>0</v>
      </c>
      <c r="Q31" s="3504">
        <f t="shared" si="4"/>
        <v>0</v>
      </c>
      <c r="R31" s="3505">
        <f t="shared" si="4"/>
        <v>0</v>
      </c>
      <c r="S31" s="3505">
        <f t="shared" si="4"/>
        <v>0</v>
      </c>
      <c r="T31" s="3505">
        <f t="shared" si="4"/>
        <v>0</v>
      </c>
    </row>
    <row r="32" spans="1:20" ht="16" thickTop="1">
      <c r="A32" s="1432"/>
      <c r="B32" s="1433"/>
      <c r="C32" s="1434"/>
      <c r="D32" s="1435"/>
      <c r="E32" s="1435"/>
      <c r="F32" s="1435"/>
      <c r="G32" s="1435"/>
      <c r="H32" s="1435"/>
      <c r="I32" s="1435"/>
      <c r="J32" s="1435"/>
      <c r="K32" s="1435"/>
      <c r="L32" s="1435"/>
      <c r="M32" s="1435"/>
      <c r="N32" s="1435"/>
      <c r="O32" s="1435"/>
      <c r="P32" s="1435"/>
      <c r="Q32" s="1435"/>
      <c r="R32" s="1435"/>
      <c r="S32" s="1397"/>
      <c r="T32" s="1396"/>
    </row>
    <row r="33" spans="1:20">
      <c r="A33" s="1904" t="s">
        <v>1595</v>
      </c>
      <c r="B33" s="1905"/>
      <c r="C33" s="1906"/>
      <c r="D33" s="3506"/>
      <c r="E33" s="3507"/>
      <c r="F33" s="3507"/>
      <c r="G33" s="3507"/>
      <c r="H33" s="3507"/>
      <c r="I33" s="3506"/>
      <c r="J33" s="3508"/>
      <c r="K33" s="3506"/>
      <c r="L33" s="3506"/>
      <c r="M33" s="3509"/>
      <c r="N33" s="3509"/>
      <c r="O33" s="3509"/>
      <c r="P33" s="3509"/>
      <c r="Q33" s="3509"/>
      <c r="R33" s="3486">
        <f t="shared" ref="R33:R41" si="5">SUM(D33:Q33)</f>
        <v>0</v>
      </c>
      <c r="S33" s="3510"/>
      <c r="T33" s="1899">
        <f t="shared" ref="T33:T38" si="6">SUM(R33:S33)</f>
        <v>0</v>
      </c>
    </row>
    <row r="34" spans="1:20">
      <c r="A34" s="1419"/>
      <c r="B34" s="1413" t="s">
        <v>1591</v>
      </c>
      <c r="C34" s="1402"/>
      <c r="D34" s="3488"/>
      <c r="E34" s="3488"/>
      <c r="F34" s="3488"/>
      <c r="G34" s="3488"/>
      <c r="H34" s="3488"/>
      <c r="I34" s="3488"/>
      <c r="J34" s="3488"/>
      <c r="K34" s="3488"/>
      <c r="L34" s="3488"/>
      <c r="M34" s="3488"/>
      <c r="N34" s="3488"/>
      <c r="O34" s="3488"/>
      <c r="P34" s="3488"/>
      <c r="Q34" s="3488"/>
      <c r="R34" s="3486">
        <f t="shared" si="5"/>
        <v>0</v>
      </c>
      <c r="S34" s="3511"/>
      <c r="T34" s="1899">
        <f t="shared" si="6"/>
        <v>0</v>
      </c>
    </row>
    <row r="35" spans="1:20">
      <c r="A35" s="1419"/>
      <c r="B35" s="1413" t="s">
        <v>626</v>
      </c>
      <c r="C35" s="1402"/>
      <c r="D35" s="3490"/>
      <c r="E35" s="3490"/>
      <c r="F35" s="3490"/>
      <c r="G35" s="3490"/>
      <c r="H35" s="3490"/>
      <c r="I35" s="3490"/>
      <c r="J35" s="3490"/>
      <c r="K35" s="3490"/>
      <c r="L35" s="3490"/>
      <c r="M35" s="3490"/>
      <c r="N35" s="3490"/>
      <c r="O35" s="3490"/>
      <c r="P35" s="3490"/>
      <c r="Q35" s="3490"/>
      <c r="R35" s="3486">
        <f t="shared" si="5"/>
        <v>0</v>
      </c>
      <c r="S35" s="3512"/>
      <c r="T35" s="1899">
        <f t="shared" si="6"/>
        <v>0</v>
      </c>
    </row>
    <row r="36" spans="1:20">
      <c r="A36" s="1416"/>
      <c r="B36" s="1415" t="s">
        <v>1592</v>
      </c>
      <c r="C36" s="1403"/>
      <c r="D36" s="3488"/>
      <c r="E36" s="3488"/>
      <c r="F36" s="3488"/>
      <c r="G36" s="3488"/>
      <c r="H36" s="3488"/>
      <c r="I36" s="3488"/>
      <c r="J36" s="3488"/>
      <c r="K36" s="3488"/>
      <c r="L36" s="3488"/>
      <c r="M36" s="3488"/>
      <c r="N36" s="3488"/>
      <c r="O36" s="3488"/>
      <c r="P36" s="3488"/>
      <c r="Q36" s="3488"/>
      <c r="R36" s="3486">
        <f t="shared" si="5"/>
        <v>0</v>
      </c>
      <c r="S36" s="3511"/>
      <c r="T36" s="1899">
        <f t="shared" si="6"/>
        <v>0</v>
      </c>
    </row>
    <row r="37" spans="1:20">
      <c r="A37" s="1416"/>
      <c r="B37" s="1415" t="s">
        <v>1593</v>
      </c>
      <c r="C37" s="1403"/>
      <c r="D37" s="3490"/>
      <c r="E37" s="3490"/>
      <c r="F37" s="3490"/>
      <c r="G37" s="3490"/>
      <c r="H37" s="3490"/>
      <c r="I37" s="3490"/>
      <c r="J37" s="3490"/>
      <c r="K37" s="3490"/>
      <c r="L37" s="3490"/>
      <c r="M37" s="3490"/>
      <c r="N37" s="3490"/>
      <c r="O37" s="3490"/>
      <c r="P37" s="3490"/>
      <c r="Q37" s="3490"/>
      <c r="R37" s="3486">
        <f t="shared" si="5"/>
        <v>0</v>
      </c>
      <c r="S37" s="3512"/>
      <c r="T37" s="1899">
        <f t="shared" si="6"/>
        <v>0</v>
      </c>
    </row>
    <row r="38" spans="1:20">
      <c r="A38" s="1416"/>
      <c r="B38" s="1415" t="s">
        <v>1597</v>
      </c>
      <c r="C38" s="1403"/>
      <c r="D38" s="3488"/>
      <c r="E38" s="3488"/>
      <c r="F38" s="3488"/>
      <c r="G38" s="3488"/>
      <c r="H38" s="3488"/>
      <c r="I38" s="3488"/>
      <c r="J38" s="3488"/>
      <c r="K38" s="3488"/>
      <c r="L38" s="3488"/>
      <c r="M38" s="3488"/>
      <c r="N38" s="3488"/>
      <c r="O38" s="3488"/>
      <c r="P38" s="3488"/>
      <c r="Q38" s="3488"/>
      <c r="R38" s="3486">
        <f t="shared" si="5"/>
        <v>0</v>
      </c>
      <c r="S38" s="3511"/>
      <c r="T38" s="1899">
        <f t="shared" si="6"/>
        <v>0</v>
      </c>
    </row>
    <row r="39" spans="1:20" s="4484" customFormat="1">
      <c r="A39" s="1416"/>
      <c r="B39" s="1415" t="s">
        <v>629</v>
      </c>
      <c r="C39" s="4437"/>
      <c r="D39" s="4482"/>
      <c r="E39" s="4482"/>
      <c r="F39" s="4482"/>
      <c r="G39" s="4482"/>
      <c r="H39" s="4482"/>
      <c r="I39" s="4482"/>
      <c r="J39" s="4482"/>
      <c r="K39" s="4482"/>
      <c r="L39" s="4482"/>
      <c r="M39" s="4482"/>
      <c r="N39" s="4482"/>
      <c r="O39" s="4482"/>
      <c r="P39" s="4482"/>
      <c r="Q39" s="4482"/>
      <c r="R39" s="3513"/>
      <c r="S39" s="4485"/>
      <c r="T39" s="2314"/>
    </row>
    <row r="40" spans="1:20">
      <c r="A40" s="1416"/>
      <c r="B40" s="1417" t="s">
        <v>630</v>
      </c>
      <c r="C40" s="3494"/>
      <c r="D40" s="3488"/>
      <c r="E40" s="3488"/>
      <c r="F40" s="3488"/>
      <c r="G40" s="3488"/>
      <c r="H40" s="3488"/>
      <c r="I40" s="3488"/>
      <c r="J40" s="3488"/>
      <c r="K40" s="3488"/>
      <c r="L40" s="3488"/>
      <c r="M40" s="3488"/>
      <c r="N40" s="3488"/>
      <c r="O40" s="3488"/>
      <c r="P40" s="3488"/>
      <c r="Q40" s="3488"/>
      <c r="R40" s="3486">
        <f t="shared" si="5"/>
        <v>0</v>
      </c>
      <c r="S40" s="3511"/>
      <c r="T40" s="1899">
        <f>SUM(R40:S40)</f>
        <v>0</v>
      </c>
    </row>
    <row r="41" spans="1:20">
      <c r="A41" s="1436"/>
      <c r="B41" s="1437" t="s">
        <v>631</v>
      </c>
      <c r="C41" s="3494"/>
      <c r="D41" s="3496"/>
      <c r="E41" s="3496"/>
      <c r="F41" s="3496"/>
      <c r="G41" s="3496"/>
      <c r="H41" s="3496"/>
      <c r="I41" s="3496"/>
      <c r="J41" s="3496"/>
      <c r="K41" s="3496"/>
      <c r="L41" s="3496"/>
      <c r="M41" s="3496"/>
      <c r="N41" s="3496"/>
      <c r="O41" s="3496"/>
      <c r="P41" s="3496"/>
      <c r="Q41" s="3496"/>
      <c r="R41" s="3486">
        <f t="shared" si="5"/>
        <v>0</v>
      </c>
      <c r="S41" s="3514"/>
      <c r="T41" s="1899">
        <f>SUM(R41:S41)</f>
        <v>0</v>
      </c>
    </row>
    <row r="42" spans="1:20">
      <c r="A42" s="1900"/>
      <c r="B42" s="1907" t="s">
        <v>606</v>
      </c>
      <c r="C42" s="3515"/>
      <c r="D42" s="3498">
        <f>SUM(D43:D47)</f>
        <v>0</v>
      </c>
      <c r="E42" s="3498">
        <f t="shared" ref="E42:T42" si="7">SUM(E43:E47)</f>
        <v>0</v>
      </c>
      <c r="F42" s="3498">
        <f t="shared" si="7"/>
        <v>0</v>
      </c>
      <c r="G42" s="3498">
        <f t="shared" si="7"/>
        <v>0</v>
      </c>
      <c r="H42" s="3498">
        <f t="shared" si="7"/>
        <v>0</v>
      </c>
      <c r="I42" s="3498">
        <f t="shared" si="7"/>
        <v>0</v>
      </c>
      <c r="J42" s="3498">
        <f t="shared" si="7"/>
        <v>0</v>
      </c>
      <c r="K42" s="3498">
        <f t="shared" si="7"/>
        <v>0</v>
      </c>
      <c r="L42" s="3498">
        <f t="shared" si="7"/>
        <v>0</v>
      </c>
      <c r="M42" s="3498">
        <f t="shared" si="7"/>
        <v>0</v>
      </c>
      <c r="N42" s="3498">
        <f t="shared" si="7"/>
        <v>0</v>
      </c>
      <c r="O42" s="3498">
        <f t="shared" si="7"/>
        <v>0</v>
      </c>
      <c r="P42" s="3498">
        <f t="shared" si="7"/>
        <v>0</v>
      </c>
      <c r="Q42" s="3498">
        <f t="shared" si="7"/>
        <v>0</v>
      </c>
      <c r="R42" s="3498">
        <f t="shared" si="7"/>
        <v>0</v>
      </c>
      <c r="S42" s="3498">
        <f t="shared" si="7"/>
        <v>0</v>
      </c>
      <c r="T42" s="3498">
        <f t="shared" si="7"/>
        <v>0</v>
      </c>
    </row>
    <row r="43" spans="1:20">
      <c r="A43" s="1419"/>
      <c r="B43" s="1395"/>
      <c r="C43" s="3494"/>
      <c r="D43" s="3499"/>
      <c r="E43" s="3499"/>
      <c r="F43" s="3499"/>
      <c r="G43" s="3499"/>
      <c r="H43" s="3499"/>
      <c r="I43" s="3499"/>
      <c r="J43" s="3499"/>
      <c r="K43" s="3499"/>
      <c r="L43" s="3499"/>
      <c r="M43" s="3499"/>
      <c r="N43" s="3499"/>
      <c r="O43" s="3499"/>
      <c r="P43" s="3499"/>
      <c r="Q43" s="3499"/>
      <c r="R43" s="3486">
        <f>SUM(D43:Q43)</f>
        <v>0</v>
      </c>
      <c r="S43" s="3500"/>
      <c r="T43" s="1899">
        <f>SUM(R43:S43)</f>
        <v>0</v>
      </c>
    </row>
    <row r="44" spans="1:20">
      <c r="A44" s="1416"/>
      <c r="B44" s="1908"/>
      <c r="C44" s="3516"/>
      <c r="D44" s="3488"/>
      <c r="E44" s="3488"/>
      <c r="F44" s="3488"/>
      <c r="G44" s="3488"/>
      <c r="H44" s="3488"/>
      <c r="I44" s="3488"/>
      <c r="J44" s="3488"/>
      <c r="K44" s="3488"/>
      <c r="L44" s="3488"/>
      <c r="M44" s="3488"/>
      <c r="N44" s="3488"/>
      <c r="O44" s="3488"/>
      <c r="P44" s="3488"/>
      <c r="Q44" s="3488"/>
      <c r="R44" s="3486">
        <f>SUM(D44:Q44)</f>
        <v>0</v>
      </c>
      <c r="S44" s="3511"/>
      <c r="T44" s="1899">
        <f>SUM(R44:S44)</f>
        <v>0</v>
      </c>
    </row>
    <row r="45" spans="1:20">
      <c r="A45" s="1416"/>
      <c r="B45" s="1827"/>
      <c r="C45" s="3494"/>
      <c r="D45" s="3490"/>
      <c r="E45" s="3490"/>
      <c r="F45" s="3490"/>
      <c r="G45" s="3490"/>
      <c r="H45" s="3490"/>
      <c r="I45" s="3490"/>
      <c r="J45" s="3490"/>
      <c r="K45" s="3490"/>
      <c r="L45" s="3490"/>
      <c r="M45" s="3490"/>
      <c r="N45" s="3490"/>
      <c r="O45" s="3490"/>
      <c r="P45" s="3490"/>
      <c r="Q45" s="3490"/>
      <c r="R45" s="3486">
        <f>SUM(D45:Q45)</f>
        <v>0</v>
      </c>
      <c r="S45" s="3512"/>
      <c r="T45" s="1899">
        <f>SUM(R45:S45)</f>
        <v>0</v>
      </c>
    </row>
    <row r="46" spans="1:20">
      <c r="A46" s="1416"/>
      <c r="B46" s="1827"/>
      <c r="C46" s="1403"/>
      <c r="D46" s="3488"/>
      <c r="E46" s="3488"/>
      <c r="F46" s="3488"/>
      <c r="G46" s="3488"/>
      <c r="H46" s="3488"/>
      <c r="I46" s="3488"/>
      <c r="J46" s="3488"/>
      <c r="K46" s="3488"/>
      <c r="L46" s="3488"/>
      <c r="M46" s="3488"/>
      <c r="N46" s="3488"/>
      <c r="O46" s="3488"/>
      <c r="P46" s="3488"/>
      <c r="Q46" s="3488"/>
      <c r="R46" s="3486">
        <f>SUM(D46:Q46)</f>
        <v>0</v>
      </c>
      <c r="S46" s="3511"/>
      <c r="T46" s="1899">
        <f>SUM(R46:S46)</f>
        <v>0</v>
      </c>
    </row>
    <row r="47" spans="1:20">
      <c r="A47" s="1426"/>
      <c r="B47" s="1909"/>
      <c r="C47" s="1404"/>
      <c r="D47" s="3490"/>
      <c r="E47" s="3490"/>
      <c r="F47" s="3490"/>
      <c r="G47" s="3490"/>
      <c r="H47" s="3490"/>
      <c r="I47" s="3490"/>
      <c r="J47" s="3490"/>
      <c r="K47" s="3490"/>
      <c r="L47" s="3490"/>
      <c r="M47" s="3490"/>
      <c r="N47" s="3490"/>
      <c r="O47" s="3490"/>
      <c r="P47" s="3490"/>
      <c r="Q47" s="3490"/>
      <c r="R47" s="3486">
        <f>SUM(D47:Q47)</f>
        <v>0</v>
      </c>
      <c r="S47" s="3491"/>
      <c r="T47" s="1899">
        <f>SUM(R47:S47)</f>
        <v>0</v>
      </c>
    </row>
    <row r="48" spans="1:20" ht="16" thickBot="1">
      <c r="A48" s="5840" t="s">
        <v>1598</v>
      </c>
      <c r="B48" s="5841"/>
      <c r="C48" s="3503"/>
      <c r="D48" s="3505">
        <f>SUM(D34:D42)+D33</f>
        <v>0</v>
      </c>
      <c r="E48" s="3505">
        <f t="shared" ref="E48:T48" si="8">SUM(E34:E42)+E33</f>
        <v>0</v>
      </c>
      <c r="F48" s="3505">
        <f t="shared" si="8"/>
        <v>0</v>
      </c>
      <c r="G48" s="3505">
        <f t="shared" si="8"/>
        <v>0</v>
      </c>
      <c r="H48" s="3505">
        <f t="shared" si="8"/>
        <v>0</v>
      </c>
      <c r="I48" s="3505">
        <f t="shared" si="8"/>
        <v>0</v>
      </c>
      <c r="J48" s="3505">
        <f t="shared" si="8"/>
        <v>0</v>
      </c>
      <c r="K48" s="3505">
        <f t="shared" si="8"/>
        <v>0</v>
      </c>
      <c r="L48" s="3505">
        <f t="shared" si="8"/>
        <v>0</v>
      </c>
      <c r="M48" s="3505">
        <f t="shared" si="8"/>
        <v>0</v>
      </c>
      <c r="N48" s="3505">
        <f t="shared" si="8"/>
        <v>0</v>
      </c>
      <c r="O48" s="3505">
        <f t="shared" si="8"/>
        <v>0</v>
      </c>
      <c r="P48" s="3505">
        <f t="shared" si="8"/>
        <v>0</v>
      </c>
      <c r="Q48" s="3505">
        <f t="shared" si="8"/>
        <v>0</v>
      </c>
      <c r="R48" s="3505">
        <f>SUM(R34:R42)+R33</f>
        <v>0</v>
      </c>
      <c r="S48" s="3505">
        <f t="shared" si="8"/>
        <v>0</v>
      </c>
      <c r="T48" s="3505">
        <f t="shared" si="8"/>
        <v>0</v>
      </c>
    </row>
    <row r="49" spans="1:20" ht="16" thickTop="1">
      <c r="A49" s="1409"/>
      <c r="B49" s="1409"/>
      <c r="C49" s="1409"/>
      <c r="D49" s="1409"/>
      <c r="E49" s="1409"/>
      <c r="F49" s="1409"/>
      <c r="G49" s="1409"/>
      <c r="H49" s="1409"/>
      <c r="I49" s="1409"/>
      <c r="J49" s="1409"/>
      <c r="K49" s="1409"/>
      <c r="L49" s="1409"/>
      <c r="M49" s="1409"/>
      <c r="N49" s="1409"/>
      <c r="O49" s="1409"/>
      <c r="P49" s="1409"/>
      <c r="Q49" s="1409"/>
      <c r="R49" s="1409"/>
      <c r="S49" s="1409"/>
      <c r="T49" s="3484"/>
    </row>
    <row r="50" spans="1:20">
      <c r="A50" s="988" t="s">
        <v>1877</v>
      </c>
      <c r="B50" s="988"/>
      <c r="C50" s="988"/>
      <c r="D50" s="1409"/>
      <c r="E50" s="1409"/>
      <c r="F50" s="1409"/>
      <c r="G50" s="1409"/>
      <c r="H50" s="1409"/>
      <c r="I50" s="1409"/>
      <c r="J50" s="1409"/>
      <c r="K50" s="1409"/>
      <c r="L50" s="1409"/>
      <c r="M50" s="1409"/>
      <c r="N50" s="1409"/>
      <c r="O50" s="1409"/>
      <c r="P50" s="1409"/>
      <c r="Q50" s="1409"/>
      <c r="R50" s="1409"/>
      <c r="S50" s="1409"/>
      <c r="T50" s="3484"/>
    </row>
    <row r="51" spans="1:20">
      <c r="A51" s="2368" t="s">
        <v>1878</v>
      </c>
      <c r="B51" s="3517"/>
      <c r="C51" s="1826"/>
      <c r="D51" s="2255"/>
      <c r="E51" s="2255"/>
      <c r="F51" s="2255"/>
      <c r="G51" s="2255"/>
      <c r="H51" s="2255"/>
      <c r="I51" s="2255"/>
      <c r="J51" s="2255"/>
      <c r="K51" s="2255"/>
      <c r="L51" s="2255"/>
      <c r="M51" s="2255"/>
      <c r="N51" s="2255"/>
      <c r="O51" s="2255"/>
      <c r="P51" s="2255"/>
      <c r="Q51" s="2255"/>
      <c r="R51" s="1834">
        <f>SUM(D51:Q51)</f>
        <v>0</v>
      </c>
      <c r="S51" s="2255"/>
      <c r="T51" s="1835">
        <f>SUM(R51:S51)</f>
        <v>0</v>
      </c>
    </row>
    <row r="52" spans="1:20">
      <c r="A52" s="2368" t="s">
        <v>2006</v>
      </c>
      <c r="B52" s="3517"/>
      <c r="C52" s="1826"/>
      <c r="D52" s="3480"/>
      <c r="E52" s="3480"/>
      <c r="F52" s="3480"/>
      <c r="G52" s="3480"/>
      <c r="H52" s="3480"/>
      <c r="I52" s="3480"/>
      <c r="J52" s="3480"/>
      <c r="K52" s="3480"/>
      <c r="L52" s="3480"/>
      <c r="M52" s="3480"/>
      <c r="N52" s="3480"/>
      <c r="O52" s="3480"/>
      <c r="P52" s="3480"/>
      <c r="Q52" s="3480"/>
      <c r="R52" s="1834">
        <f>SUM(D52:Q52)</f>
        <v>0</v>
      </c>
      <c r="S52" s="3075"/>
      <c r="T52" s="1835">
        <f>SUM(R52:S52)</f>
        <v>0</v>
      </c>
    </row>
    <row r="53" spans="1:20">
      <c r="A53" s="1409"/>
      <c r="B53" s="1409"/>
      <c r="C53" s="1409"/>
      <c r="D53" s="1409"/>
      <c r="E53" s="1409"/>
      <c r="F53" s="1409"/>
      <c r="G53" s="1409"/>
      <c r="H53" s="1409"/>
      <c r="I53" s="1409"/>
      <c r="J53" s="1409"/>
      <c r="K53" s="1409"/>
      <c r="L53" s="1409"/>
      <c r="M53" s="1409"/>
      <c r="N53" s="1409"/>
      <c r="O53" s="1409"/>
      <c r="P53" s="1409"/>
      <c r="Q53" s="1409"/>
      <c r="R53" s="1409"/>
      <c r="S53" s="1409"/>
      <c r="T53" s="3484"/>
    </row>
    <row r="54" spans="1:20" ht="16" thickBot="1">
      <c r="A54" s="5832" t="s">
        <v>632</v>
      </c>
      <c r="B54" s="5833"/>
      <c r="C54" s="5833"/>
      <c r="D54" s="5833"/>
      <c r="E54" s="5833"/>
      <c r="F54" s="3518"/>
      <c r="G54" s="1409"/>
      <c r="H54" s="1409"/>
      <c r="I54" s="1409"/>
      <c r="J54" s="1409"/>
      <c r="K54" s="1409"/>
      <c r="L54" s="1409"/>
      <c r="M54" s="1409"/>
      <c r="N54" s="1409"/>
      <c r="O54" s="1409"/>
      <c r="P54" s="1409"/>
      <c r="Q54" s="1409"/>
      <c r="R54" s="1409"/>
      <c r="S54" s="1409"/>
      <c r="T54" s="3484"/>
    </row>
    <row r="55" spans="1:20" ht="16" thickTop="1">
      <c r="A55" s="3519"/>
      <c r="B55" s="3520"/>
      <c r="C55" s="3521" t="s">
        <v>113</v>
      </c>
      <c r="D55" s="1407" t="str">
        <f>IF(T7="","","Business Outside Trinidad &amp; Tobago " &amp; YEAR($T$7))</f>
        <v/>
      </c>
      <c r="E55" s="1407" t="str">
        <f>IF(T7="","","Business Outside Trinidad &amp; Tobago "&amp;YEAR($T$7))</f>
        <v/>
      </c>
      <c r="F55" s="4067" t="str">
        <f>IF(T7="","",YEAR($T$7))</f>
        <v/>
      </c>
      <c r="G55" s="4063" t="str">
        <f>IF(F55="","",F55-1)</f>
        <v/>
      </c>
      <c r="H55" s="1409"/>
      <c r="I55" s="1409"/>
      <c r="J55" s="1409"/>
      <c r="K55" s="1409"/>
      <c r="L55" s="1409"/>
      <c r="M55" s="1409"/>
      <c r="N55" s="1409"/>
      <c r="O55" s="1409"/>
      <c r="P55" s="1409"/>
      <c r="Q55" s="1409"/>
      <c r="R55" s="1409"/>
      <c r="S55" s="1409"/>
      <c r="T55" s="3484"/>
    </row>
    <row r="56" spans="1:20">
      <c r="A56" s="3522"/>
      <c r="B56" s="3523"/>
      <c r="C56" s="3523"/>
      <c r="D56" s="3524"/>
      <c r="E56" s="3525"/>
      <c r="F56" s="3524"/>
      <c r="G56" s="4064"/>
      <c r="H56" s="1409"/>
      <c r="I56" s="1409"/>
      <c r="J56" s="1409"/>
      <c r="K56" s="1409"/>
      <c r="L56" s="1409"/>
      <c r="M56" s="1409"/>
      <c r="N56" s="1409"/>
      <c r="O56" s="1409"/>
      <c r="P56" s="1409"/>
      <c r="Q56" s="1409"/>
      <c r="R56" s="1409"/>
      <c r="S56" s="1409"/>
      <c r="T56" s="3484"/>
    </row>
    <row r="57" spans="1:20">
      <c r="A57" s="1420" t="s">
        <v>1800</v>
      </c>
      <c r="B57" s="1405"/>
      <c r="C57" s="1399"/>
      <c r="D57" s="3526"/>
      <c r="E57" s="3527"/>
      <c r="F57" s="4068">
        <f>SUM(D57:E57)</f>
        <v>0</v>
      </c>
      <c r="G57" s="4065">
        <f>+I48</f>
        <v>0</v>
      </c>
      <c r="H57" s="1409"/>
      <c r="I57" s="1409"/>
      <c r="J57" s="1409"/>
      <c r="K57" s="1409"/>
      <c r="L57" s="1409"/>
      <c r="M57" s="1409"/>
      <c r="N57" s="1409"/>
      <c r="O57" s="1409"/>
      <c r="P57" s="1409"/>
      <c r="Q57" s="1409"/>
      <c r="R57" s="1409"/>
      <c r="S57" s="1409"/>
      <c r="T57" s="3484"/>
    </row>
    <row r="58" spans="1:20">
      <c r="A58" s="1420" t="s">
        <v>619</v>
      </c>
      <c r="B58" s="1405"/>
      <c r="C58" s="1399"/>
      <c r="D58" s="3528"/>
      <c r="E58" s="3529"/>
      <c r="F58" s="4068">
        <f>SUM(D58:E58)</f>
        <v>0</v>
      </c>
      <c r="G58" s="4065">
        <f>+H48</f>
        <v>0</v>
      </c>
      <c r="H58" s="1409"/>
      <c r="I58" s="1409"/>
      <c r="J58" s="1409"/>
      <c r="K58" s="1409"/>
      <c r="L58" s="1409"/>
      <c r="M58" s="1409"/>
      <c r="N58" s="1409"/>
      <c r="O58" s="1409"/>
      <c r="P58" s="1409"/>
      <c r="Q58" s="1409"/>
      <c r="R58" s="1409"/>
      <c r="S58" s="1409"/>
      <c r="T58" s="3484"/>
    </row>
    <row r="59" spans="1:20">
      <c r="A59" s="1421" t="s">
        <v>621</v>
      </c>
      <c r="B59" s="1422"/>
      <c r="C59" s="1400"/>
      <c r="D59" s="3530"/>
      <c r="E59" s="3531"/>
      <c r="F59" s="4068">
        <f>SUM(D59:E59)</f>
        <v>0</v>
      </c>
      <c r="G59" s="4065">
        <f>+J48</f>
        <v>0</v>
      </c>
      <c r="H59" s="1409"/>
      <c r="I59" s="1409"/>
      <c r="J59" s="1409"/>
      <c r="K59" s="1409"/>
      <c r="L59" s="1409"/>
      <c r="M59" s="1409"/>
      <c r="N59" s="1409"/>
      <c r="O59" s="1409"/>
      <c r="P59" s="1409"/>
      <c r="Q59" s="1409"/>
      <c r="R59" s="1409"/>
      <c r="S59" s="1409"/>
      <c r="T59" s="3484"/>
    </row>
    <row r="60" spans="1:20">
      <c r="A60" s="1910" t="s">
        <v>634</v>
      </c>
      <c r="B60" s="1911"/>
      <c r="C60" s="1912"/>
      <c r="D60" s="3532"/>
      <c r="E60" s="3533"/>
      <c r="F60" s="4068">
        <f>SUM(D60:E60)</f>
        <v>0</v>
      </c>
      <c r="G60" s="4066"/>
      <c r="H60" s="1409"/>
      <c r="I60" s="1409"/>
      <c r="J60" s="1409"/>
      <c r="K60" s="1409"/>
      <c r="L60" s="1409"/>
      <c r="M60" s="1409"/>
      <c r="N60" s="1409"/>
      <c r="O60" s="1409"/>
      <c r="P60" s="1409"/>
      <c r="Q60" s="1409"/>
      <c r="R60" s="1409"/>
      <c r="S60" s="142"/>
      <c r="T60" s="215" t="str">
        <f>+ToC!E123</f>
        <v xml:space="preserve">Long-Term Annual Return </v>
      </c>
    </row>
    <row r="61" spans="1:20" ht="16" thickBot="1">
      <c r="A61" s="1423" t="s">
        <v>635</v>
      </c>
      <c r="B61" s="1424"/>
      <c r="C61" s="1401"/>
      <c r="D61" s="3534">
        <f>SUM(D57:D60)</f>
        <v>0</v>
      </c>
      <c r="E61" s="3534">
        <f>SUM(E57:E60)</f>
        <v>0</v>
      </c>
      <c r="F61" s="3534">
        <f>SUM(F57:F60)</f>
        <v>0</v>
      </c>
      <c r="G61" s="3535">
        <f>SUM(G57:G60)</f>
        <v>0</v>
      </c>
      <c r="H61" s="1398"/>
      <c r="I61" s="1398"/>
      <c r="J61" s="1398"/>
      <c r="K61" s="1398"/>
      <c r="L61" s="1398"/>
      <c r="M61" s="1398"/>
      <c r="N61" s="1398"/>
      <c r="O61" s="1398"/>
      <c r="P61" s="1398"/>
      <c r="Q61" s="1398"/>
      <c r="R61" s="1398"/>
      <c r="S61" s="142"/>
      <c r="T61" s="283" t="s">
        <v>757</v>
      </c>
    </row>
    <row r="62" spans="1:20" ht="16" thickTop="1">
      <c r="A62" s="21"/>
      <c r="B62" s="21"/>
      <c r="C62" s="21"/>
      <c r="D62" s="21"/>
      <c r="E62" s="21"/>
      <c r="F62" s="21"/>
      <c r="G62" s="21"/>
      <c r="H62" s="21"/>
      <c r="I62" s="21"/>
      <c r="J62" s="21"/>
      <c r="K62" s="21"/>
      <c r="L62" s="21"/>
      <c r="M62" s="21"/>
      <c r="N62" s="21"/>
      <c r="O62" s="21"/>
      <c r="P62" s="21"/>
      <c r="Q62" s="21"/>
      <c r="R62" s="21"/>
      <c r="S62" s="21"/>
      <c r="T62" s="21"/>
    </row>
    <row r="63" spans="1:20">
      <c r="A63" s="11"/>
      <c r="B63" s="11"/>
      <c r="C63" s="11"/>
      <c r="D63" s="11"/>
      <c r="E63" s="11"/>
      <c r="F63" s="11"/>
      <c r="G63" s="11"/>
      <c r="H63" s="11"/>
      <c r="I63" s="11"/>
      <c r="J63" s="11"/>
      <c r="K63" s="11"/>
      <c r="L63" s="11"/>
      <c r="M63" s="11"/>
      <c r="N63" s="11"/>
      <c r="O63" s="11"/>
      <c r="P63" s="11"/>
      <c r="Q63" s="11"/>
      <c r="R63" s="11"/>
      <c r="S63" s="11"/>
      <c r="T63" s="11"/>
    </row>
  </sheetData>
  <sheetProtection algorithmName="SHA-512" hashValue="LpnfI5jZMxTEQ/fgDb/3M1aeO4UEO3UIEK637Ukbf0ueqynQYJ28XYLBRYkegpoWt8noMM3XTlCTxBLDUgozJg==" saltValue="bGcpaJ7M04oW0/jtM+MV8g==" spinCount="100000" sheet="1" objects="1" scenarios="1"/>
  <mergeCells count="7">
    <mergeCell ref="A54:E54"/>
    <mergeCell ref="A1:T1"/>
    <mergeCell ref="A9:T9"/>
    <mergeCell ref="A11:T11"/>
    <mergeCell ref="K13:Q13"/>
    <mergeCell ref="A31:B31"/>
    <mergeCell ref="A48:B48"/>
  </mergeCells>
  <hyperlinks>
    <hyperlink ref="A1:T1" location="ToC!A1" display="ToC!A1"/>
  </hyperlinks>
  <pageMargins left="0.7" right="0.7" top="0.75" bottom="0.7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XFC66"/>
  <sheetViews>
    <sheetView zoomScale="60" zoomScaleNormal="60" workbookViewId="0">
      <selection activeCell="A11" sqref="A11:G11"/>
    </sheetView>
  </sheetViews>
  <sheetFormatPr defaultColWidth="0" defaultRowHeight="14" zeroHeight="1"/>
  <cols>
    <col min="1" max="1" width="9.84375" style="1648" customWidth="1"/>
    <col min="2" max="2" width="34.23046875" style="1648" customWidth="1"/>
    <col min="3" max="3" width="5.765625" style="1648" customWidth="1"/>
    <col min="4" max="4" width="20.61328125" style="1648" customWidth="1"/>
    <col min="5" max="5" width="21" style="1648" customWidth="1"/>
    <col min="6" max="7" width="15.765625" style="1648" customWidth="1"/>
    <col min="8" max="16383" width="8.765625" style="1439" hidden="1"/>
    <col min="16384" max="16384" width="2.3046875" style="1439" hidden="1" customWidth="1"/>
  </cols>
  <sheetData>
    <row r="1" spans="1:7" s="522" customFormat="1">
      <c r="A1" s="5421" t="s">
        <v>74</v>
      </c>
      <c r="B1" s="5324"/>
      <c r="C1" s="5324"/>
      <c r="D1" s="5324"/>
      <c r="E1" s="5324"/>
      <c r="F1" s="5431"/>
      <c r="G1" s="5431"/>
    </row>
    <row r="2" spans="1:7" s="522" customFormat="1">
      <c r="A2" s="84"/>
      <c r="B2" s="1642"/>
      <c r="C2" s="1642"/>
      <c r="D2" s="1642"/>
      <c r="E2" s="1642"/>
      <c r="F2" s="1576" t="s">
        <v>1801</v>
      </c>
      <c r="G2" s="1576"/>
    </row>
    <row r="3" spans="1:7" s="522" customFormat="1">
      <c r="A3" s="1148" t="str">
        <f>+Cover!A14</f>
        <v>Select Name of Insurer/ Financial Holding Company</v>
      </c>
      <c r="B3" s="506"/>
      <c r="C3" s="297"/>
      <c r="D3" s="297"/>
      <c r="E3" s="297"/>
      <c r="F3" s="297"/>
      <c r="G3" s="1575"/>
    </row>
    <row r="4" spans="1:7" s="522" customFormat="1">
      <c r="A4" s="1149" t="str">
        <f>+ToC!A3</f>
        <v>Insurer/Financial Holding Company</v>
      </c>
      <c r="B4" s="297"/>
      <c r="C4" s="297"/>
      <c r="D4" s="297"/>
      <c r="E4" s="297"/>
      <c r="F4" s="297"/>
      <c r="G4" s="53"/>
    </row>
    <row r="5" spans="1:7" s="522" customFormat="1">
      <c r="A5" s="1644"/>
      <c r="B5" s="297"/>
      <c r="C5" s="297"/>
      <c r="D5" s="297"/>
      <c r="E5" s="297"/>
      <c r="F5" s="297"/>
      <c r="G5" s="53"/>
    </row>
    <row r="6" spans="1:7" s="522" customFormat="1">
      <c r="A6" s="51" t="str">
        <f>ToC!A5</f>
        <v>Long-Term Insurers Annual Return</v>
      </c>
      <c r="B6" s="53"/>
      <c r="C6" s="53"/>
      <c r="D6" s="53"/>
      <c r="E6" s="53"/>
      <c r="F6" s="53"/>
      <c r="G6" s="53"/>
    </row>
    <row r="7" spans="1:7" s="522" customFormat="1">
      <c r="A7" s="51" t="str">
        <f>+ToC!A6</f>
        <v>For Year Ended:</v>
      </c>
      <c r="B7" s="53"/>
      <c r="C7" s="53"/>
      <c r="D7" s="53"/>
      <c r="E7" s="53"/>
      <c r="F7" s="53"/>
      <c r="G7" s="933" t="str">
        <f>IF(+Cover!$A$23="","",+Cover!$A$23)</f>
        <v/>
      </c>
    </row>
    <row r="8" spans="1:7" s="522" customFormat="1">
      <c r="A8" s="1644"/>
      <c r="B8" s="297"/>
      <c r="C8" s="297"/>
      <c r="D8" s="297"/>
      <c r="E8" s="297"/>
      <c r="F8" s="297"/>
      <c r="G8" s="371"/>
    </row>
    <row r="9" spans="1:7" s="522" customFormat="1">
      <c r="A9" s="5619" t="s">
        <v>758</v>
      </c>
      <c r="B9" s="5619"/>
      <c r="C9" s="5619"/>
      <c r="D9" s="5619"/>
      <c r="E9" s="5619"/>
      <c r="F9" s="5619"/>
      <c r="G9" s="5619"/>
    </row>
    <row r="10" spans="1:7" s="522" customFormat="1">
      <c r="A10" s="297"/>
      <c r="B10" s="372"/>
      <c r="C10" s="298"/>
      <c r="D10" s="298"/>
      <c r="E10" s="298"/>
      <c r="F10" s="298"/>
      <c r="G10" s="298"/>
    </row>
    <row r="11" spans="1:7" s="522" customFormat="1">
      <c r="A11" s="5797" t="s">
        <v>1571</v>
      </c>
      <c r="B11" s="5797"/>
      <c r="C11" s="5797"/>
      <c r="D11" s="5797"/>
      <c r="E11" s="5797"/>
      <c r="F11" s="5797"/>
      <c r="G11" s="5797"/>
    </row>
    <row r="12" spans="1:7" s="522" customFormat="1" ht="14.5" thickBot="1">
      <c r="A12" s="297"/>
      <c r="B12" s="372"/>
      <c r="C12" s="298"/>
      <c r="D12" s="298"/>
      <c r="E12" s="298"/>
      <c r="F12" s="298"/>
      <c r="G12" s="298"/>
    </row>
    <row r="13" spans="1:7" s="522" customFormat="1" ht="46.9" customHeight="1" thickTop="1">
      <c r="A13" s="3102" t="s">
        <v>537</v>
      </c>
      <c r="B13" s="3117"/>
      <c r="C13" s="3110" t="s">
        <v>113</v>
      </c>
      <c r="D13" s="1654" t="str">
        <f>IF(G7="","","Business in Trinidad &amp; Tobago "&amp;YEAR($G$7))</f>
        <v/>
      </c>
      <c r="E13" s="1654" t="str">
        <f>IF(G7="","","Business Outside Trinidad &amp; Tobago "&amp;YEAR($G$7))</f>
        <v/>
      </c>
      <c r="F13" s="1654" t="str">
        <f>IF(G7="","",YEAR($G$7))</f>
        <v/>
      </c>
      <c r="G13" s="2514" t="str">
        <f>IF(F13="","",F13-1)</f>
        <v/>
      </c>
    </row>
    <row r="14" spans="1:7" s="522" customFormat="1">
      <c r="A14" s="3103"/>
      <c r="B14" s="3103"/>
      <c r="C14" s="3111"/>
      <c r="D14" s="976" t="s">
        <v>230</v>
      </c>
      <c r="E14" s="976" t="s">
        <v>230</v>
      </c>
      <c r="F14" s="976" t="s">
        <v>230</v>
      </c>
      <c r="G14" s="981" t="s">
        <v>230</v>
      </c>
    </row>
    <row r="15" spans="1:7" s="522" customFormat="1">
      <c r="A15" s="3104"/>
      <c r="B15" s="3118"/>
      <c r="C15" s="1681"/>
      <c r="D15" s="1681"/>
      <c r="E15" s="1681"/>
      <c r="F15" s="1681"/>
      <c r="G15" s="1682"/>
    </row>
    <row r="16" spans="1:7" s="522" customFormat="1">
      <c r="A16" s="3105"/>
      <c r="B16" s="3119" t="s">
        <v>760</v>
      </c>
      <c r="C16" s="3112"/>
      <c r="D16" s="3358"/>
      <c r="E16" s="3358"/>
      <c r="F16" s="1150">
        <f>SUM(D16:E16)</f>
        <v>0</v>
      </c>
      <c r="G16" s="3356"/>
    </row>
    <row r="17" spans="1:7" s="522" customFormat="1">
      <c r="A17" s="3106"/>
      <c r="B17" s="1695"/>
      <c r="C17" s="1994"/>
      <c r="D17" s="1151"/>
      <c r="E17" s="1151"/>
      <c r="F17" s="1152"/>
      <c r="G17" s="1683"/>
    </row>
    <row r="18" spans="1:7" s="522" customFormat="1">
      <c r="A18" s="3107"/>
      <c r="B18" s="3100" t="s">
        <v>761</v>
      </c>
      <c r="C18" s="3113"/>
      <c r="D18" s="1092">
        <f>SUM(D19:D29)</f>
        <v>0</v>
      </c>
      <c r="E18" s="1092">
        <f>SUM(E19:E29)</f>
        <v>0</v>
      </c>
      <c r="F18" s="1153">
        <f>SUM(F19:F29)</f>
        <v>0</v>
      </c>
      <c r="G18" s="1153">
        <f>SUM(G19:G29)</f>
        <v>0</v>
      </c>
    </row>
    <row r="19" spans="1:7" s="522" customFormat="1">
      <c r="A19" s="3105"/>
      <c r="B19" s="3120"/>
      <c r="C19" s="3114"/>
      <c r="D19" s="3536"/>
      <c r="E19" s="3536"/>
      <c r="F19" s="554">
        <f>SUM(D19:E19)</f>
        <v>0</v>
      </c>
      <c r="G19" s="363"/>
    </row>
    <row r="20" spans="1:7" s="522" customFormat="1">
      <c r="A20" s="3105"/>
      <c r="B20" s="3120"/>
      <c r="C20" s="3115"/>
      <c r="D20" s="3540"/>
      <c r="E20" s="3540"/>
      <c r="F20" s="554">
        <f>SUM(D20:E20)</f>
        <v>0</v>
      </c>
      <c r="G20" s="2931"/>
    </row>
    <row r="21" spans="1:7" s="522" customFormat="1">
      <c r="A21" s="3108"/>
      <c r="B21" s="3121"/>
      <c r="C21" s="3115"/>
      <c r="D21" s="3536"/>
      <c r="E21" s="3536"/>
      <c r="F21" s="554">
        <f>SUM(D21:E21)</f>
        <v>0</v>
      </c>
      <c r="G21" s="363"/>
    </row>
    <row r="22" spans="1:7" s="522" customFormat="1">
      <c r="A22" s="3108"/>
      <c r="B22" s="3121"/>
      <c r="C22" s="3115"/>
      <c r="D22" s="3540"/>
      <c r="E22" s="3540"/>
      <c r="F22" s="554">
        <f t="shared" ref="F22:F28" si="0">SUM(D22:E22)</f>
        <v>0</v>
      </c>
      <c r="G22" s="2931"/>
    </row>
    <row r="23" spans="1:7" s="522" customFormat="1">
      <c r="A23" s="3108"/>
      <c r="B23" s="3121"/>
      <c r="C23" s="3115"/>
      <c r="D23" s="3536"/>
      <c r="E23" s="3536"/>
      <c r="F23" s="554">
        <f t="shared" si="0"/>
        <v>0</v>
      </c>
      <c r="G23" s="363"/>
    </row>
    <row r="24" spans="1:7" s="522" customFormat="1">
      <c r="A24" s="3108"/>
      <c r="B24" s="3121"/>
      <c r="C24" s="3115"/>
      <c r="D24" s="3540"/>
      <c r="E24" s="3540"/>
      <c r="F24" s="554">
        <f t="shared" si="0"/>
        <v>0</v>
      </c>
      <c r="G24" s="2931"/>
    </row>
    <row r="25" spans="1:7" s="522" customFormat="1">
      <c r="A25" s="3108"/>
      <c r="B25" s="3121"/>
      <c r="C25" s="3115"/>
      <c r="D25" s="3536"/>
      <c r="E25" s="3536"/>
      <c r="F25" s="554">
        <f t="shared" si="0"/>
        <v>0</v>
      </c>
      <c r="G25" s="363"/>
    </row>
    <row r="26" spans="1:7" s="522" customFormat="1">
      <c r="A26" s="3108"/>
      <c r="B26" s="3121"/>
      <c r="C26" s="3115"/>
      <c r="D26" s="3540"/>
      <c r="E26" s="3540"/>
      <c r="F26" s="554">
        <f t="shared" si="0"/>
        <v>0</v>
      </c>
      <c r="G26" s="2931"/>
    </row>
    <row r="27" spans="1:7" s="522" customFormat="1">
      <c r="A27" s="3108"/>
      <c r="B27" s="3121"/>
      <c r="C27" s="3115"/>
      <c r="D27" s="3536"/>
      <c r="E27" s="3536"/>
      <c r="F27" s="554">
        <f t="shared" si="0"/>
        <v>0</v>
      </c>
      <c r="G27" s="363"/>
    </row>
    <row r="28" spans="1:7" s="522" customFormat="1">
      <c r="A28" s="3108"/>
      <c r="B28" s="3121"/>
      <c r="C28" s="3115"/>
      <c r="D28" s="3540"/>
      <c r="E28" s="3540"/>
      <c r="F28" s="554">
        <f t="shared" si="0"/>
        <v>0</v>
      </c>
      <c r="G28" s="2931"/>
    </row>
    <row r="29" spans="1:7" s="522" customFormat="1">
      <c r="A29" s="3109"/>
      <c r="B29" s="3122"/>
      <c r="C29" s="3116"/>
      <c r="D29" s="3538"/>
      <c r="E29" s="3538"/>
      <c r="F29" s="196">
        <f>SUM(D29:E29)</f>
        <v>0</v>
      </c>
      <c r="G29" s="363"/>
    </row>
    <row r="30" spans="1:7" s="522" customFormat="1" ht="14.5" thickBot="1">
      <c r="A30" s="1685"/>
      <c r="B30" s="3101" t="s">
        <v>1573</v>
      </c>
      <c r="C30" s="1706"/>
      <c r="D30" s="959">
        <f>D16+D18</f>
        <v>0</v>
      </c>
      <c r="E30" s="959">
        <f>E16+E18</f>
        <v>0</v>
      </c>
      <c r="F30" s="959">
        <f>F16+F18</f>
        <v>0</v>
      </c>
      <c r="G30" s="966">
        <f>G16+G18</f>
        <v>0</v>
      </c>
    </row>
    <row r="31" spans="1:7" s="522" customFormat="1">
      <c r="A31" s="53"/>
      <c r="B31" s="53"/>
      <c r="C31" s="53"/>
      <c r="D31" s="53"/>
      <c r="E31" s="53"/>
      <c r="F31" s="53"/>
      <c r="G31" s="53"/>
    </row>
    <row r="32" spans="1:7" s="522" customFormat="1">
      <c r="A32" s="53"/>
      <c r="B32" s="53"/>
      <c r="C32" s="53"/>
      <c r="D32" s="53"/>
      <c r="E32" s="53"/>
      <c r="F32" s="53"/>
      <c r="G32" s="53"/>
    </row>
    <row r="33" spans="1:7" s="522" customFormat="1">
      <c r="A33" s="53"/>
      <c r="B33" s="53"/>
      <c r="C33" s="53"/>
      <c r="D33" s="53"/>
      <c r="E33" s="53"/>
      <c r="F33" s="53"/>
      <c r="G33" s="53"/>
    </row>
    <row r="34" spans="1:7" s="522" customFormat="1">
      <c r="A34" s="53"/>
      <c r="B34" s="53"/>
      <c r="C34" s="53"/>
      <c r="D34" s="53"/>
      <c r="E34" s="53"/>
      <c r="F34" s="53"/>
      <c r="G34" s="53"/>
    </row>
    <row r="35" spans="1:7" s="522" customFormat="1">
      <c r="A35" s="53"/>
      <c r="B35" s="53"/>
      <c r="C35" s="53"/>
      <c r="D35" s="53"/>
      <c r="E35" s="53"/>
      <c r="F35" s="53"/>
      <c r="G35" s="53"/>
    </row>
    <row r="36" spans="1:7" s="522" customFormat="1">
      <c r="A36" s="297"/>
      <c r="B36" s="297"/>
      <c r="C36" s="297"/>
      <c r="D36" s="297"/>
      <c r="E36" s="297"/>
      <c r="F36" s="297"/>
      <c r="G36" s="297"/>
    </row>
    <row r="37" spans="1:7" s="522" customFormat="1">
      <c r="A37" s="5797" t="s">
        <v>762</v>
      </c>
      <c r="B37" s="5797"/>
      <c r="C37" s="5797"/>
      <c r="D37" s="5797"/>
      <c r="E37" s="5797"/>
      <c r="F37" s="5797"/>
      <c r="G37" s="5797"/>
    </row>
    <row r="38" spans="1:7" s="522" customFormat="1">
      <c r="A38" s="5797"/>
      <c r="B38" s="5304"/>
      <c r="C38" s="5304"/>
      <c r="D38" s="5304"/>
      <c r="E38" s="5304"/>
      <c r="F38" s="5304"/>
      <c r="G38" s="1686" t="s">
        <v>1802</v>
      </c>
    </row>
    <row r="39" spans="1:7" s="522" customFormat="1" ht="14.5" thickBot="1">
      <c r="A39" s="5797"/>
      <c r="B39" s="5797"/>
      <c r="C39" s="5797"/>
      <c r="D39" s="5797"/>
      <c r="E39" s="5797"/>
      <c r="F39" s="5797"/>
      <c r="G39" s="5797"/>
    </row>
    <row r="40" spans="1:7" s="522" customFormat="1" ht="40" customHeight="1" thickTop="1">
      <c r="A40" s="1687" t="s">
        <v>759</v>
      </c>
      <c r="B40" s="1688"/>
      <c r="C40" s="1688" t="s">
        <v>113</v>
      </c>
      <c r="D40" s="1645" t="str">
        <f>IF(G7="","","Business in Trinidad &amp; Tobago "&amp;YEAR($G$7))</f>
        <v/>
      </c>
      <c r="E40" s="1654" t="str">
        <f>IF(G7="","","Business Outside Trinidad &amp; Tobago "&amp;YEAR($G$7))</f>
        <v/>
      </c>
      <c r="F40" s="1095" t="str">
        <f>IF(G7="","",YEAR($G$7))</f>
        <v/>
      </c>
      <c r="G40" s="282" t="str">
        <f>IF(F40="","",F40-1)</f>
        <v/>
      </c>
    </row>
    <row r="41" spans="1:7" s="522" customFormat="1">
      <c r="A41" s="935"/>
      <c r="B41" s="935"/>
      <c r="C41" s="952"/>
      <c r="D41" s="980" t="s">
        <v>230</v>
      </c>
      <c r="E41" s="980" t="s">
        <v>230</v>
      </c>
      <c r="F41" s="980" t="s">
        <v>230</v>
      </c>
      <c r="G41" s="1612" t="s">
        <v>230</v>
      </c>
    </row>
    <row r="42" spans="1:7" s="522" customFormat="1">
      <c r="A42" s="1689"/>
      <c r="B42" s="1690"/>
      <c r="C42" s="1691"/>
      <c r="D42" s="952"/>
      <c r="E42" s="952"/>
      <c r="F42" s="952"/>
      <c r="G42" s="984"/>
    </row>
    <row r="43" spans="1:7" s="522" customFormat="1">
      <c r="A43" s="1692"/>
      <c r="B43" s="1693" t="s">
        <v>760</v>
      </c>
      <c r="C43" s="1694"/>
      <c r="D43" s="3542"/>
      <c r="E43" s="3543"/>
      <c r="F43" s="1155">
        <f>SUM(D43:E43)</f>
        <v>0</v>
      </c>
      <c r="G43" s="3544"/>
    </row>
    <row r="44" spans="1:7" s="522" customFormat="1">
      <c r="A44" s="1692"/>
      <c r="B44" s="1695"/>
      <c r="C44" s="1696"/>
      <c r="D44" s="612"/>
      <c r="E44" s="593"/>
      <c r="F44" s="610"/>
      <c r="G44" s="611"/>
    </row>
    <row r="45" spans="1:7" s="522" customFormat="1">
      <c r="A45" s="1692"/>
      <c r="B45" s="1697" t="s">
        <v>761</v>
      </c>
      <c r="C45" s="1698"/>
      <c r="D45" s="1092">
        <f>SUM(D46:D55)</f>
        <v>0</v>
      </c>
      <c r="E45" s="1092">
        <f>SUM(E46:E55)</f>
        <v>0</v>
      </c>
      <c r="F45" s="1156">
        <f>SUM(F46:F55)</f>
        <v>0</v>
      </c>
      <c r="G45" s="1157">
        <f>SUM(G46:G55)</f>
        <v>0</v>
      </c>
    </row>
    <row r="46" spans="1:7" s="522" customFormat="1">
      <c r="A46" s="1692"/>
      <c r="B46" s="2117"/>
      <c r="C46" s="1699"/>
      <c r="D46" s="3536"/>
      <c r="E46" s="3537"/>
      <c r="F46" s="1993">
        <f t="shared" ref="F46:F55" si="1">SUM(D46:E46)</f>
        <v>0</v>
      </c>
      <c r="G46" s="3537"/>
    </row>
    <row r="47" spans="1:7" s="522" customFormat="1">
      <c r="A47" s="1700"/>
      <c r="B47" s="2118"/>
      <c r="C47" s="1701"/>
      <c r="D47" s="3540"/>
      <c r="E47" s="3541"/>
      <c r="F47" s="971">
        <f t="shared" si="1"/>
        <v>0</v>
      </c>
      <c r="G47" s="3541"/>
    </row>
    <row r="48" spans="1:7" s="522" customFormat="1">
      <c r="A48" s="1700"/>
      <c r="B48" s="2119"/>
      <c r="C48" s="1702"/>
      <c r="D48" s="3536"/>
      <c r="E48" s="521"/>
      <c r="F48" s="971">
        <f t="shared" si="1"/>
        <v>0</v>
      </c>
      <c r="G48" s="521"/>
    </row>
    <row r="49" spans="1:7" s="522" customFormat="1">
      <c r="A49" s="1700"/>
      <c r="B49" s="2120"/>
      <c r="C49" s="1701"/>
      <c r="D49" s="3540"/>
      <c r="E49" s="3541"/>
      <c r="F49" s="971">
        <f t="shared" si="1"/>
        <v>0</v>
      </c>
      <c r="G49" s="3541"/>
    </row>
    <row r="50" spans="1:7" s="522" customFormat="1">
      <c r="A50" s="1700"/>
      <c r="B50" s="2120"/>
      <c r="C50" s="1701"/>
      <c r="D50" s="3536"/>
      <c r="E50" s="521"/>
      <c r="F50" s="971">
        <f t="shared" si="1"/>
        <v>0</v>
      </c>
      <c r="G50" s="521"/>
    </row>
    <row r="51" spans="1:7" s="522" customFormat="1">
      <c r="A51" s="1700"/>
      <c r="B51" s="1703"/>
      <c r="C51" s="1704"/>
      <c r="D51" s="3540"/>
      <c r="E51" s="3541"/>
      <c r="F51" s="971">
        <f t="shared" si="1"/>
        <v>0</v>
      </c>
      <c r="G51" s="3541"/>
    </row>
    <row r="52" spans="1:7" s="522" customFormat="1">
      <c r="A52" s="1700"/>
      <c r="B52" s="1703"/>
      <c r="C52" s="1704"/>
      <c r="D52" s="3536"/>
      <c r="E52" s="521"/>
      <c r="F52" s="971">
        <f t="shared" si="1"/>
        <v>0</v>
      </c>
      <c r="G52" s="521"/>
    </row>
    <row r="53" spans="1:7" s="522" customFormat="1">
      <c r="A53" s="1692"/>
      <c r="B53" s="550"/>
      <c r="C53" s="1704"/>
      <c r="D53" s="3540"/>
      <c r="E53" s="3541"/>
      <c r="F53" s="971">
        <f t="shared" si="1"/>
        <v>0</v>
      </c>
      <c r="G53" s="3541"/>
    </row>
    <row r="54" spans="1:7" s="522" customFormat="1">
      <c r="A54" s="1692"/>
      <c r="B54" s="550"/>
      <c r="C54" s="1704"/>
      <c r="D54" s="3540"/>
      <c r="E54" s="3541"/>
      <c r="F54" s="971">
        <f t="shared" si="1"/>
        <v>0</v>
      </c>
      <c r="G54" s="3541"/>
    </row>
    <row r="55" spans="1:7" s="522" customFormat="1">
      <c r="A55" s="1692"/>
      <c r="B55" s="1159"/>
      <c r="C55" s="1705"/>
      <c r="D55" s="3538"/>
      <c r="E55" s="3539"/>
      <c r="F55" s="971">
        <f t="shared" si="1"/>
        <v>0</v>
      </c>
      <c r="G55" s="3539"/>
    </row>
    <row r="56" spans="1:7" s="522" customFormat="1" ht="14.5" thickBot="1">
      <c r="A56" s="1706"/>
      <c r="B56" s="1706" t="s">
        <v>1573</v>
      </c>
      <c r="C56" s="1706"/>
      <c r="D56" s="959">
        <f>+D43+D45</f>
        <v>0</v>
      </c>
      <c r="E56" s="959">
        <f>+E43+E45</f>
        <v>0</v>
      </c>
      <c r="F56" s="959">
        <f>+F43+F45</f>
        <v>0</v>
      </c>
      <c r="G56" s="959">
        <f>+G43+G45</f>
        <v>0</v>
      </c>
    </row>
    <row r="57" spans="1:7" s="522" customFormat="1">
      <c r="A57" s="297"/>
      <c r="B57" s="1664"/>
      <c r="C57" s="297"/>
      <c r="D57" s="297"/>
      <c r="E57" s="297"/>
      <c r="F57" s="297"/>
      <c r="G57" s="297"/>
    </row>
    <row r="58" spans="1:7" s="522" customFormat="1">
      <c r="A58" s="297"/>
      <c r="B58" s="297"/>
      <c r="C58" s="297"/>
      <c r="D58" s="297"/>
      <c r="E58" s="297"/>
      <c r="F58" s="53"/>
      <c r="G58" s="173" t="str">
        <f>+ToC!E123</f>
        <v xml:space="preserve">Long-Term Annual Return </v>
      </c>
    </row>
    <row r="59" spans="1:7" s="522" customFormat="1">
      <c r="A59" s="297"/>
      <c r="B59" s="297"/>
      <c r="C59" s="297"/>
      <c r="D59" s="297"/>
      <c r="E59" s="297"/>
      <c r="F59" s="53"/>
      <c r="G59" s="303" t="s">
        <v>763</v>
      </c>
    </row>
    <row r="60" spans="1:7" ht="0.4" customHeight="1"/>
    <row r="61" spans="1:7" hidden="1"/>
    <row r="62" spans="1:7" hidden="1"/>
    <row r="63" spans="1:7" hidden="1"/>
    <row r="64" spans="1:7" hidden="1"/>
    <row r="65" hidden="1"/>
    <row r="66" hidden="1"/>
  </sheetData>
  <sheetProtection algorithmName="SHA-512" hashValue="C4Dl8e5swCcdARSXwMtnBSm5NrU0XTsLnA1UwCEo6D0rNhXLLEsuTF2F+J72lfbBZCpjmaVrK6kht8SDDb8UdA==" saltValue="g9D1hrGUZ0pQpDeVJD1bGg==" spinCount="100000" sheet="1" objects="1" scenarios="1"/>
  <mergeCells count="6">
    <mergeCell ref="A1:G1"/>
    <mergeCell ref="A39:G39"/>
    <mergeCell ref="A38:F38"/>
    <mergeCell ref="A37:G37"/>
    <mergeCell ref="A9:G9"/>
    <mergeCell ref="A11:G11"/>
  </mergeCells>
  <dataValidations count="1">
    <dataValidation type="decimal" operator="lessThanOrEqual" allowBlank="1" showInputMessage="1" showErrorMessage="1" errorTitle="Numbers Only" error="You can only enter numbers in these cells.To re input a number, press Cancel  or Retry and  delete, and then re enter a valid number_x000a_" sqref="D56:G56 G30 F43:F44 F19:F30 F16:F17 D30:E30 F46:F55 F31:G35">
      <formula1>50000000000</formula1>
    </dataValidation>
  </dataValidations>
  <hyperlinks>
    <hyperlink ref="A1:G1" location="ToC!A1" display="23.030"/>
  </hyperlinks>
  <pageMargins left="0.7" right="0.7" top="0.75" bottom="0.75" header="0.3" footer="0.3"/>
  <pageSetup paperSize="5" scale="68"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tabColor rgb="FF7030A0"/>
  </sheetPr>
  <dimension ref="A1:E101"/>
  <sheetViews>
    <sheetView zoomScale="70" zoomScaleNormal="70" workbookViewId="0">
      <selection activeCell="A54" sqref="A54"/>
    </sheetView>
  </sheetViews>
  <sheetFormatPr defaultColWidth="0" defaultRowHeight="15.5" zeroHeight="1"/>
  <cols>
    <col min="1" max="1" width="71.765625" customWidth="1"/>
    <col min="2" max="2" width="7.765625" customWidth="1"/>
    <col min="3" max="4" width="15.765625" customWidth="1"/>
    <col min="5" max="5" width="8.765625" customWidth="1"/>
    <col min="6" max="16384" width="8.765625" style="1439" hidden="1"/>
  </cols>
  <sheetData>
    <row r="1" spans="1:5" ht="14">
      <c r="A1" s="5608" t="s">
        <v>75</v>
      </c>
      <c r="B1" s="5471"/>
      <c r="C1" s="5471"/>
      <c r="D1" s="5471"/>
      <c r="E1" s="557"/>
    </row>
    <row r="2" spans="1:5" ht="14">
      <c r="A2" s="86"/>
      <c r="B2" s="53"/>
      <c r="C2" s="1641"/>
      <c r="D2" s="1441" t="s">
        <v>1803</v>
      </c>
      <c r="E2" s="557"/>
    </row>
    <row r="3" spans="1:5" ht="14">
      <c r="A3" s="325" t="str">
        <f>+Cover!A14</f>
        <v>Select Name of Insurer/ Financial Holding Company</v>
      </c>
      <c r="B3" s="56"/>
      <c r="C3" s="56"/>
      <c r="D3" s="53"/>
      <c r="E3" s="557"/>
    </row>
    <row r="4" spans="1:5" ht="14">
      <c r="A4" s="86" t="str">
        <f>+ToC!A3</f>
        <v>Insurer/Financial Holding Company</v>
      </c>
      <c r="B4" s="56"/>
      <c r="C4" s="53"/>
      <c r="D4" s="53"/>
      <c r="E4" s="557"/>
    </row>
    <row r="5" spans="1:5" ht="14">
      <c r="A5" s="86"/>
      <c r="B5" s="56"/>
      <c r="C5" s="53"/>
      <c r="D5" s="308"/>
      <c r="E5" s="557"/>
    </row>
    <row r="6" spans="1:5" ht="14">
      <c r="A6" s="86" t="str">
        <f>+ToC!A5</f>
        <v>Long-Term Insurers Annual Return</v>
      </c>
      <c r="B6" s="56"/>
      <c r="C6" s="53"/>
      <c r="D6" s="308"/>
      <c r="E6" s="557"/>
    </row>
    <row r="7" spans="1:5" ht="14">
      <c r="A7" s="51" t="str">
        <f>+ToC!A6</f>
        <v>For Year Ended:</v>
      </c>
      <c r="B7" s="1643"/>
      <c r="C7" s="1643"/>
      <c r="D7" s="1021" t="str">
        <f>IF(+Cover!$A$23="","",+Cover!$A$23)</f>
        <v/>
      </c>
      <c r="E7" s="557"/>
    </row>
    <row r="8" spans="1:5" ht="14">
      <c r="A8" s="87"/>
      <c r="B8" s="56"/>
      <c r="C8" s="56"/>
      <c r="D8" s="56"/>
      <c r="E8" s="557"/>
    </row>
    <row r="9" spans="1:5" ht="14">
      <c r="A9" s="5578" t="s">
        <v>737</v>
      </c>
      <c r="B9" s="5578"/>
      <c r="C9" s="5578"/>
      <c r="D9" s="5578"/>
      <c r="E9" s="557"/>
    </row>
    <row r="10" spans="1:5" ht="14">
      <c r="A10" s="87"/>
      <c r="B10" s="56"/>
      <c r="C10" s="56"/>
      <c r="D10" s="56"/>
      <c r="E10" s="557"/>
    </row>
    <row r="11" spans="1:5" ht="14">
      <c r="A11" s="5702" t="s">
        <v>1574</v>
      </c>
      <c r="B11" s="5304"/>
      <c r="C11" s="5304"/>
      <c r="D11" s="5304"/>
      <c r="E11" s="557"/>
    </row>
    <row r="12" spans="1:5" ht="14.5" thickBot="1">
      <c r="A12" s="319"/>
      <c r="B12" s="319"/>
      <c r="C12" s="319"/>
      <c r="D12" s="319"/>
      <c r="E12" s="557"/>
    </row>
    <row r="13" spans="1:5" ht="14.5" thickTop="1">
      <c r="A13" s="1160" t="s">
        <v>1386</v>
      </c>
      <c r="B13" s="1707"/>
      <c r="C13" s="1708"/>
      <c r="D13" s="3545"/>
      <c r="E13" s="557"/>
    </row>
    <row r="14" spans="1:5" ht="14">
      <c r="A14" s="1709"/>
      <c r="B14" s="1710"/>
      <c r="C14" s="1711"/>
      <c r="D14" s="3546"/>
      <c r="E14" s="557"/>
    </row>
    <row r="15" spans="1:5" ht="14">
      <c r="A15" s="53"/>
      <c r="B15" s="1141" t="s">
        <v>113</v>
      </c>
      <c r="C15" s="1712" t="str">
        <f>IF(D7="","",YEAR($D$7))</f>
        <v/>
      </c>
      <c r="D15" s="1164" t="str">
        <f>IF(C15="","",C15-1)</f>
        <v/>
      </c>
      <c r="E15" s="557"/>
    </row>
    <row r="16" spans="1:5" ht="14">
      <c r="A16" s="3547" t="s">
        <v>1804</v>
      </c>
      <c r="B16" s="3548"/>
      <c r="C16" s="3549" t="s">
        <v>230</v>
      </c>
      <c r="D16" s="3550" t="s">
        <v>230</v>
      </c>
      <c r="E16" s="3551"/>
    </row>
    <row r="17" spans="1:5">
      <c r="A17" s="3552" t="s">
        <v>1647</v>
      </c>
      <c r="B17" s="3553"/>
      <c r="C17" s="3554"/>
      <c r="D17" s="3555"/>
      <c r="E17" s="3556"/>
    </row>
    <row r="18" spans="1:5">
      <c r="A18" s="3552" t="s">
        <v>1648</v>
      </c>
      <c r="B18" s="3553"/>
      <c r="C18" s="3554"/>
      <c r="D18" s="3555"/>
      <c r="E18" s="3556"/>
    </row>
    <row r="19" spans="1:5">
      <c r="A19" s="3557" t="s">
        <v>2302</v>
      </c>
      <c r="B19" s="3558"/>
      <c r="C19" s="3559"/>
      <c r="D19" s="3560"/>
      <c r="E19" s="3556"/>
    </row>
    <row r="20" spans="1:5">
      <c r="A20" s="3557" t="s">
        <v>2220</v>
      </c>
      <c r="B20" s="3558"/>
      <c r="C20" s="3559"/>
      <c r="D20" s="3560"/>
      <c r="E20" s="3556"/>
    </row>
    <row r="21" spans="1:5">
      <c r="A21" s="3557" t="s">
        <v>1709</v>
      </c>
      <c r="B21" s="3558"/>
      <c r="C21" s="3561">
        <f>'23.011'!D19</f>
        <v>0</v>
      </c>
      <c r="D21" s="3560"/>
      <c r="E21" s="3556"/>
    </row>
    <row r="22" spans="1:5">
      <c r="A22" s="3562" t="s">
        <v>1710</v>
      </c>
      <c r="B22" s="3563"/>
      <c r="C22" s="3564">
        <f>+'23.011'!D32+'23.011'!D33</f>
        <v>0</v>
      </c>
      <c r="D22" s="3560"/>
      <c r="E22" s="3556"/>
    </row>
    <row r="23" spans="1:5">
      <c r="A23" s="3565" t="s">
        <v>1649</v>
      </c>
      <c r="B23" s="3566"/>
      <c r="C23" s="3567">
        <f>SUM(C19:C22)</f>
        <v>0</v>
      </c>
      <c r="D23" s="3568">
        <f>SUM(D19:D22)</f>
        <v>0</v>
      </c>
      <c r="E23" s="3556"/>
    </row>
    <row r="24" spans="1:5" ht="20.149999999999999" customHeight="1">
      <c r="A24" s="3552" t="s">
        <v>765</v>
      </c>
      <c r="B24" s="3569"/>
      <c r="C24" s="3570"/>
      <c r="D24" s="3571"/>
      <c r="E24" s="3556"/>
    </row>
    <row r="25" spans="1:5" ht="20.149999999999999" customHeight="1">
      <c r="A25" s="3572" t="s">
        <v>1650</v>
      </c>
      <c r="B25" s="3573"/>
      <c r="C25" s="3574"/>
      <c r="D25" s="3575"/>
      <c r="E25" s="3556"/>
    </row>
    <row r="26" spans="1:5" ht="20.149999999999999" customHeight="1">
      <c r="A26" s="3557" t="s">
        <v>2303</v>
      </c>
      <c r="B26" s="3573"/>
      <c r="C26" s="3576"/>
      <c r="D26" s="3577"/>
      <c r="E26" s="3556"/>
    </row>
    <row r="27" spans="1:5" ht="20.149999999999999" customHeight="1">
      <c r="A27" s="3557" t="s">
        <v>2224</v>
      </c>
      <c r="B27" s="3573"/>
      <c r="C27" s="3576"/>
      <c r="D27" s="3577"/>
      <c r="E27" s="3556"/>
    </row>
    <row r="28" spans="1:5" ht="20.149999999999999" customHeight="1">
      <c r="A28" s="3557" t="s">
        <v>1651</v>
      </c>
      <c r="B28" s="3573"/>
      <c r="C28" s="3576"/>
      <c r="D28" s="3577"/>
      <c r="E28" s="3556"/>
    </row>
    <row r="29" spans="1:5" ht="20.149999999999999" customHeight="1">
      <c r="A29" s="3562" t="s">
        <v>1652</v>
      </c>
      <c r="B29" s="3578"/>
      <c r="C29" s="3579"/>
      <c r="D29" s="3580"/>
      <c r="E29" s="3556"/>
    </row>
    <row r="30" spans="1:5" ht="20.149999999999999" customHeight="1">
      <c r="A30" s="3565" t="s">
        <v>1599</v>
      </c>
      <c r="B30" s="3566"/>
      <c r="C30" s="3581">
        <f>SUM(C26:C29)</f>
        <v>0</v>
      </c>
      <c r="D30" s="3582">
        <f>SUM(D26:D29)</f>
        <v>0</v>
      </c>
      <c r="E30" s="3556"/>
    </row>
    <row r="31" spans="1:5" ht="20.149999999999999" customHeight="1">
      <c r="A31" s="3583"/>
      <c r="B31" s="3584"/>
      <c r="C31" s="3585"/>
      <c r="D31" s="3586"/>
      <c r="E31" s="3556"/>
    </row>
    <row r="32" spans="1:5" ht="20.149999999999999" customHeight="1" thickBot="1">
      <c r="A32" s="3587" t="s">
        <v>1653</v>
      </c>
      <c r="B32" s="3588"/>
      <c r="C32" s="3589">
        <f>C23-C30</f>
        <v>0</v>
      </c>
      <c r="D32" s="3590">
        <f>D23-D30</f>
        <v>0</v>
      </c>
      <c r="E32" s="3556"/>
    </row>
    <row r="33" spans="1:5" ht="15" customHeight="1">
      <c r="A33" s="3591"/>
      <c r="B33" s="3592"/>
      <c r="C33" s="3593"/>
      <c r="D33" s="3594"/>
      <c r="E33" s="3556"/>
    </row>
    <row r="34" spans="1:5" ht="31.5" customHeight="1">
      <c r="A34" s="3595" t="s">
        <v>1713</v>
      </c>
      <c r="B34" s="3584"/>
      <c r="C34" s="3596"/>
      <c r="D34" s="3597"/>
      <c r="E34" s="3551"/>
    </row>
    <row r="35" spans="1:5" ht="20.149999999999999" customHeight="1">
      <c r="A35" s="3598"/>
      <c r="B35" s="3573"/>
      <c r="C35" s="3564"/>
      <c r="D35" s="3599"/>
      <c r="E35" s="3551"/>
    </row>
    <row r="36" spans="1:5" ht="14.5" thickBot="1">
      <c r="A36" s="3600" t="s">
        <v>766</v>
      </c>
      <c r="B36" s="3573"/>
      <c r="C36" s="3601">
        <f>C32*0.7</f>
        <v>0</v>
      </c>
      <c r="D36" s="3602">
        <f>D32*0.7</f>
        <v>0</v>
      </c>
      <c r="E36" s="3551"/>
    </row>
    <row r="37" spans="1:5" ht="14.5" thickTop="1">
      <c r="A37" s="3600"/>
      <c r="B37" s="3573"/>
      <c r="C37" s="3603"/>
      <c r="D37" s="3604"/>
      <c r="E37" s="3551"/>
    </row>
    <row r="38" spans="1:5" ht="15" customHeight="1" thickBot="1">
      <c r="A38" s="3600" t="s">
        <v>767</v>
      </c>
      <c r="B38" s="3573"/>
      <c r="C38" s="3605">
        <f>C32*0.1</f>
        <v>0</v>
      </c>
      <c r="D38" s="3606">
        <f>D32*0.1</f>
        <v>0</v>
      </c>
      <c r="E38" s="3551"/>
    </row>
    <row r="39" spans="1:5" ht="15" customHeight="1" thickTop="1" thickBot="1">
      <c r="A39" s="3607"/>
      <c r="B39" s="3608"/>
      <c r="C39" s="3609"/>
      <c r="D39" s="3610"/>
      <c r="E39" s="3551"/>
    </row>
    <row r="40" spans="1:5" ht="15" customHeight="1">
      <c r="A40" s="3595" t="s">
        <v>1714</v>
      </c>
      <c r="B40" s="3611"/>
      <c r="C40" s="3612"/>
      <c r="D40" s="3613"/>
      <c r="E40" s="3551"/>
    </row>
    <row r="41" spans="1:5" ht="14">
      <c r="A41" s="3614" t="s">
        <v>1657</v>
      </c>
      <c r="B41" s="3611"/>
      <c r="C41" s="3615">
        <f>'25.010'!C33</f>
        <v>0</v>
      </c>
      <c r="D41" s="3616"/>
      <c r="E41" s="3551"/>
    </row>
    <row r="42" spans="1:5" ht="14">
      <c r="A42" s="3614" t="s">
        <v>1658</v>
      </c>
      <c r="B42" s="3611"/>
      <c r="C42" s="3615">
        <f>'25.010'!C43+'25.010'!C46</f>
        <v>0</v>
      </c>
      <c r="D42" s="3617"/>
      <c r="E42" s="3551"/>
    </row>
    <row r="43" spans="1:5" ht="14">
      <c r="A43" s="3614" t="s">
        <v>1659</v>
      </c>
      <c r="B43" s="3611"/>
      <c r="C43" s="3615">
        <f>'25.010'!C51</f>
        <v>0</v>
      </c>
      <c r="D43" s="3560"/>
      <c r="E43" s="3551"/>
    </row>
    <row r="44" spans="1:5" ht="14">
      <c r="A44" s="3614" t="s">
        <v>1660</v>
      </c>
      <c r="B44" s="3611"/>
      <c r="C44" s="3615">
        <f>'25.010'!C38</f>
        <v>0</v>
      </c>
      <c r="D44" s="3618"/>
      <c r="E44" s="3551"/>
    </row>
    <row r="45" spans="1:5" ht="14">
      <c r="A45" s="3619" t="s">
        <v>1661</v>
      </c>
      <c r="B45" s="3620"/>
      <c r="C45" s="3621"/>
      <c r="D45" s="3622"/>
      <c r="E45" s="3551"/>
    </row>
    <row r="46" spans="1:5" ht="14">
      <c r="A46" s="3623" t="s">
        <v>769</v>
      </c>
      <c r="B46" s="3624"/>
      <c r="C46" s="3625">
        <f>SUM(C41:C45)</f>
        <v>0</v>
      </c>
      <c r="D46" s="3625">
        <f>SUM(D41:D45)</f>
        <v>0</v>
      </c>
      <c r="E46" s="3551"/>
    </row>
    <row r="47" spans="1:5" ht="14">
      <c r="A47" s="3626"/>
      <c r="B47" s="3645"/>
      <c r="C47" s="3627"/>
      <c r="D47" s="3628"/>
      <c r="E47" s="3551"/>
    </row>
    <row r="48" spans="1:5" ht="15" customHeight="1">
      <c r="A48" s="3629" t="s">
        <v>1654</v>
      </c>
      <c r="B48" s="3630"/>
      <c r="C48" s="3631"/>
      <c r="D48" s="3632"/>
      <c r="E48" s="3551"/>
    </row>
    <row r="49" spans="1:5" ht="14">
      <c r="A49" s="3633" t="s">
        <v>1805</v>
      </c>
      <c r="B49" s="3634"/>
      <c r="C49" s="3635">
        <f>'23.010'!D45</f>
        <v>0</v>
      </c>
      <c r="D49" s="3617"/>
      <c r="E49" s="3551"/>
    </row>
    <row r="50" spans="1:5" ht="14">
      <c r="A50" s="3636" t="s">
        <v>768</v>
      </c>
      <c r="B50" s="3634"/>
      <c r="C50" s="3637"/>
      <c r="D50" s="3616"/>
      <c r="E50" s="3551"/>
    </row>
    <row r="51" spans="1:5" ht="14">
      <c r="A51" s="3638" t="s">
        <v>1712</v>
      </c>
      <c r="B51" s="3634"/>
      <c r="C51" s="3668">
        <f>-C46</f>
        <v>0</v>
      </c>
      <c r="D51" s="3639">
        <f>-D46</f>
        <v>0</v>
      </c>
      <c r="E51" s="3551"/>
    </row>
    <row r="52" spans="1:5" ht="14">
      <c r="A52" s="3638" t="s">
        <v>1655</v>
      </c>
      <c r="B52" s="3634"/>
      <c r="C52" s="3637"/>
      <c r="D52" s="3640"/>
      <c r="E52" s="3551"/>
    </row>
    <row r="53" spans="1:5" ht="14">
      <c r="A53" s="3641"/>
      <c r="B53" s="3634"/>
      <c r="C53" s="3642"/>
      <c r="D53" s="3616"/>
      <c r="E53" s="3551"/>
    </row>
    <row r="54" spans="1:5" ht="14">
      <c r="A54" s="3994" t="s">
        <v>1656</v>
      </c>
      <c r="B54" s="3624"/>
      <c r="C54" s="3643">
        <f>SUM(C49:C53)</f>
        <v>0</v>
      </c>
      <c r="D54" s="3644">
        <f>SUM(D49:D53)</f>
        <v>0</v>
      </c>
      <c r="E54" s="3551"/>
    </row>
    <row r="55" spans="1:5" ht="14">
      <c r="A55" s="3993"/>
      <c r="B55" s="3645"/>
      <c r="C55" s="3646"/>
      <c r="D55" s="3647"/>
      <c r="E55" s="3551"/>
    </row>
    <row r="56" spans="1:5" ht="14">
      <c r="A56" s="3633" t="s">
        <v>2304</v>
      </c>
      <c r="B56" s="3584"/>
      <c r="C56" s="3648"/>
      <c r="D56" s="3649"/>
      <c r="E56" s="3551"/>
    </row>
    <row r="57" spans="1:5" ht="14">
      <c r="A57" s="3650" t="s">
        <v>1715</v>
      </c>
      <c r="B57" s="3573"/>
      <c r="C57" s="922">
        <f>+C54</f>
        <v>0</v>
      </c>
      <c r="D57" s="2967">
        <f>+D54</f>
        <v>0</v>
      </c>
      <c r="E57" s="3551"/>
    </row>
    <row r="58" spans="1:5" ht="14">
      <c r="A58" s="3651"/>
      <c r="B58" s="3652"/>
      <c r="C58" s="3653"/>
      <c r="D58" s="3654"/>
      <c r="E58" s="3551"/>
    </row>
    <row r="59" spans="1:5" ht="15.65" customHeight="1">
      <c r="A59" s="3650" t="s">
        <v>2365</v>
      </c>
      <c r="B59" s="3573"/>
      <c r="C59" s="3655"/>
      <c r="D59" s="3656"/>
      <c r="E59" s="3551"/>
    </row>
    <row r="60" spans="1:5" ht="14.15" customHeight="1">
      <c r="A60" s="3657"/>
      <c r="B60" s="3658"/>
      <c r="C60" s="3659"/>
      <c r="D60" s="3628"/>
      <c r="E60" s="3551"/>
    </row>
    <row r="61" spans="1:5" ht="14.15" customHeight="1">
      <c r="A61" s="2953" t="s">
        <v>1806</v>
      </c>
      <c r="B61" s="3660"/>
      <c r="C61" s="3661">
        <f>SUM(C57:C59)</f>
        <v>0</v>
      </c>
      <c r="D61" s="3662">
        <f>SUM(D57:D59)</f>
        <v>0</v>
      </c>
      <c r="E61" s="3551"/>
    </row>
    <row r="62" spans="1:5" ht="14.5" thickBot="1">
      <c r="A62" s="3663"/>
      <c r="B62" s="3588"/>
      <c r="C62" s="3664"/>
      <c r="D62" s="3665"/>
      <c r="E62" s="3551"/>
    </row>
    <row r="63" spans="1:5" ht="14">
      <c r="A63" s="3591"/>
      <c r="B63" s="3584"/>
      <c r="C63" s="3648"/>
      <c r="D63" s="3649"/>
      <c r="E63" s="3551"/>
    </row>
    <row r="64" spans="1:5" ht="14">
      <c r="A64" s="3666" t="s">
        <v>1716</v>
      </c>
      <c r="B64" s="3573"/>
      <c r="C64" s="3561"/>
      <c r="D64" s="2967"/>
      <c r="E64" s="3551"/>
    </row>
    <row r="65" spans="1:5" ht="14">
      <c r="A65" s="3667" t="s">
        <v>1717</v>
      </c>
      <c r="B65" s="3573"/>
      <c r="C65" s="3561"/>
      <c r="D65" s="2967"/>
      <c r="E65" s="3551"/>
    </row>
    <row r="66" spans="1:5" ht="14">
      <c r="A66" s="3667"/>
      <c r="B66" s="3573"/>
      <c r="C66" s="3668"/>
      <c r="D66" s="3669"/>
      <c r="E66" s="3551"/>
    </row>
    <row r="67" spans="1:5" ht="14">
      <c r="A67" s="3667" t="s">
        <v>1718</v>
      </c>
      <c r="B67" s="3573"/>
      <c r="C67" s="3668">
        <f>C32</f>
        <v>0</v>
      </c>
      <c r="D67" s="3672">
        <f>D32</f>
        <v>0</v>
      </c>
      <c r="E67" s="3551"/>
    </row>
    <row r="68" spans="1:5" ht="14">
      <c r="A68" s="3670"/>
      <c r="B68" s="3573"/>
      <c r="C68" s="3668"/>
      <c r="D68" s="3669"/>
      <c r="E68" s="3551"/>
    </row>
    <row r="69" spans="1:5" ht="14">
      <c r="A69" s="3667" t="s">
        <v>2366</v>
      </c>
      <c r="B69" s="3573"/>
      <c r="C69" s="3671">
        <f>C61</f>
        <v>0</v>
      </c>
      <c r="D69" s="3672">
        <f>+D61</f>
        <v>0</v>
      </c>
      <c r="E69" s="3551"/>
    </row>
    <row r="70" spans="1:5" ht="14">
      <c r="A70" s="3670"/>
      <c r="B70" s="3573"/>
      <c r="C70" s="3673"/>
      <c r="D70" s="3628"/>
      <c r="E70" s="3551"/>
    </row>
    <row r="71" spans="1:5" ht="14">
      <c r="A71" s="3674" t="s">
        <v>2367</v>
      </c>
      <c r="B71" s="3675"/>
      <c r="C71" s="3673">
        <f>-C36</f>
        <v>0</v>
      </c>
      <c r="D71" s="3628">
        <f>-D36</f>
        <v>0</v>
      </c>
      <c r="E71" s="3551"/>
    </row>
    <row r="72" spans="1:5" ht="14">
      <c r="A72" s="3676"/>
      <c r="B72" s="3658"/>
      <c r="C72" s="3677"/>
      <c r="D72" s="3678"/>
      <c r="E72" s="3551"/>
    </row>
    <row r="73" spans="1:5" ht="14.5" thickBot="1">
      <c r="A73" s="3053" t="str">
        <f>IF(C73&gt;0,"Requirement Met at Current Year End","Does not meet Requirement")</f>
        <v>Does not meet Requirement</v>
      </c>
      <c r="B73" s="3679"/>
      <c r="C73" s="3680">
        <f>SUM(C69:C71)</f>
        <v>0</v>
      </c>
      <c r="D73" s="3680">
        <f>SUM(D69:D71)</f>
        <v>0</v>
      </c>
      <c r="E73" s="3551"/>
    </row>
    <row r="74" spans="1:5" ht="14.5" thickTop="1">
      <c r="A74" s="3666" t="s">
        <v>770</v>
      </c>
      <c r="B74" s="3682"/>
      <c r="C74" s="3683"/>
      <c r="D74" s="3684"/>
      <c r="E74" s="3551"/>
    </row>
    <row r="75" spans="1:5" ht="14">
      <c r="A75" s="3666" t="s">
        <v>1719</v>
      </c>
      <c r="B75" s="3611"/>
      <c r="C75" s="3685"/>
      <c r="D75" s="3686"/>
      <c r="E75" s="3551"/>
    </row>
    <row r="76" spans="1:5" ht="14">
      <c r="A76" s="3687"/>
      <c r="B76" s="3611"/>
      <c r="C76" s="3685"/>
      <c r="D76" s="3686"/>
      <c r="E76" s="3551"/>
    </row>
    <row r="77" spans="1:5" ht="14">
      <c r="A77" s="3666" t="s">
        <v>1720</v>
      </c>
      <c r="B77" s="3611"/>
      <c r="C77" s="3688">
        <v>0</v>
      </c>
      <c r="D77" s="3689"/>
      <c r="E77" s="3551"/>
    </row>
    <row r="78" spans="1:5" ht="15" customHeight="1">
      <c r="A78" s="3583"/>
      <c r="B78" s="3690"/>
      <c r="C78" s="3691"/>
      <c r="D78" s="3692"/>
      <c r="E78" s="3551"/>
    </row>
    <row r="79" spans="1:5" ht="15" customHeight="1">
      <c r="A79" s="3670" t="s">
        <v>1721</v>
      </c>
      <c r="B79" s="3693"/>
      <c r="C79" s="3694">
        <f>-C30*0.7</f>
        <v>0</v>
      </c>
      <c r="D79" s="3695">
        <f>-D30*0.7</f>
        <v>0</v>
      </c>
      <c r="E79" s="3551"/>
    </row>
    <row r="80" spans="1:5" ht="14.25" customHeight="1">
      <c r="A80" s="3696"/>
      <c r="B80" s="3620"/>
      <c r="C80" s="3612"/>
      <c r="D80" s="3697"/>
      <c r="E80" s="3551"/>
    </row>
    <row r="81" spans="1:5" ht="14.5" thickBot="1">
      <c r="A81" s="3053" t="str">
        <f>IF(C81&gt;0,"Requirement Met at Current Year End","Does not meet requirement")</f>
        <v>Does not meet requirement</v>
      </c>
      <c r="B81" s="3698"/>
      <c r="C81" s="3680">
        <f>C77+C79</f>
        <v>0</v>
      </c>
      <c r="D81" s="3681">
        <f>D77+D79</f>
        <v>0</v>
      </c>
      <c r="E81" s="3551"/>
    </row>
    <row r="82" spans="1:5" ht="13" thickTop="1">
      <c r="A82" s="3551"/>
      <c r="B82" s="3551"/>
      <c r="C82" s="3551"/>
      <c r="D82" s="3551"/>
      <c r="E82" s="3551"/>
    </row>
    <row r="83" spans="1:5">
      <c r="A83" s="3699" t="s">
        <v>1807</v>
      </c>
      <c r="B83" s="3556"/>
      <c r="C83" s="3556"/>
      <c r="D83" s="3556"/>
      <c r="E83" s="3551"/>
    </row>
    <row r="84" spans="1:5" hidden="1">
      <c r="A84" s="3556"/>
      <c r="B84" s="3556"/>
      <c r="C84" s="3700"/>
      <c r="D84" s="3065" t="str">
        <f>+ToC!E123</f>
        <v xml:space="preserve">Long-Term Annual Return </v>
      </c>
      <c r="E84" s="3556"/>
    </row>
    <row r="85" spans="1:5">
      <c r="A85" s="3556"/>
      <c r="B85" s="3556"/>
      <c r="C85" s="3700"/>
      <c r="D85" s="3701" t="s">
        <v>1732</v>
      </c>
      <c r="E85" s="3556"/>
    </row>
    <row r="86" spans="1:5" ht="14.65" customHeight="1">
      <c r="A86" s="3556"/>
      <c r="B86" s="3556"/>
      <c r="C86" s="3556"/>
      <c r="D86" s="3556"/>
      <c r="E86" s="3556"/>
    </row>
    <row r="87" spans="1:5" hidden="1">
      <c r="E87" s="11"/>
    </row>
    <row r="88" spans="1:5" hidden="1">
      <c r="E88" s="11"/>
    </row>
    <row r="89" spans="1:5" hidden="1"/>
    <row r="90" spans="1:5" hidden="1"/>
    <row r="91" spans="1:5" hidden="1"/>
    <row r="92" spans="1:5" hidden="1"/>
    <row r="93" spans="1:5" hidden="1"/>
    <row r="94" spans="1:5" hidden="1"/>
    <row r="95" spans="1:5" hidden="1"/>
    <row r="96" spans="1:5" hidden="1"/>
    <row r="97" hidden="1"/>
    <row r="98" hidden="1"/>
    <row r="99" hidden="1"/>
    <row r="100" hidden="1"/>
    <row r="101" hidden="1"/>
  </sheetData>
  <sheetProtection algorithmName="SHA-512" hashValue="jZLR5rxYAW+4eCtHMqFgA25PxorQYAd7sO1a2D6qPlSg/J/OCieQu7ItVJXyr7t7LdE8V7CMXVXraIvKAphk8Q==" saltValue="OGvjNkPn6ffU9foMbOr5Dw==" spinCount="100000" sheet="1" objects="1" scenarios="1"/>
  <mergeCells count="3">
    <mergeCell ref="A9:D9"/>
    <mergeCell ref="A11:D11"/>
    <mergeCell ref="A1:D1"/>
  </mergeCells>
  <dataValidations count="2">
    <dataValidation type="decimal" operator="lessThanOrEqual" allowBlank="1" showInputMessage="1" showErrorMessage="1" errorTitle="Numbers only" error="you can only enter whole numbers" sqref="C81:D81 C41:C44 C19:D39 C54:D77">
      <formula1>50000000000</formula1>
    </dataValidation>
    <dataValidation type="decimal" operator="lessThanOrEqual" allowBlank="1" showInputMessage="1" showErrorMessage="1" errorTitle="Numbers Only" error="You can only enter numbers in these cells.To re input a number, press Cancel  or Retry and  delete, and then re enter a valid number_x000a_" sqref="C13:D14 C16:D18">
      <formula1>50000000000</formula1>
    </dataValidation>
  </dataValidations>
  <hyperlinks>
    <hyperlink ref="A1:D1" location="ToC!A1" display="23.040"/>
  </hyperlinks>
  <pageMargins left="0.7" right="0.7" top="0.75" bottom="0.75" header="0.3" footer="0.3"/>
  <pageSetup paperSize="5" scale="65"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5">
    <tabColor rgb="FF7030A0"/>
  </sheetPr>
  <dimension ref="A1:H105"/>
  <sheetViews>
    <sheetView zoomScale="70" zoomScaleNormal="70" workbookViewId="0">
      <selection activeCell="B11" sqref="B11"/>
    </sheetView>
  </sheetViews>
  <sheetFormatPr defaultColWidth="0" defaultRowHeight="14" customHeight="1" zeroHeight="1"/>
  <cols>
    <col min="1" max="1" width="58.4609375" customWidth="1"/>
    <col min="2" max="2" width="9.23046875" customWidth="1"/>
    <col min="3" max="8" width="15.69140625" customWidth="1"/>
    <col min="9" max="16384" width="17.765625" style="1439" hidden="1"/>
  </cols>
  <sheetData>
    <row r="1" spans="1:8">
      <c r="A1" s="5842" t="s">
        <v>76</v>
      </c>
      <c r="B1" s="5843"/>
      <c r="C1" s="5843"/>
      <c r="D1" s="5843"/>
      <c r="E1" s="5843"/>
      <c r="F1" s="5843"/>
      <c r="G1" s="5843"/>
      <c r="H1" s="5843"/>
    </row>
    <row r="2" spans="1:8">
      <c r="A2" s="3082"/>
      <c r="B2" s="3083"/>
      <c r="C2" s="3083"/>
      <c r="D2" s="3083"/>
      <c r="E2" s="3083"/>
      <c r="F2" s="210"/>
      <c r="G2" s="3083"/>
      <c r="H2" s="1575" t="s">
        <v>1439</v>
      </c>
    </row>
    <row r="3" spans="1:8">
      <c r="A3" s="325" t="str">
        <f>+Cover!A14</f>
        <v>Select Name of Insurer/ Financial Holding Company</v>
      </c>
      <c r="B3" s="3083"/>
      <c r="C3" s="252"/>
      <c r="D3" s="53"/>
      <c r="E3" s="53"/>
      <c r="F3" s="37"/>
      <c r="G3" s="53"/>
      <c r="H3" s="53"/>
    </row>
    <row r="4" spans="1:8">
      <c r="A4" s="86" t="str">
        <f>+ToC!A3</f>
        <v>Insurer/Financial Holding Company</v>
      </c>
      <c r="B4" s="3083"/>
      <c r="C4" s="53"/>
      <c r="D4" s="53"/>
      <c r="E4" s="53"/>
      <c r="F4" s="53"/>
      <c r="G4" s="53"/>
      <c r="H4" s="53"/>
    </row>
    <row r="5" spans="1:8">
      <c r="A5" s="86"/>
      <c r="B5" s="56"/>
      <c r="C5" s="53"/>
      <c r="D5" s="53"/>
      <c r="E5" s="53"/>
      <c r="F5" s="53"/>
      <c r="G5" s="53"/>
      <c r="H5" s="53"/>
    </row>
    <row r="6" spans="1:8">
      <c r="A6" s="86" t="str">
        <f>+ToC!A5</f>
        <v>Long-Term Insurers Annual Return</v>
      </c>
      <c r="B6" s="53"/>
      <c r="C6" s="53"/>
      <c r="D6" s="53"/>
      <c r="E6" s="110"/>
      <c r="F6" s="53"/>
      <c r="G6" s="53"/>
      <c r="H6" s="53"/>
    </row>
    <row r="7" spans="1:8">
      <c r="A7" s="51" t="str">
        <f>+ToC!A6</f>
        <v>For Year Ended:</v>
      </c>
      <c r="B7" s="56"/>
      <c r="C7" s="53"/>
      <c r="D7" s="53"/>
      <c r="E7" s="53"/>
      <c r="F7" s="53"/>
      <c r="G7" s="53"/>
      <c r="H7" s="933" t="str">
        <f>IF(+Cover!$A$23="","",+Cover!$A$23)</f>
        <v/>
      </c>
    </row>
    <row r="8" spans="1:8">
      <c r="A8" s="5521" t="s">
        <v>764</v>
      </c>
      <c r="B8" s="5521"/>
      <c r="C8" s="5521"/>
      <c r="D8" s="5521"/>
      <c r="E8" s="5521"/>
      <c r="F8" s="5521"/>
      <c r="G8" s="5521"/>
      <c r="H8" s="5521"/>
    </row>
    <row r="9" spans="1:8">
      <c r="A9" s="5698" t="s">
        <v>1579</v>
      </c>
      <c r="B9" s="5698"/>
      <c r="C9" s="5698"/>
      <c r="D9" s="5698"/>
      <c r="E9" s="5698"/>
      <c r="F9" s="5698"/>
      <c r="G9" s="5698"/>
      <c r="H9" s="5698"/>
    </row>
    <row r="10" spans="1:8" ht="14.5" thickBot="1">
      <c r="A10" s="1649"/>
      <c r="B10" s="1649"/>
      <c r="C10" s="56"/>
      <c r="D10" s="56"/>
      <c r="E10" s="56"/>
      <c r="F10" s="53"/>
      <c r="G10" s="53" t="s">
        <v>677</v>
      </c>
      <c r="H10" s="53" t="s">
        <v>677</v>
      </c>
    </row>
    <row r="11" spans="1:8" ht="14.5" thickTop="1">
      <c r="A11" s="2837" t="s">
        <v>772</v>
      </c>
      <c r="B11" s="2838"/>
      <c r="C11" s="5688" t="s">
        <v>773</v>
      </c>
      <c r="D11" s="5844"/>
      <c r="E11" s="5688" t="s">
        <v>774</v>
      </c>
      <c r="F11" s="5844"/>
      <c r="G11" s="5845" t="s">
        <v>775</v>
      </c>
      <c r="H11" s="5846"/>
    </row>
    <row r="12" spans="1:8">
      <c r="A12" s="2839" t="s">
        <v>740</v>
      </c>
      <c r="B12" s="2840" t="s">
        <v>113</v>
      </c>
      <c r="C12" s="2841" t="s">
        <v>749</v>
      </c>
      <c r="D12" s="2842" t="s">
        <v>272</v>
      </c>
      <c r="E12" s="2841" t="s">
        <v>749</v>
      </c>
      <c r="F12" s="2842" t="s">
        <v>272</v>
      </c>
      <c r="G12" s="3995" t="str">
        <f>IF(H7="","",YEAR($H$7))</f>
        <v/>
      </c>
      <c r="H12" s="3996" t="str">
        <f>IF(G12="","",G12-1)</f>
        <v/>
      </c>
    </row>
    <row r="13" spans="1:8">
      <c r="A13" s="1162" t="s">
        <v>777</v>
      </c>
      <c r="B13" s="2843"/>
      <c r="C13" s="2844" t="s">
        <v>230</v>
      </c>
      <c r="D13" s="2844" t="s">
        <v>230</v>
      </c>
      <c r="E13" s="2844" t="s">
        <v>230</v>
      </c>
      <c r="F13" s="2844" t="s">
        <v>230</v>
      </c>
      <c r="G13" s="2844" t="s">
        <v>230</v>
      </c>
      <c r="H13" s="2845" t="s">
        <v>230</v>
      </c>
    </row>
    <row r="14" spans="1:8" ht="14.5" thickBot="1">
      <c r="A14" s="2375" t="s">
        <v>1464</v>
      </c>
      <c r="B14" s="2846"/>
      <c r="C14" s="2847"/>
      <c r="D14" s="2848"/>
      <c r="E14" s="2847"/>
      <c r="F14" s="2847"/>
      <c r="G14" s="2849">
        <f>SUM(C14:F14)</f>
        <v>0</v>
      </c>
      <c r="H14" s="2850"/>
    </row>
    <row r="15" spans="1:8" s="4487" customFormat="1">
      <c r="A15" s="3915"/>
      <c r="B15" s="4486"/>
      <c r="C15" s="164"/>
      <c r="D15" s="2872"/>
      <c r="E15" s="164"/>
      <c r="F15" s="164"/>
      <c r="G15" s="192"/>
      <c r="H15" s="167"/>
    </row>
    <row r="16" spans="1:8" ht="14.5" thickBot="1">
      <c r="A16" s="2375" t="s">
        <v>1465</v>
      </c>
      <c r="B16" s="2846"/>
      <c r="C16" s="2852">
        <f>SUM(C17:C22)</f>
        <v>0</v>
      </c>
      <c r="D16" s="2852">
        <f t="shared" ref="D16:H16" si="0">SUM(D17:D22)</f>
        <v>0</v>
      </c>
      <c r="E16" s="2852">
        <f t="shared" si="0"/>
        <v>0</v>
      </c>
      <c r="F16" s="2852">
        <f>SUM(F17:F22)</f>
        <v>0</v>
      </c>
      <c r="G16" s="2852">
        <f t="shared" si="0"/>
        <v>0</v>
      </c>
      <c r="H16" s="2852">
        <f t="shared" si="0"/>
        <v>0</v>
      </c>
    </row>
    <row r="17" spans="1:8">
      <c r="A17" s="3916" t="s">
        <v>2389</v>
      </c>
      <c r="B17" s="2853"/>
      <c r="C17" s="2854"/>
      <c r="D17" s="2855"/>
      <c r="E17" s="2854"/>
      <c r="F17" s="2854"/>
      <c r="G17" s="2856">
        <f t="shared" ref="G17:G23" si="1">SUM(C17:F17)</f>
        <v>0</v>
      </c>
      <c r="H17" s="2857"/>
    </row>
    <row r="18" spans="1:8">
      <c r="A18" s="3917" t="s">
        <v>1466</v>
      </c>
      <c r="B18" s="2858"/>
      <c r="C18" s="269"/>
      <c r="D18" s="1763"/>
      <c r="E18" s="269"/>
      <c r="F18" s="269"/>
      <c r="G18" s="2856">
        <f t="shared" si="1"/>
        <v>0</v>
      </c>
      <c r="H18" s="1981"/>
    </row>
    <row r="19" spans="1:8">
      <c r="A19" s="3917" t="s">
        <v>1467</v>
      </c>
      <c r="B19" s="2859"/>
      <c r="C19" s="2860"/>
      <c r="D19" s="2861"/>
      <c r="E19" s="2860"/>
      <c r="F19" s="2862"/>
      <c r="G19" s="2856">
        <f t="shared" si="1"/>
        <v>0</v>
      </c>
      <c r="H19" s="1981"/>
    </row>
    <row r="20" spans="1:8">
      <c r="A20" s="3918" t="s">
        <v>1468</v>
      </c>
      <c r="B20" s="2863"/>
      <c r="C20" s="2864"/>
      <c r="D20" s="2864"/>
      <c r="E20" s="2864"/>
      <c r="F20" s="1764"/>
      <c r="G20" s="2865">
        <f t="shared" si="1"/>
        <v>0</v>
      </c>
      <c r="H20" s="2866"/>
    </row>
    <row r="21" spans="1:8">
      <c r="A21" s="3918" t="s">
        <v>2369</v>
      </c>
      <c r="B21" s="2863"/>
      <c r="C21" s="2864"/>
      <c r="D21" s="2864"/>
      <c r="E21" s="2864"/>
      <c r="F21" s="1764"/>
      <c r="G21" s="2867">
        <f t="shared" si="1"/>
        <v>0</v>
      </c>
      <c r="H21" s="2866"/>
    </row>
    <row r="22" spans="1:8">
      <c r="A22" s="4338" t="s">
        <v>2370</v>
      </c>
      <c r="B22" s="4340"/>
      <c r="C22" s="4341"/>
      <c r="D22" s="4341"/>
      <c r="E22" s="4341"/>
      <c r="F22" s="4342"/>
      <c r="G22" s="2867">
        <f t="shared" si="1"/>
        <v>0</v>
      </c>
      <c r="H22" s="4343"/>
    </row>
    <row r="23" spans="1:8" ht="14.5" thickBot="1">
      <c r="A23" s="3919" t="s">
        <v>2371</v>
      </c>
      <c r="B23" s="2868"/>
      <c r="C23" s="2869"/>
      <c r="D23" s="2869"/>
      <c r="E23" s="2869"/>
      <c r="F23" s="2869"/>
      <c r="G23" s="2870">
        <f t="shared" si="1"/>
        <v>0</v>
      </c>
      <c r="H23" s="2871"/>
    </row>
    <row r="24" spans="1:8">
      <c r="A24" s="3920"/>
      <c r="B24" s="2851"/>
      <c r="C24" s="164"/>
      <c r="D24" s="2872"/>
      <c r="E24" s="164"/>
      <c r="F24" s="164"/>
      <c r="G24" s="192"/>
      <c r="H24" s="167"/>
    </row>
    <row r="25" spans="1:8">
      <c r="A25" s="3921" t="s">
        <v>644</v>
      </c>
      <c r="B25" s="2859"/>
      <c r="C25" s="1633"/>
      <c r="D25" s="2873"/>
      <c r="E25" s="1633"/>
      <c r="F25" s="1633"/>
      <c r="G25" s="1760"/>
      <c r="H25" s="1635"/>
    </row>
    <row r="26" spans="1:8">
      <c r="A26" s="3922" t="s">
        <v>778</v>
      </c>
      <c r="B26" s="2859"/>
      <c r="C26" s="1633"/>
      <c r="D26" s="2873"/>
      <c r="E26" s="1633"/>
      <c r="F26" s="1633"/>
      <c r="G26" s="1760"/>
      <c r="H26" s="1635"/>
    </row>
    <row r="27" spans="1:8">
      <c r="A27" s="3917" t="s">
        <v>779</v>
      </c>
      <c r="B27" s="2859"/>
      <c r="C27" s="1763"/>
      <c r="D27" s="1763"/>
      <c r="E27" s="1763"/>
      <c r="F27" s="1763"/>
      <c r="G27" s="2865">
        <f t="shared" ref="G27:G34" si="2">SUM(C27:F27)</f>
        <v>0</v>
      </c>
      <c r="H27" s="1981"/>
    </row>
    <row r="28" spans="1:8">
      <c r="A28" s="3917" t="s">
        <v>1419</v>
      </c>
      <c r="B28" s="2859"/>
      <c r="C28" s="1763"/>
      <c r="D28" s="1763"/>
      <c r="E28" s="269"/>
      <c r="F28" s="1763"/>
      <c r="G28" s="2865">
        <f t="shared" si="2"/>
        <v>0</v>
      </c>
      <c r="H28" s="1981"/>
    </row>
    <row r="29" spans="1:8">
      <c r="A29" s="4325" t="s">
        <v>2357</v>
      </c>
      <c r="B29" s="4326"/>
      <c r="C29" s="193"/>
      <c r="D29" s="269"/>
      <c r="E29" s="269"/>
      <c r="F29" s="269"/>
      <c r="G29" s="2865">
        <f t="shared" si="2"/>
        <v>0</v>
      </c>
      <c r="H29" s="299"/>
    </row>
    <row r="30" spans="1:8">
      <c r="A30" s="4325" t="s">
        <v>2358</v>
      </c>
      <c r="B30" s="4326"/>
      <c r="C30" s="193"/>
      <c r="D30" s="269"/>
      <c r="E30" s="269"/>
      <c r="F30" s="269"/>
      <c r="G30" s="2865">
        <f t="shared" si="2"/>
        <v>0</v>
      </c>
      <c r="H30" s="299"/>
    </row>
    <row r="31" spans="1:8">
      <c r="A31" s="4356" t="s">
        <v>2372</v>
      </c>
      <c r="B31" s="2859"/>
      <c r="C31" s="193"/>
      <c r="D31" s="269"/>
      <c r="E31" s="269"/>
      <c r="F31" s="269"/>
      <c r="G31" s="2865">
        <f t="shared" si="2"/>
        <v>0</v>
      </c>
      <c r="H31" s="299"/>
    </row>
    <row r="32" spans="1:8">
      <c r="A32" s="4356" t="s">
        <v>2373</v>
      </c>
      <c r="B32" s="2859"/>
      <c r="C32" s="269"/>
      <c r="D32" s="269"/>
      <c r="E32" s="269"/>
      <c r="F32" s="269"/>
      <c r="G32" s="2865">
        <f t="shared" si="2"/>
        <v>0</v>
      </c>
      <c r="H32" s="299"/>
    </row>
    <row r="33" spans="1:8">
      <c r="A33" s="4357" t="s">
        <v>2374</v>
      </c>
      <c r="B33" s="2859"/>
      <c r="C33" s="1763"/>
      <c r="D33" s="1763"/>
      <c r="E33" s="1763"/>
      <c r="F33" s="1763"/>
      <c r="G33" s="2865">
        <f t="shared" si="2"/>
        <v>0</v>
      </c>
      <c r="H33" s="1981"/>
    </row>
    <row r="34" spans="1:8">
      <c r="A34" s="4357" t="s">
        <v>2375</v>
      </c>
      <c r="B34" s="2875"/>
      <c r="C34" s="492"/>
      <c r="D34" s="492"/>
      <c r="E34" s="492"/>
      <c r="F34" s="492"/>
      <c r="G34" s="559">
        <f t="shared" si="2"/>
        <v>0</v>
      </c>
      <c r="H34" s="2866"/>
    </row>
    <row r="35" spans="1:8">
      <c r="A35" s="4324" t="s">
        <v>2355</v>
      </c>
      <c r="B35" s="2876"/>
      <c r="C35" s="2877">
        <f t="shared" ref="C35:H35" si="3">SUM(C27:C34)</f>
        <v>0</v>
      </c>
      <c r="D35" s="2877">
        <f t="shared" si="3"/>
        <v>0</v>
      </c>
      <c r="E35" s="2877">
        <f t="shared" si="3"/>
        <v>0</v>
      </c>
      <c r="F35" s="2877">
        <f t="shared" si="3"/>
        <v>0</v>
      </c>
      <c r="G35" s="2877">
        <f t="shared" si="3"/>
        <v>0</v>
      </c>
      <c r="H35" s="2878">
        <f t="shared" si="3"/>
        <v>0</v>
      </c>
    </row>
    <row r="36" spans="1:8" s="4487" customFormat="1">
      <c r="A36" s="3924" t="s">
        <v>2306</v>
      </c>
      <c r="B36" s="4488"/>
      <c r="C36" s="502"/>
      <c r="D36" s="292"/>
      <c r="E36" s="502"/>
      <c r="F36" s="502"/>
      <c r="G36" s="502"/>
      <c r="H36" s="1683"/>
    </row>
    <row r="37" spans="1:8">
      <c r="A37" s="3916" t="s">
        <v>1470</v>
      </c>
      <c r="B37" s="3703"/>
      <c r="C37" s="2862"/>
      <c r="D37" s="2862"/>
      <c r="E37" s="2862"/>
      <c r="F37" s="2862"/>
      <c r="G37" s="2881">
        <f>SUM(C37:F37)</f>
        <v>0</v>
      </c>
      <c r="H37" s="1762"/>
    </row>
    <row r="38" spans="1:8">
      <c r="A38" s="3917" t="s">
        <v>781</v>
      </c>
      <c r="B38" s="3703"/>
      <c r="C38" s="2862"/>
      <c r="D38" s="2862"/>
      <c r="E38" s="2862"/>
      <c r="F38" s="1763"/>
      <c r="G38" s="2881">
        <f>SUM(C38:F38)</f>
        <v>0</v>
      </c>
      <c r="H38" s="1762"/>
    </row>
    <row r="39" spans="1:8" ht="18.399999999999999" customHeight="1">
      <c r="A39" s="3918" t="s">
        <v>782</v>
      </c>
      <c r="B39" s="2875"/>
      <c r="C39" s="2862"/>
      <c r="D39" s="2882"/>
      <c r="E39" s="492"/>
      <c r="F39" s="492"/>
      <c r="G39" s="2867">
        <f>SUM(C39:F39)</f>
        <v>0</v>
      </c>
      <c r="H39" s="2866"/>
    </row>
    <row r="40" spans="1:8" ht="18.399999999999999" customHeight="1">
      <c r="A40" s="4324" t="s">
        <v>2356</v>
      </c>
      <c r="B40" s="2876"/>
      <c r="C40" s="2877">
        <f t="shared" ref="C40:H40" si="4">SUM(C37:C39)</f>
        <v>0</v>
      </c>
      <c r="D40" s="2877">
        <f t="shared" si="4"/>
        <v>0</v>
      </c>
      <c r="E40" s="2877">
        <f t="shared" si="4"/>
        <v>0</v>
      </c>
      <c r="F40" s="2877">
        <f t="shared" si="4"/>
        <v>0</v>
      </c>
      <c r="G40" s="2877">
        <f t="shared" si="4"/>
        <v>0</v>
      </c>
      <c r="H40" s="2878">
        <f t="shared" si="4"/>
        <v>0</v>
      </c>
    </row>
    <row r="41" spans="1:8" ht="19.149999999999999" customHeight="1">
      <c r="A41" s="3925" t="s">
        <v>2305</v>
      </c>
      <c r="B41" s="3702"/>
      <c r="C41" s="164"/>
      <c r="D41" s="2872"/>
      <c r="E41" s="164"/>
      <c r="F41" s="164"/>
      <c r="G41" s="2883"/>
      <c r="H41" s="167"/>
    </row>
    <row r="42" spans="1:8" ht="16.899999999999999" customHeight="1">
      <c r="A42" s="3926" t="s">
        <v>784</v>
      </c>
      <c r="B42" s="3703"/>
      <c r="C42" s="1763"/>
      <c r="D42" s="2862"/>
      <c r="E42" s="2862"/>
      <c r="F42" s="2862"/>
      <c r="G42" s="2884">
        <f t="shared" ref="G42:G47" si="5">SUM(C42:F42)</f>
        <v>0</v>
      </c>
      <c r="H42" s="1981"/>
    </row>
    <row r="43" spans="1:8" ht="17.649999999999999" customHeight="1">
      <c r="A43" s="3926" t="s">
        <v>2266</v>
      </c>
      <c r="B43" s="3703"/>
      <c r="C43" s="1763"/>
      <c r="D43" s="2882"/>
      <c r="E43" s="2862"/>
      <c r="F43" s="2862"/>
      <c r="G43" s="2884">
        <f t="shared" si="5"/>
        <v>0</v>
      </c>
      <c r="H43" s="2866"/>
    </row>
    <row r="44" spans="1:8" ht="22.15" customHeight="1">
      <c r="A44" s="3926" t="s">
        <v>785</v>
      </c>
      <c r="B44" s="3703"/>
      <c r="C44" s="2862"/>
      <c r="D44" s="1763"/>
      <c r="E44" s="2862"/>
      <c r="F44" s="2862"/>
      <c r="G44" s="2884">
        <f t="shared" si="5"/>
        <v>0</v>
      </c>
      <c r="H44" s="1762"/>
    </row>
    <row r="45" spans="1:8">
      <c r="A45" s="3926" t="s">
        <v>786</v>
      </c>
      <c r="B45" s="3703"/>
      <c r="C45" s="2862"/>
      <c r="D45" s="518"/>
      <c r="E45" s="2862"/>
      <c r="F45" s="2862"/>
      <c r="G45" s="2884">
        <f>SUM(C45:F45)</f>
        <v>0</v>
      </c>
      <c r="H45" s="1762"/>
    </row>
    <row r="46" spans="1:8" ht="19.899999999999999" customHeight="1">
      <c r="A46" s="3926" t="s">
        <v>2267</v>
      </c>
      <c r="B46" s="3703"/>
      <c r="C46" s="2862"/>
      <c r="D46" s="2862"/>
      <c r="E46" s="2862"/>
      <c r="F46" s="1763"/>
      <c r="G46" s="2884">
        <f t="shared" si="5"/>
        <v>0</v>
      </c>
      <c r="H46" s="1762"/>
    </row>
    <row r="47" spans="1:8" ht="19.899999999999999" customHeight="1">
      <c r="A47" s="3926" t="s">
        <v>787</v>
      </c>
      <c r="B47" s="2875"/>
      <c r="C47" s="2862"/>
      <c r="D47" s="2885"/>
      <c r="E47" s="2862"/>
      <c r="F47" s="518"/>
      <c r="G47" s="2884">
        <f t="shared" si="5"/>
        <v>0</v>
      </c>
      <c r="H47" s="2886"/>
    </row>
    <row r="48" spans="1:8" ht="20.65" customHeight="1">
      <c r="A48" s="4324" t="s">
        <v>2359</v>
      </c>
      <c r="B48" s="2876"/>
      <c r="C48" s="2887">
        <f t="shared" ref="C48:H48" si="6">SUM(C42:C47)</f>
        <v>0</v>
      </c>
      <c r="D48" s="2887">
        <f t="shared" si="6"/>
        <v>0</v>
      </c>
      <c r="E48" s="2887">
        <f t="shared" si="6"/>
        <v>0</v>
      </c>
      <c r="F48" s="2887">
        <f t="shared" si="6"/>
        <v>0</v>
      </c>
      <c r="G48" s="2887">
        <f t="shared" si="6"/>
        <v>0</v>
      </c>
      <c r="H48" s="2878">
        <f t="shared" si="6"/>
        <v>0</v>
      </c>
    </row>
    <row r="49" spans="1:8" ht="21" customHeight="1">
      <c r="A49" s="3927" t="s">
        <v>788</v>
      </c>
      <c r="B49" s="2851"/>
      <c r="C49" s="2888"/>
      <c r="D49" s="2888"/>
      <c r="E49" s="2888"/>
      <c r="F49" s="2888"/>
      <c r="G49" s="2888"/>
      <c r="H49" s="2889"/>
    </row>
    <row r="50" spans="1:8" ht="21" customHeight="1">
      <c r="A50" s="3928" t="s">
        <v>789</v>
      </c>
      <c r="B50" s="3703"/>
      <c r="C50" s="1763"/>
      <c r="D50" s="1763"/>
      <c r="E50" s="1763"/>
      <c r="F50" s="1763"/>
      <c r="G50" s="2865">
        <f>SUM(C50:F50)</f>
        <v>0</v>
      </c>
      <c r="H50" s="1981"/>
    </row>
    <row r="51" spans="1:8" ht="28">
      <c r="A51" s="3926" t="s">
        <v>790</v>
      </c>
      <c r="B51" s="3703"/>
      <c r="C51" s="1763"/>
      <c r="D51" s="1763"/>
      <c r="E51" s="2862"/>
      <c r="F51" s="2862"/>
      <c r="G51" s="2865">
        <f>SUM(C51:F51)</f>
        <v>0</v>
      </c>
      <c r="H51" s="1981"/>
    </row>
    <row r="52" spans="1:8" ht="28">
      <c r="A52" s="3926" t="s">
        <v>2323</v>
      </c>
      <c r="B52" s="3703"/>
      <c r="C52" s="2862"/>
      <c r="D52" s="1763"/>
      <c r="E52" s="1763"/>
      <c r="F52" s="2862"/>
      <c r="G52" s="2865">
        <f>SUM(C52:F52)</f>
        <v>0</v>
      </c>
      <c r="H52" s="1981"/>
    </row>
    <row r="53" spans="1:8">
      <c r="A53" s="3928" t="s">
        <v>791</v>
      </c>
      <c r="B53" s="3703"/>
      <c r="C53" s="2862"/>
      <c r="D53" s="2874"/>
      <c r="E53" s="2862"/>
      <c r="F53" s="518"/>
      <c r="G53" s="2865">
        <f>SUM(C53:F53)</f>
        <v>0</v>
      </c>
      <c r="H53" s="1981"/>
    </row>
    <row r="54" spans="1:8">
      <c r="A54" s="3929" t="s">
        <v>2324</v>
      </c>
      <c r="B54" s="2875"/>
      <c r="C54" s="1986"/>
      <c r="D54" s="1986"/>
      <c r="E54" s="2862"/>
      <c r="F54" s="1001"/>
      <c r="G54" s="2891">
        <f>SUM(C54:F54)</f>
        <v>0</v>
      </c>
      <c r="H54" s="1985"/>
    </row>
    <row r="55" spans="1:8" ht="19.5" customHeight="1">
      <c r="A55" s="4324" t="s">
        <v>2360</v>
      </c>
      <c r="B55" s="2892"/>
      <c r="C55" s="2877">
        <f t="shared" ref="C55:H55" si="7">SUM(C50:C54)</f>
        <v>0</v>
      </c>
      <c r="D55" s="2877">
        <f t="shared" si="7"/>
        <v>0</v>
      </c>
      <c r="E55" s="2877">
        <f t="shared" si="7"/>
        <v>0</v>
      </c>
      <c r="F55" s="2877">
        <f t="shared" si="7"/>
        <v>0</v>
      </c>
      <c r="G55" s="2877">
        <f t="shared" si="7"/>
        <v>0</v>
      </c>
      <c r="H55" s="2878">
        <f t="shared" si="7"/>
        <v>0</v>
      </c>
    </row>
    <row r="56" spans="1:8" ht="14.5">
      <c r="A56" s="4336" t="s">
        <v>2346</v>
      </c>
      <c r="B56" s="2862"/>
      <c r="C56" s="2888"/>
      <c r="D56" s="2888"/>
      <c r="E56" s="2888"/>
      <c r="F56" s="2888"/>
      <c r="G56" s="2888"/>
      <c r="H56" s="2889"/>
    </row>
    <row r="57" spans="1:8">
      <c r="A57" s="4335" t="s">
        <v>2316</v>
      </c>
      <c r="B57" s="1763"/>
      <c r="C57" s="2862"/>
      <c r="D57" s="2862"/>
      <c r="E57" s="2862"/>
      <c r="F57" s="2862"/>
      <c r="G57" s="2865">
        <f t="shared" ref="G57:G59" si="8">SUM(C57:F57)</f>
        <v>0</v>
      </c>
      <c r="H57" s="2862"/>
    </row>
    <row r="58" spans="1:8">
      <c r="A58" s="4335" t="s">
        <v>2317</v>
      </c>
      <c r="B58" s="1763"/>
      <c r="C58" s="2862"/>
      <c r="D58" s="2862"/>
      <c r="E58" s="2862"/>
      <c r="F58" s="2862"/>
      <c r="G58" s="2865">
        <f t="shared" si="8"/>
        <v>0</v>
      </c>
      <c r="H58" s="2862"/>
    </row>
    <row r="59" spans="1:8">
      <c r="A59" s="4335" t="s">
        <v>2318</v>
      </c>
      <c r="B59" s="1763"/>
      <c r="C59" s="2862"/>
      <c r="D59" s="2862"/>
      <c r="E59" s="2862"/>
      <c r="F59" s="2862"/>
      <c r="G59" s="2865">
        <f t="shared" si="8"/>
        <v>0</v>
      </c>
      <c r="H59" s="2862"/>
    </row>
    <row r="60" spans="1:8">
      <c r="A60" s="4336" t="s">
        <v>2347</v>
      </c>
      <c r="B60" s="1763"/>
      <c r="C60" s="4334">
        <f>SUM(C57:C59)</f>
        <v>0</v>
      </c>
      <c r="D60" s="4334">
        <f t="shared" ref="D60:H60" si="9">SUM(D57:D59)</f>
        <v>0</v>
      </c>
      <c r="E60" s="4334">
        <f t="shared" si="9"/>
        <v>0</v>
      </c>
      <c r="F60" s="4334">
        <f t="shared" si="9"/>
        <v>0</v>
      </c>
      <c r="G60" s="4334">
        <f t="shared" si="9"/>
        <v>0</v>
      </c>
      <c r="H60" s="4334">
        <f t="shared" si="9"/>
        <v>0</v>
      </c>
    </row>
    <row r="61" spans="1:8" ht="14.5" thickBot="1">
      <c r="A61" s="3930" t="s">
        <v>672</v>
      </c>
      <c r="B61" s="2868"/>
      <c r="C61" s="1034">
        <f>SUM(C35,C40,C48,C55,C60)</f>
        <v>0</v>
      </c>
      <c r="D61" s="1034">
        <f>SUM(D35,D40,D48,D55,D60)</f>
        <v>0</v>
      </c>
      <c r="E61" s="1034">
        <f t="shared" ref="E61:H61" si="10">SUM(E35,E40,E48,E55,E60)</f>
        <v>0</v>
      </c>
      <c r="F61" s="1034">
        <f t="shared" si="10"/>
        <v>0</v>
      </c>
      <c r="G61" s="1034">
        <f t="shared" si="10"/>
        <v>0</v>
      </c>
      <c r="H61" s="1034">
        <f t="shared" si="10"/>
        <v>0</v>
      </c>
    </row>
    <row r="62" spans="1:8" s="4487" customFormat="1">
      <c r="A62" s="3931" t="s">
        <v>792</v>
      </c>
      <c r="B62" s="3731"/>
      <c r="C62" s="164"/>
      <c r="D62" s="164"/>
      <c r="E62" s="164"/>
      <c r="F62" s="164"/>
      <c r="G62" s="164"/>
      <c r="H62" s="167"/>
    </row>
    <row r="63" spans="1:8">
      <c r="A63" s="3926" t="s">
        <v>793</v>
      </c>
      <c r="B63" s="3703"/>
      <c r="C63" s="1763"/>
      <c r="D63" s="1763"/>
      <c r="E63" s="1763"/>
      <c r="F63" s="1763"/>
      <c r="G63" s="2865">
        <f>SUM(C63:F63)</f>
        <v>0</v>
      </c>
      <c r="H63" s="1981"/>
    </row>
    <row r="64" spans="1:8" ht="28">
      <c r="A64" s="3932" t="s">
        <v>794</v>
      </c>
      <c r="B64" s="2890"/>
      <c r="C64" s="1763"/>
      <c r="D64" s="1763"/>
      <c r="E64" s="1763"/>
      <c r="F64" s="1763"/>
      <c r="G64" s="2865">
        <f>SUM(C64:F64)</f>
        <v>0</v>
      </c>
      <c r="H64" s="1981"/>
    </row>
    <row r="65" spans="1:8" ht="14.5" thickBot="1">
      <c r="A65" s="3933" t="s">
        <v>1459</v>
      </c>
      <c r="B65" s="2895"/>
      <c r="C65" s="2896">
        <f t="shared" ref="C65:H65" si="11">SUM(C63:C64)</f>
        <v>0</v>
      </c>
      <c r="D65" s="2896">
        <f t="shared" si="11"/>
        <v>0</v>
      </c>
      <c r="E65" s="2896">
        <f t="shared" si="11"/>
        <v>0</v>
      </c>
      <c r="F65" s="2896">
        <f t="shared" si="11"/>
        <v>0</v>
      </c>
      <c r="G65" s="2896">
        <f t="shared" si="11"/>
        <v>0</v>
      </c>
      <c r="H65" s="2897">
        <f t="shared" si="11"/>
        <v>0</v>
      </c>
    </row>
    <row r="66" spans="1:8" s="4487" customFormat="1">
      <c r="A66" s="3934"/>
      <c r="B66" s="4489"/>
      <c r="C66" s="4490"/>
      <c r="D66" s="4491"/>
      <c r="E66" s="4490"/>
      <c r="F66" s="4490"/>
      <c r="G66" s="164"/>
      <c r="H66" s="4492"/>
    </row>
    <row r="67" spans="1:8" ht="14.5" thickBot="1">
      <c r="A67" s="3935" t="s">
        <v>795</v>
      </c>
      <c r="B67" s="2898"/>
      <c r="C67" s="2899"/>
      <c r="D67" s="2899"/>
      <c r="E67" s="2899"/>
      <c r="F67" s="2899"/>
      <c r="G67" s="2852">
        <f t="shared" ref="G67:G72" si="12">SUM(C67:F67)</f>
        <v>0</v>
      </c>
      <c r="H67" s="2900"/>
    </row>
    <row r="68" spans="1:8">
      <c r="A68" s="3921" t="s">
        <v>2376</v>
      </c>
      <c r="B68" s="251"/>
      <c r="C68" s="2901"/>
      <c r="D68" s="2901"/>
      <c r="E68" s="2901"/>
      <c r="F68" s="2901"/>
      <c r="G68" s="1633"/>
      <c r="H68" s="2902"/>
    </row>
    <row r="69" spans="1:8">
      <c r="A69" s="3916" t="s">
        <v>796</v>
      </c>
      <c r="B69" s="1821"/>
      <c r="C69" s="2862"/>
      <c r="D69" s="2862"/>
      <c r="E69" s="2862"/>
      <c r="F69" s="2862"/>
      <c r="G69" s="2865">
        <f t="shared" si="12"/>
        <v>0</v>
      </c>
      <c r="H69" s="1762"/>
    </row>
    <row r="70" spans="1:8">
      <c r="A70" s="3917" t="s">
        <v>2326</v>
      </c>
      <c r="B70" s="1821"/>
      <c r="C70" s="2862"/>
      <c r="D70" s="2862"/>
      <c r="E70" s="2862"/>
      <c r="F70" s="2862"/>
      <c r="G70" s="2865">
        <f t="shared" si="12"/>
        <v>0</v>
      </c>
      <c r="H70" s="1762"/>
    </row>
    <row r="71" spans="1:8">
      <c r="A71" s="3917" t="s">
        <v>2390</v>
      </c>
      <c r="B71" s="1821"/>
      <c r="C71" s="2862"/>
      <c r="D71" s="2862"/>
      <c r="E71" s="2862"/>
      <c r="F71" s="2862"/>
      <c r="G71" s="2865">
        <f t="shared" si="12"/>
        <v>0</v>
      </c>
      <c r="H71" s="1762"/>
    </row>
    <row r="72" spans="1:8">
      <c r="A72" s="3918" t="s">
        <v>1724</v>
      </c>
      <c r="B72" s="1824"/>
      <c r="C72" s="2885"/>
      <c r="D72" s="2885"/>
      <c r="E72" s="2885"/>
      <c r="F72" s="2885"/>
      <c r="G72" s="2893">
        <f t="shared" si="12"/>
        <v>0</v>
      </c>
      <c r="H72" s="2886"/>
    </row>
    <row r="73" spans="1:8" ht="14.5" thickBot="1">
      <c r="A73" s="3936" t="s">
        <v>797</v>
      </c>
      <c r="B73" s="2868"/>
      <c r="C73" s="2896">
        <f t="shared" ref="C73:H73" si="13">SUM(C69:C72)</f>
        <v>0</v>
      </c>
      <c r="D73" s="2896">
        <f t="shared" si="13"/>
        <v>0</v>
      </c>
      <c r="E73" s="2896">
        <f t="shared" si="13"/>
        <v>0</v>
      </c>
      <c r="F73" s="2896">
        <f t="shared" si="13"/>
        <v>0</v>
      </c>
      <c r="G73" s="2896">
        <f t="shared" si="13"/>
        <v>0</v>
      </c>
      <c r="H73" s="2897">
        <f t="shared" si="13"/>
        <v>0</v>
      </c>
    </row>
    <row r="74" spans="1:8">
      <c r="A74" s="3923"/>
      <c r="B74" s="3706"/>
      <c r="C74" s="2903"/>
      <c r="D74" s="2903"/>
      <c r="E74" s="2903"/>
      <c r="F74" s="2903"/>
      <c r="G74" s="519"/>
      <c r="H74" s="2904"/>
    </row>
    <row r="75" spans="1:8" ht="14.5" thickBot="1">
      <c r="A75" s="2375" t="s">
        <v>798</v>
      </c>
      <c r="B75" s="2905"/>
      <c r="C75" s="2899"/>
      <c r="D75" s="2899"/>
      <c r="E75" s="2899"/>
      <c r="F75" s="2899"/>
      <c r="G75" s="2852">
        <f>SUM(C75:F75)</f>
        <v>0</v>
      </c>
      <c r="H75" s="2900"/>
    </row>
    <row r="76" spans="1:8">
      <c r="A76" s="3931"/>
      <c r="B76" s="3706"/>
      <c r="C76" s="2901"/>
      <c r="D76" s="2901"/>
      <c r="E76" s="2901"/>
      <c r="F76" s="2901"/>
      <c r="G76" s="164"/>
      <c r="H76" s="2902"/>
    </row>
    <row r="77" spans="1:8">
      <c r="A77" s="3937" t="s">
        <v>1463</v>
      </c>
      <c r="B77" s="2858"/>
      <c r="C77" s="2906"/>
      <c r="D77" s="2906"/>
      <c r="E77" s="2906"/>
      <c r="F77" s="2906"/>
      <c r="G77" s="1633"/>
      <c r="H77" s="2907"/>
    </row>
    <row r="78" spans="1:8">
      <c r="A78" s="3917" t="s">
        <v>1462</v>
      </c>
      <c r="B78" s="2858"/>
      <c r="C78" s="2862"/>
      <c r="D78" s="2862"/>
      <c r="E78" s="2862"/>
      <c r="F78" s="2862"/>
      <c r="G78" s="2908">
        <f>SUM(C78:F78)</f>
        <v>0</v>
      </c>
      <c r="H78" s="1762"/>
    </row>
    <row r="79" spans="1:8">
      <c r="A79" s="3938" t="s">
        <v>804</v>
      </c>
      <c r="B79" s="2875"/>
      <c r="C79" s="2885"/>
      <c r="D79" s="2885"/>
      <c r="E79" s="2885"/>
      <c r="F79" s="2885"/>
      <c r="G79" s="2909">
        <f>SUM(C79:F79)</f>
        <v>0</v>
      </c>
      <c r="H79" s="2886"/>
    </row>
    <row r="80" spans="1:8" s="4487" customFormat="1" ht="14.5" thickBot="1">
      <c r="A80" s="3930" t="s">
        <v>799</v>
      </c>
      <c r="B80" s="4493"/>
      <c r="C80" s="1034">
        <f t="shared" ref="C80:H80" si="14">SUM(C78:C79)</f>
        <v>0</v>
      </c>
      <c r="D80" s="1034">
        <f t="shared" si="14"/>
        <v>0</v>
      </c>
      <c r="E80" s="1034">
        <f t="shared" si="14"/>
        <v>0</v>
      </c>
      <c r="F80" s="1034">
        <f t="shared" si="14"/>
        <v>0</v>
      </c>
      <c r="G80" s="1034">
        <f t="shared" si="14"/>
        <v>0</v>
      </c>
      <c r="H80" s="2894">
        <f t="shared" si="14"/>
        <v>0</v>
      </c>
    </row>
    <row r="81" spans="1:8">
      <c r="A81" s="3931"/>
      <c r="B81" s="2910"/>
      <c r="C81" s="2911"/>
      <c r="D81" s="2879"/>
      <c r="E81" s="579"/>
      <c r="F81" s="579"/>
      <c r="G81" s="2883"/>
      <c r="H81" s="2880"/>
    </row>
    <row r="82" spans="1:8" ht="14.5" thickBot="1">
      <c r="A82" s="3939" t="s">
        <v>2361</v>
      </c>
      <c r="B82" s="2836"/>
      <c r="C82" s="3943"/>
      <c r="D82" s="3943"/>
      <c r="E82" s="3943"/>
      <c r="F82" s="3943"/>
      <c r="G82" s="2912">
        <f>SUM(C82:F82)</f>
        <v>0</v>
      </c>
      <c r="H82" s="4286"/>
    </row>
    <row r="83" spans="1:8">
      <c r="A83" s="3931"/>
      <c r="B83" s="1978"/>
      <c r="C83" s="3910"/>
      <c r="D83" s="3910"/>
      <c r="E83" s="3910"/>
      <c r="F83" s="3910"/>
      <c r="G83" s="520"/>
      <c r="H83" s="3911"/>
    </row>
    <row r="84" spans="1:8" ht="14.5" thickBot="1">
      <c r="A84" s="3939" t="s">
        <v>2362</v>
      </c>
      <c r="B84" s="2836"/>
      <c r="C84" s="3943"/>
      <c r="D84" s="3943"/>
      <c r="E84" s="3943"/>
      <c r="F84" s="3943"/>
      <c r="G84" s="2912">
        <f>SUM(C84:F84)</f>
        <v>0</v>
      </c>
      <c r="H84" s="4286"/>
    </row>
    <row r="85" spans="1:8">
      <c r="A85" s="3931"/>
      <c r="B85" s="1978"/>
      <c r="C85" s="1152"/>
      <c r="D85" s="1152"/>
      <c r="E85" s="1152"/>
      <c r="F85" s="1152"/>
      <c r="G85" s="2883"/>
      <c r="H85" s="4337"/>
    </row>
    <row r="86" spans="1:8" ht="14.5" thickBot="1">
      <c r="A86" s="3939" t="s">
        <v>2363</v>
      </c>
      <c r="B86" s="2836"/>
      <c r="C86" s="2917"/>
      <c r="D86" s="2917"/>
      <c r="E86" s="2917"/>
      <c r="F86" s="2917"/>
      <c r="G86" s="2912">
        <f>SUM(C86:F86)</f>
        <v>0</v>
      </c>
      <c r="H86" s="2918"/>
    </row>
    <row r="87" spans="1:8">
      <c r="A87" s="3908"/>
      <c r="B87" s="3909"/>
      <c r="C87" s="3910"/>
      <c r="D87" s="3910"/>
      <c r="E87" s="3910"/>
      <c r="F87" s="3910"/>
      <c r="G87" s="520"/>
      <c r="H87" s="3911"/>
    </row>
    <row r="88" spans="1:8" ht="14.5" thickBot="1">
      <c r="A88" s="3907" t="s">
        <v>2348</v>
      </c>
      <c r="B88" s="2905"/>
      <c r="C88" s="3912"/>
      <c r="D88" s="3912"/>
      <c r="E88" s="3912"/>
      <c r="F88" s="3912"/>
      <c r="G88" s="3913">
        <f>SUM(C88:F88)</f>
        <v>0</v>
      </c>
      <c r="H88" s="3914"/>
    </row>
    <row r="89" spans="1:8">
      <c r="A89" s="3923"/>
      <c r="B89" s="3704"/>
      <c r="C89" s="2913"/>
      <c r="D89" s="2913"/>
      <c r="E89" s="2913"/>
      <c r="F89" s="2913"/>
      <c r="G89" s="2914"/>
      <c r="H89" s="2915"/>
    </row>
    <row r="90" spans="1:8" ht="14.5" thickBot="1">
      <c r="A90" s="2375" t="s">
        <v>2349</v>
      </c>
      <c r="B90" s="2916"/>
      <c r="C90" s="2917"/>
      <c r="D90" s="2917"/>
      <c r="E90" s="2917"/>
      <c r="F90" s="2917"/>
      <c r="G90" s="2912">
        <f>SUM(C90:F90)</f>
        <v>0</v>
      </c>
      <c r="H90" s="2918"/>
    </row>
    <row r="91" spans="1:8">
      <c r="A91" s="3923"/>
      <c r="B91" s="3704"/>
      <c r="C91" s="2919"/>
      <c r="D91" s="2919"/>
      <c r="E91" s="2919"/>
      <c r="F91" s="2919"/>
      <c r="G91" s="2919"/>
      <c r="H91" s="2920"/>
    </row>
    <row r="92" spans="1:8" ht="14.5" thickBot="1">
      <c r="A92" s="2375" t="s">
        <v>2350</v>
      </c>
      <c r="B92" s="2916"/>
      <c r="C92" s="2847"/>
      <c r="D92" s="2847"/>
      <c r="E92" s="2847"/>
      <c r="F92" s="2847"/>
      <c r="G92" s="2849">
        <f>SUM(C92:F92)</f>
        <v>0</v>
      </c>
      <c r="H92" s="2850"/>
    </row>
    <row r="93" spans="1:8">
      <c r="A93" s="3923"/>
      <c r="B93" s="3704"/>
      <c r="C93" s="2921"/>
      <c r="D93" s="2921"/>
      <c r="E93" s="2921"/>
      <c r="F93" s="2921"/>
      <c r="G93" s="2921"/>
      <c r="H93" s="2922"/>
    </row>
    <row r="94" spans="1:8" ht="14.5" thickBot="1">
      <c r="A94" s="2375" t="s">
        <v>2351</v>
      </c>
      <c r="B94" s="2916"/>
      <c r="C94" s="2923"/>
      <c r="D94" s="2924"/>
      <c r="E94" s="2923"/>
      <c r="F94" s="2925"/>
      <c r="G94" s="2926">
        <f>SUM(C94:F94)</f>
        <v>0</v>
      </c>
      <c r="H94" s="2927"/>
    </row>
    <row r="95" spans="1:8" s="4487" customFormat="1">
      <c r="A95" s="3931"/>
      <c r="B95" s="4494"/>
      <c r="C95" s="502"/>
      <c r="D95" s="292"/>
      <c r="E95" s="502"/>
      <c r="F95" s="2883"/>
      <c r="G95" s="502"/>
      <c r="H95" s="1683"/>
    </row>
    <row r="96" spans="1:8" ht="14.5" thickBot="1">
      <c r="A96" s="2375" t="s">
        <v>2352</v>
      </c>
      <c r="B96" s="2928"/>
      <c r="C96" s="2923"/>
      <c r="D96" s="2924"/>
      <c r="E96" s="2923"/>
      <c r="F96" s="2925"/>
      <c r="G96" s="2926">
        <f>SUM(C96:F96)</f>
        <v>0</v>
      </c>
      <c r="H96" s="2927"/>
    </row>
    <row r="97" spans="1:8" s="4487" customFormat="1">
      <c r="A97" s="2376"/>
      <c r="B97" s="4495"/>
      <c r="C97" s="502"/>
      <c r="D97" s="292"/>
      <c r="E97" s="502"/>
      <c r="F97" s="2883"/>
      <c r="G97" s="502"/>
      <c r="H97" s="1683"/>
    </row>
    <row r="98" spans="1:8" ht="14.5" thickBot="1">
      <c r="A98" s="2375" t="s">
        <v>2353</v>
      </c>
      <c r="B98" s="2928"/>
      <c r="C98" s="2923"/>
      <c r="D98" s="2924"/>
      <c r="E98" s="2923"/>
      <c r="F98" s="2925"/>
      <c r="G98" s="2926">
        <f>SUM(C98:F98)</f>
        <v>0</v>
      </c>
      <c r="H98" s="2927"/>
    </row>
    <row r="99" spans="1:8" s="4487" customFormat="1">
      <c r="A99" s="2376"/>
      <c r="B99" s="4494"/>
      <c r="C99" s="502"/>
      <c r="D99" s="292"/>
      <c r="E99" s="502"/>
      <c r="F99" s="2883"/>
      <c r="G99" s="502"/>
      <c r="H99" s="1683"/>
    </row>
    <row r="100" spans="1:8" ht="14" customHeight="1" thickBot="1">
      <c r="A100" s="2375" t="s">
        <v>2354</v>
      </c>
      <c r="B100" s="2928"/>
      <c r="C100" s="2923"/>
      <c r="D100" s="2924"/>
      <c r="E100" s="2923"/>
      <c r="F100" s="2925"/>
      <c r="G100" s="2926">
        <f>SUM(C100:F100)</f>
        <v>0</v>
      </c>
      <c r="H100" s="2927"/>
    </row>
    <row r="101" spans="1:8" ht="14" customHeight="1">
      <c r="A101" s="3940"/>
      <c r="B101" s="3704"/>
      <c r="C101" s="3910"/>
      <c r="D101" s="3910"/>
      <c r="E101" s="3910"/>
      <c r="F101" s="3910"/>
      <c r="G101" s="519"/>
      <c r="H101" s="3911"/>
    </row>
    <row r="102" spans="1:8" ht="14" customHeight="1" thickBot="1">
      <c r="A102" s="3941" t="s">
        <v>703</v>
      </c>
      <c r="B102" s="3705"/>
      <c r="C102" s="3942">
        <f>SUM(C100,C98,C96,C94,C92,C90,C88,C86,C84,C82,C80,C75,C73,C67,C65,C61,C23,C16,C14)</f>
        <v>0</v>
      </c>
      <c r="D102" s="3942">
        <f>SUM(D100,D98,D96,D94,D92,D90,D88,D86,D84,D82,D80,D75,D73,D67,D65,D61,D23,D16,D14)</f>
        <v>0</v>
      </c>
      <c r="E102" s="3942">
        <f t="shared" ref="E102:H102" si="15">SUM(E100,E98,E96,E94,E92,E90,E88,E86,E84,E82,E80,E75,E73,E67,E65,E61,E23,E16,E14)</f>
        <v>0</v>
      </c>
      <c r="F102" s="3942">
        <f t="shared" si="15"/>
        <v>0</v>
      </c>
      <c r="G102" s="3942">
        <f t="shared" si="15"/>
        <v>0</v>
      </c>
      <c r="H102" s="3942">
        <f t="shared" si="15"/>
        <v>0</v>
      </c>
    </row>
    <row r="103" spans="1:8" ht="14" customHeight="1" thickTop="1">
      <c r="A103" s="44"/>
      <c r="B103" s="44"/>
      <c r="C103" s="44"/>
      <c r="D103" s="44"/>
      <c r="E103" s="44"/>
      <c r="F103" s="44"/>
      <c r="G103" s="44"/>
      <c r="H103" s="44"/>
    </row>
    <row r="104" spans="1:8" ht="14" customHeight="1">
      <c r="A104" s="51" t="s">
        <v>1808</v>
      </c>
      <c r="B104" s="44"/>
      <c r="C104" s="44"/>
      <c r="D104" s="44"/>
      <c r="E104" s="110"/>
      <c r="F104" s="110"/>
      <c r="G104" s="44"/>
      <c r="H104" s="1714" t="s">
        <v>1731</v>
      </c>
    </row>
    <row r="105" spans="1:8" ht="14" customHeight="1">
      <c r="A105" s="51" t="s">
        <v>1809</v>
      </c>
      <c r="B105" s="44"/>
      <c r="C105" s="44"/>
      <c r="D105" s="44"/>
      <c r="E105" s="44"/>
      <c r="F105" s="44"/>
      <c r="G105" s="44"/>
      <c r="H105" s="1715" t="s">
        <v>800</v>
      </c>
    </row>
  </sheetData>
  <sheetProtection algorithmName="SHA-512" hashValue="SS2/OWch5DT7pSScixu9mdtIirKHg9MQxRrhTe5vIV9IDwC8EcdA56b6dl0sBIkQQ2Nqtc4TejwjnM/Y8o5Sqg==" saltValue="JzpUGGKf7O2uv8C4hw2GPQ==" spinCount="100000" sheet="1" objects="1" scenarios="1"/>
  <mergeCells count="6">
    <mergeCell ref="A1:H1"/>
    <mergeCell ref="A8:H8"/>
    <mergeCell ref="A9:H9"/>
    <mergeCell ref="C11:D11"/>
    <mergeCell ref="E11:F11"/>
    <mergeCell ref="G11:H11"/>
  </mergeCells>
  <dataValidations count="2">
    <dataValidation type="whole" operator="lessThanOrEqual" allowBlank="1" showInputMessage="1" showErrorMessage="1" errorTitle="Numbers Only" error="You can only enter whole numbers" sqref="B40:B47 B88 B73:B75 B19:B22 B55:B67">
      <formula1>50000000000</formula1>
    </dataValidation>
    <dataValidation type="decimal" operator="lessThanOrEqual" allowBlank="1" showInputMessage="1" showErrorMessage="1" errorTitle="Numbers Only" error="You can only enter numbers in these cells.To re input a number, press Cancel  or Retry and  delete, and then re enter a valid number_x000a_" sqref="B76:B79 G44:G48 C92:H92 H73 G66 G14:H15 E53:F53 B48:B54 C62:H65 H48 C48:F48 C50:C55 G50:H55 D50:F52 D54:F55 C39:H43 G68:G73 C90:H90 C94:H99 C73:F73 G100:G101 H16:H18 B14:F18 G81:G87 H23:H36 C23:F36 B23:B39 C56:H60 G16:G38">
      <formula1>50000000000</formula1>
    </dataValidation>
  </dataValidations>
  <hyperlinks>
    <hyperlink ref="A1:H1" location="ToC!A1" display="25.010"/>
  </hyperlinks>
  <pageMargins left="0.25" right="0.25" top="0.75" bottom="0.75" header="0.3" footer="0.3"/>
  <pageSetup paperSize="5" scale="50"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tabColor rgb="FF7030A0"/>
  </sheetPr>
  <dimension ref="A1:XFD102"/>
  <sheetViews>
    <sheetView zoomScale="70" zoomScaleNormal="70" workbookViewId="0">
      <selection activeCell="A9" sqref="A9:R9"/>
    </sheetView>
  </sheetViews>
  <sheetFormatPr defaultColWidth="0" defaultRowHeight="15" customHeight="1" zeroHeight="1"/>
  <cols>
    <col min="1" max="1" width="62.61328125" style="4" customWidth="1"/>
    <col min="2" max="2" width="7.765625" style="4" customWidth="1"/>
    <col min="3" max="8" width="15.765625" style="4" customWidth="1"/>
    <col min="9" max="16" width="15.765625" style="1439" customWidth="1"/>
    <col min="17" max="17" width="20.4609375" style="1439" customWidth="1"/>
    <col min="18" max="18" width="14.69140625" style="1439" customWidth="1"/>
    <col min="19" max="20" width="0" style="1439" hidden="1" customWidth="1"/>
    <col min="21" max="16383" width="14.69140625" style="1439" hidden="1"/>
    <col min="16384" max="16384" width="4.53515625" style="1439" hidden="1" customWidth="1"/>
  </cols>
  <sheetData>
    <row r="1" spans="1:22 16384:16384" ht="14">
      <c r="A1" s="5842" t="s">
        <v>77</v>
      </c>
      <c r="B1" s="5842"/>
      <c r="C1" s="5842"/>
      <c r="D1" s="5842"/>
      <c r="E1" s="5842"/>
      <c r="F1" s="5842"/>
      <c r="G1" s="5842"/>
      <c r="H1" s="5842"/>
      <c r="I1" s="5842"/>
      <c r="J1" s="5842"/>
      <c r="K1" s="5842"/>
      <c r="L1" s="5842"/>
      <c r="M1" s="5842"/>
      <c r="N1" s="5842"/>
      <c r="O1" s="5842"/>
      <c r="P1" s="5842"/>
      <c r="Q1" s="5842"/>
      <c r="R1" s="5842"/>
    </row>
    <row r="2" spans="1:22 16384:16384" ht="14">
      <c r="A2" s="4071"/>
      <c r="B2" s="4072"/>
      <c r="C2" s="4072"/>
      <c r="D2" s="4072"/>
      <c r="E2" s="4072"/>
      <c r="F2" s="210"/>
      <c r="G2" s="4072"/>
      <c r="H2" s="4074"/>
      <c r="I2" s="557"/>
      <c r="J2" s="557"/>
      <c r="K2" s="557"/>
      <c r="L2" s="557"/>
      <c r="M2" s="557"/>
      <c r="N2" s="557"/>
      <c r="O2" s="557"/>
      <c r="P2" s="557"/>
      <c r="Q2" s="557"/>
      <c r="R2" s="1575" t="s">
        <v>1439</v>
      </c>
    </row>
    <row r="3" spans="1:22 16384:16384" ht="14">
      <c r="A3" s="325" t="str">
        <f>+Cover!A14</f>
        <v>Select Name of Insurer/ Financial Holding Company</v>
      </c>
      <c r="B3" s="4072"/>
      <c r="C3" s="252"/>
      <c r="D3" s="53"/>
      <c r="E3" s="53"/>
      <c r="F3" s="37"/>
      <c r="G3" s="53"/>
      <c r="H3" s="56"/>
      <c r="I3" s="557"/>
      <c r="J3" s="557"/>
      <c r="K3" s="557"/>
      <c r="L3" s="557"/>
      <c r="M3" s="557"/>
      <c r="N3" s="557"/>
      <c r="O3" s="557"/>
      <c r="P3" s="557"/>
      <c r="Q3" s="557"/>
      <c r="R3" s="53"/>
    </row>
    <row r="4" spans="1:22 16384:16384" ht="14">
      <c r="A4" s="86" t="str">
        <f>+ToC!A3</f>
        <v>Insurer/Financial Holding Company</v>
      </c>
      <c r="B4" s="4072"/>
      <c r="C4" s="53"/>
      <c r="D4" s="53"/>
      <c r="E4" s="53"/>
      <c r="F4" s="53"/>
      <c r="G4" s="53"/>
      <c r="H4" s="56"/>
      <c r="I4" s="557"/>
      <c r="J4" s="557"/>
      <c r="K4" s="557"/>
      <c r="L4" s="557"/>
      <c r="M4" s="557"/>
      <c r="N4" s="557"/>
      <c r="O4" s="557"/>
      <c r="P4" s="557"/>
      <c r="Q4" s="557"/>
      <c r="R4" s="53"/>
    </row>
    <row r="5" spans="1:22 16384:16384" ht="14">
      <c r="A5" s="86"/>
      <c r="B5" s="56"/>
      <c r="C5" s="53"/>
      <c r="D5" s="53"/>
      <c r="E5" s="53"/>
      <c r="F5" s="53"/>
      <c r="G5" s="53"/>
      <c r="H5" s="56"/>
      <c r="I5" s="557"/>
      <c r="J5" s="557"/>
      <c r="K5" s="557"/>
      <c r="L5" s="557"/>
      <c r="M5" s="557"/>
      <c r="N5" s="557"/>
      <c r="O5" s="557"/>
      <c r="P5" s="557"/>
      <c r="Q5" s="557"/>
      <c r="R5" s="53"/>
    </row>
    <row r="6" spans="1:22 16384:16384" ht="14">
      <c r="A6" s="86" t="str">
        <f>+ToC!A5</f>
        <v>Long-Term Insurers Annual Return</v>
      </c>
      <c r="B6" s="53"/>
      <c r="C6" s="53"/>
      <c r="D6" s="53"/>
      <c r="E6" s="110"/>
      <c r="F6" s="53"/>
      <c r="G6" s="53"/>
      <c r="H6" s="56"/>
      <c r="I6" s="557"/>
      <c r="J6" s="557"/>
      <c r="K6" s="557"/>
      <c r="L6" s="557"/>
      <c r="M6" s="557"/>
      <c r="N6" s="557"/>
      <c r="O6" s="557"/>
      <c r="P6" s="557"/>
      <c r="Q6" s="557"/>
      <c r="R6" s="53"/>
    </row>
    <row r="7" spans="1:22 16384:16384" ht="14">
      <c r="A7" s="51" t="str">
        <f>+ToC!A6</f>
        <v>For Year Ended:</v>
      </c>
      <c r="B7" s="56"/>
      <c r="C7" s="53"/>
      <c r="D7" s="53"/>
      <c r="E7" s="53"/>
      <c r="F7" s="53"/>
      <c r="G7" s="53"/>
      <c r="H7" s="293"/>
      <c r="I7" s="557"/>
      <c r="J7" s="557"/>
      <c r="K7" s="557"/>
      <c r="L7" s="557"/>
      <c r="M7" s="557"/>
      <c r="N7" s="557"/>
      <c r="O7" s="557"/>
      <c r="P7" s="557"/>
      <c r="Q7" s="557"/>
      <c r="R7" s="933" t="str">
        <f>IF(+Cover!$A$23="","",+Cover!$A$23)</f>
        <v/>
      </c>
    </row>
    <row r="8" spans="1:22 16384:16384" ht="14">
      <c r="A8" s="5521" t="s">
        <v>764</v>
      </c>
      <c r="B8" s="5521"/>
      <c r="C8" s="5521"/>
      <c r="D8" s="5521"/>
      <c r="E8" s="5521"/>
      <c r="F8" s="5521"/>
      <c r="G8" s="5521"/>
      <c r="H8" s="5521"/>
      <c r="I8" s="5521"/>
      <c r="J8" s="5521"/>
      <c r="K8" s="5521"/>
      <c r="L8" s="5521"/>
      <c r="M8" s="5521"/>
      <c r="N8" s="5521"/>
      <c r="O8" s="5521"/>
      <c r="P8" s="5521"/>
      <c r="Q8" s="5521"/>
      <c r="R8" s="5521"/>
    </row>
    <row r="9" spans="1:22 16384:16384" ht="14.5" thickBot="1">
      <c r="A9" s="5847" t="s">
        <v>1578</v>
      </c>
      <c r="B9" s="5847"/>
      <c r="C9" s="5847"/>
      <c r="D9" s="5847"/>
      <c r="E9" s="5847"/>
      <c r="F9" s="5847"/>
      <c r="G9" s="5847"/>
      <c r="H9" s="5847"/>
      <c r="I9" s="5847"/>
      <c r="J9" s="5847"/>
      <c r="K9" s="5847"/>
      <c r="L9" s="5847"/>
      <c r="M9" s="5847"/>
      <c r="N9" s="5847"/>
      <c r="O9" s="5847"/>
      <c r="P9" s="5847"/>
      <c r="Q9" s="5847"/>
      <c r="R9" s="5847"/>
    </row>
    <row r="10" spans="1:22 16384:16384" ht="14.5" thickTop="1">
      <c r="A10" s="3707" t="s">
        <v>740</v>
      </c>
      <c r="B10" s="3708" t="s">
        <v>113</v>
      </c>
      <c r="C10" s="613" t="s">
        <v>679</v>
      </c>
      <c r="D10" s="613" t="s">
        <v>679</v>
      </c>
      <c r="E10" s="613" t="s">
        <v>679</v>
      </c>
      <c r="F10" s="613" t="s">
        <v>679</v>
      </c>
      <c r="G10" s="613" t="s">
        <v>679</v>
      </c>
      <c r="H10" s="613" t="s">
        <v>679</v>
      </c>
      <c r="I10" s="613" t="s">
        <v>679</v>
      </c>
      <c r="J10" s="613" t="s">
        <v>679</v>
      </c>
      <c r="K10" s="613" t="s">
        <v>679</v>
      </c>
      <c r="L10" s="613" t="s">
        <v>679</v>
      </c>
      <c r="M10" s="613" t="s">
        <v>679</v>
      </c>
      <c r="N10" s="613" t="s">
        <v>679</v>
      </c>
      <c r="O10" s="613" t="s">
        <v>679</v>
      </c>
      <c r="P10" s="613" t="s">
        <v>679</v>
      </c>
      <c r="Q10" s="256" t="str">
        <f>IF(R7="","","Total "&amp; YEAR($R$7))</f>
        <v/>
      </c>
      <c r="R10" s="4075" t="str">
        <f>IF(R7="","","Total "&amp;YEAR($R$7)-1)</f>
        <v/>
      </c>
      <c r="S10" s="4077"/>
      <c r="XFD10" s="4077"/>
    </row>
    <row r="11" spans="1:22 16384:16384" ht="14">
      <c r="A11" s="392"/>
      <c r="B11" s="2840"/>
      <c r="C11" s="3709" t="s">
        <v>230</v>
      </c>
      <c r="D11" s="3709" t="s">
        <v>230</v>
      </c>
      <c r="E11" s="3709" t="s">
        <v>230</v>
      </c>
      <c r="F11" s="3709" t="s">
        <v>230</v>
      </c>
      <c r="G11" s="3709" t="s">
        <v>230</v>
      </c>
      <c r="H11" s="3709" t="s">
        <v>230</v>
      </c>
      <c r="I11" s="3709" t="s">
        <v>230</v>
      </c>
      <c r="J11" s="3709" t="s">
        <v>230</v>
      </c>
      <c r="K11" s="3709" t="s">
        <v>230</v>
      </c>
      <c r="L11" s="3709" t="s">
        <v>230</v>
      </c>
      <c r="M11" s="3709" t="s">
        <v>230</v>
      </c>
      <c r="N11" s="3709" t="s">
        <v>230</v>
      </c>
      <c r="O11" s="3709" t="s">
        <v>230</v>
      </c>
      <c r="P11" s="3709" t="s">
        <v>230</v>
      </c>
      <c r="Q11" s="3709" t="s">
        <v>230</v>
      </c>
      <c r="R11" s="4076" t="s">
        <v>230</v>
      </c>
      <c r="S11" s="4077"/>
      <c r="U11" s="523"/>
      <c r="V11" s="556"/>
      <c r="XFD11" s="4077"/>
    </row>
    <row r="12" spans="1:22 16384:16384" ht="14">
      <c r="A12" s="392" t="s">
        <v>777</v>
      </c>
      <c r="B12" s="4327"/>
      <c r="C12" s="4328"/>
      <c r="D12" s="4328"/>
      <c r="E12" s="4328"/>
      <c r="F12" s="4328"/>
      <c r="G12" s="4328"/>
      <c r="H12" s="4328"/>
      <c r="I12" s="4328"/>
      <c r="J12" s="4328"/>
      <c r="K12" s="4328"/>
      <c r="L12" s="4328"/>
      <c r="M12" s="4328"/>
      <c r="N12" s="4328"/>
      <c r="O12" s="4328"/>
      <c r="P12" s="4328"/>
      <c r="Q12" s="4328"/>
      <c r="R12" s="4329"/>
      <c r="S12" s="4077"/>
      <c r="U12" s="523"/>
      <c r="V12" s="523"/>
      <c r="XFD12" s="4077"/>
    </row>
    <row r="13" spans="1:22 16384:16384" ht="14.5" thickBot="1">
      <c r="A13" s="1913" t="s">
        <v>1464</v>
      </c>
      <c r="B13" s="3710"/>
      <c r="C13" s="4753"/>
      <c r="D13" s="4753"/>
      <c r="E13" s="4753"/>
      <c r="F13" s="4753"/>
      <c r="G13" s="4753"/>
      <c r="H13" s="4753"/>
      <c r="I13" s="4753"/>
      <c r="J13" s="4753"/>
      <c r="K13" s="4753"/>
      <c r="L13" s="4753"/>
      <c r="M13" s="4753"/>
      <c r="N13" s="4753"/>
      <c r="O13" s="4753"/>
      <c r="P13" s="4753"/>
      <c r="Q13" s="4754">
        <f>SUM(C13:P13)</f>
        <v>0</v>
      </c>
      <c r="R13" s="4755"/>
      <c r="S13" s="4077"/>
      <c r="U13" s="523"/>
      <c r="V13" s="523"/>
      <c r="XFD13" s="4077"/>
    </row>
    <row r="14" spans="1:22 16384:16384" ht="14">
      <c r="A14" s="3711"/>
      <c r="B14" s="3712"/>
      <c r="C14" s="4756"/>
      <c r="D14" s="4756"/>
      <c r="E14" s="4756"/>
      <c r="F14" s="4757"/>
      <c r="G14" s="4756"/>
      <c r="H14" s="4756"/>
      <c r="I14" s="4756"/>
      <c r="J14" s="4756"/>
      <c r="K14" s="4756"/>
      <c r="L14" s="4756"/>
      <c r="M14" s="4756"/>
      <c r="N14" s="4756"/>
      <c r="O14" s="4756"/>
      <c r="P14" s="4756"/>
      <c r="Q14" s="4756"/>
      <c r="R14" s="4758"/>
      <c r="S14" s="4077"/>
      <c r="U14" s="523"/>
      <c r="V14" s="523"/>
      <c r="XFD14" s="4077"/>
    </row>
    <row r="15" spans="1:22 16384:16384" ht="14.5" thickBot="1">
      <c r="A15" s="2375" t="s">
        <v>1469</v>
      </c>
      <c r="B15" s="3710"/>
      <c r="C15" s="4759">
        <f>SUM(C16:C21)</f>
        <v>0</v>
      </c>
      <c r="D15" s="4759">
        <f t="shared" ref="D15:R15" si="0">SUM(D16:D21)</f>
        <v>0</v>
      </c>
      <c r="E15" s="4759">
        <f t="shared" si="0"/>
        <v>0</v>
      </c>
      <c r="F15" s="4759">
        <f t="shared" si="0"/>
        <v>0</v>
      </c>
      <c r="G15" s="4759">
        <f t="shared" si="0"/>
        <v>0</v>
      </c>
      <c r="H15" s="4759">
        <f t="shared" si="0"/>
        <v>0</v>
      </c>
      <c r="I15" s="4759">
        <f t="shared" si="0"/>
        <v>0</v>
      </c>
      <c r="J15" s="4759">
        <f t="shared" si="0"/>
        <v>0</v>
      </c>
      <c r="K15" s="4759">
        <f t="shared" si="0"/>
        <v>0</v>
      </c>
      <c r="L15" s="4759">
        <f t="shared" si="0"/>
        <v>0</v>
      </c>
      <c r="M15" s="4759">
        <f t="shared" si="0"/>
        <v>0</v>
      </c>
      <c r="N15" s="4759">
        <f t="shared" si="0"/>
        <v>0</v>
      </c>
      <c r="O15" s="4759">
        <f t="shared" si="0"/>
        <v>0</v>
      </c>
      <c r="P15" s="4759">
        <f t="shared" si="0"/>
        <v>0</v>
      </c>
      <c r="Q15" s="4759">
        <f t="shared" si="0"/>
        <v>0</v>
      </c>
      <c r="R15" s="4759">
        <f t="shared" si="0"/>
        <v>0</v>
      </c>
      <c r="S15" s="4077"/>
      <c r="U15" s="523"/>
      <c r="V15" s="523"/>
      <c r="XFD15" s="4077"/>
    </row>
    <row r="16" spans="1:22 16384:16384" ht="14">
      <c r="A16" s="3949" t="s">
        <v>2389</v>
      </c>
      <c r="B16" s="3713"/>
      <c r="C16" s="4760"/>
      <c r="D16" s="4760"/>
      <c r="E16" s="4760"/>
      <c r="F16" s="4760"/>
      <c r="G16" s="4760"/>
      <c r="H16" s="4760"/>
      <c r="I16" s="4760"/>
      <c r="J16" s="4760"/>
      <c r="K16" s="4760"/>
      <c r="L16" s="4760"/>
      <c r="M16" s="4760"/>
      <c r="N16" s="4760"/>
      <c r="O16" s="4760"/>
      <c r="P16" s="4760"/>
      <c r="Q16" s="4761">
        <f t="shared" ref="Q16:Q22" si="1">SUM(C16:P16)</f>
        <v>0</v>
      </c>
      <c r="R16" s="4762"/>
      <c r="S16" s="4077"/>
      <c r="U16" s="523"/>
      <c r="V16" s="523"/>
      <c r="XFD16" s="4077"/>
    </row>
    <row r="17" spans="1:22 16384:16384" ht="14">
      <c r="A17" s="3917" t="s">
        <v>1466</v>
      </c>
      <c r="B17" s="3714"/>
      <c r="C17" s="4763"/>
      <c r="D17" s="4763"/>
      <c r="E17" s="4763"/>
      <c r="F17" s="4763"/>
      <c r="G17" s="4763"/>
      <c r="H17" s="4763"/>
      <c r="I17" s="4763"/>
      <c r="J17" s="4763"/>
      <c r="K17" s="4763"/>
      <c r="L17" s="4763"/>
      <c r="M17" s="4763"/>
      <c r="N17" s="4763"/>
      <c r="O17" s="4763"/>
      <c r="P17" s="4763"/>
      <c r="Q17" s="4761">
        <f t="shared" si="1"/>
        <v>0</v>
      </c>
      <c r="R17" s="4764"/>
      <c r="S17" s="4077"/>
      <c r="T17" s="556" t="s">
        <v>679</v>
      </c>
      <c r="U17" s="523"/>
      <c r="V17" s="523"/>
      <c r="XFD17" s="4077"/>
    </row>
    <row r="18" spans="1:22 16384:16384" ht="14">
      <c r="A18" s="3917" t="s">
        <v>1467</v>
      </c>
      <c r="B18" s="3714"/>
      <c r="C18" s="4763"/>
      <c r="D18" s="4763"/>
      <c r="E18" s="4763"/>
      <c r="F18" s="4763"/>
      <c r="G18" s="4763"/>
      <c r="H18" s="4763"/>
      <c r="I18" s="4763"/>
      <c r="J18" s="4763"/>
      <c r="K18" s="4763"/>
      <c r="L18" s="4763"/>
      <c r="M18" s="4763"/>
      <c r="N18" s="4763"/>
      <c r="O18" s="4763"/>
      <c r="P18" s="4763"/>
      <c r="Q18" s="4761">
        <f t="shared" si="1"/>
        <v>0</v>
      </c>
      <c r="R18" s="4764"/>
      <c r="S18" s="4077"/>
      <c r="T18" s="523" t="s">
        <v>680</v>
      </c>
      <c r="U18" s="523"/>
      <c r="V18" s="523"/>
      <c r="XFD18" s="4077"/>
    </row>
    <row r="19" spans="1:22 16384:16384" ht="14">
      <c r="A19" s="3918" t="s">
        <v>1468</v>
      </c>
      <c r="B19" s="3715"/>
      <c r="C19" s="4763"/>
      <c r="D19" s="4765"/>
      <c r="E19" s="4765"/>
      <c r="F19" s="4765"/>
      <c r="G19" s="4765"/>
      <c r="H19" s="4765"/>
      <c r="I19" s="4765"/>
      <c r="J19" s="4765"/>
      <c r="K19" s="4765"/>
      <c r="L19" s="4765"/>
      <c r="M19" s="4765"/>
      <c r="N19" s="4765"/>
      <c r="O19" s="4765"/>
      <c r="P19" s="4765"/>
      <c r="Q19" s="4766">
        <f t="shared" si="1"/>
        <v>0</v>
      </c>
      <c r="R19" s="4767"/>
      <c r="S19" s="4077"/>
      <c r="T19" s="523" t="s">
        <v>681</v>
      </c>
      <c r="U19" s="523"/>
      <c r="V19" s="539"/>
      <c r="XFD19" s="4077"/>
    </row>
    <row r="20" spans="1:22 16384:16384" ht="14">
      <c r="A20" s="3918" t="s">
        <v>2377</v>
      </c>
      <c r="B20" s="3715"/>
      <c r="C20" s="4763"/>
      <c r="D20" s="4765"/>
      <c r="E20" s="4765"/>
      <c r="F20" s="4765"/>
      <c r="G20" s="4765"/>
      <c r="H20" s="4765"/>
      <c r="I20" s="4765"/>
      <c r="J20" s="4765"/>
      <c r="K20" s="4765"/>
      <c r="L20" s="4765"/>
      <c r="M20" s="4765"/>
      <c r="N20" s="4765"/>
      <c r="O20" s="4765"/>
      <c r="P20" s="4765"/>
      <c r="Q20" s="4766">
        <f t="shared" si="1"/>
        <v>0</v>
      </c>
      <c r="R20" s="4767"/>
      <c r="S20" s="4077"/>
      <c r="T20" s="523" t="s">
        <v>682</v>
      </c>
      <c r="U20" s="523"/>
      <c r="V20" s="523"/>
      <c r="XFD20" s="4077"/>
    </row>
    <row r="21" spans="1:22 16384:16384" ht="14">
      <c r="A21" s="4338" t="s">
        <v>2370</v>
      </c>
      <c r="B21" s="4339"/>
      <c r="C21" s="4768"/>
      <c r="D21" s="4768"/>
      <c r="E21" s="4768"/>
      <c r="F21" s="4768"/>
      <c r="G21" s="4768"/>
      <c r="H21" s="4768"/>
      <c r="I21" s="4768"/>
      <c r="J21" s="4768"/>
      <c r="K21" s="4768"/>
      <c r="L21" s="4768"/>
      <c r="M21" s="4768"/>
      <c r="N21" s="4768"/>
      <c r="O21" s="4768"/>
      <c r="P21" s="4768"/>
      <c r="Q21" s="4769">
        <f t="shared" si="1"/>
        <v>0</v>
      </c>
      <c r="R21" s="4770"/>
      <c r="S21" s="4077"/>
      <c r="T21" s="523" t="s">
        <v>683</v>
      </c>
      <c r="U21" s="523"/>
      <c r="V21" s="523"/>
      <c r="XFD21" s="4077"/>
    </row>
    <row r="22" spans="1:22 16384:16384" ht="14.5" thickBot="1">
      <c r="A22" s="3919" t="s">
        <v>2371</v>
      </c>
      <c r="B22" s="3716"/>
      <c r="C22" s="4771"/>
      <c r="D22" s="4771"/>
      <c r="E22" s="4771"/>
      <c r="F22" s="4771"/>
      <c r="G22" s="4771"/>
      <c r="H22" s="4771"/>
      <c r="I22" s="4771"/>
      <c r="J22" s="4771"/>
      <c r="K22" s="4771"/>
      <c r="L22" s="4771"/>
      <c r="M22" s="4771"/>
      <c r="N22" s="4771"/>
      <c r="O22" s="4771"/>
      <c r="P22" s="4771"/>
      <c r="Q22" s="4772">
        <f t="shared" si="1"/>
        <v>0</v>
      </c>
      <c r="R22" s="4773"/>
      <c r="S22" s="4077"/>
      <c r="T22" s="523" t="s">
        <v>684</v>
      </c>
      <c r="U22" s="523"/>
      <c r="V22" s="523"/>
      <c r="XFD22" s="4077"/>
    </row>
    <row r="23" spans="1:22 16384:16384" ht="14">
      <c r="A23" s="3950" t="s">
        <v>801</v>
      </c>
      <c r="B23" s="3717"/>
      <c r="C23" s="4756"/>
      <c r="D23" s="4756"/>
      <c r="E23" s="4756"/>
      <c r="F23" s="4756"/>
      <c r="G23" s="4756"/>
      <c r="H23" s="4756"/>
      <c r="I23" s="4756"/>
      <c r="J23" s="4756"/>
      <c r="K23" s="4756"/>
      <c r="L23" s="4756"/>
      <c r="M23" s="4756"/>
      <c r="N23" s="4756"/>
      <c r="O23" s="4756"/>
      <c r="P23" s="4756"/>
      <c r="Q23" s="4756"/>
      <c r="R23" s="4758"/>
      <c r="S23" s="4077"/>
      <c r="T23" s="523" t="s">
        <v>685</v>
      </c>
      <c r="U23" s="523"/>
      <c r="V23" s="523"/>
      <c r="XFD23" s="4077"/>
    </row>
    <row r="24" spans="1:22 16384:16384" ht="14">
      <c r="A24" s="3922" t="s">
        <v>778</v>
      </c>
      <c r="B24" s="3718"/>
      <c r="C24" s="4774"/>
      <c r="D24" s="4774"/>
      <c r="E24" s="4774"/>
      <c r="F24" s="4774"/>
      <c r="G24" s="4774"/>
      <c r="H24" s="4774"/>
      <c r="I24" s="4774"/>
      <c r="J24" s="4774"/>
      <c r="K24" s="4774"/>
      <c r="L24" s="4774"/>
      <c r="M24" s="4774"/>
      <c r="N24" s="4774"/>
      <c r="O24" s="4774"/>
      <c r="P24" s="4774"/>
      <c r="Q24" s="4775"/>
      <c r="R24" s="4776"/>
      <c r="S24" s="4077"/>
      <c r="T24" s="523" t="s">
        <v>686</v>
      </c>
      <c r="U24" s="523"/>
      <c r="V24" s="523"/>
      <c r="XFD24" s="4077"/>
    </row>
    <row r="25" spans="1:22 16384:16384" ht="14">
      <c r="A25" s="3917" t="s">
        <v>779</v>
      </c>
      <c r="B25" s="2859"/>
      <c r="C25" s="4555"/>
      <c r="D25" s="4555"/>
      <c r="E25" s="4555"/>
      <c r="F25" s="4555"/>
      <c r="G25" s="4555"/>
      <c r="H25" s="4555"/>
      <c r="I25" s="4555"/>
      <c r="J25" s="4555"/>
      <c r="K25" s="4555"/>
      <c r="L25" s="4555"/>
      <c r="M25" s="4555"/>
      <c r="N25" s="4555"/>
      <c r="O25" s="4555"/>
      <c r="P25" s="4555"/>
      <c r="Q25" s="4761">
        <f t="shared" ref="Q25:Q32" si="2">SUM(C25:P25)</f>
        <v>0</v>
      </c>
      <c r="R25" s="4777"/>
      <c r="S25" s="4077"/>
      <c r="T25" s="539" t="s">
        <v>687</v>
      </c>
      <c r="U25" s="523"/>
      <c r="V25" s="523"/>
      <c r="XFD25" s="4077"/>
    </row>
    <row r="26" spans="1:22 16384:16384" ht="14">
      <c r="A26" s="3917" t="s">
        <v>1419</v>
      </c>
      <c r="B26" s="2859"/>
      <c r="C26" s="4555"/>
      <c r="D26" s="4555"/>
      <c r="E26" s="4555"/>
      <c r="F26" s="4555"/>
      <c r="G26" s="4555"/>
      <c r="H26" s="4555"/>
      <c r="I26" s="4555"/>
      <c r="J26" s="4555"/>
      <c r="K26" s="4555"/>
      <c r="L26" s="4555"/>
      <c r="M26" s="4555"/>
      <c r="N26" s="4555"/>
      <c r="O26" s="4555"/>
      <c r="P26" s="4555"/>
      <c r="Q26" s="4761">
        <f t="shared" si="2"/>
        <v>0</v>
      </c>
      <c r="R26" s="4777"/>
      <c r="S26" s="4077"/>
      <c r="T26" s="523" t="s">
        <v>701</v>
      </c>
      <c r="U26" s="523"/>
      <c r="V26" s="523"/>
      <c r="XFD26" s="4077"/>
    </row>
    <row r="27" spans="1:22 16384:16384" ht="14">
      <c r="A27" s="4325" t="s">
        <v>2357</v>
      </c>
      <c r="B27" s="4326"/>
      <c r="C27" s="4747"/>
      <c r="D27" s="4747"/>
      <c r="E27" s="4747"/>
      <c r="F27" s="4747"/>
      <c r="G27" s="4747"/>
      <c r="H27" s="4747"/>
      <c r="I27" s="4747"/>
      <c r="J27" s="4747"/>
      <c r="K27" s="4747"/>
      <c r="L27" s="4747"/>
      <c r="M27" s="4747"/>
      <c r="N27" s="4747"/>
      <c r="O27" s="4747"/>
      <c r="P27" s="4747"/>
      <c r="Q27" s="4761">
        <f t="shared" si="2"/>
        <v>0</v>
      </c>
      <c r="R27" s="4778"/>
      <c r="S27" s="4077"/>
      <c r="T27" s="523" t="s">
        <v>2384</v>
      </c>
      <c r="U27" s="523"/>
      <c r="V27" s="523"/>
      <c r="XFD27" s="4077"/>
    </row>
    <row r="28" spans="1:22 16384:16384" ht="14">
      <c r="A28" s="4325" t="s">
        <v>2358</v>
      </c>
      <c r="B28" s="4326"/>
      <c r="C28" s="4747"/>
      <c r="D28" s="4747"/>
      <c r="E28" s="4747"/>
      <c r="F28" s="4747"/>
      <c r="G28" s="4747"/>
      <c r="H28" s="4747"/>
      <c r="I28" s="4747"/>
      <c r="J28" s="4747"/>
      <c r="K28" s="4747"/>
      <c r="L28" s="4747"/>
      <c r="M28" s="4747"/>
      <c r="N28" s="4747"/>
      <c r="O28" s="4747"/>
      <c r="P28" s="4747"/>
      <c r="Q28" s="4761">
        <f t="shared" si="2"/>
        <v>0</v>
      </c>
      <c r="R28" s="4778"/>
      <c r="S28" s="4077"/>
      <c r="T28" s="523" t="s">
        <v>688</v>
      </c>
      <c r="U28" s="523"/>
      <c r="V28" s="523"/>
      <c r="XFD28" s="4077"/>
    </row>
    <row r="29" spans="1:22 16384:16384" ht="14">
      <c r="A29" s="4356" t="s">
        <v>2372</v>
      </c>
      <c r="B29" s="1988"/>
      <c r="C29" s="4779"/>
      <c r="D29" s="4779"/>
      <c r="E29" s="4779"/>
      <c r="F29" s="4779"/>
      <c r="G29" s="4779"/>
      <c r="H29" s="4779"/>
      <c r="I29" s="4779"/>
      <c r="J29" s="4779"/>
      <c r="K29" s="4779"/>
      <c r="L29" s="4779"/>
      <c r="M29" s="4779"/>
      <c r="N29" s="4779"/>
      <c r="O29" s="4779"/>
      <c r="P29" s="4779"/>
      <c r="Q29" s="4766">
        <f t="shared" si="2"/>
        <v>0</v>
      </c>
      <c r="R29" s="4778"/>
      <c r="S29" s="4077"/>
      <c r="T29" s="523" t="s">
        <v>689</v>
      </c>
      <c r="U29" s="523"/>
      <c r="V29" s="523"/>
      <c r="XFD29" s="4077"/>
    </row>
    <row r="30" spans="1:22 16384:16384" ht="14">
      <c r="A30" s="4356" t="s">
        <v>2373</v>
      </c>
      <c r="B30" s="1988"/>
      <c r="C30" s="4555"/>
      <c r="D30" s="4555"/>
      <c r="E30" s="4555"/>
      <c r="F30" s="4555"/>
      <c r="G30" s="4555"/>
      <c r="H30" s="4555"/>
      <c r="I30" s="4555"/>
      <c r="J30" s="4555"/>
      <c r="K30" s="4555"/>
      <c r="L30" s="4555"/>
      <c r="M30" s="4555"/>
      <c r="N30" s="4555"/>
      <c r="O30" s="4555"/>
      <c r="P30" s="4555"/>
      <c r="Q30" s="4766">
        <f t="shared" si="2"/>
        <v>0</v>
      </c>
      <c r="R30" s="4777"/>
      <c r="S30" s="4077"/>
      <c r="T30" s="523" t="s">
        <v>690</v>
      </c>
      <c r="U30" s="523"/>
      <c r="V30" s="523"/>
      <c r="XFD30" s="4077"/>
    </row>
    <row r="31" spans="1:22 16384:16384" ht="14">
      <c r="A31" s="4357" t="s">
        <v>2374</v>
      </c>
      <c r="B31" s="1988"/>
      <c r="C31" s="4555"/>
      <c r="D31" s="4555"/>
      <c r="E31" s="4555"/>
      <c r="F31" s="4555"/>
      <c r="G31" s="4555"/>
      <c r="H31" s="4555"/>
      <c r="I31" s="4555"/>
      <c r="J31" s="4555"/>
      <c r="K31" s="4555"/>
      <c r="L31" s="4555"/>
      <c r="M31" s="4555"/>
      <c r="N31" s="4555"/>
      <c r="O31" s="4555"/>
      <c r="P31" s="4555"/>
      <c r="Q31" s="4766">
        <f t="shared" si="2"/>
        <v>0</v>
      </c>
      <c r="R31" s="4777"/>
      <c r="S31" s="4077"/>
      <c r="T31" s="523" t="s">
        <v>691</v>
      </c>
      <c r="U31" s="523"/>
      <c r="V31" s="523"/>
      <c r="XFD31" s="4077"/>
    </row>
    <row r="32" spans="1:22 16384:16384" ht="14">
      <c r="A32" s="4357" t="s">
        <v>2375</v>
      </c>
      <c r="B32" s="3719"/>
      <c r="C32" s="4639"/>
      <c r="D32" s="4639"/>
      <c r="E32" s="4639"/>
      <c r="F32" s="4639"/>
      <c r="G32" s="4639"/>
      <c r="H32" s="4639"/>
      <c r="I32" s="4639"/>
      <c r="J32" s="4639"/>
      <c r="K32" s="4639"/>
      <c r="L32" s="4639"/>
      <c r="M32" s="4639"/>
      <c r="N32" s="4639"/>
      <c r="O32" s="4639"/>
      <c r="P32" s="4639"/>
      <c r="Q32" s="4780">
        <f t="shared" si="2"/>
        <v>0</v>
      </c>
      <c r="R32" s="4781"/>
      <c r="S32" s="4077"/>
      <c r="T32" s="523" t="s">
        <v>692</v>
      </c>
      <c r="U32" s="523"/>
      <c r="V32" s="523"/>
      <c r="XFD32" s="4077"/>
    </row>
    <row r="33" spans="1:22 16384:16384" ht="14">
      <c r="A33" s="4323" t="s">
        <v>2355</v>
      </c>
      <c r="B33" s="2876"/>
      <c r="C33" s="4782">
        <f t="shared" ref="C33:R33" si="3">SUM(C25:C32)</f>
        <v>0</v>
      </c>
      <c r="D33" s="4782">
        <f t="shared" si="3"/>
        <v>0</v>
      </c>
      <c r="E33" s="4782">
        <f t="shared" si="3"/>
        <v>0</v>
      </c>
      <c r="F33" s="4782">
        <f t="shared" si="3"/>
        <v>0</v>
      </c>
      <c r="G33" s="4782">
        <f t="shared" si="3"/>
        <v>0</v>
      </c>
      <c r="H33" s="4782">
        <f t="shared" si="3"/>
        <v>0</v>
      </c>
      <c r="I33" s="4782">
        <f t="shared" si="3"/>
        <v>0</v>
      </c>
      <c r="J33" s="4782">
        <f t="shared" si="3"/>
        <v>0</v>
      </c>
      <c r="K33" s="4782">
        <f t="shared" si="3"/>
        <v>0</v>
      </c>
      <c r="L33" s="4782">
        <f t="shared" si="3"/>
        <v>0</v>
      </c>
      <c r="M33" s="4782">
        <f t="shared" si="3"/>
        <v>0</v>
      </c>
      <c r="N33" s="4782">
        <f t="shared" si="3"/>
        <v>0</v>
      </c>
      <c r="O33" s="4782">
        <f t="shared" si="3"/>
        <v>0</v>
      </c>
      <c r="P33" s="4782">
        <f t="shared" si="3"/>
        <v>0</v>
      </c>
      <c r="Q33" s="4782">
        <f t="shared" si="3"/>
        <v>0</v>
      </c>
      <c r="R33" s="4783">
        <f t="shared" si="3"/>
        <v>0</v>
      </c>
      <c r="S33" s="4077"/>
      <c r="T33" s="523" t="s">
        <v>693</v>
      </c>
      <c r="U33" s="523"/>
      <c r="XFD33" s="4077"/>
    </row>
    <row r="34" spans="1:22 16384:16384" ht="14">
      <c r="A34" s="3924" t="s">
        <v>780</v>
      </c>
      <c r="B34" s="3720"/>
      <c r="C34" s="4784"/>
      <c r="D34" s="4784"/>
      <c r="E34" s="4784"/>
      <c r="F34" s="4785"/>
      <c r="G34" s="4784"/>
      <c r="H34" s="4784"/>
      <c r="I34" s="4784"/>
      <c r="J34" s="4784"/>
      <c r="K34" s="4784"/>
      <c r="L34" s="4784"/>
      <c r="M34" s="4784"/>
      <c r="N34" s="4784"/>
      <c r="O34" s="4784"/>
      <c r="P34" s="4784"/>
      <c r="Q34" s="4786"/>
      <c r="R34" s="4787"/>
      <c r="S34" s="4077"/>
      <c r="T34" s="523" t="s">
        <v>694</v>
      </c>
      <c r="U34" s="523"/>
      <c r="V34" s="523"/>
      <c r="XFD34" s="4077"/>
    </row>
    <row r="35" spans="1:22 16384:16384" ht="14">
      <c r="A35" s="3917" t="s">
        <v>1470</v>
      </c>
      <c r="B35" s="3721"/>
      <c r="C35" s="4788"/>
      <c r="D35" s="4788"/>
      <c r="E35" s="4788"/>
      <c r="F35" s="4788"/>
      <c r="G35" s="4788"/>
      <c r="H35" s="4788"/>
      <c r="I35" s="4788"/>
      <c r="J35" s="4788"/>
      <c r="K35" s="4788"/>
      <c r="L35" s="4788"/>
      <c r="M35" s="4788"/>
      <c r="N35" s="4788"/>
      <c r="O35" s="4788"/>
      <c r="P35" s="4788"/>
      <c r="Q35" s="4789">
        <f>SUM(C35:P35)</f>
        <v>0</v>
      </c>
      <c r="R35" s="4790"/>
      <c r="S35" s="4077"/>
      <c r="T35" s="523" t="s">
        <v>2385</v>
      </c>
      <c r="XFD35" s="4077"/>
    </row>
    <row r="36" spans="1:22 16384:16384" ht="14">
      <c r="A36" s="3917" t="s">
        <v>781</v>
      </c>
      <c r="B36" s="2859"/>
      <c r="C36" s="4555"/>
      <c r="D36" s="4555"/>
      <c r="E36" s="4555"/>
      <c r="F36" s="4555"/>
      <c r="G36" s="4555"/>
      <c r="H36" s="4555"/>
      <c r="I36" s="4555"/>
      <c r="J36" s="4555"/>
      <c r="K36" s="4555"/>
      <c r="L36" s="4555"/>
      <c r="M36" s="4555"/>
      <c r="N36" s="4555"/>
      <c r="O36" s="4555"/>
      <c r="P36" s="4555"/>
      <c r="Q36" s="4789">
        <f>SUM(C36:P36)</f>
        <v>0</v>
      </c>
      <c r="R36" s="4777"/>
      <c r="S36" s="4077"/>
      <c r="T36" s="523" t="s">
        <v>695</v>
      </c>
      <c r="XFD36" s="4077"/>
    </row>
    <row r="37" spans="1:22 16384:16384" ht="14">
      <c r="A37" s="3938" t="s">
        <v>782</v>
      </c>
      <c r="B37" s="2863"/>
      <c r="C37" s="4555"/>
      <c r="D37" s="4555"/>
      <c r="E37" s="4555"/>
      <c r="F37" s="4555"/>
      <c r="G37" s="4555"/>
      <c r="H37" s="4555"/>
      <c r="I37" s="4555"/>
      <c r="J37" s="4555"/>
      <c r="K37" s="4555"/>
      <c r="L37" s="4555"/>
      <c r="M37" s="4555"/>
      <c r="N37" s="4555"/>
      <c r="O37" s="4555"/>
      <c r="P37" s="4555"/>
      <c r="Q37" s="4789">
        <f>SUM(C37:P37)</f>
        <v>0</v>
      </c>
      <c r="R37" s="4777"/>
      <c r="S37" s="4077"/>
      <c r="T37" s="523" t="s">
        <v>697</v>
      </c>
      <c r="XFD37" s="4077"/>
    </row>
    <row r="38" spans="1:22 16384:16384" ht="14">
      <c r="A38" s="4324" t="s">
        <v>2356</v>
      </c>
      <c r="B38" s="2892"/>
      <c r="C38" s="4791">
        <f>SUM(C35:C37)</f>
        <v>0</v>
      </c>
      <c r="D38" s="4791">
        <f t="shared" ref="D38:R38" si="4">SUM(D35:D37)</f>
        <v>0</v>
      </c>
      <c r="E38" s="4791">
        <f t="shared" si="4"/>
        <v>0</v>
      </c>
      <c r="F38" s="4791">
        <f t="shared" si="4"/>
        <v>0</v>
      </c>
      <c r="G38" s="4791">
        <f t="shared" si="4"/>
        <v>0</v>
      </c>
      <c r="H38" s="4791">
        <f t="shared" si="4"/>
        <v>0</v>
      </c>
      <c r="I38" s="4791">
        <f t="shared" si="4"/>
        <v>0</v>
      </c>
      <c r="J38" s="4791">
        <f t="shared" si="4"/>
        <v>0</v>
      </c>
      <c r="K38" s="4791">
        <f t="shared" si="4"/>
        <v>0</v>
      </c>
      <c r="L38" s="4791">
        <f t="shared" si="4"/>
        <v>0</v>
      </c>
      <c r="M38" s="4791">
        <f t="shared" si="4"/>
        <v>0</v>
      </c>
      <c r="N38" s="4791">
        <f t="shared" si="4"/>
        <v>0</v>
      </c>
      <c r="O38" s="4791">
        <f t="shared" si="4"/>
        <v>0</v>
      </c>
      <c r="P38" s="4791">
        <f t="shared" si="4"/>
        <v>0</v>
      </c>
      <c r="Q38" s="4791">
        <f t="shared" si="4"/>
        <v>0</v>
      </c>
      <c r="R38" s="4792">
        <f t="shared" si="4"/>
        <v>0</v>
      </c>
      <c r="S38" s="4077"/>
      <c r="T38" s="523" t="s">
        <v>698</v>
      </c>
      <c r="XFD38" s="4077"/>
    </row>
    <row r="39" spans="1:22 16384:16384" ht="18.399999999999999" customHeight="1">
      <c r="A39" s="3925" t="s">
        <v>783</v>
      </c>
      <c r="B39" s="3722"/>
      <c r="C39" s="4793"/>
      <c r="D39" s="4794"/>
      <c r="E39" s="4794"/>
      <c r="F39" s="4795"/>
      <c r="G39" s="4793"/>
      <c r="H39" s="4796"/>
      <c r="I39" s="4793"/>
      <c r="J39" s="4793"/>
      <c r="K39" s="4793"/>
      <c r="L39" s="4793"/>
      <c r="M39" s="4793"/>
      <c r="N39" s="4793"/>
      <c r="O39" s="4793"/>
      <c r="P39" s="4793"/>
      <c r="Q39" s="4793"/>
      <c r="R39" s="4793"/>
      <c r="S39" s="4077"/>
      <c r="T39" s="1439" t="s">
        <v>2386</v>
      </c>
      <c r="XFD39" s="4077"/>
    </row>
    <row r="40" spans="1:22 16384:16384" ht="18.399999999999999" customHeight="1">
      <c r="A40" s="3926" t="s">
        <v>784</v>
      </c>
      <c r="B40" s="3723"/>
      <c r="C40" s="4555"/>
      <c r="D40" s="4555"/>
      <c r="E40" s="4555"/>
      <c r="F40" s="4555"/>
      <c r="G40" s="4555"/>
      <c r="H40" s="4797"/>
      <c r="I40" s="4555"/>
      <c r="J40" s="4555"/>
      <c r="K40" s="4555"/>
      <c r="L40" s="4555"/>
      <c r="M40" s="4555"/>
      <c r="N40" s="4555"/>
      <c r="O40" s="4555"/>
      <c r="P40" s="4555"/>
      <c r="Q40" s="4789">
        <f t="shared" ref="Q40:Q45" si="5">SUM(C40:P40)</f>
        <v>0</v>
      </c>
      <c r="R40" s="4777"/>
      <c r="S40" s="4077"/>
      <c r="T40" s="523" t="s">
        <v>272</v>
      </c>
      <c r="XFD40" s="4077"/>
    </row>
    <row r="41" spans="1:22 16384:16384" ht="19.149999999999999" customHeight="1">
      <c r="A41" s="3926" t="s">
        <v>2266</v>
      </c>
      <c r="B41" s="2875"/>
      <c r="C41" s="4555"/>
      <c r="D41" s="4555"/>
      <c r="E41" s="4555"/>
      <c r="F41" s="4555"/>
      <c r="G41" s="4555"/>
      <c r="H41" s="4555"/>
      <c r="I41" s="4555"/>
      <c r="J41" s="4555"/>
      <c r="K41" s="4555"/>
      <c r="L41" s="4555"/>
      <c r="M41" s="4555"/>
      <c r="N41" s="4555"/>
      <c r="O41" s="4555"/>
      <c r="P41" s="4555"/>
      <c r="Q41" s="4798">
        <f t="shared" si="5"/>
        <v>0</v>
      </c>
      <c r="R41" s="4777"/>
      <c r="S41" s="4077"/>
      <c r="XFD41" s="4077"/>
    </row>
    <row r="42" spans="1:22 16384:16384" ht="16.899999999999999" customHeight="1">
      <c r="A42" s="3926" t="s">
        <v>785</v>
      </c>
      <c r="B42" s="2859"/>
      <c r="C42" s="4555"/>
      <c r="D42" s="4555"/>
      <c r="E42" s="4555"/>
      <c r="F42" s="4555"/>
      <c r="G42" s="4555"/>
      <c r="H42" s="4555"/>
      <c r="I42" s="4555"/>
      <c r="J42" s="4555"/>
      <c r="K42" s="4555"/>
      <c r="L42" s="4555"/>
      <c r="M42" s="4555"/>
      <c r="N42" s="4555"/>
      <c r="O42" s="4555"/>
      <c r="P42" s="4555"/>
      <c r="Q42" s="4789">
        <f t="shared" si="5"/>
        <v>0</v>
      </c>
      <c r="R42" s="4777"/>
      <c r="S42" s="4077"/>
      <c r="XFD42" s="4077"/>
    </row>
    <row r="43" spans="1:22 16384:16384" ht="17.649999999999999" customHeight="1">
      <c r="A43" s="3926" t="s">
        <v>786</v>
      </c>
      <c r="B43" s="2859"/>
      <c r="C43" s="4555"/>
      <c r="D43" s="4555"/>
      <c r="E43" s="4555"/>
      <c r="F43" s="4555"/>
      <c r="G43" s="4555"/>
      <c r="H43" s="4555"/>
      <c r="I43" s="4555"/>
      <c r="J43" s="4555"/>
      <c r="K43" s="4555"/>
      <c r="L43" s="4555"/>
      <c r="M43" s="4555"/>
      <c r="N43" s="4555"/>
      <c r="O43" s="4555"/>
      <c r="P43" s="4555"/>
      <c r="Q43" s="4789">
        <f t="shared" si="5"/>
        <v>0</v>
      </c>
      <c r="R43" s="4777"/>
      <c r="S43" s="4077"/>
      <c r="XFD43" s="4077"/>
    </row>
    <row r="44" spans="1:22 16384:16384" ht="22.15" customHeight="1">
      <c r="A44" s="3926" t="s">
        <v>2267</v>
      </c>
      <c r="B44" s="2875"/>
      <c r="C44" s="4555"/>
      <c r="D44" s="4555"/>
      <c r="E44" s="4555"/>
      <c r="F44" s="4555"/>
      <c r="G44" s="4555"/>
      <c r="H44" s="4555"/>
      <c r="I44" s="4555"/>
      <c r="J44" s="4555"/>
      <c r="K44" s="4555"/>
      <c r="L44" s="4555"/>
      <c r="M44" s="4555"/>
      <c r="N44" s="4555"/>
      <c r="O44" s="4555"/>
      <c r="P44" s="4555"/>
      <c r="Q44" s="4789">
        <f t="shared" si="5"/>
        <v>0</v>
      </c>
      <c r="R44" s="4781"/>
      <c r="S44" s="4077"/>
      <c r="XFD44" s="4077"/>
    </row>
    <row r="45" spans="1:22 16384:16384" ht="14">
      <c r="A45" s="3926" t="s">
        <v>787</v>
      </c>
      <c r="B45" s="3724"/>
      <c r="C45" s="4555"/>
      <c r="D45" s="4555"/>
      <c r="E45" s="4555"/>
      <c r="F45" s="4555"/>
      <c r="G45" s="4555"/>
      <c r="H45" s="4555"/>
      <c r="I45" s="4555"/>
      <c r="J45" s="4555"/>
      <c r="K45" s="4555"/>
      <c r="L45" s="4555"/>
      <c r="M45" s="4555"/>
      <c r="N45" s="4555"/>
      <c r="O45" s="4555"/>
      <c r="P45" s="4555"/>
      <c r="Q45" s="4789">
        <f t="shared" si="5"/>
        <v>0</v>
      </c>
      <c r="R45" s="4777"/>
      <c r="S45" s="4077"/>
      <c r="XFD45" s="4077"/>
    </row>
    <row r="46" spans="1:22 16384:16384" ht="19.899999999999999" customHeight="1">
      <c r="A46" s="4324" t="s">
        <v>2359</v>
      </c>
      <c r="B46" s="3725"/>
      <c r="C46" s="4663">
        <f>SUM(C40:C45)</f>
        <v>0</v>
      </c>
      <c r="D46" s="4663">
        <f t="shared" ref="D46:R46" si="6">SUM(D40:D45)</f>
        <v>0</v>
      </c>
      <c r="E46" s="4663">
        <f t="shared" si="6"/>
        <v>0</v>
      </c>
      <c r="F46" s="4663">
        <f t="shared" si="6"/>
        <v>0</v>
      </c>
      <c r="G46" s="4663">
        <f t="shared" si="6"/>
        <v>0</v>
      </c>
      <c r="H46" s="4663">
        <f t="shared" si="6"/>
        <v>0</v>
      </c>
      <c r="I46" s="4663">
        <f t="shared" si="6"/>
        <v>0</v>
      </c>
      <c r="J46" s="4663">
        <f t="shared" si="6"/>
        <v>0</v>
      </c>
      <c r="K46" s="4663">
        <f t="shared" si="6"/>
        <v>0</v>
      </c>
      <c r="L46" s="4663">
        <f t="shared" si="6"/>
        <v>0</v>
      </c>
      <c r="M46" s="4663">
        <f t="shared" si="6"/>
        <v>0</v>
      </c>
      <c r="N46" s="4663">
        <f t="shared" si="6"/>
        <v>0</v>
      </c>
      <c r="O46" s="4663">
        <f t="shared" si="6"/>
        <v>0</v>
      </c>
      <c r="P46" s="4663">
        <f t="shared" si="6"/>
        <v>0</v>
      </c>
      <c r="Q46" s="4663">
        <f t="shared" si="6"/>
        <v>0</v>
      </c>
      <c r="R46" s="4799">
        <f t="shared" si="6"/>
        <v>0</v>
      </c>
      <c r="S46" s="4077"/>
      <c r="XFD46" s="4077"/>
    </row>
    <row r="47" spans="1:22 16384:16384" ht="19.899999999999999" customHeight="1">
      <c r="A47" s="3951" t="s">
        <v>788</v>
      </c>
      <c r="B47" s="2851"/>
      <c r="C47" s="4800"/>
      <c r="D47" s="4800"/>
      <c r="E47" s="4800"/>
      <c r="F47" s="4801"/>
      <c r="G47" s="4796"/>
      <c r="H47" s="4796"/>
      <c r="I47" s="4796"/>
      <c r="J47" s="4796"/>
      <c r="K47" s="4796"/>
      <c r="L47" s="4796"/>
      <c r="M47" s="4796"/>
      <c r="N47" s="4796"/>
      <c r="O47" s="4796"/>
      <c r="P47" s="4796"/>
      <c r="Q47" s="4796"/>
      <c r="R47" s="4802"/>
      <c r="S47" s="4077"/>
      <c r="XFD47" s="4077"/>
    </row>
    <row r="48" spans="1:22 16384:16384" ht="20.65" customHeight="1">
      <c r="A48" s="3928" t="s">
        <v>789</v>
      </c>
      <c r="B48" s="2859"/>
      <c r="C48" s="4555"/>
      <c r="D48" s="4555"/>
      <c r="E48" s="4555"/>
      <c r="F48" s="4555"/>
      <c r="G48" s="4555"/>
      <c r="H48" s="4555"/>
      <c r="I48" s="4555"/>
      <c r="J48" s="4555"/>
      <c r="K48" s="4555"/>
      <c r="L48" s="4555"/>
      <c r="M48" s="4555"/>
      <c r="N48" s="4555"/>
      <c r="O48" s="4555"/>
      <c r="P48" s="4555"/>
      <c r="Q48" s="4761">
        <f>SUM(C48:P48)</f>
        <v>0</v>
      </c>
      <c r="R48" s="4777"/>
      <c r="S48" s="4077"/>
      <c r="XFD48" s="4077"/>
    </row>
    <row r="49" spans="1:22 16384:16384" ht="21" customHeight="1">
      <c r="A49" s="3926" t="s">
        <v>802</v>
      </c>
      <c r="B49" s="2859"/>
      <c r="C49" s="4555"/>
      <c r="D49" s="4555"/>
      <c r="E49" s="4555"/>
      <c r="F49" s="4555"/>
      <c r="G49" s="4555"/>
      <c r="H49" s="4555"/>
      <c r="I49" s="4555"/>
      <c r="J49" s="4555"/>
      <c r="K49" s="4555"/>
      <c r="L49" s="4555"/>
      <c r="M49" s="4555"/>
      <c r="N49" s="4555"/>
      <c r="O49" s="4555"/>
      <c r="P49" s="4555"/>
      <c r="Q49" s="4761">
        <f>SUM(C49:P49)</f>
        <v>0</v>
      </c>
      <c r="R49" s="4777"/>
      <c r="S49" s="4077"/>
      <c r="XFD49" s="4077"/>
    </row>
    <row r="50" spans="1:22 16384:16384" ht="21" customHeight="1">
      <c r="A50" s="3926" t="s">
        <v>2323</v>
      </c>
      <c r="B50" s="2859"/>
      <c r="C50" s="4555"/>
      <c r="D50" s="4555"/>
      <c r="E50" s="4555"/>
      <c r="F50" s="4555"/>
      <c r="G50" s="4555"/>
      <c r="H50" s="4555"/>
      <c r="I50" s="4555"/>
      <c r="J50" s="4555"/>
      <c r="K50" s="4555"/>
      <c r="L50" s="4555"/>
      <c r="M50" s="4555"/>
      <c r="N50" s="4555"/>
      <c r="O50" s="4555"/>
      <c r="P50" s="4555"/>
      <c r="Q50" s="4761">
        <f>SUM(C50:P50)</f>
        <v>0</v>
      </c>
      <c r="R50" s="4777"/>
      <c r="S50" s="4077"/>
      <c r="XFD50" s="4077"/>
    </row>
    <row r="51" spans="1:22 16384:16384" ht="14">
      <c r="A51" s="3928" t="s">
        <v>2387</v>
      </c>
      <c r="B51" s="3726"/>
      <c r="C51" s="4555"/>
      <c r="D51" s="4555"/>
      <c r="E51" s="4555"/>
      <c r="F51" s="4555"/>
      <c r="G51" s="4555"/>
      <c r="H51" s="4555"/>
      <c r="I51" s="4555"/>
      <c r="J51" s="4555"/>
      <c r="K51" s="4555"/>
      <c r="L51" s="4555"/>
      <c r="M51" s="4555"/>
      <c r="N51" s="4555"/>
      <c r="O51" s="4555"/>
      <c r="P51" s="4555"/>
      <c r="Q51" s="4761">
        <f>SUM(C51:P51)</f>
        <v>0</v>
      </c>
      <c r="R51" s="4777"/>
      <c r="S51" s="4077"/>
      <c r="XFD51" s="4077"/>
    </row>
    <row r="52" spans="1:22 16384:16384" ht="14">
      <c r="A52" s="3929" t="s">
        <v>2325</v>
      </c>
      <c r="B52" s="2875"/>
      <c r="C52" s="4639"/>
      <c r="D52" s="4639"/>
      <c r="E52" s="4639"/>
      <c r="F52" s="4639"/>
      <c r="G52" s="4639"/>
      <c r="H52" s="4639"/>
      <c r="I52" s="4639"/>
      <c r="J52" s="4639"/>
      <c r="K52" s="4639"/>
      <c r="L52" s="4639"/>
      <c r="M52" s="4639"/>
      <c r="N52" s="4639"/>
      <c r="O52" s="4639"/>
      <c r="P52" s="4639"/>
      <c r="Q52" s="4680">
        <f>SUM(C52:P52)</f>
        <v>0</v>
      </c>
      <c r="R52" s="4781"/>
      <c r="S52" s="4077"/>
      <c r="XFD52" s="4077"/>
    </row>
    <row r="53" spans="1:22 16384:16384" ht="14">
      <c r="A53" s="4324" t="s">
        <v>2360</v>
      </c>
      <c r="B53" s="2876"/>
      <c r="C53" s="4791">
        <f>SUM(C48:C52)</f>
        <v>0</v>
      </c>
      <c r="D53" s="4791">
        <f t="shared" ref="D53:R53" si="7">SUM(D48:D52)</f>
        <v>0</v>
      </c>
      <c r="E53" s="4791">
        <f t="shared" si="7"/>
        <v>0</v>
      </c>
      <c r="F53" s="4791">
        <f t="shared" si="7"/>
        <v>0</v>
      </c>
      <c r="G53" s="4791">
        <f t="shared" si="7"/>
        <v>0</v>
      </c>
      <c r="H53" s="4791">
        <f t="shared" si="7"/>
        <v>0</v>
      </c>
      <c r="I53" s="4791">
        <f t="shared" si="7"/>
        <v>0</v>
      </c>
      <c r="J53" s="4791">
        <f t="shared" si="7"/>
        <v>0</v>
      </c>
      <c r="K53" s="4791">
        <f t="shared" si="7"/>
        <v>0</v>
      </c>
      <c r="L53" s="4791">
        <f t="shared" si="7"/>
        <v>0</v>
      </c>
      <c r="M53" s="4791">
        <f t="shared" si="7"/>
        <v>0</v>
      </c>
      <c r="N53" s="4791">
        <f t="shared" si="7"/>
        <v>0</v>
      </c>
      <c r="O53" s="4791">
        <f t="shared" si="7"/>
        <v>0</v>
      </c>
      <c r="P53" s="4791">
        <f t="shared" si="7"/>
        <v>0</v>
      </c>
      <c r="Q53" s="4791">
        <f t="shared" si="7"/>
        <v>0</v>
      </c>
      <c r="R53" s="4792">
        <f t="shared" si="7"/>
        <v>0</v>
      </c>
      <c r="S53" s="4077"/>
      <c r="XFD53" s="4077"/>
    </row>
    <row r="54" spans="1:22 16384:16384" ht="14">
      <c r="A54" s="4321" t="s">
        <v>2346</v>
      </c>
      <c r="B54" s="4320"/>
      <c r="C54" s="4803"/>
      <c r="D54" s="4803"/>
      <c r="E54" s="4803"/>
      <c r="F54" s="4803"/>
      <c r="G54" s="4803"/>
      <c r="H54" s="4803"/>
      <c r="I54" s="4803"/>
      <c r="J54" s="4803"/>
      <c r="K54" s="4803"/>
      <c r="L54" s="4803"/>
      <c r="M54" s="4803"/>
      <c r="N54" s="4803"/>
      <c r="O54" s="4803"/>
      <c r="P54" s="4803"/>
      <c r="Q54" s="4804"/>
      <c r="R54" s="4805"/>
      <c r="S54" s="4077"/>
      <c r="XFD54" s="4077"/>
    </row>
    <row r="55" spans="1:22 16384:16384" ht="19.5" customHeight="1">
      <c r="A55" s="3964" t="s">
        <v>2316</v>
      </c>
      <c r="B55" s="4320"/>
      <c r="C55" s="4806"/>
      <c r="D55" s="4806"/>
      <c r="E55" s="4806"/>
      <c r="F55" s="4806"/>
      <c r="G55" s="4806"/>
      <c r="H55" s="4806"/>
      <c r="I55" s="4806"/>
      <c r="J55" s="4806"/>
      <c r="K55" s="4806"/>
      <c r="L55" s="4806"/>
      <c r="M55" s="4806"/>
      <c r="N55" s="4806"/>
      <c r="O55" s="4806"/>
      <c r="P55" s="4806"/>
      <c r="Q55" s="4680">
        <f>SUM(C55:P55)</f>
        <v>0</v>
      </c>
      <c r="R55" s="4807"/>
      <c r="S55" s="4077"/>
      <c r="XFD55" s="4077"/>
    </row>
    <row r="56" spans="1:22 16384:16384" ht="15.5">
      <c r="A56" s="4322" t="s">
        <v>2317</v>
      </c>
      <c r="B56" s="4320"/>
      <c r="C56" s="4806"/>
      <c r="D56" s="4806"/>
      <c r="E56" s="4806"/>
      <c r="F56" s="4806"/>
      <c r="G56" s="4806"/>
      <c r="H56" s="4806"/>
      <c r="I56" s="4806"/>
      <c r="J56" s="4806"/>
      <c r="K56" s="4806"/>
      <c r="L56" s="4806"/>
      <c r="M56" s="4806"/>
      <c r="N56" s="4806"/>
      <c r="O56" s="4806"/>
      <c r="P56" s="4806"/>
      <c r="Q56" s="4680">
        <f t="shared" ref="Q56:Q57" si="8">SUM(C56:P56)</f>
        <v>0</v>
      </c>
      <c r="R56" s="4807"/>
      <c r="S56" s="4077"/>
      <c r="V56"/>
      <c r="XFD56" s="4077"/>
    </row>
    <row r="57" spans="1:22 16384:16384" ht="15.5">
      <c r="A57" s="3964" t="s">
        <v>2318</v>
      </c>
      <c r="B57" s="4320"/>
      <c r="C57" s="4806"/>
      <c r="D57" s="4806"/>
      <c r="E57" s="4806"/>
      <c r="F57" s="4806"/>
      <c r="G57" s="4806"/>
      <c r="H57" s="4806"/>
      <c r="I57" s="4806"/>
      <c r="J57" s="4806"/>
      <c r="K57" s="4806"/>
      <c r="L57" s="4806"/>
      <c r="M57" s="4806"/>
      <c r="N57" s="4806"/>
      <c r="O57" s="4806"/>
      <c r="P57" s="4806"/>
      <c r="Q57" s="4680">
        <f t="shared" si="8"/>
        <v>0</v>
      </c>
      <c r="R57" s="4807"/>
      <c r="S57" s="572"/>
      <c r="T57"/>
      <c r="U57"/>
      <c r="V57"/>
      <c r="XFD57" s="4077"/>
    </row>
    <row r="58" spans="1:22 16384:16384" ht="16" thickBot="1">
      <c r="A58" s="3965" t="s">
        <v>2347</v>
      </c>
      <c r="B58" s="4320"/>
      <c r="C58" s="4792">
        <f t="shared" ref="C58" si="9">SUM(C55:C57)</f>
        <v>0</v>
      </c>
      <c r="D58" s="4792">
        <f t="shared" ref="D58" si="10">SUM(D55:D57)</f>
        <v>0</v>
      </c>
      <c r="E58" s="4792">
        <f t="shared" ref="E58" si="11">SUM(E55:E57)</f>
        <v>0</v>
      </c>
      <c r="F58" s="4792">
        <f t="shared" ref="F58" si="12">SUM(F55:F57)</f>
        <v>0</v>
      </c>
      <c r="G58" s="4792">
        <f t="shared" ref="G58" si="13">SUM(G55:G57)</f>
        <v>0</v>
      </c>
      <c r="H58" s="4792">
        <f t="shared" ref="H58" si="14">SUM(H55:H57)</f>
        <v>0</v>
      </c>
      <c r="I58" s="4792">
        <f t="shared" ref="I58" si="15">SUM(I55:I57)</f>
        <v>0</v>
      </c>
      <c r="J58" s="4792">
        <f t="shared" ref="J58" si="16">SUM(J55:J57)</f>
        <v>0</v>
      </c>
      <c r="K58" s="4792">
        <f t="shared" ref="K58" si="17">SUM(K55:K57)</f>
        <v>0</v>
      </c>
      <c r="L58" s="4792">
        <f t="shared" ref="L58" si="18">SUM(L55:L57)</f>
        <v>0</v>
      </c>
      <c r="M58" s="4792">
        <f t="shared" ref="M58" si="19">SUM(M55:M57)</f>
        <v>0</v>
      </c>
      <c r="N58" s="4792">
        <f t="shared" ref="N58" si="20">SUM(N55:N57)</f>
        <v>0</v>
      </c>
      <c r="O58" s="4792">
        <f t="shared" ref="O58" si="21">SUM(O55:O57)</f>
        <v>0</v>
      </c>
      <c r="P58" s="4792">
        <f t="shared" ref="P58" si="22">SUM(P55:P57)</f>
        <v>0</v>
      </c>
      <c r="Q58" s="4792">
        <f t="shared" ref="Q58" si="23">SUM(Q55:Q57)</f>
        <v>0</v>
      </c>
      <c r="R58" s="4792">
        <f t="shared" ref="R58" si="24">SUM(R55:R57)</f>
        <v>0</v>
      </c>
      <c r="S58" s="572"/>
      <c r="T58"/>
      <c r="U58"/>
      <c r="V58"/>
      <c r="XFD58" s="4077"/>
    </row>
    <row r="59" spans="1:22 16384:16384" ht="16" thickBot="1">
      <c r="A59" s="3952" t="s">
        <v>803</v>
      </c>
      <c r="B59" s="3727"/>
      <c r="C59" s="4808">
        <f>SUM(C33,C38,C46,C53,C58)</f>
        <v>0</v>
      </c>
      <c r="D59" s="4808">
        <f t="shared" ref="D59:R59" si="25">SUM(D33,D38,D46,D53,D58)</f>
        <v>0</v>
      </c>
      <c r="E59" s="4808">
        <f t="shared" si="25"/>
        <v>0</v>
      </c>
      <c r="F59" s="4808">
        <f t="shared" si="25"/>
        <v>0</v>
      </c>
      <c r="G59" s="4808">
        <f t="shared" si="25"/>
        <v>0</v>
      </c>
      <c r="H59" s="4808">
        <f t="shared" si="25"/>
        <v>0</v>
      </c>
      <c r="I59" s="4808">
        <f t="shared" si="25"/>
        <v>0</v>
      </c>
      <c r="J59" s="4808">
        <f t="shared" si="25"/>
        <v>0</v>
      </c>
      <c r="K59" s="4808">
        <f t="shared" si="25"/>
        <v>0</v>
      </c>
      <c r="L59" s="4808">
        <f t="shared" si="25"/>
        <v>0</v>
      </c>
      <c r="M59" s="4808">
        <f t="shared" si="25"/>
        <v>0</v>
      </c>
      <c r="N59" s="4808">
        <f t="shared" si="25"/>
        <v>0</v>
      </c>
      <c r="O59" s="4808">
        <f t="shared" si="25"/>
        <v>0</v>
      </c>
      <c r="P59" s="4808">
        <f t="shared" si="25"/>
        <v>0</v>
      </c>
      <c r="Q59" s="4808">
        <f t="shared" si="25"/>
        <v>0</v>
      </c>
      <c r="R59" s="4808">
        <f t="shared" si="25"/>
        <v>0</v>
      </c>
      <c r="S59" s="572"/>
      <c r="T59"/>
      <c r="U59"/>
      <c r="V59"/>
      <c r="XFD59" s="4077"/>
    </row>
    <row r="60" spans="1:22 16384:16384" ht="15.5">
      <c r="A60" s="3931" t="s">
        <v>1600</v>
      </c>
      <c r="B60" s="3728"/>
      <c r="C60" s="4809"/>
      <c r="D60" s="4809"/>
      <c r="E60" s="4809"/>
      <c r="F60" s="4809"/>
      <c r="G60" s="4809"/>
      <c r="H60" s="4809"/>
      <c r="I60" s="4809"/>
      <c r="J60" s="4809"/>
      <c r="K60" s="4809"/>
      <c r="L60" s="4809"/>
      <c r="M60" s="4809"/>
      <c r="N60" s="4809"/>
      <c r="O60" s="4809"/>
      <c r="P60" s="4809"/>
      <c r="Q60" s="4809"/>
      <c r="R60" s="4810"/>
      <c r="S60" s="572"/>
      <c r="T60"/>
      <c r="U60"/>
      <c r="V60"/>
      <c r="XFD60" s="4077"/>
    </row>
    <row r="61" spans="1:22 16384:16384" s="1648" customFormat="1" ht="14">
      <c r="A61" s="3953" t="s">
        <v>2388</v>
      </c>
      <c r="B61" s="2851"/>
      <c r="C61" s="4820"/>
      <c r="D61" s="4820"/>
      <c r="E61" s="4820"/>
      <c r="F61" s="4820"/>
      <c r="G61" s="4820"/>
      <c r="H61" s="4820"/>
      <c r="I61" s="4820"/>
      <c r="J61" s="4820"/>
      <c r="K61" s="4820"/>
      <c r="L61" s="4820"/>
      <c r="M61" s="4820"/>
      <c r="N61" s="4820"/>
      <c r="O61" s="4820"/>
      <c r="P61" s="4820"/>
      <c r="Q61" s="4761">
        <f>SUM(C61:P61)</f>
        <v>0</v>
      </c>
      <c r="R61" s="4821"/>
      <c r="S61" s="5231"/>
      <c r="T61" s="39"/>
      <c r="U61" s="39"/>
      <c r="V61" s="39"/>
      <c r="XFD61" s="5232"/>
    </row>
    <row r="62" spans="1:22 16384:16384" ht="15.5">
      <c r="A62" s="3954" t="s">
        <v>794</v>
      </c>
      <c r="B62" s="2875"/>
      <c r="C62" s="4779"/>
      <c r="D62" s="4779"/>
      <c r="E62" s="4779"/>
      <c r="F62" s="4779"/>
      <c r="G62" s="4779"/>
      <c r="H62" s="4779"/>
      <c r="I62" s="4779"/>
      <c r="J62" s="4779"/>
      <c r="K62" s="4779"/>
      <c r="L62" s="4779"/>
      <c r="M62" s="4779"/>
      <c r="N62" s="4779"/>
      <c r="O62" s="4779"/>
      <c r="P62" s="4779"/>
      <c r="Q62" s="4766">
        <f>SUM(C62:P62)</f>
        <v>0</v>
      </c>
      <c r="R62" s="4778"/>
      <c r="S62" s="572"/>
      <c r="T62"/>
      <c r="U62"/>
      <c r="V62"/>
      <c r="XFD62" s="4077"/>
    </row>
    <row r="63" spans="1:22 16384:16384" ht="16" thickBot="1">
      <c r="A63" s="3955" t="s">
        <v>1459</v>
      </c>
      <c r="B63" s="2868"/>
      <c r="C63" s="4811">
        <f>SUM(C61:C62)</f>
        <v>0</v>
      </c>
      <c r="D63" s="4811">
        <f t="shared" ref="D63:R63" si="26">SUM(D61:D62)</f>
        <v>0</v>
      </c>
      <c r="E63" s="4811">
        <f t="shared" si="26"/>
        <v>0</v>
      </c>
      <c r="F63" s="4811">
        <f t="shared" si="26"/>
        <v>0</v>
      </c>
      <c r="G63" s="4811">
        <f t="shared" si="26"/>
        <v>0</v>
      </c>
      <c r="H63" s="4811">
        <f t="shared" si="26"/>
        <v>0</v>
      </c>
      <c r="I63" s="4811">
        <f t="shared" si="26"/>
        <v>0</v>
      </c>
      <c r="J63" s="4811">
        <f t="shared" si="26"/>
        <v>0</v>
      </c>
      <c r="K63" s="4811">
        <f t="shared" si="26"/>
        <v>0</v>
      </c>
      <c r="L63" s="4811">
        <f t="shared" si="26"/>
        <v>0</v>
      </c>
      <c r="M63" s="4811">
        <f t="shared" si="26"/>
        <v>0</v>
      </c>
      <c r="N63" s="4811">
        <f t="shared" si="26"/>
        <v>0</v>
      </c>
      <c r="O63" s="4811">
        <f t="shared" si="26"/>
        <v>0</v>
      </c>
      <c r="P63" s="4811">
        <f t="shared" si="26"/>
        <v>0</v>
      </c>
      <c r="Q63" s="4811">
        <f t="shared" si="26"/>
        <v>0</v>
      </c>
      <c r="R63" s="4812">
        <f t="shared" si="26"/>
        <v>0</v>
      </c>
      <c r="S63" s="572"/>
      <c r="T63"/>
      <c r="U63"/>
      <c r="V63"/>
      <c r="XFD63" s="4077"/>
    </row>
    <row r="64" spans="1:22 16384:16384" ht="15.5">
      <c r="A64" s="3956"/>
      <c r="B64" s="2875"/>
      <c r="C64" s="4813"/>
      <c r="D64" s="4814"/>
      <c r="E64" s="4814"/>
      <c r="F64" s="4815"/>
      <c r="G64" s="4813"/>
      <c r="H64" s="4813"/>
      <c r="I64" s="4813"/>
      <c r="J64" s="4813"/>
      <c r="K64" s="4813"/>
      <c r="L64" s="4813"/>
      <c r="M64" s="4813"/>
      <c r="N64" s="4813"/>
      <c r="O64" s="4813"/>
      <c r="P64" s="4813"/>
      <c r="Q64" s="4813"/>
      <c r="R64" s="4813"/>
      <c r="S64" s="572"/>
      <c r="T64"/>
      <c r="U64"/>
      <c r="V64"/>
      <c r="XFD64" s="4077"/>
    </row>
    <row r="65" spans="1:22 16384:16384" ht="16" thickBot="1">
      <c r="A65" s="2375" t="s">
        <v>795</v>
      </c>
      <c r="B65" s="3729"/>
      <c r="C65" s="4816"/>
      <c r="D65" s="4816"/>
      <c r="E65" s="4816"/>
      <c r="F65" s="4816"/>
      <c r="G65" s="4816"/>
      <c r="H65" s="4816"/>
      <c r="I65" s="4816"/>
      <c r="J65" s="4816"/>
      <c r="K65" s="4816"/>
      <c r="L65" s="4816"/>
      <c r="M65" s="4816"/>
      <c r="N65" s="4816"/>
      <c r="O65" s="4816"/>
      <c r="P65" s="4816"/>
      <c r="Q65" s="4754">
        <f>SUM(C65:P65)</f>
        <v>0</v>
      </c>
      <c r="R65" s="4817"/>
      <c r="S65" s="572"/>
      <c r="T65"/>
      <c r="U65"/>
      <c r="V65"/>
      <c r="XFD65" s="4077"/>
    </row>
    <row r="66" spans="1:22 16384:16384" ht="15.5">
      <c r="A66" s="3957" t="s">
        <v>2376</v>
      </c>
      <c r="B66" s="3730"/>
      <c r="C66" s="4818"/>
      <c r="D66" s="4818"/>
      <c r="E66" s="4818"/>
      <c r="F66" s="4818"/>
      <c r="G66" s="4818"/>
      <c r="H66" s="4818"/>
      <c r="I66" s="4818"/>
      <c r="J66" s="4818"/>
      <c r="K66" s="4818"/>
      <c r="L66" s="4818"/>
      <c r="M66" s="4818"/>
      <c r="N66" s="4818"/>
      <c r="O66" s="4818"/>
      <c r="P66" s="4818"/>
      <c r="Q66" s="4818"/>
      <c r="R66" s="4819"/>
      <c r="S66" s="572"/>
      <c r="T66"/>
      <c r="U66"/>
      <c r="V66"/>
      <c r="XFD66" s="4077"/>
    </row>
    <row r="67" spans="1:22 16384:16384" ht="15.5">
      <c r="A67" s="3958" t="s">
        <v>796</v>
      </c>
      <c r="B67" s="2851"/>
      <c r="C67" s="4820"/>
      <c r="D67" s="4820"/>
      <c r="E67" s="4820"/>
      <c r="F67" s="4820"/>
      <c r="G67" s="4820"/>
      <c r="H67" s="4820"/>
      <c r="I67" s="4820"/>
      <c r="J67" s="4820"/>
      <c r="K67" s="4820"/>
      <c r="L67" s="4820"/>
      <c r="M67" s="4820"/>
      <c r="N67" s="4820"/>
      <c r="O67" s="4820"/>
      <c r="P67" s="4820"/>
      <c r="Q67" s="4680">
        <f>SUM(C67:P67)</f>
        <v>0</v>
      </c>
      <c r="R67" s="4821"/>
      <c r="S67" s="572"/>
      <c r="T67"/>
      <c r="U67"/>
      <c r="V67"/>
      <c r="XFD67" s="4077"/>
    </row>
    <row r="68" spans="1:22 16384:16384" ht="15.5">
      <c r="A68" s="3959" t="s">
        <v>1460</v>
      </c>
      <c r="B68" s="2863"/>
      <c r="C68" s="4779"/>
      <c r="D68" s="4779"/>
      <c r="E68" s="4779"/>
      <c r="F68" s="4779"/>
      <c r="G68" s="4779"/>
      <c r="H68" s="4779"/>
      <c r="I68" s="4779"/>
      <c r="J68" s="4779"/>
      <c r="K68" s="4779"/>
      <c r="L68" s="4779"/>
      <c r="M68" s="4779"/>
      <c r="N68" s="4779"/>
      <c r="O68" s="4779"/>
      <c r="P68" s="4779"/>
      <c r="Q68" s="4680">
        <f>SUM(C68:P68)</f>
        <v>0</v>
      </c>
      <c r="R68" s="4778"/>
      <c r="S68" s="572"/>
      <c r="T68"/>
      <c r="U68"/>
      <c r="V68"/>
      <c r="XFD68" s="4077"/>
    </row>
    <row r="69" spans="1:22 16384:16384" ht="15.5">
      <c r="A69" s="3917" t="s">
        <v>2390</v>
      </c>
      <c r="B69" s="2863"/>
      <c r="C69" s="4779"/>
      <c r="D69" s="4779"/>
      <c r="E69" s="4779"/>
      <c r="F69" s="4779"/>
      <c r="G69" s="4779"/>
      <c r="H69" s="4779"/>
      <c r="I69" s="4779"/>
      <c r="J69" s="4779"/>
      <c r="K69" s="4779"/>
      <c r="L69" s="4779"/>
      <c r="M69" s="4779"/>
      <c r="N69" s="4779"/>
      <c r="O69" s="4779"/>
      <c r="P69" s="4779"/>
      <c r="Q69" s="4680">
        <f>SUM(C69:P69)</f>
        <v>0</v>
      </c>
      <c r="R69" s="4778"/>
      <c r="S69" s="572"/>
      <c r="T69"/>
      <c r="U69"/>
      <c r="V69"/>
      <c r="XFD69" s="4077"/>
    </row>
    <row r="70" spans="1:22 16384:16384" ht="15.5">
      <c r="A70" s="3918" t="s">
        <v>1724</v>
      </c>
      <c r="B70" s="2863"/>
      <c r="C70" s="4779"/>
      <c r="D70" s="4779"/>
      <c r="E70" s="4779"/>
      <c r="F70" s="4779"/>
      <c r="G70" s="4779"/>
      <c r="H70" s="4779"/>
      <c r="I70" s="4779"/>
      <c r="J70" s="4779"/>
      <c r="K70" s="4779"/>
      <c r="L70" s="4779"/>
      <c r="M70" s="4779"/>
      <c r="N70" s="4779"/>
      <c r="O70" s="4779"/>
      <c r="P70" s="4779"/>
      <c r="Q70" s="4780">
        <f>SUM(C70:P70)</f>
        <v>0</v>
      </c>
      <c r="R70" s="4778"/>
      <c r="S70" s="572"/>
      <c r="T70"/>
      <c r="U70"/>
      <c r="V70"/>
      <c r="XFD70" s="4077"/>
    </row>
    <row r="71" spans="1:22 16384:16384" ht="16" thickBot="1">
      <c r="A71" s="3960" t="s">
        <v>797</v>
      </c>
      <c r="B71" s="2868"/>
      <c r="C71" s="4811">
        <f>SUM(C67:C70)</f>
        <v>0</v>
      </c>
      <c r="D71" s="4811">
        <f t="shared" ref="D71:R71" si="27">SUM(D67:D70)</f>
        <v>0</v>
      </c>
      <c r="E71" s="4811">
        <f t="shared" si="27"/>
        <v>0</v>
      </c>
      <c r="F71" s="4811">
        <f t="shared" si="27"/>
        <v>0</v>
      </c>
      <c r="G71" s="4811">
        <f t="shared" si="27"/>
        <v>0</v>
      </c>
      <c r="H71" s="4811">
        <f t="shared" si="27"/>
        <v>0</v>
      </c>
      <c r="I71" s="4811">
        <f t="shared" si="27"/>
        <v>0</v>
      </c>
      <c r="J71" s="4811">
        <f t="shared" si="27"/>
        <v>0</v>
      </c>
      <c r="K71" s="4811">
        <f t="shared" si="27"/>
        <v>0</v>
      </c>
      <c r="L71" s="4811">
        <f t="shared" si="27"/>
        <v>0</v>
      </c>
      <c r="M71" s="4811">
        <f t="shared" si="27"/>
        <v>0</v>
      </c>
      <c r="N71" s="4811">
        <f t="shared" si="27"/>
        <v>0</v>
      </c>
      <c r="O71" s="4811">
        <f t="shared" si="27"/>
        <v>0</v>
      </c>
      <c r="P71" s="4811">
        <f t="shared" si="27"/>
        <v>0</v>
      </c>
      <c r="Q71" s="4811">
        <f>SUM(Q67:Q70)</f>
        <v>0</v>
      </c>
      <c r="R71" s="4812">
        <f t="shared" si="27"/>
        <v>0</v>
      </c>
      <c r="S71" s="572"/>
      <c r="T71"/>
      <c r="U71"/>
      <c r="V71"/>
      <c r="XFD71" s="4077"/>
    </row>
    <row r="72" spans="1:22 16384:16384" ht="15.5">
      <c r="A72" s="4330"/>
      <c r="B72" s="3730"/>
      <c r="C72" s="4818"/>
      <c r="D72" s="4818"/>
      <c r="E72" s="4818"/>
      <c r="F72" s="4818"/>
      <c r="G72" s="4818"/>
      <c r="H72" s="4818"/>
      <c r="I72" s="4818"/>
      <c r="J72" s="4818"/>
      <c r="K72" s="4818"/>
      <c r="L72" s="4818"/>
      <c r="M72" s="4818"/>
      <c r="N72" s="4818"/>
      <c r="O72" s="4818"/>
      <c r="P72" s="4818"/>
      <c r="Q72" s="4818"/>
      <c r="R72" s="4819"/>
      <c r="S72" s="572"/>
      <c r="T72"/>
      <c r="U72"/>
      <c r="V72"/>
      <c r="XFD72" s="4077"/>
    </row>
    <row r="73" spans="1:22 16384:16384" ht="16" thickBot="1">
      <c r="A73" s="4331" t="s">
        <v>1601</v>
      </c>
      <c r="B73" s="2905"/>
      <c r="C73" s="4816"/>
      <c r="D73" s="4816"/>
      <c r="E73" s="4816"/>
      <c r="F73" s="4816"/>
      <c r="G73" s="4816"/>
      <c r="H73" s="4816"/>
      <c r="I73" s="4816"/>
      <c r="J73" s="4816"/>
      <c r="K73" s="4816"/>
      <c r="L73" s="4816"/>
      <c r="M73" s="4816"/>
      <c r="N73" s="4816"/>
      <c r="O73" s="4816"/>
      <c r="P73" s="4816"/>
      <c r="Q73" s="4780">
        <f>SUM(C73:P73)</f>
        <v>0</v>
      </c>
      <c r="R73" s="4822"/>
      <c r="S73" s="572"/>
      <c r="T73"/>
      <c r="U73"/>
      <c r="V73"/>
      <c r="XFD73" s="4077"/>
    </row>
    <row r="74" spans="1:22 16384:16384" ht="15.5">
      <c r="A74" s="3961"/>
      <c r="B74" s="3731"/>
      <c r="C74" s="4823"/>
      <c r="D74" s="4823"/>
      <c r="E74" s="4823"/>
      <c r="F74" s="4823"/>
      <c r="G74" s="4823"/>
      <c r="H74" s="4823"/>
      <c r="I74" s="4823"/>
      <c r="J74" s="4823"/>
      <c r="K74" s="4823"/>
      <c r="L74" s="4823"/>
      <c r="M74" s="4823"/>
      <c r="N74" s="4823"/>
      <c r="O74" s="4823"/>
      <c r="P74" s="4823"/>
      <c r="Q74" s="4823">
        <f>SUM(C74:P74)</f>
        <v>0</v>
      </c>
      <c r="R74" s="4824"/>
      <c r="S74" s="572"/>
      <c r="T74"/>
      <c r="U74"/>
      <c r="V74"/>
      <c r="XFD74" s="4077"/>
    </row>
    <row r="75" spans="1:22 16384:16384" ht="15.5">
      <c r="A75" s="3956" t="s">
        <v>1463</v>
      </c>
      <c r="B75" s="2858"/>
      <c r="C75" s="4818"/>
      <c r="D75" s="4818"/>
      <c r="E75" s="4818"/>
      <c r="F75" s="4818"/>
      <c r="G75" s="4818"/>
      <c r="H75" s="4818"/>
      <c r="I75" s="4818"/>
      <c r="J75" s="4818"/>
      <c r="K75" s="4818"/>
      <c r="L75" s="4818"/>
      <c r="M75" s="4818"/>
      <c r="N75" s="4818"/>
      <c r="O75" s="4818"/>
      <c r="P75" s="4818"/>
      <c r="Q75" s="4818"/>
      <c r="R75" s="4819"/>
      <c r="S75" s="572"/>
      <c r="T75"/>
      <c r="U75"/>
      <c r="V75"/>
      <c r="XFD75" s="4077"/>
    </row>
    <row r="76" spans="1:22 16384:16384" ht="15.5">
      <c r="A76" s="3917" t="s">
        <v>1462</v>
      </c>
      <c r="B76" s="2859"/>
      <c r="C76" s="4555"/>
      <c r="D76" s="4555"/>
      <c r="E76" s="4555"/>
      <c r="F76" s="4555"/>
      <c r="G76" s="4555"/>
      <c r="H76" s="4555"/>
      <c r="I76" s="4555"/>
      <c r="J76" s="4555"/>
      <c r="K76" s="4555"/>
      <c r="L76" s="4555"/>
      <c r="M76" s="4555"/>
      <c r="N76" s="4555"/>
      <c r="O76" s="4555"/>
      <c r="P76" s="4555"/>
      <c r="Q76" s="4825">
        <f>SUM(C76:P76)</f>
        <v>0</v>
      </c>
      <c r="R76" s="4777"/>
      <c r="S76" s="572"/>
      <c r="T76"/>
      <c r="U76"/>
      <c r="V76"/>
      <c r="XFD76" s="4077"/>
    </row>
    <row r="77" spans="1:22 16384:16384" ht="15.5">
      <c r="A77" s="3918" t="s">
        <v>804</v>
      </c>
      <c r="B77" s="2863"/>
      <c r="C77" s="4779"/>
      <c r="D77" s="4779"/>
      <c r="E77" s="4779"/>
      <c r="F77" s="4779"/>
      <c r="G77" s="4779"/>
      <c r="H77" s="4779"/>
      <c r="I77" s="4779"/>
      <c r="J77" s="4779"/>
      <c r="K77" s="4779"/>
      <c r="L77" s="4779"/>
      <c r="M77" s="4779"/>
      <c r="N77" s="4779"/>
      <c r="O77" s="4779"/>
      <c r="P77" s="4779"/>
      <c r="Q77" s="4825">
        <f>SUM(C77:P77)</f>
        <v>0</v>
      </c>
      <c r="R77" s="4778"/>
      <c r="S77" s="572"/>
      <c r="T77"/>
      <c r="U77"/>
      <c r="V77"/>
      <c r="XFD77" s="4077"/>
    </row>
    <row r="78" spans="1:22 16384:16384" ht="16" thickBot="1">
      <c r="A78" s="3930" t="s">
        <v>799</v>
      </c>
      <c r="B78" s="2868"/>
      <c r="C78" s="4811">
        <f>SUM(C76:C77)</f>
        <v>0</v>
      </c>
      <c r="D78" s="4811">
        <f t="shared" ref="D78:R78" si="28">SUM(D76:D77)</f>
        <v>0</v>
      </c>
      <c r="E78" s="4811">
        <f t="shared" si="28"/>
        <v>0</v>
      </c>
      <c r="F78" s="4811">
        <f t="shared" si="28"/>
        <v>0</v>
      </c>
      <c r="G78" s="4811">
        <f t="shared" si="28"/>
        <v>0</v>
      </c>
      <c r="H78" s="4811">
        <f t="shared" si="28"/>
        <v>0</v>
      </c>
      <c r="I78" s="4811">
        <f t="shared" si="28"/>
        <v>0</v>
      </c>
      <c r="J78" s="4811">
        <f t="shared" si="28"/>
        <v>0</v>
      </c>
      <c r="K78" s="4811">
        <f t="shared" si="28"/>
        <v>0</v>
      </c>
      <c r="L78" s="4811">
        <f t="shared" si="28"/>
        <v>0</v>
      </c>
      <c r="M78" s="4811">
        <f t="shared" si="28"/>
        <v>0</v>
      </c>
      <c r="N78" s="4811">
        <f t="shared" si="28"/>
        <v>0</v>
      </c>
      <c r="O78" s="4811">
        <f t="shared" si="28"/>
        <v>0</v>
      </c>
      <c r="P78" s="4811">
        <f t="shared" si="28"/>
        <v>0</v>
      </c>
      <c r="Q78" s="4811">
        <f t="shared" si="28"/>
        <v>0</v>
      </c>
      <c r="R78" s="4812">
        <f t="shared" si="28"/>
        <v>0</v>
      </c>
      <c r="S78" s="572"/>
      <c r="T78"/>
      <c r="U78"/>
      <c r="V78"/>
      <c r="XFD78" s="4077"/>
    </row>
    <row r="79" spans="1:22 16384:16384" ht="15.5">
      <c r="A79" s="3962"/>
      <c r="B79" s="2875"/>
      <c r="C79" s="4651"/>
      <c r="D79" s="4651"/>
      <c r="E79" s="4651"/>
      <c r="F79" s="4651"/>
      <c r="G79" s="4651"/>
      <c r="H79" s="4651"/>
      <c r="I79" s="4651"/>
      <c r="J79" s="4651"/>
      <c r="K79" s="4651"/>
      <c r="L79" s="4651"/>
      <c r="M79" s="4651"/>
      <c r="N79" s="4651"/>
      <c r="O79" s="4651"/>
      <c r="P79" s="4651"/>
      <c r="Q79" s="4651"/>
      <c r="R79" s="4826"/>
      <c r="S79" s="572"/>
      <c r="T79"/>
      <c r="U79"/>
      <c r="V79"/>
      <c r="XFD79" s="4077"/>
    </row>
    <row r="80" spans="1:22 16384:16384" ht="16" thickBot="1">
      <c r="A80" s="3963" t="s">
        <v>2361</v>
      </c>
      <c r="B80" s="3732"/>
      <c r="C80" s="4827"/>
      <c r="D80" s="4827"/>
      <c r="E80" s="4827"/>
      <c r="F80" s="4828"/>
      <c r="G80" s="4827"/>
      <c r="H80" s="4827"/>
      <c r="I80" s="4827"/>
      <c r="J80" s="4828"/>
      <c r="K80" s="4827"/>
      <c r="L80" s="4827"/>
      <c r="M80" s="4827"/>
      <c r="N80" s="4828"/>
      <c r="O80" s="4827"/>
      <c r="P80" s="4827"/>
      <c r="Q80" s="4829">
        <f>SUM(C80:P80)</f>
        <v>0</v>
      </c>
      <c r="R80" s="4830"/>
      <c r="S80" s="572"/>
      <c r="T80"/>
      <c r="U80"/>
      <c r="V80"/>
      <c r="XFD80" s="4077"/>
    </row>
    <row r="81" spans="1:22 16384:16384" ht="15.5">
      <c r="A81" s="3962"/>
      <c r="B81" s="2875"/>
      <c r="C81" s="4651"/>
      <c r="D81" s="4651"/>
      <c r="E81" s="4651"/>
      <c r="F81" s="4831"/>
      <c r="G81" s="4651"/>
      <c r="H81" s="4651"/>
      <c r="I81" s="4651"/>
      <c r="J81" s="4831"/>
      <c r="K81" s="4651"/>
      <c r="L81" s="4651"/>
      <c r="M81" s="4651"/>
      <c r="N81" s="4831"/>
      <c r="O81" s="4651"/>
      <c r="P81" s="4651"/>
      <c r="Q81" s="4831"/>
      <c r="R81" s="4826"/>
      <c r="S81" s="572"/>
      <c r="T81"/>
      <c r="U81"/>
      <c r="V81"/>
      <c r="XFD81" s="4077"/>
    </row>
    <row r="82" spans="1:22 16384:16384" ht="16" thickBot="1">
      <c r="A82" s="3963" t="s">
        <v>2362</v>
      </c>
      <c r="B82" s="3732"/>
      <c r="C82" s="4827"/>
      <c r="D82" s="4827"/>
      <c r="E82" s="4827"/>
      <c r="F82" s="4828"/>
      <c r="G82" s="4827"/>
      <c r="H82" s="4827"/>
      <c r="I82" s="4827"/>
      <c r="J82" s="4828"/>
      <c r="K82" s="4827"/>
      <c r="L82" s="4827"/>
      <c r="M82" s="4827"/>
      <c r="N82" s="4828"/>
      <c r="O82" s="4827"/>
      <c r="P82" s="4827"/>
      <c r="Q82" s="4829">
        <f>SUM(C82:P82)</f>
        <v>0</v>
      </c>
      <c r="R82" s="4830"/>
      <c r="S82" s="572"/>
      <c r="T82"/>
      <c r="U82"/>
      <c r="V82"/>
      <c r="XFD82" s="4077"/>
    </row>
    <row r="83" spans="1:22 16384:16384" ht="15.5">
      <c r="A83" s="3931"/>
      <c r="B83" s="2875"/>
      <c r="C83" s="4651"/>
      <c r="D83" s="4651"/>
      <c r="E83" s="4651"/>
      <c r="F83" s="4831"/>
      <c r="G83" s="4651"/>
      <c r="H83" s="4651"/>
      <c r="I83" s="4651"/>
      <c r="J83" s="4831"/>
      <c r="K83" s="4651"/>
      <c r="L83" s="4651"/>
      <c r="M83" s="4651"/>
      <c r="N83" s="4831"/>
      <c r="O83" s="4651"/>
      <c r="P83" s="4651"/>
      <c r="Q83" s="4831"/>
      <c r="R83" s="4826"/>
      <c r="S83" s="572"/>
      <c r="T83"/>
      <c r="U83"/>
      <c r="V83"/>
      <c r="XFD83" s="4077"/>
    </row>
    <row r="84" spans="1:22 16384:16384" ht="16" thickBot="1">
      <c r="A84" s="3963" t="s">
        <v>2363</v>
      </c>
      <c r="B84" s="3732"/>
      <c r="C84" s="4827"/>
      <c r="D84" s="4827"/>
      <c r="E84" s="4827"/>
      <c r="F84" s="4828"/>
      <c r="G84" s="4827"/>
      <c r="H84" s="4827"/>
      <c r="I84" s="4827"/>
      <c r="J84" s="4828"/>
      <c r="K84" s="4827"/>
      <c r="L84" s="4827"/>
      <c r="M84" s="4827"/>
      <c r="N84" s="4828"/>
      <c r="O84" s="4827"/>
      <c r="P84" s="4827"/>
      <c r="Q84" s="4829">
        <f>SUM(C84:P84)</f>
        <v>0</v>
      </c>
      <c r="R84" s="4830"/>
      <c r="S84" s="572"/>
      <c r="T84"/>
      <c r="U84"/>
      <c r="V84"/>
      <c r="XFD84" s="4077"/>
    </row>
    <row r="85" spans="1:22 16384:16384" ht="15.5">
      <c r="A85" s="3931"/>
      <c r="B85" s="2875"/>
      <c r="C85" s="4651"/>
      <c r="D85" s="4651"/>
      <c r="E85" s="4651"/>
      <c r="F85" s="4831"/>
      <c r="G85" s="4651"/>
      <c r="H85" s="4651"/>
      <c r="I85" s="4651"/>
      <c r="J85" s="4831"/>
      <c r="K85" s="4651"/>
      <c r="L85" s="4651"/>
      <c r="M85" s="4651"/>
      <c r="N85" s="4831"/>
      <c r="O85" s="4651"/>
      <c r="P85" s="4651"/>
      <c r="Q85" s="4831"/>
      <c r="R85" s="4826"/>
      <c r="S85" s="572"/>
      <c r="T85"/>
      <c r="U85"/>
      <c r="V85"/>
      <c r="XFD85" s="4077"/>
    </row>
    <row r="86" spans="1:22 16384:16384" ht="16" thickBot="1">
      <c r="A86" s="3907" t="s">
        <v>2348</v>
      </c>
      <c r="B86" s="3966"/>
      <c r="C86" s="4827"/>
      <c r="D86" s="4827"/>
      <c r="E86" s="4827"/>
      <c r="F86" s="4828"/>
      <c r="G86" s="4827"/>
      <c r="H86" s="4827"/>
      <c r="I86" s="4827"/>
      <c r="J86" s="4828"/>
      <c r="K86" s="4827"/>
      <c r="L86" s="4827"/>
      <c r="M86" s="4827"/>
      <c r="N86" s="4828"/>
      <c r="O86" s="4827"/>
      <c r="P86" s="4827"/>
      <c r="Q86" s="4829">
        <f>SUM(C86:P86)</f>
        <v>0</v>
      </c>
      <c r="R86" s="4830"/>
      <c r="S86" s="572"/>
      <c r="T86"/>
      <c r="U86"/>
      <c r="V86"/>
      <c r="XFD86" s="4077"/>
    </row>
    <row r="87" spans="1:22 16384:16384" ht="15.5">
      <c r="A87" s="3948"/>
      <c r="B87" s="3944"/>
      <c r="C87" s="4832"/>
      <c r="D87" s="4832"/>
      <c r="E87" s="4832"/>
      <c r="F87" s="4831"/>
      <c r="G87" s="4832"/>
      <c r="H87" s="4832"/>
      <c r="I87" s="4832"/>
      <c r="J87" s="4831"/>
      <c r="K87" s="4832"/>
      <c r="L87" s="4832"/>
      <c r="M87" s="4832"/>
      <c r="N87" s="4831"/>
      <c r="O87" s="4832"/>
      <c r="P87" s="4832"/>
      <c r="Q87" s="4831"/>
      <c r="R87" s="4826"/>
      <c r="S87" s="572"/>
      <c r="T87"/>
      <c r="U87"/>
      <c r="V87"/>
      <c r="XFD87" s="4077"/>
    </row>
    <row r="88" spans="1:22 16384:16384" ht="16" thickBot="1">
      <c r="A88" s="3907" t="s">
        <v>2349</v>
      </c>
      <c r="B88" s="2898"/>
      <c r="C88" s="4827"/>
      <c r="D88" s="4827"/>
      <c r="E88" s="4827"/>
      <c r="F88" s="4828"/>
      <c r="G88" s="4827"/>
      <c r="H88" s="4827"/>
      <c r="I88" s="4827"/>
      <c r="J88" s="4828"/>
      <c r="K88" s="4827"/>
      <c r="L88" s="4827"/>
      <c r="M88" s="4827"/>
      <c r="N88" s="4828"/>
      <c r="O88" s="4827"/>
      <c r="P88" s="4827"/>
      <c r="Q88" s="4833">
        <f>SUM(C88:P88)</f>
        <v>0</v>
      </c>
      <c r="R88" s="4830"/>
      <c r="S88" s="572"/>
      <c r="T88"/>
      <c r="U88"/>
      <c r="V88"/>
      <c r="XFD88" s="4077"/>
    </row>
    <row r="89" spans="1:22 16384:16384" ht="15.5">
      <c r="A89" s="3923"/>
      <c r="B89" s="2851"/>
      <c r="C89" s="4834"/>
      <c r="D89" s="4834"/>
      <c r="E89" s="4834"/>
      <c r="F89" s="4834"/>
      <c r="G89" s="4834"/>
      <c r="H89" s="4834"/>
      <c r="I89" s="4834"/>
      <c r="J89" s="4834"/>
      <c r="K89" s="4834"/>
      <c r="L89" s="4834"/>
      <c r="M89" s="4834"/>
      <c r="N89" s="4834"/>
      <c r="O89" s="4834"/>
      <c r="P89" s="4834"/>
      <c r="Q89" s="4809"/>
      <c r="R89" s="4835"/>
      <c r="S89" s="572"/>
      <c r="T89"/>
      <c r="U89"/>
      <c r="V89"/>
      <c r="XFD89" s="4077"/>
    </row>
    <row r="90" spans="1:22 16384:16384" ht="16" thickBot="1">
      <c r="A90" s="2375" t="s">
        <v>2350</v>
      </c>
      <c r="B90" s="3729"/>
      <c r="C90" s="4836"/>
      <c r="D90" s="4836"/>
      <c r="E90" s="4836"/>
      <c r="F90" s="4836"/>
      <c r="G90" s="4836"/>
      <c r="H90" s="4836"/>
      <c r="I90" s="4836"/>
      <c r="J90" s="4836"/>
      <c r="K90" s="4836"/>
      <c r="L90" s="4836"/>
      <c r="M90" s="4836"/>
      <c r="N90" s="4836"/>
      <c r="O90" s="4836"/>
      <c r="P90" s="4836"/>
      <c r="Q90" s="4829">
        <f>SUM(C90:P90)</f>
        <v>0</v>
      </c>
      <c r="R90" s="4837"/>
      <c r="S90" s="572"/>
      <c r="T90"/>
      <c r="U90"/>
      <c r="V90"/>
      <c r="XFD90" s="4077"/>
    </row>
    <row r="91" spans="1:22 16384:16384" ht="15.5">
      <c r="A91" s="3908"/>
      <c r="B91" s="3946"/>
      <c r="C91" s="4838"/>
      <c r="D91" s="4838"/>
      <c r="E91" s="4838"/>
      <c r="F91" s="4838"/>
      <c r="G91" s="4838"/>
      <c r="H91" s="4838"/>
      <c r="I91" s="4838"/>
      <c r="J91" s="4838"/>
      <c r="K91" s="4838"/>
      <c r="L91" s="4838"/>
      <c r="M91" s="4838"/>
      <c r="N91" s="4838"/>
      <c r="O91" s="4838"/>
      <c r="P91" s="4838"/>
      <c r="Q91" s="4839"/>
      <c r="R91" s="4840"/>
      <c r="S91" s="572"/>
      <c r="T91"/>
      <c r="U91"/>
      <c r="V91"/>
      <c r="XFD91" s="4077"/>
    </row>
    <row r="92" spans="1:22 16384:16384" ht="16" thickBot="1">
      <c r="A92" s="3907" t="s">
        <v>2351</v>
      </c>
      <c r="B92" s="2905"/>
      <c r="C92" s="4841"/>
      <c r="D92" s="4841"/>
      <c r="E92" s="4841"/>
      <c r="F92" s="4841"/>
      <c r="G92" s="4841"/>
      <c r="H92" s="4841"/>
      <c r="I92" s="4841"/>
      <c r="J92" s="4841"/>
      <c r="K92" s="4841"/>
      <c r="L92" s="4841"/>
      <c r="M92" s="4841"/>
      <c r="N92" s="4841"/>
      <c r="O92" s="4841"/>
      <c r="P92" s="4841"/>
      <c r="Q92" s="4842">
        <f>SUM(C92:P92)</f>
        <v>0</v>
      </c>
      <c r="R92" s="4843"/>
      <c r="S92" s="572"/>
      <c r="T92"/>
      <c r="U92"/>
      <c r="V92"/>
      <c r="XFD92" s="4077"/>
    </row>
    <row r="93" spans="1:22 16384:16384" ht="15.5">
      <c r="A93" s="3908"/>
      <c r="B93" s="3706"/>
      <c r="C93" s="4834"/>
      <c r="D93" s="4834"/>
      <c r="E93" s="4834"/>
      <c r="F93" s="4834"/>
      <c r="G93" s="4834"/>
      <c r="H93" s="4834"/>
      <c r="I93" s="4834"/>
      <c r="J93" s="4834"/>
      <c r="K93" s="4834"/>
      <c r="L93" s="4834"/>
      <c r="M93" s="4834"/>
      <c r="N93" s="4834"/>
      <c r="O93" s="4834"/>
      <c r="P93" s="4834"/>
      <c r="Q93" s="4839"/>
      <c r="R93" s="4835"/>
      <c r="S93" s="572"/>
      <c r="T93"/>
      <c r="U93"/>
      <c r="V93"/>
      <c r="XFD93" s="4077"/>
    </row>
    <row r="94" spans="1:22 16384:16384" ht="16" thickBot="1">
      <c r="A94" s="3907" t="s">
        <v>2352</v>
      </c>
      <c r="B94" s="3945"/>
      <c r="C94" s="4844"/>
      <c r="D94" s="4844"/>
      <c r="E94" s="4844"/>
      <c r="F94" s="4844"/>
      <c r="G94" s="4844"/>
      <c r="H94" s="4844"/>
      <c r="I94" s="4844"/>
      <c r="J94" s="4844"/>
      <c r="K94" s="4844"/>
      <c r="L94" s="4844"/>
      <c r="M94" s="4844"/>
      <c r="N94" s="4844"/>
      <c r="O94" s="4844"/>
      <c r="P94" s="4844"/>
      <c r="Q94" s="4842">
        <f>SUM(C94:P94)</f>
        <v>0</v>
      </c>
      <c r="R94" s="4845"/>
      <c r="S94"/>
      <c r="T94"/>
      <c r="U94"/>
      <c r="V94"/>
      <c r="XFD94" s="4077"/>
    </row>
    <row r="95" spans="1:22 16384:16384" ht="15" customHeight="1">
      <c r="A95" s="3908"/>
      <c r="B95" s="3947"/>
      <c r="C95" s="4838"/>
      <c r="D95" s="4838"/>
      <c r="E95" s="4838"/>
      <c r="F95" s="4838"/>
      <c r="G95" s="4838"/>
      <c r="H95" s="4838"/>
      <c r="I95" s="4838"/>
      <c r="J95" s="4838"/>
      <c r="K95" s="4838"/>
      <c r="L95" s="4838"/>
      <c r="M95" s="4838"/>
      <c r="N95" s="4838"/>
      <c r="O95" s="4838"/>
      <c r="P95" s="4838"/>
      <c r="Q95" s="4839"/>
      <c r="R95" s="4846"/>
      <c r="S95"/>
      <c r="T95"/>
      <c r="U95"/>
      <c r="XFD95" s="4077"/>
    </row>
    <row r="96" spans="1:22 16384:16384" ht="15" customHeight="1" thickBot="1">
      <c r="A96" s="3907" t="s">
        <v>2353</v>
      </c>
      <c r="B96" s="3945"/>
      <c r="C96" s="4844"/>
      <c r="D96" s="4844"/>
      <c r="E96" s="4844"/>
      <c r="F96" s="4844"/>
      <c r="G96" s="4844"/>
      <c r="H96" s="4844"/>
      <c r="I96" s="4844"/>
      <c r="J96" s="4844"/>
      <c r="K96" s="4844"/>
      <c r="L96" s="4844"/>
      <c r="M96" s="4844"/>
      <c r="N96" s="4844"/>
      <c r="O96" s="4844"/>
      <c r="P96" s="4844"/>
      <c r="Q96" s="4842">
        <f>SUM(C96:P96)</f>
        <v>0</v>
      </c>
      <c r="R96" s="4847"/>
      <c r="XFD96" s="4077"/>
    </row>
    <row r="97" spans="1:18 16384:16384" ht="15" customHeight="1">
      <c r="A97" s="3908"/>
      <c r="B97" s="3947"/>
      <c r="C97" s="4838"/>
      <c r="D97" s="4838"/>
      <c r="E97" s="4838"/>
      <c r="F97" s="4838"/>
      <c r="G97" s="4838"/>
      <c r="H97" s="4838"/>
      <c r="I97" s="4838"/>
      <c r="J97" s="4838"/>
      <c r="K97" s="4838"/>
      <c r="L97" s="4838"/>
      <c r="M97" s="4838"/>
      <c r="N97" s="4838"/>
      <c r="O97" s="4838"/>
      <c r="P97" s="4838"/>
      <c r="Q97" s="4839"/>
      <c r="R97" s="4846"/>
      <c r="XFD97" s="4077"/>
    </row>
    <row r="98" spans="1:18 16384:16384" ht="15" customHeight="1" thickBot="1">
      <c r="A98" s="3907" t="s">
        <v>2354</v>
      </c>
      <c r="B98" s="3945"/>
      <c r="C98" s="4844"/>
      <c r="D98" s="4844"/>
      <c r="E98" s="4844"/>
      <c r="F98" s="4844"/>
      <c r="G98" s="4844"/>
      <c r="H98" s="4844"/>
      <c r="I98" s="4844"/>
      <c r="J98" s="4844"/>
      <c r="K98" s="4844"/>
      <c r="L98" s="4844"/>
      <c r="M98" s="4844"/>
      <c r="N98" s="4844"/>
      <c r="O98" s="4844"/>
      <c r="P98" s="4844"/>
      <c r="Q98" s="4842">
        <f>SUM(C98:P98)</f>
        <v>0</v>
      </c>
      <c r="R98" s="4847"/>
      <c r="XFD98" s="4077"/>
    </row>
    <row r="99" spans="1:18 16384:16384" ht="15" customHeight="1" thickBot="1">
      <c r="A99" s="3931"/>
      <c r="B99" s="3947"/>
      <c r="C99" s="4838"/>
      <c r="D99" s="4838"/>
      <c r="E99" s="4838"/>
      <c r="F99" s="4838"/>
      <c r="G99" s="4838"/>
      <c r="H99" s="4838"/>
      <c r="I99" s="4838"/>
      <c r="J99" s="4838"/>
      <c r="K99" s="4838"/>
      <c r="L99" s="4838"/>
      <c r="M99" s="4838"/>
      <c r="N99" s="4838"/>
      <c r="O99" s="4838"/>
      <c r="P99" s="4838"/>
      <c r="Q99" s="4839"/>
      <c r="R99" s="4846"/>
      <c r="XFD99" s="4077"/>
    </row>
    <row r="100" spans="1:18 16384:16384" ht="15" customHeight="1" thickBot="1">
      <c r="A100" s="3941" t="s">
        <v>703</v>
      </c>
      <c r="B100" s="4332"/>
      <c r="C100" s="4848">
        <f>SUM(C98,C96,C94,C92,C90,C88,C86,C84,C82,C80,C78,C73,C71,C65,C63,C59,C22,C15,C13)</f>
        <v>0</v>
      </c>
      <c r="D100" s="4848">
        <f t="shared" ref="D100:R100" si="29">SUM(D98,D96,D94,D92,D90,D88,D86,D84,D82,D80,D78,D73,D71,D65,D63,D59,D22,D15,D13)</f>
        <v>0</v>
      </c>
      <c r="E100" s="4848">
        <f t="shared" si="29"/>
        <v>0</v>
      </c>
      <c r="F100" s="4848">
        <f t="shared" si="29"/>
        <v>0</v>
      </c>
      <c r="G100" s="4848">
        <f t="shared" si="29"/>
        <v>0</v>
      </c>
      <c r="H100" s="4848">
        <f t="shared" si="29"/>
        <v>0</v>
      </c>
      <c r="I100" s="4848">
        <f t="shared" si="29"/>
        <v>0</v>
      </c>
      <c r="J100" s="4848">
        <f t="shared" si="29"/>
        <v>0</v>
      </c>
      <c r="K100" s="4848">
        <f t="shared" si="29"/>
        <v>0</v>
      </c>
      <c r="L100" s="4848">
        <f t="shared" si="29"/>
        <v>0</v>
      </c>
      <c r="M100" s="4848">
        <f t="shared" si="29"/>
        <v>0</v>
      </c>
      <c r="N100" s="4848">
        <f t="shared" si="29"/>
        <v>0</v>
      </c>
      <c r="O100" s="4848">
        <f t="shared" si="29"/>
        <v>0</v>
      </c>
      <c r="P100" s="4848">
        <f t="shared" si="29"/>
        <v>0</v>
      </c>
      <c r="Q100" s="4848">
        <f t="shared" si="29"/>
        <v>0</v>
      </c>
      <c r="R100" s="4849">
        <f t="shared" si="29"/>
        <v>0</v>
      </c>
      <c r="XFD100" s="4077"/>
    </row>
    <row r="101" spans="1:18 16384:16384" ht="15" customHeight="1" thickTop="1">
      <c r="A101" s="51" t="s">
        <v>805</v>
      </c>
      <c r="B101" s="53"/>
      <c r="C101" s="53"/>
      <c r="D101" s="53"/>
      <c r="E101" s="53"/>
      <c r="F101" s="53"/>
      <c r="G101" s="53"/>
      <c r="H101" s="53"/>
      <c r="I101" s="53"/>
      <c r="J101" s="53"/>
      <c r="K101" s="53"/>
      <c r="L101" s="53"/>
      <c r="M101" s="53"/>
      <c r="N101" s="53"/>
      <c r="O101" s="53"/>
      <c r="P101" s="53"/>
      <c r="Q101" s="53"/>
      <c r="R101" s="173" t="s">
        <v>1731</v>
      </c>
    </row>
    <row r="102" spans="1:18 16384:16384" ht="15" customHeight="1">
      <c r="A102" s="53"/>
      <c r="B102" s="53"/>
      <c r="C102" s="53"/>
      <c r="D102" s="53"/>
      <c r="E102" s="53"/>
      <c r="F102" s="53"/>
      <c r="G102" s="53"/>
      <c r="H102" s="53"/>
      <c r="I102" s="53"/>
      <c r="J102" s="53"/>
      <c r="K102" s="53"/>
      <c r="L102" s="53"/>
      <c r="M102" s="53"/>
      <c r="N102" s="53"/>
      <c r="O102" s="53"/>
      <c r="P102" s="53"/>
      <c r="Q102" s="53"/>
      <c r="R102" s="1549" t="s">
        <v>806</v>
      </c>
    </row>
  </sheetData>
  <sheetProtection algorithmName="SHA-512" hashValue="MYtbaEgUuAqz3rDeZOZED1aLuL9gJOUSvVLQVgS201iyl1L0vwMU9RV5V+huC/n/9q9mMYKAvFMSsNtKA5mlFw==" saltValue="ddm0tOpKVPIgBeW2JVUsOA==" spinCount="100000" sheet="1" objects="1" scenarios="1"/>
  <mergeCells count="3">
    <mergeCell ref="A8:R8"/>
    <mergeCell ref="A9:R9"/>
    <mergeCell ref="A1:R1"/>
  </mergeCells>
  <dataValidations count="3">
    <dataValidation type="decimal" operator="lessThanOrEqual" allowBlank="1" showInputMessage="1" showErrorMessage="1" errorTitle="Numbers Only" error="You can only enter numbers in these cells.To re input a number, press Cancel  or Retry and  delete, and then re enter a valid number_x000a_" sqref="B41:B44 R33 Q61 B33:P33 Q65 Q73 Q13 R46 Q35 B36:R38 Q40:Q46 C40:G44 H41:H44 C62:R63 B88:R89 I40:P44 R40:R44 Q90:Q91 C46:P46 B92:R100 Q25:Q33 C74:R87 C67:R71 Q16:Q22 B25:P28 R25:R28 C48:R59">
      <formula1>50000000000</formula1>
    </dataValidation>
    <dataValidation type="whole" operator="lessThanOrEqual" allowBlank="1" showInputMessage="1" showErrorMessage="1" errorTitle="Numbers Only" error="You can only enter whole numbers" sqref="B45 B61:B64 B39 B47:B58 B67:B71 B73:B87">
      <formula1>50000000000</formula1>
    </dataValidation>
    <dataValidation type="list" allowBlank="1" showInputMessage="1" showErrorMessage="1" sqref="C10:P10">
      <formula1>$T$18:$T$40</formula1>
    </dataValidation>
  </dataValidations>
  <hyperlinks>
    <hyperlink ref="A1:H1" location="ToC!A1" display="25.010"/>
  </hyperlinks>
  <pageMargins left="0.7" right="0.7" top="0.75" bottom="0.75" header="0.3" footer="0.3"/>
  <pageSetup paperSize="5" scale="65"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tabColor rgb="FF7030A0"/>
    <pageSetUpPr fitToPage="1"/>
  </sheetPr>
  <dimension ref="A1:H327"/>
  <sheetViews>
    <sheetView zoomScale="60" zoomScaleNormal="60" workbookViewId="0">
      <selection activeCell="A11" sqref="A11:G11"/>
    </sheetView>
  </sheetViews>
  <sheetFormatPr defaultColWidth="0" defaultRowHeight="15.5" zeroHeight="1"/>
  <cols>
    <col min="1" max="1" width="6.765625" style="4" customWidth="1"/>
    <col min="2" max="2" width="37.53515625" style="4" customWidth="1"/>
    <col min="3" max="3" width="6" style="4" customWidth="1"/>
    <col min="4" max="7" width="15.765625" style="4" customWidth="1"/>
    <col min="8" max="16384" width="9.4609375" style="1439" hidden="1"/>
  </cols>
  <sheetData>
    <row r="1" spans="1:8" ht="14">
      <c r="A1" s="5862" t="s">
        <v>79</v>
      </c>
      <c r="B1" s="5862"/>
      <c r="C1" s="5862"/>
      <c r="D1" s="5862"/>
      <c r="E1" s="5862"/>
      <c r="F1" s="5862"/>
      <c r="G1" s="5862"/>
    </row>
    <row r="2" spans="1:8" ht="14">
      <c r="A2" s="336"/>
      <c r="B2" s="337"/>
      <c r="C2" s="337"/>
      <c r="D2" s="337"/>
      <c r="E2" s="337"/>
      <c r="F2" s="1914"/>
      <c r="G2" s="1938" t="s">
        <v>1810</v>
      </c>
    </row>
    <row r="3" spans="1:8" ht="14">
      <c r="A3" s="325" t="str">
        <f>+Cover!A14</f>
        <v>Select Name of Insurer/ Financial Holding Company</v>
      </c>
      <c r="B3" s="340"/>
      <c r="C3" s="340"/>
      <c r="D3" s="340"/>
      <c r="E3" s="337"/>
      <c r="F3" s="1914"/>
      <c r="G3" s="1938" t="s">
        <v>1438</v>
      </c>
    </row>
    <row r="4" spans="1:8" ht="14">
      <c r="A4" s="86" t="str">
        <f>+ToC!A3</f>
        <v>Insurer/Financial Holding Company</v>
      </c>
      <c r="B4" s="330"/>
      <c r="C4" s="337"/>
      <c r="D4" s="337"/>
      <c r="E4" s="337"/>
      <c r="F4" s="1914"/>
      <c r="G4" s="1938" t="s">
        <v>1811</v>
      </c>
    </row>
    <row r="5" spans="1:8" ht="14">
      <c r="A5" s="86"/>
      <c r="B5" s="330"/>
      <c r="C5" s="337"/>
      <c r="D5" s="337"/>
      <c r="E5" s="337"/>
      <c r="F5" s="1578"/>
      <c r="G5" s="1578"/>
    </row>
    <row r="6" spans="1:8" ht="14.65" customHeight="1">
      <c r="A6" s="86" t="str">
        <f>+ToC!A5</f>
        <v>Long-Term Insurers Annual Return</v>
      </c>
      <c r="B6" s="1916"/>
      <c r="C6" s="337"/>
      <c r="D6" s="337"/>
      <c r="E6" s="337"/>
      <c r="F6" s="337"/>
      <c r="G6" s="338"/>
    </row>
    <row r="7" spans="1:8" ht="14">
      <c r="A7" s="51" t="str">
        <f>+ToC!A6</f>
        <v>For Year Ended:</v>
      </c>
      <c r="B7" s="1916"/>
      <c r="C7" s="337"/>
      <c r="D7" s="337"/>
      <c r="E7" s="337"/>
      <c r="F7" s="337"/>
      <c r="G7" s="1917" t="str">
        <f>IF(+Cover!A23="","",+Cover!$A$23)</f>
        <v/>
      </c>
    </row>
    <row r="8" spans="1:8" ht="14">
      <c r="A8" s="1915"/>
      <c r="B8" s="1916"/>
      <c r="C8" s="337"/>
      <c r="D8" s="337"/>
      <c r="E8" s="337"/>
      <c r="F8" s="337"/>
      <c r="G8" s="338"/>
    </row>
    <row r="9" spans="1:8" ht="14.65" customHeight="1">
      <c r="A9" s="5863" t="s">
        <v>764</v>
      </c>
      <c r="B9" s="5863"/>
      <c r="C9" s="5863"/>
      <c r="D9" s="5863"/>
      <c r="E9" s="5863"/>
      <c r="F9" s="5863"/>
      <c r="G9" s="5863"/>
    </row>
    <row r="10" spans="1:8" ht="14.65" customHeight="1">
      <c r="A10" s="3144"/>
      <c r="B10" s="3144"/>
      <c r="C10" s="3144"/>
      <c r="D10" s="3144"/>
      <c r="E10" s="3144"/>
      <c r="F10" s="3144"/>
      <c r="G10" s="3144"/>
    </row>
    <row r="11" spans="1:8" ht="56.65" customHeight="1">
      <c r="A11" s="5864" t="s">
        <v>2225</v>
      </c>
      <c r="B11" s="5864"/>
      <c r="C11" s="5864"/>
      <c r="D11" s="5864"/>
      <c r="E11" s="5864"/>
      <c r="F11" s="5864"/>
      <c r="G11" s="5864"/>
    </row>
    <row r="12" spans="1:8" ht="14.5" thickBot="1">
      <c r="A12" s="5865"/>
      <c r="B12" s="5865"/>
      <c r="C12" s="5865"/>
      <c r="D12" s="5865"/>
      <c r="E12" s="5865"/>
      <c r="F12" s="5865"/>
      <c r="G12" s="5865"/>
    </row>
    <row r="13" spans="1:8" ht="28.5" thickTop="1">
      <c r="A13" s="1919"/>
      <c r="B13" s="1920"/>
      <c r="C13" s="1921" t="s">
        <v>113</v>
      </c>
      <c r="D13" s="1922" t="s">
        <v>807</v>
      </c>
      <c r="E13" s="1923" t="s">
        <v>722</v>
      </c>
      <c r="F13" s="1921" t="str">
        <f>IF(G7="","",YEAR($G$7))</f>
        <v/>
      </c>
      <c r="G13" s="4315" t="str">
        <f>IF(F13="","",F13-1)</f>
        <v/>
      </c>
      <c r="H13" s="4077"/>
    </row>
    <row r="14" spans="1:8" ht="14.65" customHeight="1">
      <c r="A14" s="5852" t="s">
        <v>808</v>
      </c>
      <c r="B14" s="5853"/>
      <c r="C14" s="1924"/>
      <c r="D14" s="1925"/>
      <c r="E14" s="1925"/>
      <c r="F14" s="1925"/>
      <c r="G14" s="4316"/>
      <c r="H14" s="4077"/>
    </row>
    <row r="15" spans="1:8" ht="14.65" customHeight="1">
      <c r="A15" s="5852" t="s">
        <v>1951</v>
      </c>
      <c r="B15" s="5853"/>
      <c r="C15" s="1925"/>
      <c r="D15" s="1926" t="s">
        <v>230</v>
      </c>
      <c r="E15" s="1926" t="s">
        <v>230</v>
      </c>
      <c r="F15" s="1926" t="s">
        <v>230</v>
      </c>
      <c r="G15" s="4317" t="s">
        <v>230</v>
      </c>
      <c r="H15" s="4077"/>
    </row>
    <row r="16" spans="1:8" ht="14">
      <c r="A16" s="5858" t="s">
        <v>809</v>
      </c>
      <c r="B16" s="5859"/>
      <c r="C16" s="1927"/>
      <c r="D16" s="1928"/>
      <c r="E16" s="1928"/>
      <c r="F16" s="1928"/>
      <c r="G16" s="4318"/>
      <c r="H16" s="4077"/>
    </row>
    <row r="17" spans="1:8" ht="14">
      <c r="A17" s="1962" t="s">
        <v>821</v>
      </c>
      <c r="B17" s="3735"/>
      <c r="C17" s="1165"/>
      <c r="D17" s="1166"/>
      <c r="E17" s="1166"/>
      <c r="F17" s="1167"/>
      <c r="G17" s="4319"/>
      <c r="H17" s="4077"/>
    </row>
    <row r="18" spans="1:8" ht="14">
      <c r="A18" s="2377"/>
      <c r="B18" s="2377" t="s">
        <v>1881</v>
      </c>
      <c r="C18" s="1929"/>
      <c r="D18" s="4850"/>
      <c r="E18" s="4850"/>
      <c r="F18" s="4851">
        <f>SUM(D18:E18)</f>
        <v>0</v>
      </c>
      <c r="G18" s="4852"/>
      <c r="H18" s="4077"/>
    </row>
    <row r="19" spans="1:8" ht="14">
      <c r="A19" s="2378"/>
      <c r="B19" s="3988" t="s">
        <v>1882</v>
      </c>
      <c r="C19" s="1929"/>
      <c r="D19" s="4853"/>
      <c r="E19" s="4854"/>
      <c r="F19" s="4851">
        <f>SUM(D19:E19)</f>
        <v>0</v>
      </c>
      <c r="G19" s="4855"/>
      <c r="H19" s="4077"/>
    </row>
    <row r="20" spans="1:8" ht="14">
      <c r="A20" s="2379"/>
      <c r="B20" s="3989" t="s">
        <v>810</v>
      </c>
      <c r="C20" s="1930"/>
      <c r="D20" s="4856">
        <f>SUM(D18:D19)</f>
        <v>0</v>
      </c>
      <c r="E20" s="4856">
        <f>SUM(E18:E19)</f>
        <v>0</v>
      </c>
      <c r="F20" s="4857">
        <f>SUM(F18:F19)</f>
        <v>0</v>
      </c>
      <c r="G20" s="4858">
        <f>SUM(G18:G19)</f>
        <v>0</v>
      </c>
      <c r="H20" s="4077"/>
    </row>
    <row r="21" spans="1:8" ht="14">
      <c r="A21" s="3736" t="s">
        <v>811</v>
      </c>
      <c r="B21" s="2380"/>
      <c r="C21" s="1931"/>
      <c r="D21" s="4859" t="s">
        <v>772</v>
      </c>
      <c r="E21" s="4859"/>
      <c r="F21" s="4859"/>
      <c r="G21" s="4860"/>
      <c r="H21" s="4077"/>
    </row>
    <row r="22" spans="1:8" ht="14">
      <c r="A22" s="2377"/>
      <c r="B22" s="2377" t="s">
        <v>1881</v>
      </c>
      <c r="C22" s="1929"/>
      <c r="D22" s="4850"/>
      <c r="E22" s="4850"/>
      <c r="F22" s="4851">
        <f>SUM(D22:E22)</f>
        <v>0</v>
      </c>
      <c r="G22" s="4852"/>
      <c r="H22" s="4077"/>
    </row>
    <row r="23" spans="1:8" ht="14">
      <c r="A23" s="2378"/>
      <c r="B23" s="2378" t="s">
        <v>1882</v>
      </c>
      <c r="C23" s="1929"/>
      <c r="D23" s="4853"/>
      <c r="E23" s="4854"/>
      <c r="F23" s="4851">
        <f>SUM(D23:E23)</f>
        <v>0</v>
      </c>
      <c r="G23" s="4855"/>
      <c r="H23" s="4077"/>
    </row>
    <row r="24" spans="1:8" ht="14">
      <c r="A24" s="2379"/>
      <c r="B24" s="3989" t="s">
        <v>810</v>
      </c>
      <c r="C24" s="1930"/>
      <c r="D24" s="4856">
        <f>SUM(D22:D23)</f>
        <v>0</v>
      </c>
      <c r="E24" s="4856">
        <f>SUM(E22:E23)</f>
        <v>0</v>
      </c>
      <c r="F24" s="4856">
        <f>SUM(F22:F23)</f>
        <v>0</v>
      </c>
      <c r="G24" s="4861">
        <f>SUM(G22:G23)</f>
        <v>0</v>
      </c>
      <c r="H24" s="4077"/>
    </row>
    <row r="25" spans="1:8" ht="15" customHeight="1">
      <c r="A25" s="5856" t="s">
        <v>812</v>
      </c>
      <c r="B25" s="5857"/>
      <c r="C25" s="1168"/>
      <c r="D25" s="4859" t="s">
        <v>772</v>
      </c>
      <c r="E25" s="4859"/>
      <c r="F25" s="4859"/>
      <c r="G25" s="4860"/>
      <c r="H25" s="4077"/>
    </row>
    <row r="26" spans="1:8" ht="14">
      <c r="A26" s="2377"/>
      <c r="B26" s="2377" t="s">
        <v>1881</v>
      </c>
      <c r="C26" s="1929"/>
      <c r="D26" s="4850"/>
      <c r="E26" s="4850"/>
      <c r="F26" s="4851">
        <f>SUM(D26:E26)</f>
        <v>0</v>
      </c>
      <c r="G26" s="4852"/>
      <c r="H26" s="4077"/>
    </row>
    <row r="27" spans="1:8" ht="14">
      <c r="A27" s="2378"/>
      <c r="B27" s="2378" t="s">
        <v>1882</v>
      </c>
      <c r="C27" s="1929"/>
      <c r="D27" s="4853"/>
      <c r="E27" s="4854"/>
      <c r="F27" s="4851">
        <f>SUM(D27:E27)</f>
        <v>0</v>
      </c>
      <c r="G27" s="4855"/>
      <c r="H27" s="4077"/>
    </row>
    <row r="28" spans="1:8" ht="14">
      <c r="A28" s="3987"/>
      <c r="B28" s="3989" t="s">
        <v>810</v>
      </c>
      <c r="C28" s="1930"/>
      <c r="D28" s="4856">
        <f>SUM(D26:D27)</f>
        <v>0</v>
      </c>
      <c r="E28" s="4856">
        <f>SUM(E26:E27)</f>
        <v>0</v>
      </c>
      <c r="F28" s="4856">
        <f>SUM(F26:F27)</f>
        <v>0</v>
      </c>
      <c r="G28" s="4861">
        <f>SUM(G26:G27)</f>
        <v>0</v>
      </c>
      <c r="H28" s="4077"/>
    </row>
    <row r="29" spans="1:8" ht="15" customHeight="1">
      <c r="A29" s="5860" t="s">
        <v>813</v>
      </c>
      <c r="B29" s="5861"/>
      <c r="C29" s="3734"/>
      <c r="D29" s="4862"/>
      <c r="E29" s="4862"/>
      <c r="F29" s="4863"/>
      <c r="G29" s="4864"/>
      <c r="H29" s="4077"/>
    </row>
    <row r="30" spans="1:8" ht="14">
      <c r="A30" s="3740" t="s">
        <v>814</v>
      </c>
      <c r="B30" s="3741"/>
      <c r="C30" s="3733"/>
      <c r="D30" s="4862"/>
      <c r="E30" s="4862"/>
      <c r="F30" s="4863"/>
      <c r="G30" s="4864"/>
      <c r="H30" s="4077"/>
    </row>
    <row r="31" spans="1:8" ht="14">
      <c r="A31" s="2377"/>
      <c r="B31" s="2377" t="s">
        <v>1881</v>
      </c>
      <c r="C31" s="1929"/>
      <c r="D31" s="4850"/>
      <c r="E31" s="4850"/>
      <c r="F31" s="4851">
        <f>SUM(D31:E31)</f>
        <v>0</v>
      </c>
      <c r="G31" s="4852"/>
      <c r="H31" s="4077"/>
    </row>
    <row r="32" spans="1:8" ht="14">
      <c r="A32" s="2378"/>
      <c r="B32" s="2378" t="s">
        <v>1882</v>
      </c>
      <c r="C32" s="1929"/>
      <c r="D32" s="4853"/>
      <c r="E32" s="4854"/>
      <c r="F32" s="4851">
        <f>SUM(D32:E32)</f>
        <v>0</v>
      </c>
      <c r="G32" s="4855"/>
      <c r="H32" s="4077"/>
    </row>
    <row r="33" spans="1:8" ht="14">
      <c r="A33" s="2379"/>
      <c r="B33" s="3989" t="s">
        <v>810</v>
      </c>
      <c r="C33" s="1930"/>
      <c r="D33" s="4856">
        <f>SUM(D31:D32)</f>
        <v>0</v>
      </c>
      <c r="E33" s="4856">
        <f>SUM(E31:E32)</f>
        <v>0</v>
      </c>
      <c r="F33" s="4856">
        <f>SUM(F31:F32)</f>
        <v>0</v>
      </c>
      <c r="G33" s="4861">
        <f>SUM(G31:G32)</f>
        <v>0</v>
      </c>
      <c r="H33" s="4077"/>
    </row>
    <row r="34" spans="1:8" ht="14">
      <c r="A34" s="3736" t="s">
        <v>811</v>
      </c>
      <c r="B34" s="2380"/>
      <c r="C34" s="1931"/>
      <c r="D34" s="4859" t="s">
        <v>772</v>
      </c>
      <c r="E34" s="4859"/>
      <c r="F34" s="4859"/>
      <c r="G34" s="4860"/>
      <c r="H34" s="4077"/>
    </row>
    <row r="35" spans="1:8" ht="14">
      <c r="A35" s="2377"/>
      <c r="B35" s="2377" t="s">
        <v>1881</v>
      </c>
      <c r="C35" s="1929"/>
      <c r="D35" s="4850"/>
      <c r="E35" s="4850"/>
      <c r="F35" s="4851">
        <f>SUM(D35:E35)</f>
        <v>0</v>
      </c>
      <c r="G35" s="4852"/>
      <c r="H35" s="4077"/>
    </row>
    <row r="36" spans="1:8" ht="14">
      <c r="A36" s="2378"/>
      <c r="B36" s="2378" t="s">
        <v>1882</v>
      </c>
      <c r="C36" s="1929"/>
      <c r="D36" s="4853"/>
      <c r="E36" s="4854"/>
      <c r="F36" s="4851">
        <f>SUM(D36:E36)</f>
        <v>0</v>
      </c>
      <c r="G36" s="4855"/>
      <c r="H36" s="4077"/>
    </row>
    <row r="37" spans="1:8" ht="14">
      <c r="A37" s="2379"/>
      <c r="B37" s="3989" t="s">
        <v>810</v>
      </c>
      <c r="C37" s="1930"/>
      <c r="D37" s="4856">
        <f>SUM(D35:D36)</f>
        <v>0</v>
      </c>
      <c r="E37" s="4856">
        <f>SUM(E35:E36)</f>
        <v>0</v>
      </c>
      <c r="F37" s="4856">
        <f>SUM(F35:F36)</f>
        <v>0</v>
      </c>
      <c r="G37" s="4861">
        <f>SUM(G35:G36)</f>
        <v>0</v>
      </c>
      <c r="H37" s="4077"/>
    </row>
    <row r="38" spans="1:8" ht="14">
      <c r="A38" s="5854" t="s">
        <v>815</v>
      </c>
      <c r="B38" s="5855"/>
      <c r="C38" s="1168"/>
      <c r="D38" s="4859" t="s">
        <v>772</v>
      </c>
      <c r="E38" s="4859"/>
      <c r="F38" s="4859"/>
      <c r="G38" s="4860"/>
      <c r="H38" s="4077"/>
    </row>
    <row r="39" spans="1:8" ht="14">
      <c r="A39" s="2377"/>
      <c r="B39" s="2377" t="s">
        <v>1881</v>
      </c>
      <c r="C39" s="1929"/>
      <c r="D39" s="4850"/>
      <c r="E39" s="4850"/>
      <c r="F39" s="4851">
        <f>SUM(D39:E39)</f>
        <v>0</v>
      </c>
      <c r="G39" s="4852"/>
      <c r="H39" s="4077"/>
    </row>
    <row r="40" spans="1:8" ht="14">
      <c r="A40" s="2378"/>
      <c r="B40" s="2378" t="s">
        <v>1882</v>
      </c>
      <c r="C40" s="1929"/>
      <c r="D40" s="4853"/>
      <c r="E40" s="4854"/>
      <c r="F40" s="4851">
        <f>SUM(D40:E40)</f>
        <v>0</v>
      </c>
      <c r="G40" s="4855"/>
      <c r="H40" s="4077"/>
    </row>
    <row r="41" spans="1:8" ht="14">
      <c r="A41" s="2379"/>
      <c r="B41" s="3989" t="s">
        <v>810</v>
      </c>
      <c r="C41" s="1930"/>
      <c r="D41" s="4856">
        <f>SUM(D39:D40)</f>
        <v>0</v>
      </c>
      <c r="E41" s="4856">
        <f>SUM(E39:E40)</f>
        <v>0</v>
      </c>
      <c r="F41" s="4856">
        <f>SUM(F39:F40)</f>
        <v>0</v>
      </c>
      <c r="G41" s="4861">
        <f>SUM(G39:G40)</f>
        <v>0</v>
      </c>
      <c r="H41" s="4077"/>
    </row>
    <row r="42" spans="1:8" ht="14">
      <c r="A42" s="3743" t="s">
        <v>816</v>
      </c>
      <c r="B42" s="3742"/>
      <c r="C42" s="3737"/>
      <c r="D42" s="4865"/>
      <c r="E42" s="4865"/>
      <c r="F42" s="4866"/>
      <c r="G42" s="4867"/>
      <c r="H42" s="4077"/>
    </row>
    <row r="43" spans="1:8" ht="14">
      <c r="A43" s="2377"/>
      <c r="B43" s="2377" t="s">
        <v>1881</v>
      </c>
      <c r="C43" s="1929"/>
      <c r="D43" s="4868"/>
      <c r="E43" s="4868"/>
      <c r="F43" s="4851">
        <f>SUM(D43:E43)</f>
        <v>0</v>
      </c>
      <c r="G43" s="4869"/>
      <c r="H43" s="4077"/>
    </row>
    <row r="44" spans="1:8" ht="14">
      <c r="A44" s="2378"/>
      <c r="B44" s="2378" t="s">
        <v>1882</v>
      </c>
      <c r="C44" s="1929"/>
      <c r="D44" s="4853"/>
      <c r="E44" s="4870"/>
      <c r="F44" s="4851">
        <f>SUM(D44:E44)</f>
        <v>0</v>
      </c>
      <c r="G44" s="4855"/>
      <c r="H44" s="4077"/>
    </row>
    <row r="45" spans="1:8" ht="14">
      <c r="A45" s="2381"/>
      <c r="B45" s="3989" t="s">
        <v>810</v>
      </c>
      <c r="C45" s="3738"/>
      <c r="D45" s="4856">
        <f>SUM(D43:D44)</f>
        <v>0</v>
      </c>
      <c r="E45" s="4856">
        <f>SUM(E43:E44)</f>
        <v>0</v>
      </c>
      <c r="F45" s="4856">
        <f>SUM(F43:F44)</f>
        <v>0</v>
      </c>
      <c r="G45" s="4861">
        <f>SUM(G43:G44)</f>
        <v>0</v>
      </c>
      <c r="H45" s="4077"/>
    </row>
    <row r="46" spans="1:8" ht="14">
      <c r="A46" s="5850" t="s">
        <v>817</v>
      </c>
      <c r="B46" s="5851"/>
      <c r="C46" s="3739"/>
      <c r="D46" s="4871"/>
      <c r="E46" s="4872"/>
      <c r="F46" s="4872"/>
      <c r="G46" s="4873"/>
      <c r="H46" s="4077"/>
    </row>
    <row r="47" spans="1:8" ht="14">
      <c r="A47" s="2377"/>
      <c r="B47" s="2377" t="s">
        <v>1881</v>
      </c>
      <c r="C47" s="1929"/>
      <c r="D47" s="4868"/>
      <c r="E47" s="4868"/>
      <c r="F47" s="4851">
        <f>SUM(D47:E47)</f>
        <v>0</v>
      </c>
      <c r="G47" s="4869"/>
      <c r="H47" s="4077"/>
    </row>
    <row r="48" spans="1:8" ht="14">
      <c r="A48" s="2378"/>
      <c r="B48" s="2378" t="s">
        <v>1882</v>
      </c>
      <c r="C48" s="1929"/>
      <c r="D48" s="4853"/>
      <c r="E48" s="4870"/>
      <c r="F48" s="4851">
        <f>SUM(D48:E48)</f>
        <v>0</v>
      </c>
      <c r="G48" s="4855"/>
      <c r="H48" s="4077"/>
    </row>
    <row r="49" spans="1:8" ht="14">
      <c r="A49" s="2381"/>
      <c r="B49" s="3989" t="s">
        <v>810</v>
      </c>
      <c r="C49" s="3738"/>
      <c r="D49" s="4856">
        <f>SUM(D47:D48)</f>
        <v>0</v>
      </c>
      <c r="E49" s="4856">
        <f>SUM(E47:E48)</f>
        <v>0</v>
      </c>
      <c r="F49" s="4856">
        <f>SUM(F47:F48)</f>
        <v>0</v>
      </c>
      <c r="G49" s="4861">
        <f>SUM(G47:G48)</f>
        <v>0</v>
      </c>
      <c r="H49" s="4077"/>
    </row>
    <row r="50" spans="1:8" ht="14">
      <c r="A50" s="2395" t="s">
        <v>818</v>
      </c>
      <c r="B50" s="2380"/>
      <c r="C50" s="1933"/>
      <c r="D50" s="4874"/>
      <c r="E50" s="4874"/>
      <c r="F50" s="4874"/>
      <c r="G50" s="4874"/>
      <c r="H50" s="4077"/>
    </row>
    <row r="51" spans="1:8" ht="14">
      <c r="A51" s="2377"/>
      <c r="B51" s="2377" t="s">
        <v>1881</v>
      </c>
      <c r="C51" s="1929"/>
      <c r="D51" s="4853"/>
      <c r="E51" s="4854"/>
      <c r="F51" s="4851">
        <f>SUM(D51:E51)</f>
        <v>0</v>
      </c>
      <c r="G51" s="4855"/>
      <c r="H51" s="4077"/>
    </row>
    <row r="52" spans="1:8" ht="14">
      <c r="A52" s="2378"/>
      <c r="B52" s="2378" t="s">
        <v>1882</v>
      </c>
      <c r="C52" s="1929"/>
      <c r="D52" s="4853"/>
      <c r="E52" s="4870"/>
      <c r="F52" s="4851">
        <f>SUM(D52:E52)</f>
        <v>0</v>
      </c>
      <c r="G52" s="4855"/>
      <c r="H52" s="4077"/>
    </row>
    <row r="53" spans="1:8" ht="14">
      <c r="A53" s="2379"/>
      <c r="B53" s="3989" t="s">
        <v>810</v>
      </c>
      <c r="C53" s="1934"/>
      <c r="D53" s="4856">
        <f>SUM(D51:D52)</f>
        <v>0</v>
      </c>
      <c r="E53" s="4856">
        <f>SUM(E51:E52)</f>
        <v>0</v>
      </c>
      <c r="F53" s="4856">
        <f>SUM(F51:F52)</f>
        <v>0</v>
      </c>
      <c r="G53" s="4861">
        <f>SUM(G51:G52)</f>
        <v>0</v>
      </c>
      <c r="H53" s="4077"/>
    </row>
    <row r="54" spans="1:8" ht="14">
      <c r="A54" s="2395" t="s">
        <v>819</v>
      </c>
      <c r="B54" s="2380"/>
      <c r="C54" s="1168"/>
      <c r="D54" s="4862" t="s">
        <v>772</v>
      </c>
      <c r="E54" s="4862"/>
      <c r="F54" s="4862"/>
      <c r="G54" s="4875"/>
      <c r="H54" s="4077"/>
    </row>
    <row r="55" spans="1:8" ht="14">
      <c r="A55" s="2377"/>
      <c r="B55" s="2377" t="s">
        <v>1881</v>
      </c>
      <c r="C55" s="1929"/>
      <c r="D55" s="4850"/>
      <c r="E55" s="4850"/>
      <c r="F55" s="4851">
        <f>SUM(D55:E55)</f>
        <v>0</v>
      </c>
      <c r="G55" s="4852"/>
      <c r="H55" s="4077"/>
    </row>
    <row r="56" spans="1:8" ht="14">
      <c r="A56" s="2378"/>
      <c r="B56" s="2378" t="s">
        <v>1882</v>
      </c>
      <c r="C56" s="1929"/>
      <c r="D56" s="4853"/>
      <c r="E56" s="4854"/>
      <c r="F56" s="4851">
        <f>SUM(D56:E56)</f>
        <v>0</v>
      </c>
      <c r="G56" s="4855"/>
      <c r="H56" s="4077"/>
    </row>
    <row r="57" spans="1:8" ht="14">
      <c r="A57" s="2379"/>
      <c r="B57" s="3989" t="s">
        <v>810</v>
      </c>
      <c r="C57" s="1930"/>
      <c r="D57" s="4856">
        <f>SUM(D55:D56)</f>
        <v>0</v>
      </c>
      <c r="E57" s="4856">
        <f>SUM(E55:E56)</f>
        <v>0</v>
      </c>
      <c r="F57" s="4856">
        <f>SUM(F55:F56)</f>
        <v>0</v>
      </c>
      <c r="G57" s="4861">
        <f>SUM(G55:G56)</f>
        <v>0</v>
      </c>
      <c r="H57" s="4077"/>
    </row>
    <row r="58" spans="1:8" ht="14">
      <c r="A58" s="2395" t="s">
        <v>820</v>
      </c>
      <c r="B58" s="2380"/>
      <c r="C58" s="1168"/>
      <c r="D58" s="4859" t="s">
        <v>772</v>
      </c>
      <c r="E58" s="4859"/>
      <c r="F58" s="4859"/>
      <c r="G58" s="4860"/>
      <c r="H58" s="4077"/>
    </row>
    <row r="59" spans="1:8" ht="14">
      <c r="A59" s="2377"/>
      <c r="B59" s="2377" t="s">
        <v>1881</v>
      </c>
      <c r="C59" s="1929"/>
      <c r="D59" s="4868"/>
      <c r="E59" s="4868"/>
      <c r="F59" s="4851">
        <f>SUM(D59:E59)</f>
        <v>0</v>
      </c>
      <c r="G59" s="4869"/>
      <c r="H59" s="4077"/>
    </row>
    <row r="60" spans="1:8" ht="14">
      <c r="A60" s="2378"/>
      <c r="B60" s="2378" t="s">
        <v>1882</v>
      </c>
      <c r="C60" s="1929"/>
      <c r="D60" s="4850"/>
      <c r="E60" s="4850"/>
      <c r="F60" s="4851">
        <f>SUM(D60:E60)</f>
        <v>0</v>
      </c>
      <c r="G60" s="4852"/>
      <c r="H60" s="4077"/>
    </row>
    <row r="61" spans="1:8" ht="14.5" thickBot="1">
      <c r="A61" s="2379"/>
      <c r="B61" s="3989" t="s">
        <v>810</v>
      </c>
      <c r="C61" s="1930"/>
      <c r="D61" s="4856">
        <f t="shared" ref="D61:E61" si="0">SUM(D59:D60)</f>
        <v>0</v>
      </c>
      <c r="E61" s="4856">
        <f t="shared" si="0"/>
        <v>0</v>
      </c>
      <c r="F61" s="4856">
        <f>SUM(F59:F60)</f>
        <v>0</v>
      </c>
      <c r="G61" s="4861">
        <f t="shared" ref="G61" si="1">SUM(G59:G60)</f>
        <v>0</v>
      </c>
      <c r="H61" s="4077"/>
    </row>
    <row r="62" spans="1:8" ht="14.5" thickTop="1">
      <c r="A62" s="5848" t="s">
        <v>2226</v>
      </c>
      <c r="B62" s="5849"/>
      <c r="C62" s="1936"/>
      <c r="D62" s="4876"/>
      <c r="E62" s="4876"/>
      <c r="F62" s="4876"/>
      <c r="G62" s="4877"/>
      <c r="H62" s="4077"/>
    </row>
    <row r="63" spans="1:8" ht="14">
      <c r="A63" s="2382" t="s">
        <v>821</v>
      </c>
      <c r="B63" s="2383"/>
      <c r="C63" s="1937"/>
      <c r="D63" s="4878"/>
      <c r="E63" s="4878"/>
      <c r="F63" s="4878"/>
      <c r="G63" s="4879"/>
      <c r="H63" s="4077"/>
    </row>
    <row r="64" spans="1:8" ht="14">
      <c r="A64" s="2382"/>
      <c r="B64" s="2384" t="s">
        <v>1881</v>
      </c>
      <c r="C64" s="1929"/>
      <c r="D64" s="4850"/>
      <c r="E64" s="4850"/>
      <c r="F64" s="4851">
        <f>SUM(D64:E64)</f>
        <v>0</v>
      </c>
      <c r="G64" s="4852"/>
      <c r="H64" s="4077"/>
    </row>
    <row r="65" spans="1:8" ht="14">
      <c r="A65" s="2385"/>
      <c r="B65" s="2386" t="s">
        <v>1882</v>
      </c>
      <c r="C65" s="1932"/>
      <c r="D65" s="5225"/>
      <c r="E65" s="4854"/>
      <c r="F65" s="4851">
        <f>SUM(D65:E65)</f>
        <v>0</v>
      </c>
      <c r="G65" s="5226"/>
      <c r="H65" s="4077"/>
    </row>
    <row r="66" spans="1:8" ht="14.5" thickBot="1">
      <c r="A66" s="2387"/>
      <c r="B66" s="3989" t="s">
        <v>810</v>
      </c>
      <c r="C66" s="1935"/>
      <c r="D66" s="5227">
        <f>SUM(D64:D65)</f>
        <v>0</v>
      </c>
      <c r="E66" s="5227">
        <f>SUM(E64:E65)</f>
        <v>0</v>
      </c>
      <c r="F66" s="5227">
        <f>SUM(F64:F65)</f>
        <v>0</v>
      </c>
      <c r="G66" s="5228">
        <f>SUM(G64:G65)</f>
        <v>0</v>
      </c>
      <c r="H66" s="4077"/>
    </row>
    <row r="67" spans="1:8" ht="14.5" thickTop="1">
      <c r="A67" s="2388" t="s">
        <v>822</v>
      </c>
      <c r="B67" s="2389"/>
      <c r="C67" s="1936"/>
      <c r="D67" s="5229"/>
      <c r="E67" s="5229"/>
      <c r="F67" s="5229"/>
      <c r="G67" s="5230"/>
      <c r="H67" s="4077"/>
    </row>
    <row r="68" spans="1:8" ht="14">
      <c r="A68" s="2390"/>
      <c r="B68" s="2384" t="s">
        <v>1881</v>
      </c>
      <c r="C68" s="1929"/>
      <c r="D68" s="4850"/>
      <c r="E68" s="4850"/>
      <c r="F68" s="4851">
        <f>SUM(D68:E68)</f>
        <v>0</v>
      </c>
      <c r="G68" s="4852"/>
      <c r="H68" s="4077"/>
    </row>
    <row r="69" spans="1:8" ht="14">
      <c r="A69" s="2391"/>
      <c r="B69" s="2386" t="s">
        <v>1882</v>
      </c>
      <c r="C69" s="1932"/>
      <c r="D69" s="5225"/>
      <c r="E69" s="4854"/>
      <c r="F69" s="4851">
        <f>SUM(D69:E69)</f>
        <v>0</v>
      </c>
      <c r="G69" s="5226"/>
      <c r="H69" s="4077"/>
    </row>
    <row r="70" spans="1:8" ht="14.5" thickBot="1">
      <c r="A70" s="2387"/>
      <c r="B70" s="2392" t="s">
        <v>810</v>
      </c>
      <c r="C70" s="1935"/>
      <c r="D70" s="4881">
        <f>SUM(D68:D69)</f>
        <v>0</v>
      </c>
      <c r="E70" s="4881">
        <f>SUM(E68:E69)</f>
        <v>0</v>
      </c>
      <c r="F70" s="4881">
        <f>SUM(F68:F69)</f>
        <v>0</v>
      </c>
      <c r="G70" s="4882">
        <f>SUM(G68:G69)</f>
        <v>0</v>
      </c>
      <c r="H70" s="4077"/>
    </row>
    <row r="71" spans="1:8" ht="14.5" thickTop="1">
      <c r="A71" s="2388" t="s">
        <v>2227</v>
      </c>
      <c r="B71" s="2393"/>
      <c r="C71" s="1936"/>
      <c r="D71" s="4876"/>
      <c r="E71" s="4876"/>
      <c r="F71" s="4876"/>
      <c r="G71" s="4877"/>
      <c r="H71" s="4077"/>
    </row>
    <row r="72" spans="1:8" ht="14">
      <c r="A72" s="2382"/>
      <c r="B72" s="2384" t="s">
        <v>1881</v>
      </c>
      <c r="C72" s="1929"/>
      <c r="D72" s="4883">
        <f>SUM(D18,D22,D26,D30,D35,D39,D43,D47,D51,D55,D59,D64,D68)</f>
        <v>0</v>
      </c>
      <c r="E72" s="4883">
        <f>SUM(E18,E22,E26,E30,E35,E39,E43,E47,E51,E55,E59,E64,E68)</f>
        <v>0</v>
      </c>
      <c r="F72" s="4851">
        <f>SUM(D72:E72)</f>
        <v>0</v>
      </c>
      <c r="G72" s="4883">
        <f>SUM(G18,G22,G26,G30,G35,G39,G43,G47,G51,G55,G59,G64,G68)</f>
        <v>0</v>
      </c>
      <c r="H72" s="4077"/>
    </row>
    <row r="73" spans="1:8" ht="14">
      <c r="A73" s="2385"/>
      <c r="B73" s="2386" t="s">
        <v>1882</v>
      </c>
      <c r="C73" s="1932"/>
      <c r="D73" s="4883">
        <f>SUM(D19,D23,D27,D31,D36,D40,D44,D48,D52,D56,D60,D65,D69)</f>
        <v>0</v>
      </c>
      <c r="E73" s="4883">
        <f>SUM(E19,E23,E27,E31,E36,E40,E44,E48,E52,E56,E60,E65,E69)</f>
        <v>0</v>
      </c>
      <c r="F73" s="4880">
        <f>SUM(D73:E73)</f>
        <v>0</v>
      </c>
      <c r="G73" s="4883">
        <f>SUM(G19,G23,G27,G31,G36,G40,G44,G48,G52,G56,G60,G65,G69)</f>
        <v>0</v>
      </c>
      <c r="H73" s="4077"/>
    </row>
    <row r="74" spans="1:8" ht="14.5" thickBot="1">
      <c r="A74" s="2387"/>
      <c r="B74" s="2392" t="s">
        <v>810</v>
      </c>
      <c r="C74" s="1935"/>
      <c r="D74" s="4881">
        <f>SUM(D72:D73)</f>
        <v>0</v>
      </c>
      <c r="E74" s="4881">
        <f>SUM(E72:E73)</f>
        <v>0</v>
      </c>
      <c r="F74" s="4881">
        <f>SUM(F72:F73)</f>
        <v>0</v>
      </c>
      <c r="G74" s="4882">
        <f>SUM(G72:G73)</f>
        <v>0</v>
      </c>
      <c r="H74" s="4077"/>
    </row>
    <row r="75" spans="1:8" ht="14.5" thickTop="1">
      <c r="A75" s="4282" t="s">
        <v>2419</v>
      </c>
      <c r="B75" s="4282"/>
      <c r="C75" s="4496"/>
      <c r="D75" s="4283"/>
      <c r="E75" s="4283"/>
      <c r="F75" s="4283"/>
      <c r="G75" s="4283"/>
    </row>
    <row r="76" spans="1:8" ht="14">
      <c r="A76" s="5237" t="s">
        <v>2420</v>
      </c>
      <c r="B76" s="4282"/>
      <c r="C76" s="4496"/>
      <c r="D76" s="4283"/>
      <c r="E76" s="4283"/>
      <c r="F76" s="4283"/>
      <c r="G76" s="5241" t="s">
        <v>2235</v>
      </c>
    </row>
    <row r="77" spans="1:8" ht="14">
      <c r="A77" s="5240" t="s">
        <v>2421</v>
      </c>
      <c r="B77" s="4282"/>
      <c r="C77" s="4496"/>
      <c r="D77" s="4283"/>
      <c r="E77" s="4283"/>
      <c r="F77" s="4283"/>
      <c r="G77" s="5241" t="s">
        <v>2098</v>
      </c>
    </row>
    <row r="78" spans="1:8" ht="30" customHeight="1">
      <c r="A78" s="5240" t="s">
        <v>2422</v>
      </c>
      <c r="B78" s="4282"/>
      <c r="C78" s="4496"/>
      <c r="D78" s="4283"/>
      <c r="E78" s="4283"/>
      <c r="F78" s="4283"/>
      <c r="G78" s="4283"/>
    </row>
    <row r="79" spans="1:8" ht="15.65" hidden="1" customHeight="1">
      <c r="A79" s="39"/>
      <c r="B79" s="39"/>
      <c r="C79" s="39"/>
      <c r="D79" s="39"/>
      <c r="E79" s="39"/>
      <c r="F79" s="39"/>
      <c r="G79" s="39"/>
    </row>
    <row r="80" spans="1:8" ht="14" hidden="1">
      <c r="A80" s="39"/>
      <c r="B80" s="39"/>
      <c r="C80" s="39"/>
      <c r="D80" s="39"/>
      <c r="E80" s="39"/>
      <c r="F80" s="39"/>
      <c r="G80" s="39"/>
    </row>
    <row r="81" spans="1:7" ht="14" hidden="1">
      <c r="A81" s="39"/>
      <c r="B81" s="39"/>
      <c r="C81" s="39"/>
      <c r="D81" s="39"/>
      <c r="E81" s="39"/>
      <c r="F81" s="39"/>
      <c r="G81" s="39"/>
    </row>
    <row r="82" spans="1:7" ht="14" hidden="1">
      <c r="A82" s="39"/>
      <c r="B82" s="39"/>
      <c r="C82" s="39"/>
      <c r="D82" s="39"/>
      <c r="E82" s="39"/>
      <c r="F82" s="39"/>
      <c r="G82" s="39"/>
    </row>
    <row r="83" spans="1:7" ht="14" hidden="1">
      <c r="A83" s="39"/>
      <c r="B83" s="39"/>
      <c r="C83" s="39"/>
      <c r="D83" s="39"/>
      <c r="E83" s="39"/>
      <c r="F83" s="39"/>
      <c r="G83" s="39"/>
    </row>
    <row r="84" spans="1:7" ht="14" hidden="1">
      <c r="A84" s="39"/>
      <c r="B84" s="39"/>
      <c r="C84" s="39"/>
      <c r="D84" s="39"/>
      <c r="E84" s="39"/>
      <c r="F84" s="39"/>
      <c r="G84" s="39"/>
    </row>
    <row r="85" spans="1:7" ht="14" hidden="1">
      <c r="A85" s="39"/>
      <c r="B85" s="39"/>
      <c r="C85" s="39"/>
      <c r="D85" s="39"/>
      <c r="E85" s="39"/>
      <c r="F85" s="39"/>
      <c r="G85" s="39"/>
    </row>
    <row r="86" spans="1:7" ht="14" hidden="1">
      <c r="A86" s="39"/>
      <c r="B86" s="39"/>
      <c r="C86" s="39"/>
      <c r="D86" s="39"/>
      <c r="E86" s="39"/>
      <c r="F86" s="39"/>
      <c r="G86" s="39"/>
    </row>
    <row r="87" spans="1:7" ht="14" hidden="1">
      <c r="A87" s="39"/>
      <c r="B87" s="39"/>
      <c r="C87" s="39"/>
      <c r="D87" s="39"/>
      <c r="E87" s="39"/>
      <c r="F87" s="39"/>
      <c r="G87" s="39"/>
    </row>
    <row r="88" spans="1:7" ht="14" hidden="1">
      <c r="A88" s="39"/>
      <c r="B88" s="39"/>
      <c r="C88" s="39"/>
      <c r="D88" s="39"/>
      <c r="E88" s="39"/>
      <c r="F88" s="39"/>
      <c r="G88" s="39"/>
    </row>
    <row r="89" spans="1:7" ht="14" hidden="1">
      <c r="A89" s="39"/>
      <c r="B89" s="39"/>
      <c r="C89" s="39"/>
      <c r="D89" s="39"/>
      <c r="E89" s="39"/>
      <c r="F89" s="39"/>
      <c r="G89" s="39"/>
    </row>
    <row r="90" spans="1:7" ht="14" hidden="1">
      <c r="A90" s="39"/>
      <c r="B90" s="39"/>
      <c r="C90" s="39"/>
      <c r="D90" s="39"/>
      <c r="E90" s="39"/>
      <c r="F90" s="39"/>
      <c r="G90" s="39"/>
    </row>
    <row r="91" spans="1:7" ht="14" hidden="1">
      <c r="A91" s="39"/>
      <c r="B91" s="39"/>
      <c r="C91" s="39"/>
      <c r="D91" s="39"/>
      <c r="E91" s="39"/>
      <c r="F91" s="39"/>
      <c r="G91" s="39"/>
    </row>
    <row r="92" spans="1:7" ht="14" hidden="1">
      <c r="A92" s="39"/>
      <c r="B92" s="39"/>
      <c r="C92" s="39"/>
      <c r="D92" s="39"/>
      <c r="E92" s="39"/>
      <c r="F92" s="39"/>
      <c r="G92" s="39"/>
    </row>
    <row r="93" spans="1:7" ht="14" hidden="1">
      <c r="A93" s="39"/>
      <c r="B93" s="39"/>
      <c r="C93" s="39"/>
      <c r="D93" s="39"/>
      <c r="E93" s="39"/>
      <c r="F93" s="39"/>
      <c r="G93" s="39"/>
    </row>
    <row r="94" spans="1:7" ht="14" hidden="1">
      <c r="A94" s="39"/>
      <c r="B94" s="39"/>
      <c r="C94" s="39"/>
      <c r="D94" s="39"/>
      <c r="E94" s="39"/>
      <c r="F94" s="39"/>
      <c r="G94" s="39"/>
    </row>
    <row r="95" spans="1:7" ht="14" hidden="1">
      <c r="A95" s="39"/>
      <c r="B95" s="39"/>
      <c r="C95" s="39"/>
      <c r="D95" s="39"/>
      <c r="E95" s="39"/>
      <c r="F95" s="39"/>
      <c r="G95" s="39"/>
    </row>
    <row r="96" spans="1:7" ht="14" hidden="1">
      <c r="A96" s="39"/>
      <c r="B96" s="39"/>
      <c r="C96" s="39"/>
      <c r="D96" s="39"/>
      <c r="E96" s="39"/>
      <c r="F96" s="39"/>
      <c r="G96" s="39"/>
    </row>
    <row r="97" spans="1:7" ht="14" hidden="1">
      <c r="A97" s="39"/>
      <c r="B97" s="39"/>
      <c r="C97" s="39"/>
      <c r="D97" s="39"/>
      <c r="E97" s="39"/>
      <c r="F97" s="39"/>
      <c r="G97" s="39"/>
    </row>
    <row r="98" spans="1:7" ht="14" hidden="1">
      <c r="A98" s="39"/>
      <c r="B98" s="39"/>
      <c r="C98" s="39"/>
      <c r="D98" s="39"/>
      <c r="E98" s="39"/>
      <c r="F98" s="39"/>
      <c r="G98" s="39"/>
    </row>
    <row r="99" spans="1:7" ht="14" hidden="1">
      <c r="A99" s="39"/>
      <c r="B99" s="39"/>
      <c r="C99" s="39"/>
      <c r="D99" s="39"/>
      <c r="E99" s="39"/>
      <c r="F99" s="39"/>
      <c r="G99" s="39"/>
    </row>
    <row r="100" spans="1:7" ht="14" hidden="1">
      <c r="A100" s="39"/>
      <c r="B100" s="39"/>
      <c r="C100" s="39"/>
      <c r="D100" s="39"/>
      <c r="E100" s="39"/>
      <c r="F100" s="39"/>
      <c r="G100" s="39"/>
    </row>
    <row r="101" spans="1:7" ht="14" hidden="1">
      <c r="A101" s="39"/>
      <c r="B101" s="39"/>
      <c r="C101" s="39"/>
      <c r="D101" s="39"/>
      <c r="E101" s="39"/>
      <c r="F101" s="39"/>
      <c r="G101" s="39"/>
    </row>
    <row r="102" spans="1:7" ht="14" hidden="1">
      <c r="A102" s="39"/>
      <c r="B102" s="39"/>
      <c r="C102" s="39"/>
      <c r="D102" s="39"/>
      <c r="E102" s="39"/>
      <c r="F102" s="39"/>
      <c r="G102" s="39"/>
    </row>
    <row r="103" spans="1:7" ht="14" hidden="1">
      <c r="A103" s="39"/>
      <c r="B103" s="39"/>
      <c r="C103" s="39"/>
      <c r="D103" s="39"/>
      <c r="E103" s="39"/>
      <c r="F103" s="39"/>
      <c r="G103" s="39"/>
    </row>
    <row r="104" spans="1:7" ht="14" hidden="1">
      <c r="A104" s="39"/>
      <c r="B104" s="39"/>
      <c r="C104" s="39"/>
      <c r="D104" s="39"/>
      <c r="E104" s="39"/>
      <c r="F104" s="39"/>
      <c r="G104" s="39"/>
    </row>
    <row r="105" spans="1:7" ht="14" hidden="1">
      <c r="A105" s="39"/>
      <c r="B105" s="39"/>
      <c r="C105" s="39"/>
      <c r="D105" s="39"/>
      <c r="E105" s="39"/>
      <c r="F105" s="39"/>
      <c r="G105" s="39"/>
    </row>
    <row r="106" spans="1:7" ht="14" hidden="1">
      <c r="A106" s="39"/>
      <c r="B106" s="39"/>
      <c r="C106" s="39"/>
      <c r="D106" s="39"/>
      <c r="E106" s="39"/>
      <c r="F106" s="39"/>
      <c r="G106" s="39"/>
    </row>
    <row r="107" spans="1:7" ht="14" hidden="1">
      <c r="A107" s="39"/>
      <c r="B107" s="39"/>
      <c r="C107" s="39"/>
      <c r="D107" s="39"/>
      <c r="E107" s="39"/>
      <c r="F107" s="39"/>
      <c r="G107" s="39"/>
    </row>
    <row r="108" spans="1:7" ht="14" hidden="1">
      <c r="A108" s="39"/>
      <c r="B108" s="39"/>
      <c r="C108" s="39"/>
      <c r="D108" s="39"/>
      <c r="E108" s="39"/>
      <c r="F108" s="39"/>
      <c r="G108" s="39"/>
    </row>
    <row r="109" spans="1:7" ht="14" hidden="1">
      <c r="A109" s="39"/>
      <c r="B109" s="39"/>
      <c r="C109" s="39"/>
      <c r="D109" s="39"/>
      <c r="E109" s="39"/>
      <c r="F109" s="39"/>
      <c r="G109" s="39"/>
    </row>
    <row r="110" spans="1:7" ht="14" hidden="1">
      <c r="A110" s="39"/>
      <c r="B110" s="39"/>
      <c r="C110" s="39"/>
      <c r="D110" s="39"/>
      <c r="E110" s="39"/>
      <c r="F110" s="39"/>
      <c r="G110" s="39"/>
    </row>
    <row r="111" spans="1:7" ht="14" hidden="1">
      <c r="A111" s="39"/>
      <c r="B111" s="39"/>
      <c r="C111" s="39"/>
      <c r="D111" s="39"/>
      <c r="E111" s="39"/>
      <c r="F111" s="39"/>
      <c r="G111" s="39"/>
    </row>
    <row r="112" spans="1:7" ht="14" hidden="1">
      <c r="A112" s="39"/>
      <c r="B112" s="39"/>
      <c r="C112" s="39"/>
      <c r="D112" s="39"/>
      <c r="E112" s="39"/>
      <c r="F112" s="39"/>
      <c r="G112" s="39"/>
    </row>
    <row r="113" spans="1:7" ht="14" hidden="1">
      <c r="A113" s="39"/>
      <c r="B113" s="39"/>
      <c r="C113" s="39"/>
      <c r="D113" s="39"/>
      <c r="E113" s="39"/>
      <c r="F113" s="39"/>
      <c r="G113" s="39"/>
    </row>
    <row r="114" spans="1:7" ht="14" hidden="1">
      <c r="A114" s="39"/>
      <c r="B114" s="39"/>
      <c r="C114" s="39"/>
      <c r="D114" s="39"/>
      <c r="E114" s="39"/>
      <c r="F114" s="39"/>
      <c r="G114" s="39"/>
    </row>
    <row r="115" spans="1:7" ht="14" hidden="1">
      <c r="A115" s="39"/>
      <c r="B115" s="39"/>
      <c r="C115" s="39"/>
      <c r="D115" s="39"/>
      <c r="E115" s="39"/>
      <c r="F115" s="39"/>
      <c r="G115" s="39"/>
    </row>
    <row r="116" spans="1:7" ht="14" hidden="1">
      <c r="A116" s="39"/>
      <c r="B116" s="39"/>
      <c r="C116" s="39"/>
      <c r="D116" s="39"/>
      <c r="E116" s="39"/>
      <c r="F116" s="39"/>
      <c r="G116" s="39"/>
    </row>
    <row r="117" spans="1:7" ht="14" hidden="1">
      <c r="A117" s="39"/>
      <c r="B117" s="39"/>
      <c r="C117" s="39"/>
      <c r="D117" s="39"/>
      <c r="E117" s="39"/>
      <c r="F117" s="39"/>
      <c r="G117" s="39"/>
    </row>
    <row r="118" spans="1:7" ht="14" hidden="1">
      <c r="A118" s="39"/>
      <c r="B118" s="39"/>
      <c r="C118" s="39"/>
      <c r="D118" s="39"/>
      <c r="E118" s="39"/>
      <c r="F118" s="39"/>
      <c r="G118" s="39"/>
    </row>
    <row r="119" spans="1:7" ht="14" hidden="1">
      <c r="A119" s="39"/>
      <c r="B119" s="39"/>
      <c r="C119" s="39"/>
      <c r="D119" s="39"/>
      <c r="E119" s="39"/>
      <c r="F119" s="39"/>
      <c r="G119" s="39"/>
    </row>
    <row r="120" spans="1:7" ht="14" hidden="1">
      <c r="A120" s="39"/>
      <c r="B120" s="39"/>
      <c r="C120" s="39"/>
      <c r="D120" s="39"/>
      <c r="E120" s="39"/>
      <c r="F120" s="39"/>
      <c r="G120" s="39"/>
    </row>
    <row r="121" spans="1:7" ht="14" hidden="1">
      <c r="A121" s="39"/>
      <c r="B121" s="39"/>
      <c r="C121" s="39"/>
      <c r="D121" s="39"/>
      <c r="E121" s="39"/>
      <c r="F121" s="39"/>
      <c r="G121" s="39"/>
    </row>
    <row r="122" spans="1:7" ht="14" hidden="1">
      <c r="A122" s="39"/>
      <c r="B122" s="39"/>
      <c r="C122" s="39"/>
      <c r="D122" s="39"/>
      <c r="E122" s="39"/>
      <c r="F122" s="39"/>
      <c r="G122" s="39"/>
    </row>
    <row r="123" spans="1:7" ht="14" hidden="1">
      <c r="A123" s="39"/>
      <c r="B123" s="39"/>
      <c r="C123" s="39"/>
      <c r="D123" s="39"/>
      <c r="E123" s="39"/>
      <c r="F123" s="39"/>
      <c r="G123" s="39"/>
    </row>
    <row r="124" spans="1:7" ht="14" hidden="1">
      <c r="A124" s="39"/>
      <c r="B124" s="39"/>
      <c r="C124" s="39"/>
      <c r="D124" s="39"/>
      <c r="E124" s="39"/>
      <c r="F124" s="39"/>
      <c r="G124" s="39"/>
    </row>
    <row r="125" spans="1:7" ht="14" hidden="1">
      <c r="A125" s="39"/>
      <c r="B125" s="39"/>
      <c r="C125" s="39"/>
      <c r="D125" s="39"/>
      <c r="E125" s="39"/>
      <c r="F125" s="39"/>
      <c r="G125" s="39"/>
    </row>
    <row r="126" spans="1:7" ht="14" hidden="1">
      <c r="A126" s="39"/>
      <c r="B126" s="39"/>
      <c r="C126" s="39"/>
      <c r="D126" s="39"/>
      <c r="E126" s="39"/>
      <c r="F126" s="39"/>
      <c r="G126" s="39"/>
    </row>
    <row r="127" spans="1:7" ht="14" hidden="1">
      <c r="A127" s="39"/>
      <c r="B127" s="39"/>
      <c r="C127" s="39"/>
      <c r="D127" s="39"/>
      <c r="E127" s="39"/>
      <c r="F127" s="39"/>
      <c r="G127" s="39"/>
    </row>
    <row r="128" spans="1:7" ht="14" hidden="1">
      <c r="A128" s="39"/>
      <c r="B128" s="39"/>
      <c r="C128" s="39"/>
      <c r="D128" s="39"/>
      <c r="E128" s="39"/>
      <c r="F128" s="39"/>
      <c r="G128" s="39"/>
    </row>
    <row r="129" spans="1:7" ht="14" hidden="1">
      <c r="A129" s="39"/>
      <c r="B129" s="39"/>
      <c r="C129" s="39"/>
      <c r="D129" s="39"/>
      <c r="E129" s="39"/>
      <c r="F129" s="39"/>
      <c r="G129" s="39"/>
    </row>
    <row r="130" spans="1:7" ht="14" hidden="1">
      <c r="A130" s="39"/>
      <c r="B130" s="39"/>
      <c r="C130" s="39"/>
      <c r="D130" s="39"/>
      <c r="E130" s="39"/>
      <c r="F130" s="39"/>
      <c r="G130" s="39"/>
    </row>
    <row r="131" spans="1:7" ht="14" hidden="1">
      <c r="A131" s="39"/>
      <c r="B131" s="39"/>
      <c r="C131" s="39"/>
      <c r="D131" s="39"/>
      <c r="E131" s="39"/>
      <c r="F131" s="39"/>
      <c r="G131" s="39"/>
    </row>
    <row r="132" spans="1:7" ht="14" hidden="1">
      <c r="A132" s="39"/>
      <c r="B132" s="39"/>
      <c r="C132" s="39"/>
      <c r="D132" s="39"/>
      <c r="E132" s="39"/>
      <c r="F132" s="39"/>
      <c r="G132" s="39"/>
    </row>
    <row r="133" spans="1:7" ht="14" hidden="1">
      <c r="A133" s="39"/>
      <c r="B133" s="39"/>
      <c r="C133" s="39"/>
      <c r="D133" s="39"/>
      <c r="E133" s="39"/>
      <c r="F133" s="39"/>
      <c r="G133" s="39"/>
    </row>
    <row r="134" spans="1:7" ht="14" hidden="1">
      <c r="A134" s="39"/>
      <c r="B134" s="39"/>
      <c r="C134" s="39"/>
      <c r="D134" s="39"/>
      <c r="E134" s="39"/>
      <c r="F134" s="39"/>
      <c r="G134" s="39"/>
    </row>
    <row r="135" spans="1:7" ht="14" hidden="1">
      <c r="A135" s="39"/>
      <c r="B135" s="39"/>
      <c r="C135" s="39"/>
      <c r="D135" s="39"/>
      <c r="E135" s="39"/>
      <c r="F135" s="39"/>
      <c r="G135" s="39"/>
    </row>
    <row r="136" spans="1:7" ht="14" hidden="1">
      <c r="A136" s="39"/>
      <c r="B136" s="39"/>
      <c r="C136" s="39"/>
      <c r="D136" s="39"/>
      <c r="E136" s="39"/>
      <c r="F136" s="39"/>
      <c r="G136" s="39"/>
    </row>
    <row r="137" spans="1:7" ht="14" hidden="1">
      <c r="A137" s="39"/>
      <c r="B137" s="39"/>
      <c r="C137" s="39"/>
      <c r="D137" s="39"/>
      <c r="E137" s="39"/>
      <c r="F137" s="39"/>
      <c r="G137" s="39"/>
    </row>
    <row r="138" spans="1:7" ht="14" hidden="1">
      <c r="A138" s="39"/>
      <c r="B138" s="39"/>
      <c r="C138" s="39"/>
      <c r="D138" s="39"/>
      <c r="E138" s="39"/>
      <c r="F138" s="39"/>
      <c r="G138" s="39"/>
    </row>
    <row r="139" spans="1:7" ht="14" hidden="1">
      <c r="A139" s="39"/>
      <c r="B139" s="39"/>
      <c r="C139" s="39"/>
      <c r="D139" s="39"/>
      <c r="E139" s="39"/>
      <c r="F139" s="39"/>
      <c r="G139" s="39"/>
    </row>
    <row r="140" spans="1:7" ht="14" hidden="1">
      <c r="A140" s="39"/>
      <c r="B140" s="39"/>
      <c r="C140" s="39"/>
      <c r="D140" s="39"/>
      <c r="E140" s="39"/>
      <c r="F140" s="39"/>
      <c r="G140" s="39"/>
    </row>
    <row r="141" spans="1:7" ht="14" hidden="1">
      <c r="A141" s="39"/>
      <c r="B141" s="39"/>
      <c r="C141" s="39"/>
      <c r="D141" s="39"/>
      <c r="E141" s="39"/>
      <c r="F141" s="39"/>
      <c r="G141" s="39"/>
    </row>
    <row r="142" spans="1:7" ht="14" hidden="1">
      <c r="A142" s="39"/>
      <c r="B142" s="39"/>
      <c r="C142" s="39"/>
      <c r="D142" s="39"/>
      <c r="E142" s="39"/>
      <c r="F142" s="39"/>
      <c r="G142" s="39"/>
    </row>
    <row r="143" spans="1:7" ht="14" hidden="1">
      <c r="A143" s="39"/>
      <c r="B143" s="39"/>
      <c r="C143" s="39"/>
      <c r="D143" s="39"/>
      <c r="E143" s="39"/>
      <c r="F143" s="39"/>
      <c r="G143" s="39"/>
    </row>
    <row r="144" spans="1:7" ht="14" hidden="1">
      <c r="A144" s="39"/>
      <c r="B144" s="39"/>
      <c r="C144" s="39"/>
      <c r="D144" s="39"/>
      <c r="E144" s="39"/>
      <c r="F144" s="39"/>
      <c r="G144" s="39"/>
    </row>
    <row r="145" spans="1:7" ht="14" hidden="1">
      <c r="A145" s="39"/>
      <c r="B145" s="39"/>
      <c r="C145" s="39"/>
      <c r="D145" s="39"/>
      <c r="E145" s="39"/>
      <c r="F145" s="39"/>
      <c r="G145" s="39"/>
    </row>
    <row r="146" spans="1:7" ht="14" hidden="1">
      <c r="A146" s="39"/>
      <c r="B146" s="39"/>
      <c r="C146" s="39"/>
      <c r="D146" s="39"/>
      <c r="E146" s="39"/>
      <c r="F146" s="39"/>
      <c r="G146" s="39"/>
    </row>
    <row r="147" spans="1:7" ht="14" hidden="1">
      <c r="A147" s="39"/>
      <c r="B147" s="39"/>
      <c r="C147" s="39"/>
      <c r="D147" s="39"/>
      <c r="E147" s="39"/>
      <c r="F147" s="39"/>
      <c r="G147" s="39"/>
    </row>
    <row r="148" spans="1:7" ht="14" hidden="1">
      <c r="A148" s="39"/>
      <c r="B148" s="39"/>
      <c r="C148" s="39"/>
      <c r="D148" s="39"/>
      <c r="E148" s="39"/>
      <c r="F148" s="39"/>
      <c r="G148" s="39"/>
    </row>
    <row r="149" spans="1:7" ht="14" hidden="1">
      <c r="A149" s="39"/>
      <c r="B149" s="39"/>
      <c r="C149" s="39"/>
      <c r="D149" s="39"/>
      <c r="E149" s="39"/>
      <c r="F149" s="39"/>
      <c r="G149" s="39"/>
    </row>
    <row r="150" spans="1:7" ht="14" hidden="1">
      <c r="A150" s="39"/>
      <c r="B150" s="39"/>
      <c r="C150" s="39"/>
      <c r="D150" s="39"/>
      <c r="E150" s="39"/>
      <c r="F150" s="39"/>
      <c r="G150" s="39"/>
    </row>
    <row r="151" spans="1:7" ht="14" hidden="1">
      <c r="A151" s="39"/>
      <c r="B151" s="39"/>
      <c r="C151" s="39"/>
      <c r="D151" s="39"/>
      <c r="E151" s="39"/>
      <c r="F151" s="39"/>
      <c r="G151" s="39"/>
    </row>
    <row r="152" spans="1:7" ht="14" hidden="1">
      <c r="A152" s="39"/>
      <c r="B152" s="39"/>
      <c r="C152" s="39"/>
      <c r="D152" s="39"/>
      <c r="E152" s="39"/>
      <c r="F152" s="39"/>
      <c r="G152" s="39"/>
    </row>
    <row r="153" spans="1:7" ht="14" hidden="1">
      <c r="A153" s="39"/>
      <c r="B153" s="39"/>
      <c r="C153" s="39"/>
      <c r="D153" s="39"/>
      <c r="E153" s="39"/>
      <c r="F153" s="39"/>
      <c r="G153" s="39"/>
    </row>
    <row r="154" spans="1:7" ht="14" hidden="1">
      <c r="A154" s="39"/>
      <c r="B154" s="39"/>
      <c r="C154" s="39"/>
      <c r="D154" s="39"/>
      <c r="E154" s="39"/>
      <c r="F154" s="39"/>
      <c r="G154" s="39"/>
    </row>
    <row r="155" spans="1:7" ht="14" hidden="1">
      <c r="A155" s="39"/>
      <c r="B155" s="39"/>
      <c r="C155" s="39"/>
      <c r="D155" s="39"/>
      <c r="E155" s="39"/>
      <c r="F155" s="39"/>
      <c r="G155" s="39"/>
    </row>
    <row r="156" spans="1:7" ht="14" hidden="1">
      <c r="A156" s="39"/>
      <c r="B156" s="39"/>
      <c r="C156" s="39"/>
      <c r="D156" s="39"/>
      <c r="E156" s="39"/>
      <c r="F156" s="39"/>
      <c r="G156" s="39"/>
    </row>
    <row r="157" spans="1:7" ht="14" hidden="1">
      <c r="A157" s="39"/>
      <c r="B157" s="39"/>
      <c r="C157" s="39"/>
      <c r="D157" s="39"/>
      <c r="E157" s="39"/>
      <c r="F157" s="39"/>
      <c r="G157" s="39"/>
    </row>
    <row r="158" spans="1:7" ht="14" hidden="1">
      <c r="A158" s="39"/>
      <c r="B158" s="39"/>
      <c r="C158" s="39"/>
      <c r="D158" s="39"/>
      <c r="E158" s="39"/>
      <c r="F158" s="39"/>
      <c r="G158" s="39"/>
    </row>
    <row r="159" spans="1:7" ht="14" hidden="1">
      <c r="A159" s="39"/>
      <c r="B159" s="39"/>
      <c r="C159" s="39"/>
      <c r="D159" s="39"/>
      <c r="E159" s="39"/>
      <c r="F159" s="39"/>
      <c r="G159" s="39"/>
    </row>
    <row r="160" spans="1:7" ht="14" hidden="1">
      <c r="A160" s="39"/>
      <c r="B160" s="39"/>
      <c r="C160" s="39"/>
      <c r="D160" s="39"/>
      <c r="E160" s="39"/>
      <c r="F160" s="39"/>
      <c r="G160" s="39"/>
    </row>
    <row r="161" spans="1:7" ht="14" hidden="1">
      <c r="A161" s="39"/>
      <c r="B161" s="39"/>
      <c r="C161" s="39"/>
      <c r="D161" s="39"/>
      <c r="E161" s="39"/>
      <c r="F161" s="39"/>
      <c r="G161" s="39"/>
    </row>
    <row r="162" spans="1:7" ht="14" hidden="1">
      <c r="A162" s="39"/>
      <c r="B162" s="39"/>
      <c r="C162" s="39"/>
      <c r="D162" s="39"/>
      <c r="E162" s="39"/>
      <c r="F162" s="39"/>
      <c r="G162" s="39"/>
    </row>
    <row r="163" spans="1:7" ht="14" hidden="1">
      <c r="A163" s="39"/>
      <c r="B163" s="39"/>
      <c r="C163" s="39"/>
      <c r="D163" s="39"/>
      <c r="E163" s="39"/>
      <c r="F163" s="39"/>
      <c r="G163" s="39"/>
    </row>
    <row r="164" spans="1:7" ht="14" hidden="1">
      <c r="A164" s="39"/>
      <c r="B164" s="39"/>
      <c r="C164" s="39"/>
      <c r="D164" s="39"/>
      <c r="E164" s="39"/>
      <c r="F164" s="39"/>
      <c r="G164" s="39"/>
    </row>
    <row r="165" spans="1:7" ht="14" hidden="1">
      <c r="A165" s="39"/>
      <c r="B165" s="39"/>
      <c r="C165" s="39"/>
      <c r="D165" s="39"/>
      <c r="E165" s="39"/>
      <c r="F165" s="39"/>
      <c r="G165" s="39"/>
    </row>
    <row r="166" spans="1:7" ht="14" hidden="1">
      <c r="A166" s="39"/>
      <c r="B166" s="39"/>
      <c r="C166" s="39"/>
      <c r="D166" s="39"/>
      <c r="E166" s="39"/>
      <c r="F166" s="39"/>
      <c r="G166" s="39"/>
    </row>
    <row r="167" spans="1:7" ht="14" hidden="1">
      <c r="A167" s="39"/>
      <c r="B167" s="39"/>
      <c r="C167" s="39"/>
      <c r="D167" s="39"/>
      <c r="E167" s="39"/>
      <c r="F167" s="39"/>
      <c r="G167" s="39"/>
    </row>
    <row r="168" spans="1:7" ht="14" hidden="1">
      <c r="A168" s="39"/>
      <c r="B168" s="39"/>
      <c r="C168" s="39"/>
      <c r="D168" s="39"/>
      <c r="E168" s="39"/>
      <c r="F168" s="39"/>
      <c r="G168" s="39"/>
    </row>
    <row r="169" spans="1:7" ht="14" hidden="1">
      <c r="A169" s="39"/>
      <c r="B169" s="39"/>
      <c r="C169" s="39"/>
      <c r="D169" s="39"/>
      <c r="E169" s="39"/>
      <c r="F169" s="39"/>
      <c r="G169" s="39"/>
    </row>
    <row r="170" spans="1:7" ht="14" hidden="1">
      <c r="A170" s="39"/>
      <c r="B170" s="39"/>
      <c r="C170" s="39"/>
      <c r="D170" s="39"/>
      <c r="E170" s="39"/>
      <c r="F170" s="39"/>
      <c r="G170" s="39"/>
    </row>
    <row r="171" spans="1:7" ht="14" hidden="1">
      <c r="A171" s="39"/>
      <c r="B171" s="39"/>
      <c r="C171" s="39"/>
      <c r="D171" s="39"/>
      <c r="E171" s="39"/>
      <c r="F171" s="39"/>
      <c r="G171" s="39"/>
    </row>
    <row r="172" spans="1:7" ht="14" hidden="1">
      <c r="A172" s="39"/>
      <c r="B172" s="39"/>
      <c r="C172" s="39"/>
      <c r="D172" s="39"/>
      <c r="E172" s="39"/>
      <c r="F172" s="39"/>
      <c r="G172" s="39"/>
    </row>
    <row r="173" spans="1:7" ht="14" hidden="1">
      <c r="A173" s="39"/>
      <c r="B173" s="39"/>
      <c r="C173" s="39"/>
      <c r="D173" s="39"/>
      <c r="E173" s="39"/>
      <c r="F173" s="39"/>
      <c r="G173" s="39"/>
    </row>
    <row r="174" spans="1:7" ht="14" hidden="1">
      <c r="A174" s="39"/>
      <c r="B174" s="39"/>
      <c r="C174" s="39"/>
      <c r="D174" s="39"/>
      <c r="E174" s="39"/>
      <c r="F174" s="39"/>
      <c r="G174" s="39"/>
    </row>
    <row r="175" spans="1:7" ht="14" hidden="1">
      <c r="A175" s="39"/>
      <c r="B175" s="39"/>
      <c r="C175" s="39"/>
      <c r="D175" s="39"/>
      <c r="E175" s="39"/>
      <c r="F175" s="39"/>
      <c r="G175" s="39"/>
    </row>
    <row r="176" spans="1:7" ht="14" hidden="1">
      <c r="A176" s="39"/>
      <c r="B176" s="39"/>
      <c r="C176" s="39"/>
      <c r="D176" s="39"/>
      <c r="E176" s="39"/>
      <c r="F176" s="39"/>
      <c r="G176" s="39"/>
    </row>
    <row r="177" spans="1:7" ht="14" hidden="1">
      <c r="A177" s="39"/>
      <c r="B177" s="39"/>
      <c r="C177" s="39"/>
      <c r="D177" s="39"/>
      <c r="E177" s="39"/>
      <c r="F177" s="39"/>
      <c r="G177" s="39"/>
    </row>
    <row r="178" spans="1:7" ht="14" hidden="1">
      <c r="A178" s="39"/>
      <c r="B178" s="39"/>
      <c r="C178" s="39"/>
      <c r="D178" s="39"/>
      <c r="E178" s="39"/>
      <c r="F178" s="39"/>
      <c r="G178" s="39"/>
    </row>
    <row r="179" spans="1:7" ht="14" hidden="1">
      <c r="A179" s="39"/>
      <c r="B179" s="39"/>
      <c r="C179" s="39"/>
      <c r="D179" s="39"/>
      <c r="E179" s="39"/>
      <c r="F179" s="39"/>
      <c r="G179" s="39"/>
    </row>
    <row r="180" spans="1:7" ht="14" hidden="1">
      <c r="A180" s="39"/>
      <c r="B180" s="39"/>
      <c r="C180" s="39"/>
      <c r="D180" s="39"/>
      <c r="E180" s="39"/>
      <c r="F180" s="39"/>
      <c r="G180" s="39"/>
    </row>
    <row r="181" spans="1:7" ht="14" hidden="1">
      <c r="A181" s="39"/>
      <c r="B181" s="39"/>
      <c r="C181" s="39"/>
      <c r="D181" s="39"/>
      <c r="E181" s="39"/>
      <c r="F181" s="39"/>
      <c r="G181" s="39"/>
    </row>
    <row r="182" spans="1:7" ht="14" hidden="1">
      <c r="A182" s="39"/>
      <c r="B182" s="39"/>
      <c r="C182" s="39"/>
      <c r="D182" s="39"/>
      <c r="E182" s="39"/>
      <c r="F182" s="39"/>
      <c r="G182" s="39"/>
    </row>
    <row r="183" spans="1:7" ht="14" hidden="1">
      <c r="A183" s="39"/>
      <c r="B183" s="39"/>
      <c r="C183" s="39"/>
      <c r="D183" s="39"/>
      <c r="E183" s="39"/>
      <c r="F183" s="39"/>
      <c r="G183" s="39"/>
    </row>
    <row r="184" spans="1:7" ht="14" hidden="1">
      <c r="A184" s="39"/>
      <c r="B184" s="39"/>
      <c r="C184" s="39"/>
      <c r="D184" s="39"/>
      <c r="E184" s="39"/>
      <c r="F184" s="39"/>
      <c r="G184" s="39"/>
    </row>
    <row r="185" spans="1:7" ht="14" hidden="1">
      <c r="A185" s="39"/>
      <c r="B185" s="39"/>
      <c r="C185" s="39"/>
      <c r="D185" s="39"/>
      <c r="E185" s="39"/>
      <c r="F185" s="39"/>
      <c r="G185" s="39"/>
    </row>
    <row r="186" spans="1:7" ht="14" hidden="1">
      <c r="A186" s="39"/>
      <c r="B186" s="39"/>
      <c r="C186" s="39"/>
      <c r="D186" s="39"/>
      <c r="E186" s="39"/>
      <c r="F186" s="39"/>
      <c r="G186" s="39"/>
    </row>
    <row r="187" spans="1:7" ht="14" hidden="1">
      <c r="A187" s="39"/>
      <c r="B187" s="39"/>
      <c r="C187" s="39"/>
      <c r="D187" s="39"/>
      <c r="E187" s="39"/>
      <c r="F187" s="39"/>
      <c r="G187" s="39"/>
    </row>
    <row r="188" spans="1:7" ht="14" hidden="1">
      <c r="A188" s="39"/>
      <c r="B188" s="39"/>
      <c r="C188" s="39"/>
      <c r="D188" s="39"/>
      <c r="E188" s="39"/>
      <c r="F188" s="39"/>
      <c r="G188" s="39"/>
    </row>
    <row r="189" spans="1:7" ht="14" hidden="1">
      <c r="A189" s="39"/>
      <c r="B189" s="39"/>
      <c r="C189" s="39"/>
      <c r="D189" s="39"/>
      <c r="E189" s="39"/>
      <c r="F189" s="39"/>
      <c r="G189" s="39"/>
    </row>
    <row r="190" spans="1:7" ht="14" hidden="1">
      <c r="A190" s="39"/>
      <c r="B190" s="39"/>
      <c r="C190" s="39"/>
      <c r="D190" s="39"/>
      <c r="E190" s="39"/>
      <c r="F190" s="39"/>
      <c r="G190" s="39"/>
    </row>
    <row r="191" spans="1:7" ht="14" hidden="1">
      <c r="A191" s="39"/>
      <c r="B191" s="39"/>
      <c r="C191" s="39"/>
      <c r="D191" s="39"/>
      <c r="E191" s="39"/>
      <c r="F191" s="39"/>
      <c r="G191" s="39"/>
    </row>
    <row r="192" spans="1:7" ht="14" hidden="1">
      <c r="A192" s="39"/>
      <c r="B192" s="39"/>
      <c r="C192" s="39"/>
      <c r="D192" s="39"/>
      <c r="E192" s="39"/>
      <c r="F192" s="39"/>
      <c r="G192" s="39"/>
    </row>
    <row r="193" spans="1:7" ht="14" hidden="1">
      <c r="A193" s="39"/>
      <c r="B193" s="39"/>
      <c r="C193" s="39"/>
      <c r="D193" s="39"/>
      <c r="E193" s="39"/>
      <c r="F193" s="39"/>
      <c r="G193" s="39"/>
    </row>
    <row r="194" spans="1:7" ht="14" hidden="1">
      <c r="A194" s="39"/>
      <c r="B194" s="39"/>
      <c r="C194" s="39"/>
      <c r="D194" s="39"/>
      <c r="E194" s="39"/>
      <c r="F194" s="39"/>
      <c r="G194" s="39"/>
    </row>
    <row r="195" spans="1:7" ht="14" hidden="1">
      <c r="A195" s="39"/>
      <c r="B195" s="39"/>
      <c r="C195" s="39"/>
      <c r="D195" s="39"/>
      <c r="E195" s="39"/>
      <c r="F195" s="39"/>
      <c r="G195" s="39"/>
    </row>
    <row r="196" spans="1:7" ht="14" hidden="1">
      <c r="A196" s="39"/>
      <c r="B196" s="39"/>
      <c r="C196" s="39"/>
      <c r="D196" s="39"/>
      <c r="E196" s="39"/>
      <c r="F196" s="39"/>
      <c r="G196" s="39"/>
    </row>
    <row r="197" spans="1:7" ht="14" hidden="1">
      <c r="A197" s="39"/>
      <c r="B197" s="39"/>
      <c r="C197" s="39"/>
      <c r="D197" s="39"/>
      <c r="E197" s="39"/>
      <c r="F197" s="39"/>
      <c r="G197" s="39"/>
    </row>
    <row r="198" spans="1:7" ht="14" hidden="1">
      <c r="A198" s="39"/>
      <c r="B198" s="39"/>
      <c r="C198" s="39"/>
      <c r="D198" s="39"/>
      <c r="E198" s="39"/>
      <c r="F198" s="39"/>
      <c r="G198" s="39"/>
    </row>
    <row r="199" spans="1:7" ht="14" hidden="1">
      <c r="A199" s="39"/>
      <c r="B199" s="39"/>
      <c r="C199" s="39"/>
      <c r="D199" s="39"/>
      <c r="E199" s="39"/>
      <c r="F199" s="39"/>
      <c r="G199" s="39"/>
    </row>
    <row r="200" spans="1:7" ht="14" hidden="1">
      <c r="A200" s="39"/>
      <c r="B200" s="39"/>
      <c r="C200" s="39"/>
      <c r="D200" s="39"/>
      <c r="E200" s="39"/>
      <c r="F200" s="39"/>
      <c r="G200" s="39"/>
    </row>
    <row r="201" spans="1:7" ht="14" hidden="1">
      <c r="A201" s="39"/>
      <c r="B201" s="39"/>
      <c r="C201" s="39"/>
      <c r="D201" s="39"/>
      <c r="E201" s="39"/>
      <c r="F201" s="39"/>
      <c r="G201" s="39"/>
    </row>
    <row r="202" spans="1:7" ht="14" hidden="1">
      <c r="A202" s="39"/>
      <c r="B202" s="39"/>
      <c r="C202" s="39"/>
      <c r="D202" s="39"/>
      <c r="E202" s="39"/>
      <c r="F202" s="39"/>
      <c r="G202" s="39"/>
    </row>
    <row r="203" spans="1:7" ht="14" hidden="1">
      <c r="A203" s="39"/>
      <c r="B203" s="39"/>
      <c r="C203" s="39"/>
      <c r="D203" s="39"/>
      <c r="E203" s="39"/>
      <c r="F203" s="39"/>
      <c r="G203" s="39"/>
    </row>
    <row r="204" spans="1:7" ht="14" hidden="1">
      <c r="A204" s="39"/>
      <c r="B204" s="39"/>
      <c r="C204" s="39"/>
      <c r="D204" s="39"/>
      <c r="E204" s="39"/>
      <c r="F204" s="39"/>
      <c r="G204" s="39"/>
    </row>
    <row r="205" spans="1:7" ht="14" hidden="1">
      <c r="A205" s="39"/>
      <c r="B205" s="39"/>
      <c r="C205" s="39"/>
      <c r="D205" s="39"/>
      <c r="E205" s="39"/>
      <c r="F205" s="39"/>
      <c r="G205" s="39"/>
    </row>
    <row r="206" spans="1:7" ht="14" hidden="1">
      <c r="A206" s="39"/>
      <c r="B206" s="39"/>
      <c r="C206" s="39"/>
      <c r="D206" s="39"/>
      <c r="E206" s="39"/>
      <c r="F206" s="39"/>
      <c r="G206" s="39"/>
    </row>
    <row r="207" spans="1:7" ht="14" hidden="1">
      <c r="A207" s="39"/>
      <c r="B207" s="39"/>
      <c r="C207" s="39"/>
      <c r="D207" s="39"/>
      <c r="E207" s="39"/>
      <c r="F207" s="39"/>
      <c r="G207" s="39"/>
    </row>
    <row r="208" spans="1:7" ht="14" hidden="1">
      <c r="A208" s="39"/>
      <c r="B208" s="39"/>
      <c r="C208" s="39"/>
      <c r="D208" s="39"/>
      <c r="E208" s="39"/>
      <c r="F208" s="39"/>
      <c r="G208" s="39"/>
    </row>
    <row r="209" spans="1:7" ht="14" hidden="1">
      <c r="A209" s="39"/>
      <c r="B209" s="39"/>
      <c r="C209" s="39"/>
      <c r="D209" s="39"/>
      <c r="E209" s="39"/>
      <c r="F209" s="39"/>
      <c r="G209" s="39"/>
    </row>
    <row r="210" spans="1:7" ht="14" hidden="1">
      <c r="A210" s="39"/>
      <c r="B210" s="39"/>
      <c r="C210" s="39"/>
      <c r="D210" s="39"/>
      <c r="E210" s="39"/>
      <c r="F210" s="39"/>
      <c r="G210" s="39"/>
    </row>
    <row r="211" spans="1:7" ht="14" hidden="1">
      <c r="A211" s="39"/>
      <c r="B211" s="39"/>
      <c r="C211" s="39"/>
      <c r="D211" s="39"/>
      <c r="E211" s="39"/>
      <c r="F211" s="39"/>
      <c r="G211" s="39"/>
    </row>
    <row r="212" spans="1:7" ht="14" hidden="1">
      <c r="A212" s="39"/>
      <c r="B212" s="39"/>
      <c r="C212" s="39"/>
      <c r="D212" s="39"/>
      <c r="E212" s="39"/>
      <c r="F212" s="39"/>
      <c r="G212" s="39"/>
    </row>
    <row r="213" spans="1:7" ht="14" hidden="1">
      <c r="A213" s="39"/>
      <c r="B213" s="39"/>
      <c r="C213" s="39"/>
      <c r="D213" s="39"/>
      <c r="E213" s="39"/>
      <c r="F213" s="39"/>
      <c r="G213" s="39"/>
    </row>
    <row r="214" spans="1:7" ht="14" hidden="1">
      <c r="A214" s="39"/>
      <c r="B214" s="39"/>
      <c r="C214" s="39"/>
      <c r="D214" s="39"/>
      <c r="E214" s="39"/>
      <c r="F214" s="39"/>
      <c r="G214" s="39"/>
    </row>
    <row r="215" spans="1:7" ht="14" hidden="1">
      <c r="A215" s="39"/>
      <c r="B215" s="39"/>
      <c r="C215" s="39"/>
      <c r="D215" s="39"/>
      <c r="E215" s="39"/>
      <c r="F215" s="39"/>
      <c r="G215" s="39"/>
    </row>
    <row r="216" spans="1:7" ht="14" hidden="1">
      <c r="A216" s="39"/>
      <c r="B216" s="39"/>
      <c r="C216" s="39"/>
      <c r="D216" s="39"/>
      <c r="E216" s="39"/>
      <c r="F216" s="39"/>
      <c r="G216" s="39"/>
    </row>
    <row r="217" spans="1:7" ht="14" hidden="1">
      <c r="A217" s="39"/>
      <c r="B217" s="39"/>
      <c r="C217" s="39"/>
      <c r="D217" s="39"/>
      <c r="E217" s="39"/>
      <c r="F217" s="39"/>
      <c r="G217" s="39"/>
    </row>
    <row r="218" spans="1:7" ht="14" hidden="1">
      <c r="A218" s="39"/>
      <c r="B218" s="39"/>
      <c r="C218" s="39"/>
      <c r="D218" s="39"/>
      <c r="E218" s="39"/>
      <c r="F218" s="39"/>
      <c r="G218" s="39"/>
    </row>
    <row r="219" spans="1:7" ht="14" hidden="1">
      <c r="A219" s="39"/>
      <c r="B219" s="39"/>
      <c r="C219" s="39"/>
      <c r="D219" s="39"/>
      <c r="E219" s="39"/>
      <c r="F219" s="39"/>
      <c r="G219" s="39"/>
    </row>
    <row r="220" spans="1:7" ht="14" hidden="1">
      <c r="A220" s="39"/>
      <c r="B220" s="39"/>
      <c r="C220" s="39"/>
      <c r="D220" s="39"/>
      <c r="E220" s="39"/>
      <c r="F220" s="39"/>
      <c r="G220" s="39"/>
    </row>
    <row r="221" spans="1:7" ht="14" hidden="1">
      <c r="A221" s="39"/>
      <c r="B221" s="39"/>
      <c r="C221" s="39"/>
      <c r="D221" s="39"/>
      <c r="E221" s="39"/>
      <c r="F221" s="39"/>
      <c r="G221" s="39"/>
    </row>
    <row r="222" spans="1:7" ht="14" hidden="1">
      <c r="A222" s="39"/>
      <c r="B222" s="39"/>
      <c r="C222" s="39"/>
      <c r="D222" s="39"/>
      <c r="E222" s="39"/>
      <c r="F222" s="39"/>
      <c r="G222" s="39"/>
    </row>
    <row r="223" spans="1:7" ht="14" hidden="1">
      <c r="A223" s="39"/>
      <c r="B223" s="39"/>
      <c r="C223" s="39"/>
      <c r="D223" s="39"/>
      <c r="E223" s="39"/>
      <c r="F223" s="39"/>
      <c r="G223" s="39"/>
    </row>
    <row r="224" spans="1:7" ht="14" hidden="1">
      <c r="A224" s="39"/>
      <c r="B224" s="39"/>
      <c r="C224" s="39"/>
      <c r="D224" s="39"/>
      <c r="E224" s="39"/>
      <c r="F224" s="39"/>
      <c r="G224" s="39"/>
    </row>
    <row r="225" spans="1:7" ht="14" hidden="1">
      <c r="A225" s="39"/>
      <c r="B225" s="39"/>
      <c r="C225" s="39"/>
      <c r="D225" s="39"/>
      <c r="E225" s="39"/>
      <c r="F225" s="39"/>
      <c r="G225" s="39"/>
    </row>
    <row r="226" spans="1:7" ht="14" hidden="1">
      <c r="A226" s="39"/>
      <c r="B226" s="39"/>
      <c r="C226" s="39"/>
      <c r="D226" s="39"/>
      <c r="E226" s="39"/>
      <c r="F226" s="39"/>
      <c r="G226" s="39"/>
    </row>
    <row r="227" spans="1:7" ht="14" hidden="1">
      <c r="A227" s="39"/>
      <c r="B227" s="39"/>
      <c r="C227" s="39"/>
      <c r="D227" s="39"/>
      <c r="E227" s="39"/>
      <c r="F227" s="39"/>
      <c r="G227" s="39"/>
    </row>
    <row r="228" spans="1:7" ht="14" hidden="1">
      <c r="A228" s="39"/>
      <c r="B228" s="39"/>
      <c r="C228" s="39"/>
      <c r="D228" s="39"/>
      <c r="E228" s="39"/>
      <c r="F228" s="39"/>
      <c r="G228" s="39"/>
    </row>
    <row r="229" spans="1:7" ht="14" hidden="1">
      <c r="A229" s="39"/>
      <c r="B229" s="39"/>
      <c r="C229" s="39"/>
      <c r="D229" s="39"/>
      <c r="E229" s="39"/>
      <c r="F229" s="39"/>
      <c r="G229" s="39"/>
    </row>
    <row r="230" spans="1:7" ht="14" hidden="1">
      <c r="A230" s="39"/>
      <c r="B230" s="39"/>
      <c r="C230" s="39"/>
      <c r="D230" s="39"/>
      <c r="E230" s="39"/>
      <c r="F230" s="39"/>
      <c r="G230" s="39"/>
    </row>
    <row r="231" spans="1:7" ht="14" hidden="1">
      <c r="A231" s="39"/>
      <c r="B231" s="39"/>
      <c r="C231" s="39"/>
      <c r="D231" s="39"/>
      <c r="E231" s="39"/>
      <c r="F231" s="39"/>
      <c r="G231" s="39"/>
    </row>
    <row r="232" spans="1:7" ht="14" hidden="1">
      <c r="A232" s="39"/>
      <c r="B232" s="39"/>
      <c r="C232" s="39"/>
      <c r="D232" s="39"/>
      <c r="E232" s="39"/>
      <c r="F232" s="39"/>
      <c r="G232" s="39"/>
    </row>
    <row r="233" spans="1:7" ht="14" hidden="1">
      <c r="A233" s="39"/>
      <c r="B233" s="39"/>
      <c r="C233" s="39"/>
      <c r="D233" s="39"/>
      <c r="E233" s="39"/>
      <c r="F233" s="39"/>
      <c r="G233" s="39"/>
    </row>
    <row r="234" spans="1:7" ht="14" hidden="1">
      <c r="A234" s="39"/>
      <c r="B234" s="39"/>
      <c r="C234" s="39"/>
      <c r="D234" s="39"/>
      <c r="E234" s="39"/>
      <c r="F234" s="39"/>
      <c r="G234" s="39"/>
    </row>
    <row r="235" spans="1:7" ht="14" hidden="1">
      <c r="A235" s="39"/>
      <c r="B235" s="39"/>
      <c r="C235" s="39"/>
      <c r="D235" s="39"/>
      <c r="E235" s="39"/>
      <c r="F235" s="39"/>
      <c r="G235" s="39"/>
    </row>
    <row r="236" spans="1:7" ht="14" hidden="1">
      <c r="A236" s="39"/>
      <c r="B236" s="39"/>
      <c r="C236" s="39"/>
      <c r="D236" s="39"/>
      <c r="E236" s="39"/>
      <c r="F236" s="39"/>
      <c r="G236" s="39"/>
    </row>
    <row r="237" spans="1:7" ht="14" hidden="1">
      <c r="A237" s="39"/>
      <c r="B237" s="39"/>
      <c r="C237" s="39"/>
      <c r="D237" s="39"/>
      <c r="E237" s="39"/>
      <c r="F237" s="39"/>
      <c r="G237" s="39"/>
    </row>
    <row r="238" spans="1:7" ht="14" hidden="1">
      <c r="A238" s="39"/>
      <c r="B238" s="39"/>
      <c r="C238" s="39"/>
      <c r="D238" s="39"/>
      <c r="E238" s="39"/>
      <c r="F238" s="39"/>
      <c r="G238" s="39"/>
    </row>
    <row r="239" spans="1:7" ht="14" hidden="1">
      <c r="A239" s="39"/>
      <c r="B239" s="39"/>
      <c r="C239" s="39"/>
      <c r="D239" s="39"/>
      <c r="E239" s="39"/>
      <c r="F239" s="39"/>
      <c r="G239" s="39"/>
    </row>
    <row r="240" spans="1:7" ht="14" hidden="1">
      <c r="A240" s="39"/>
      <c r="B240" s="39"/>
      <c r="C240" s="39"/>
      <c r="D240" s="39"/>
      <c r="E240" s="39"/>
      <c r="F240" s="39"/>
      <c r="G240" s="39"/>
    </row>
    <row r="241" spans="1:7" ht="14" hidden="1">
      <c r="A241" s="39"/>
      <c r="B241" s="39"/>
      <c r="C241" s="39"/>
      <c r="D241" s="39"/>
      <c r="E241" s="39"/>
      <c r="F241" s="39"/>
      <c r="G241" s="39"/>
    </row>
    <row r="242" spans="1:7" ht="14" hidden="1">
      <c r="A242" s="39"/>
      <c r="B242" s="39"/>
      <c r="C242" s="39"/>
      <c r="D242" s="39"/>
      <c r="E242" s="39"/>
      <c r="F242" s="39"/>
      <c r="G242" s="39"/>
    </row>
    <row r="243" spans="1:7" ht="14" hidden="1">
      <c r="A243" s="39"/>
      <c r="B243" s="39"/>
      <c r="C243" s="39"/>
      <c r="D243" s="39"/>
      <c r="E243" s="39"/>
      <c r="F243" s="39"/>
      <c r="G243" s="39"/>
    </row>
    <row r="244" spans="1:7" ht="14" hidden="1">
      <c r="A244" s="39"/>
      <c r="B244" s="39"/>
      <c r="C244" s="39"/>
      <c r="D244" s="39"/>
      <c r="E244" s="39"/>
      <c r="F244" s="39"/>
      <c r="G244" s="39"/>
    </row>
    <row r="245" spans="1:7" ht="14" hidden="1">
      <c r="A245" s="39"/>
      <c r="B245" s="39"/>
      <c r="C245" s="39"/>
      <c r="D245" s="39"/>
      <c r="E245" s="39"/>
      <c r="F245" s="39"/>
      <c r="G245" s="39"/>
    </row>
    <row r="246" spans="1:7" ht="14" hidden="1">
      <c r="A246" s="39"/>
      <c r="B246" s="39"/>
      <c r="C246" s="39"/>
      <c r="D246" s="39"/>
      <c r="E246" s="39"/>
      <c r="F246" s="39"/>
      <c r="G246" s="39"/>
    </row>
    <row r="247" spans="1:7" ht="14" hidden="1">
      <c r="A247" s="39"/>
      <c r="B247" s="39"/>
      <c r="C247" s="39"/>
      <c r="D247" s="39"/>
      <c r="E247" s="39"/>
      <c r="F247" s="39"/>
      <c r="G247" s="39"/>
    </row>
    <row r="248" spans="1:7" ht="14" hidden="1">
      <c r="A248" s="39"/>
      <c r="B248" s="39"/>
      <c r="C248" s="39"/>
      <c r="D248" s="39"/>
      <c r="E248" s="39"/>
      <c r="F248" s="39"/>
      <c r="G248" s="39"/>
    </row>
    <row r="249" spans="1:7" ht="14" hidden="1">
      <c r="A249" s="39"/>
      <c r="B249" s="39"/>
      <c r="C249" s="39"/>
      <c r="D249" s="39"/>
      <c r="E249" s="39"/>
      <c r="F249" s="39"/>
      <c r="G249" s="39"/>
    </row>
    <row r="250" spans="1:7" ht="14" hidden="1">
      <c r="A250" s="39"/>
      <c r="B250" s="39"/>
      <c r="C250" s="39"/>
      <c r="D250" s="39"/>
      <c r="E250" s="39"/>
      <c r="F250" s="39"/>
      <c r="G250" s="39"/>
    </row>
    <row r="251" spans="1:7" ht="14" hidden="1">
      <c r="A251" s="39"/>
      <c r="B251" s="39"/>
      <c r="C251" s="39"/>
      <c r="D251" s="39"/>
      <c r="E251" s="39"/>
      <c r="F251" s="39"/>
      <c r="G251" s="39"/>
    </row>
    <row r="252" spans="1:7" ht="14" hidden="1">
      <c r="A252" s="39"/>
      <c r="B252" s="39"/>
      <c r="C252" s="39"/>
      <c r="D252" s="39"/>
      <c r="E252" s="39"/>
      <c r="F252" s="39"/>
      <c r="G252" s="39"/>
    </row>
    <row r="253" spans="1:7" ht="14" hidden="1">
      <c r="A253" s="39"/>
      <c r="B253" s="39"/>
      <c r="C253" s="39"/>
      <c r="D253" s="39"/>
      <c r="E253" s="39"/>
      <c r="F253" s="39"/>
      <c r="G253" s="39"/>
    </row>
    <row r="254" spans="1:7" ht="14" hidden="1">
      <c r="A254" s="39"/>
      <c r="B254" s="39"/>
      <c r="C254" s="39"/>
      <c r="D254" s="39"/>
      <c r="E254" s="39"/>
      <c r="F254" s="39"/>
      <c r="G254" s="39"/>
    </row>
    <row r="255" spans="1:7" ht="14" hidden="1">
      <c r="A255" s="39"/>
      <c r="B255" s="39"/>
      <c r="C255" s="39"/>
      <c r="D255" s="39"/>
      <c r="E255" s="39"/>
      <c r="F255" s="39"/>
      <c r="G255" s="39"/>
    </row>
    <row r="256" spans="1:7" ht="14" hidden="1">
      <c r="A256" s="39"/>
      <c r="B256" s="39"/>
      <c r="C256" s="39"/>
      <c r="D256" s="39"/>
      <c r="E256" s="39"/>
      <c r="F256" s="39"/>
      <c r="G256" s="39"/>
    </row>
    <row r="257" spans="1:7" ht="17.149999999999999" hidden="1" customHeight="1">
      <c r="A257" s="39"/>
      <c r="B257" s="39"/>
      <c r="C257" s="39"/>
      <c r="D257" s="39"/>
      <c r="E257" s="39"/>
      <c r="F257" s="39"/>
      <c r="G257" s="39"/>
    </row>
    <row r="258" spans="1:7" ht="15" hidden="1" customHeight="1">
      <c r="A258" s="39"/>
      <c r="B258" s="39"/>
      <c r="C258" s="39"/>
      <c r="D258" s="39"/>
      <c r="E258" s="39"/>
      <c r="F258" s="39"/>
      <c r="G258" s="39"/>
    </row>
    <row r="259" spans="1:7" ht="11.15" hidden="1" customHeight="1">
      <c r="A259" s="127"/>
      <c r="B259" s="127"/>
      <c r="C259" s="127"/>
      <c r="D259" s="127"/>
      <c r="E259" s="127"/>
      <c r="F259" s="127"/>
      <c r="G259" s="127"/>
    </row>
    <row r="260" spans="1:7" ht="14" hidden="1">
      <c r="A260" s="127"/>
      <c r="B260" s="127"/>
      <c r="C260" s="127"/>
      <c r="D260" s="127"/>
      <c r="E260" s="127"/>
      <c r="F260" s="127"/>
      <c r="G260" s="4284"/>
    </row>
    <row r="261" spans="1:7" ht="14" hidden="1">
      <c r="A261" s="127"/>
      <c r="B261" s="127"/>
      <c r="C261" s="127"/>
      <c r="D261" s="127"/>
      <c r="E261" s="127"/>
      <c r="F261" s="127"/>
      <c r="G261" s="4285"/>
    </row>
    <row r="262" spans="1:7" hidden="1"/>
    <row r="263" spans="1:7" ht="0.65" customHeight="1"/>
    <row r="264" spans="1:7" hidden="1"/>
    <row r="265" spans="1:7" hidden="1"/>
    <row r="266" spans="1:7" hidden="1"/>
    <row r="267" spans="1:7" hidden="1"/>
    <row r="268" spans="1:7" hidden="1"/>
    <row r="269" spans="1:7" hidden="1"/>
    <row r="270" spans="1:7" hidden="1"/>
    <row r="271" spans="1:7" hidden="1"/>
    <row r="272" spans="1:7" hidden="1"/>
    <row r="273" hidden="1"/>
    <row r="274" hidden="1"/>
    <row r="275" hidden="1"/>
    <row r="276" hidden="1"/>
    <row r="277" hidden="1"/>
    <row r="278" hidden="1"/>
    <row r="279" hidden="1"/>
    <row r="280" hidden="1"/>
    <row r="281" hidden="1"/>
    <row r="282" hidden="1"/>
    <row r="283" ht="12.65" hidden="1" customHeight="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sheetData>
  <sheetProtection algorithmName="SHA-512" hashValue="idNHOnQA+VqZqjRu7NyalleRz4mRf7MwbsazNugA48M2yR3G3BWgy8KYoO922OVLCA+ERYtAKY+3+LGaO0ya8Q==" saltValue="7065u/9Wkrguwv8UYjSzyQ==" spinCount="100000" sheet="1" objects="1" scenarios="1"/>
  <mergeCells count="12">
    <mergeCell ref="A14:B14"/>
    <mergeCell ref="A1:G1"/>
    <mergeCell ref="A9:G9"/>
    <mergeCell ref="A11:G11"/>
    <mergeCell ref="A12:G12"/>
    <mergeCell ref="A62:B62"/>
    <mergeCell ref="A46:B46"/>
    <mergeCell ref="A15:B15"/>
    <mergeCell ref="A38:B38"/>
    <mergeCell ref="A25:B25"/>
    <mergeCell ref="A16:B16"/>
    <mergeCell ref="A29:B29"/>
  </mergeCells>
  <phoneticPr fontId="0" type="noConversion"/>
  <dataValidations count="1">
    <dataValidation type="decimal" operator="lessThanOrEqual" allowBlank="1" showInputMessage="1" showErrorMessage="1" errorTitle="Numbers Only" error="You can only enter numbers in these cells.To re input a number, press Cancel  or Retry and  delete, and then re enter a valid number_x000a_" sqref="D20:G20 D41:G41 D37:G37 D70:G71 D49:G49 D61:G63 D28:G29 D57:G57 D66:G67 D33:G33 D24:G24 D53:G53 D45:G45 D74:G78">
      <formula1>50000000000</formula1>
    </dataValidation>
  </dataValidations>
  <hyperlinks>
    <hyperlink ref="A1:G1" location="ToC!A1" display="30.010"/>
  </hyperlinks>
  <printOptions horizontalCentered="1"/>
  <pageMargins left="0.5" right="0" top="0.75" bottom="0.5" header="0.5" footer="0.5"/>
  <pageSetup paperSize="17" scale="64" orientation="portrait" r:id="rId1"/>
  <headerFooter alignWithMargins="0"/>
  <ignoredErrors>
    <ignoredError sqref="D74:E74" unlockedFormula="1"/>
    <ignoredError sqref="G74" formula="1" unlockedFormula="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tabColor rgb="FF7030A0"/>
    <pageSetUpPr fitToPage="1"/>
  </sheetPr>
  <dimension ref="A1:XFC347"/>
  <sheetViews>
    <sheetView zoomScaleNormal="100" workbookViewId="0">
      <selection activeCell="G28" sqref="G28"/>
    </sheetView>
  </sheetViews>
  <sheetFormatPr defaultColWidth="0" defaultRowHeight="0" customHeight="1" zeroHeight="1"/>
  <cols>
    <col min="1" max="1" width="7.53515625" customWidth="1"/>
    <col min="2" max="2" width="36.765625" customWidth="1"/>
    <col min="3" max="3" width="5.765625" customWidth="1"/>
    <col min="4" max="5" width="15.765625" customWidth="1"/>
    <col min="6" max="7" width="16.53515625" customWidth="1"/>
    <col min="8" max="16383" width="9.4609375" style="522" hidden="1"/>
    <col min="16384" max="16384" width="8.23046875" style="522" hidden="1" customWidth="1"/>
  </cols>
  <sheetData>
    <row r="1" spans="1:7" ht="14">
      <c r="A1" s="5862" t="s">
        <v>80</v>
      </c>
      <c r="B1" s="5862"/>
      <c r="C1" s="5862"/>
      <c r="D1" s="5862"/>
      <c r="E1" s="5862"/>
      <c r="F1" s="5609"/>
      <c r="G1" s="5609"/>
    </row>
    <row r="2" spans="1:7" ht="14">
      <c r="A2" s="336"/>
      <c r="B2" s="5867"/>
      <c r="C2" s="5868"/>
      <c r="D2" s="5868"/>
      <c r="E2" s="5868"/>
      <c r="F2" s="1914"/>
      <c r="G2" s="1938" t="s">
        <v>1810</v>
      </c>
    </row>
    <row r="3" spans="1:7" ht="14">
      <c r="A3" s="325" t="str">
        <f>+Cover!A14</f>
        <v>Select Name of Insurer/ Financial Holding Company</v>
      </c>
      <c r="B3" s="3744"/>
      <c r="C3" s="337"/>
      <c r="D3" s="337"/>
      <c r="E3" s="1916"/>
      <c r="F3" s="1914"/>
      <c r="G3" s="1938" t="s">
        <v>1438</v>
      </c>
    </row>
    <row r="4" spans="1:7" ht="14">
      <c r="A4" s="86" t="str">
        <f>+ToC!A3</f>
        <v>Insurer/Financial Holding Company</v>
      </c>
      <c r="B4" s="337"/>
      <c r="C4" s="337"/>
      <c r="D4" s="337"/>
      <c r="E4" s="1916"/>
      <c r="F4" s="1914"/>
      <c r="G4" s="1938" t="s">
        <v>1811</v>
      </c>
    </row>
    <row r="5" spans="1:7" ht="14">
      <c r="A5" s="86"/>
      <c r="B5" s="337"/>
      <c r="C5" s="337"/>
      <c r="D5" s="337"/>
      <c r="E5" s="1916"/>
      <c r="F5" s="337"/>
      <c r="G5" s="337"/>
    </row>
    <row r="6" spans="1:7" ht="14">
      <c r="A6" s="86" t="str">
        <f>+ToC!A5</f>
        <v>Long-Term Insurers Annual Return</v>
      </c>
      <c r="B6" s="1916"/>
      <c r="C6" s="337"/>
      <c r="D6" s="337"/>
      <c r="E6" s="337"/>
      <c r="F6" s="337"/>
      <c r="G6" s="337"/>
    </row>
    <row r="7" spans="1:7" ht="14">
      <c r="A7" s="51" t="str">
        <f>+ToC!A6</f>
        <v>For Year Ended:</v>
      </c>
      <c r="B7" s="1916"/>
      <c r="C7" s="337"/>
      <c r="D7" s="337"/>
      <c r="E7" s="337"/>
      <c r="F7" s="337"/>
      <c r="G7" s="1917" t="str">
        <f>IF(+Cover!$A$23="","",+Cover!$A$23)</f>
        <v/>
      </c>
    </row>
    <row r="8" spans="1:7" ht="14">
      <c r="A8" s="1915"/>
      <c r="B8" s="1916"/>
      <c r="C8" s="337"/>
      <c r="D8" s="337"/>
      <c r="E8" s="337"/>
      <c r="F8" s="1918"/>
      <c r="G8" s="1918"/>
    </row>
    <row r="9" spans="1:7" ht="14">
      <c r="A9" s="1579"/>
      <c r="B9" s="1579"/>
      <c r="C9" s="1579"/>
      <c r="D9" s="1579" t="s">
        <v>764</v>
      </c>
      <c r="E9" s="1579"/>
      <c r="F9" s="337"/>
      <c r="G9" s="337"/>
    </row>
    <row r="10" spans="1:7" ht="14">
      <c r="A10" s="4239"/>
      <c r="B10" s="4239"/>
      <c r="C10" s="4240"/>
      <c r="D10" s="4239"/>
      <c r="E10" s="4239"/>
      <c r="F10" s="4241"/>
      <c r="G10" s="4241"/>
    </row>
    <row r="11" spans="1:7" ht="14">
      <c r="A11" s="5864" t="s">
        <v>2307</v>
      </c>
      <c r="B11" s="5864"/>
      <c r="C11" s="5864"/>
      <c r="D11" s="5864"/>
      <c r="E11" s="5864"/>
      <c r="F11" s="5870"/>
      <c r="G11" s="5870"/>
    </row>
    <row r="12" spans="1:7" ht="14.5" thickBot="1">
      <c r="A12" s="5869"/>
      <c r="B12" s="5869"/>
      <c r="C12" s="5869"/>
      <c r="D12" s="5869"/>
      <c r="E12" s="5869"/>
      <c r="F12" s="4241"/>
      <c r="G12" s="4241"/>
    </row>
    <row r="13" spans="1:7" ht="28.5" thickTop="1">
      <c r="A13" s="4242"/>
      <c r="B13" s="4243"/>
      <c r="C13" s="4244" t="s">
        <v>113</v>
      </c>
      <c r="D13" s="4245" t="s">
        <v>807</v>
      </c>
      <c r="E13" s="4246" t="s">
        <v>722</v>
      </c>
      <c r="F13" s="4247" t="str">
        <f>IF(G7="","",YEAR($G$7))</f>
        <v/>
      </c>
      <c r="G13" s="4248" t="str">
        <f>IF(F13="","",F13-1)</f>
        <v/>
      </c>
    </row>
    <row r="14" spans="1:7" ht="14">
      <c r="A14" s="5871"/>
      <c r="B14" s="5872"/>
      <c r="C14" s="4249"/>
      <c r="D14" s="4250" t="s">
        <v>539</v>
      </c>
      <c r="E14" s="4250" t="s">
        <v>539</v>
      </c>
      <c r="F14" s="4250" t="s">
        <v>539</v>
      </c>
      <c r="G14" s="4251" t="s">
        <v>539</v>
      </c>
    </row>
    <row r="15" spans="1:7" ht="14">
      <c r="A15" s="4130" t="s">
        <v>1603</v>
      </c>
      <c r="B15" s="2380"/>
      <c r="C15" s="4252"/>
      <c r="D15" s="4253" t="s">
        <v>772</v>
      </c>
      <c r="E15" s="4253"/>
      <c r="F15" s="4253"/>
      <c r="G15" s="4254"/>
    </row>
    <row r="16" spans="1:7" s="1439" customFormat="1" ht="14">
      <c r="A16" s="2377"/>
      <c r="B16" s="2377" t="s">
        <v>1881</v>
      </c>
      <c r="C16" s="4255"/>
      <c r="D16" s="4255"/>
      <c r="E16" s="4255"/>
      <c r="F16" s="4256">
        <f>SUM(D16:E16)</f>
        <v>0</v>
      </c>
      <c r="G16" s="4257"/>
    </row>
    <row r="17" spans="1:7" s="1439" customFormat="1" ht="14">
      <c r="A17" s="2378"/>
      <c r="B17" s="2378" t="s">
        <v>1882</v>
      </c>
      <c r="C17" s="4255"/>
      <c r="D17" s="4255"/>
      <c r="E17" s="4255"/>
      <c r="F17" s="4256">
        <f>SUM(D17:E17)</f>
        <v>0</v>
      </c>
      <c r="G17" s="4257"/>
    </row>
    <row r="18" spans="1:7" s="1439" customFormat="1" ht="14">
      <c r="A18" s="2394"/>
      <c r="B18" s="2394"/>
      <c r="C18" s="4258"/>
      <c r="D18" s="4259"/>
      <c r="E18" s="4259"/>
      <c r="F18" s="4260"/>
      <c r="G18" s="4261"/>
    </row>
    <row r="19" spans="1:7" ht="14">
      <c r="A19" s="3749" t="s">
        <v>1602</v>
      </c>
      <c r="B19" s="3748"/>
      <c r="C19" s="4252"/>
      <c r="D19" s="4253" t="s">
        <v>772</v>
      </c>
      <c r="E19" s="4253"/>
      <c r="F19" s="4253"/>
      <c r="G19" s="4253"/>
    </row>
    <row r="20" spans="1:7" ht="15.65" customHeight="1">
      <c r="A20" s="2377"/>
      <c r="B20" s="2377" t="s">
        <v>1881</v>
      </c>
      <c r="C20" s="4262"/>
      <c r="D20" s="4255"/>
      <c r="E20" s="4255"/>
      <c r="F20" s="4256">
        <f>SUM(D20:E20)</f>
        <v>0</v>
      </c>
      <c r="G20" s="4263"/>
    </row>
    <row r="21" spans="1:7" ht="14">
      <c r="A21" s="2378"/>
      <c r="B21" s="2378" t="s">
        <v>1882</v>
      </c>
      <c r="C21" s="4262"/>
      <c r="D21" s="4255"/>
      <c r="E21" s="4255"/>
      <c r="F21" s="4256">
        <f>SUM(D21:E21)</f>
        <v>0</v>
      </c>
      <c r="G21" s="4263"/>
    </row>
    <row r="22" spans="1:7" ht="19.5" customHeight="1">
      <c r="A22" s="2394"/>
      <c r="B22" s="2394"/>
      <c r="C22" s="4264"/>
      <c r="D22" s="4259"/>
      <c r="E22" s="4259"/>
      <c r="F22" s="4260"/>
      <c r="G22" s="4265"/>
    </row>
    <row r="23" spans="1:7" s="1439" customFormat="1" ht="14">
      <c r="A23" s="4130" t="s">
        <v>1604</v>
      </c>
      <c r="B23" s="2380"/>
      <c r="C23" s="4252"/>
      <c r="D23" s="4266"/>
      <c r="E23" s="4266"/>
      <c r="F23" s="4267"/>
      <c r="G23" s="4268"/>
    </row>
    <row r="24" spans="1:7" s="1439" customFormat="1" ht="14">
      <c r="A24" s="2377"/>
      <c r="B24" s="2377" t="s">
        <v>1881</v>
      </c>
      <c r="C24" s="4269"/>
      <c r="D24" s="4270">
        <f>SUM(D16,D20)</f>
        <v>0</v>
      </c>
      <c r="E24" s="4270">
        <f>SUM(E16,E20)</f>
        <v>0</v>
      </c>
      <c r="F24" s="4271">
        <f>SUM(D24:E24)</f>
        <v>0</v>
      </c>
      <c r="G24" s="4272">
        <f>SUM(G16,G20)</f>
        <v>0</v>
      </c>
    </row>
    <row r="25" spans="1:7" s="1439" customFormat="1" ht="14.5" thickBot="1">
      <c r="A25" s="2378"/>
      <c r="B25" s="2378" t="s">
        <v>1882</v>
      </c>
      <c r="C25" s="4269"/>
      <c r="D25" s="4270">
        <f>SUM(D17,D21)</f>
        <v>0</v>
      </c>
      <c r="E25" s="4270">
        <f>SUM(E17,E21)</f>
        <v>0</v>
      </c>
      <c r="F25" s="4271">
        <f>SUM(D25:E25)</f>
        <v>0</v>
      </c>
      <c r="G25" s="4272">
        <f>SUM(G17,G21)</f>
        <v>0</v>
      </c>
    </row>
    <row r="26" spans="1:7" ht="14.5" thickTop="1">
      <c r="A26" s="3746"/>
      <c r="B26" s="3747"/>
      <c r="C26" s="4273"/>
      <c r="D26" s="4273"/>
      <c r="E26" s="4273"/>
      <c r="F26" s="4273"/>
      <c r="G26" s="4274"/>
    </row>
    <row r="27" spans="1:7" ht="15.65" customHeight="1">
      <c r="A27" s="5873" t="s">
        <v>2228</v>
      </c>
      <c r="B27" s="5874"/>
      <c r="C27" s="4275"/>
      <c r="D27" s="4276"/>
      <c r="E27" s="4276"/>
      <c r="F27" s="4276"/>
      <c r="G27" s="4277"/>
    </row>
    <row r="28" spans="1:7" ht="14">
      <c r="A28" s="2377"/>
      <c r="B28" s="2377" t="s">
        <v>1881</v>
      </c>
      <c r="C28" s="4275"/>
      <c r="D28" s="4270">
        <f>'30.010'!D72+D24</f>
        <v>0</v>
      </c>
      <c r="E28" s="4270">
        <f>'30.010'!E72+E24</f>
        <v>0</v>
      </c>
      <c r="F28" s="4278">
        <f>SUM(D28:E28)</f>
        <v>0</v>
      </c>
      <c r="G28" s="4270">
        <f>'30.010'!G72+G24</f>
        <v>0</v>
      </c>
    </row>
    <row r="29" spans="1:7" ht="14.5" thickBot="1">
      <c r="A29" s="3980"/>
      <c r="B29" s="3980" t="s">
        <v>1882</v>
      </c>
      <c r="C29" s="4279"/>
      <c r="D29" s="4280">
        <f>'30.010'!D73+D25</f>
        <v>0</v>
      </c>
      <c r="E29" s="4280">
        <f>'30.010'!E73+E25</f>
        <v>0</v>
      </c>
      <c r="F29" s="4281">
        <f>SUM(D29:E29)</f>
        <v>0</v>
      </c>
      <c r="G29" s="4280">
        <f>'30.010'!G73+G25</f>
        <v>0</v>
      </c>
    </row>
    <row r="30" spans="1:7" ht="14.5" thickTop="1">
      <c r="A30" s="5866"/>
      <c r="B30" s="5866"/>
      <c r="C30" s="5866"/>
      <c r="D30" s="5866"/>
      <c r="E30" s="5866"/>
      <c r="F30" s="337"/>
      <c r="G30" s="337"/>
    </row>
    <row r="31" spans="1:7" ht="16.5" customHeight="1">
      <c r="A31" s="337"/>
      <c r="B31" s="337"/>
      <c r="C31" s="337"/>
      <c r="D31" s="337"/>
      <c r="E31" s="337"/>
      <c r="F31" s="337"/>
      <c r="G31" s="1939" t="s">
        <v>1731</v>
      </c>
    </row>
    <row r="32" spans="1:7" s="1439" customFormat="1" ht="14">
      <c r="A32" s="337"/>
      <c r="B32" s="337"/>
      <c r="C32" s="337"/>
      <c r="D32" s="337"/>
      <c r="E32" s="337"/>
      <c r="F32" s="337"/>
      <c r="G32" s="1939" t="s">
        <v>2072</v>
      </c>
    </row>
    <row r="33" spans="1:7" s="1439" customFormat="1" ht="1.1499999999999999" customHeight="1">
      <c r="A33" s="4"/>
      <c r="B33" s="4"/>
      <c r="C33" s="4"/>
      <c r="D33" s="4"/>
      <c r="E33" s="4"/>
      <c r="F33" s="4"/>
      <c r="G33" s="4"/>
    </row>
    <row r="34" spans="1:7" ht="13.15" hidden="1" customHeight="1">
      <c r="A34" s="4"/>
      <c r="B34" s="4"/>
      <c r="C34" s="4"/>
      <c r="D34" s="4"/>
      <c r="E34" s="4"/>
      <c r="F34" s="4"/>
      <c r="G34" s="4"/>
    </row>
    <row r="35" spans="1:7" ht="14.65" hidden="1" customHeight="1">
      <c r="A35" s="4"/>
      <c r="B35" s="4"/>
      <c r="C35" s="4"/>
      <c r="D35" s="4"/>
      <c r="E35" s="4"/>
      <c r="F35" s="4"/>
      <c r="G35" s="4"/>
    </row>
    <row r="36" spans="1:7" ht="13.5" hidden="1" customHeight="1">
      <c r="A36" s="4"/>
      <c r="B36" s="4"/>
      <c r="C36" s="4"/>
      <c r="D36" s="4"/>
      <c r="E36" s="4"/>
      <c r="F36" s="4"/>
      <c r="G36" s="4"/>
    </row>
    <row r="37" spans="1:7" ht="13.5" hidden="1" customHeight="1"/>
    <row r="38" spans="1:7" ht="10.5" hidden="1" customHeight="1"/>
    <row r="39" spans="1:7" ht="12" hidden="1" customHeight="1"/>
    <row r="40" spans="1:7" ht="13.5" hidden="1" customHeight="1"/>
    <row r="41" spans="1:7" ht="12" hidden="1" customHeight="1"/>
    <row r="42" spans="1:7" ht="12" hidden="1" customHeight="1"/>
    <row r="43" spans="1:7" ht="12" hidden="1" customHeight="1"/>
    <row r="44" spans="1:7" ht="12" hidden="1" customHeight="1"/>
    <row r="45" spans="1:7" ht="13.5" hidden="1" customHeight="1"/>
    <row r="46" spans="1:7" ht="12" hidden="1" customHeight="1"/>
    <row r="47" spans="1:7" ht="12" hidden="1" customHeight="1"/>
    <row r="48" spans="1:7" ht="12" hidden="1" customHeight="1"/>
    <row r="49" ht="12" hidden="1" customHeight="1"/>
    <row r="50" ht="13.5" hidden="1" customHeight="1"/>
    <row r="51" ht="13.5" hidden="1" customHeight="1"/>
    <row r="52" ht="13.5" hidden="1" customHeight="1"/>
    <row r="53" ht="13.5" hidden="1" customHeight="1"/>
    <row r="54" ht="12" hidden="1" customHeight="1"/>
    <row r="55" ht="12" hidden="1" customHeight="1"/>
    <row r="56" ht="12" hidden="1" customHeight="1"/>
    <row r="57" ht="12" hidden="1" customHeight="1"/>
    <row r="58" ht="12" hidden="1" customHeight="1"/>
    <row r="59" ht="13.5" hidden="1" customHeight="1"/>
    <row r="60" ht="13.5" hidden="1" customHeight="1"/>
    <row r="61" ht="13.5" hidden="1" customHeight="1"/>
    <row r="62" ht="13.5" hidden="1" customHeight="1"/>
    <row r="63" ht="12" hidden="1" customHeight="1"/>
    <row r="64" ht="12" hidden="1" customHeight="1"/>
    <row r="65" ht="12" hidden="1" customHeight="1"/>
    <row r="66" ht="12" hidden="1" customHeight="1"/>
    <row r="67" ht="12" hidden="1" customHeight="1"/>
    <row r="68" ht="12" hidden="1" customHeight="1"/>
    <row r="69" ht="13.5" hidden="1" customHeight="1"/>
    <row r="70" ht="13.5" hidden="1" customHeight="1"/>
    <row r="71" ht="12" hidden="1" customHeight="1"/>
    <row r="72" ht="12" hidden="1" customHeight="1"/>
    <row r="73" ht="12" hidden="1" customHeight="1"/>
    <row r="74" ht="12" hidden="1" customHeight="1"/>
    <row r="75" ht="12" hidden="1" customHeight="1"/>
    <row r="76" ht="12" hidden="1" customHeight="1"/>
    <row r="77" ht="12" hidden="1" customHeight="1"/>
    <row r="78" ht="12" hidden="1" customHeight="1"/>
    <row r="79" ht="12" hidden="1" customHeight="1"/>
    <row r="80" ht="12" hidden="1" customHeight="1"/>
    <row r="81" ht="12" hidden="1" customHeight="1"/>
    <row r="82" ht="12" hidden="1" customHeight="1"/>
    <row r="83" ht="12" hidden="1" customHeight="1"/>
    <row r="84" ht="12" hidden="1" customHeight="1"/>
    <row r="85" ht="12" hidden="1" customHeight="1"/>
    <row r="86" ht="12" hidden="1" customHeight="1"/>
    <row r="87" ht="12" hidden="1" customHeight="1"/>
    <row r="88" ht="12" hidden="1" customHeight="1"/>
    <row r="89" ht="12" hidden="1" customHeight="1"/>
    <row r="90" ht="12" hidden="1" customHeight="1"/>
    <row r="91" ht="12" hidden="1" customHeight="1"/>
    <row r="92" ht="12" hidden="1" customHeight="1"/>
    <row r="93" ht="12" hidden="1" customHeight="1"/>
    <row r="94" ht="12" hidden="1" customHeight="1"/>
    <row r="95" ht="12" hidden="1" customHeight="1"/>
    <row r="96" ht="12" hidden="1" customHeight="1"/>
    <row r="97" ht="12" hidden="1" customHeight="1"/>
    <row r="98" ht="12" hidden="1" customHeight="1"/>
    <row r="99" ht="12" hidden="1" customHeight="1"/>
    <row r="100" ht="12" hidden="1" customHeight="1"/>
    <row r="101" ht="12" hidden="1" customHeight="1"/>
    <row r="102" ht="13.5" hidden="1" customHeight="1"/>
    <row r="103" ht="13.5" hidden="1" customHeight="1"/>
    <row r="104" ht="13.5" hidden="1" customHeight="1"/>
    <row r="105" ht="13.5" hidden="1" customHeight="1"/>
    <row r="106" ht="13.5" hidden="1" customHeight="1"/>
    <row r="107" ht="13.5" hidden="1" customHeight="1"/>
    <row r="108" ht="13.5" hidden="1" customHeight="1"/>
    <row r="109" ht="13.5" hidden="1" customHeight="1"/>
    <row r="110" ht="13.5" hidden="1" customHeight="1"/>
    <row r="111" ht="13.5" hidden="1" customHeight="1"/>
    <row r="112" ht="13.5" hidden="1" customHeight="1"/>
    <row r="113" ht="13.5" hidden="1" customHeight="1"/>
    <row r="114" ht="13.5" hidden="1" customHeight="1"/>
    <row r="115" ht="13.5" hidden="1" customHeight="1"/>
    <row r="116" ht="13.5" hidden="1" customHeight="1"/>
    <row r="117" ht="13.5" hidden="1" customHeight="1"/>
    <row r="118" ht="13.5" hidden="1" customHeight="1"/>
    <row r="119" ht="13.5" hidden="1" customHeight="1"/>
    <row r="120" ht="13.5" hidden="1" customHeight="1"/>
    <row r="121" ht="13.5" hidden="1" customHeight="1"/>
    <row r="122" ht="13.5" hidden="1" customHeight="1"/>
    <row r="123" ht="13.5" hidden="1" customHeight="1"/>
    <row r="124" ht="13.5" hidden="1" customHeight="1"/>
    <row r="125" ht="13.5" hidden="1" customHeight="1"/>
    <row r="126" ht="13.5" hidden="1" customHeight="1"/>
    <row r="127" ht="13.5" hidden="1" customHeight="1"/>
    <row r="128"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row r="136" ht="13.5" hidden="1" customHeight="1"/>
    <row r="137" ht="13.5" hidden="1" customHeight="1"/>
    <row r="138" ht="13.5" hidden="1" customHeight="1"/>
    <row r="139" ht="13.5" hidden="1" customHeight="1"/>
    <row r="140" ht="13.5" hidden="1" customHeight="1"/>
    <row r="141" ht="13.5" hidden="1" customHeight="1"/>
    <row r="142" ht="13.5" hidden="1" customHeight="1"/>
    <row r="143" ht="13.5" hidden="1" customHeight="1"/>
    <row r="144" ht="13.5" hidden="1" customHeight="1"/>
    <row r="145" ht="13.5" hidden="1" customHeight="1"/>
    <row r="146" ht="13.5" hidden="1" customHeight="1"/>
    <row r="147" ht="13.5" hidden="1" customHeight="1"/>
    <row r="148" ht="13.5" hidden="1" customHeight="1"/>
    <row r="149" ht="13.5" hidden="1" customHeight="1"/>
    <row r="150" ht="13.5" hidden="1" customHeight="1"/>
    <row r="151" ht="13.5" hidden="1" customHeight="1"/>
    <row r="152" ht="13.5" hidden="1" customHeight="1"/>
    <row r="153" ht="13.5" hidden="1" customHeight="1"/>
    <row r="154" ht="13.5" hidden="1" customHeight="1"/>
    <row r="155" ht="13.5" hidden="1" customHeight="1"/>
    <row r="156" ht="13.5" hidden="1" customHeight="1"/>
    <row r="157" ht="13.5" hidden="1" customHeight="1"/>
    <row r="158" ht="13.5" hidden="1" customHeight="1"/>
    <row r="159" ht="13.5" hidden="1" customHeight="1"/>
    <row r="160" ht="13.5" hidden="1" customHeight="1"/>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row r="172" ht="13.5" hidden="1" customHeight="1"/>
    <row r="173" ht="13.5" hidden="1" customHeight="1"/>
    <row r="174" ht="13.5" hidden="1" customHeight="1"/>
    <row r="175" ht="13.5" hidden="1" customHeight="1"/>
    <row r="176" ht="13.5" hidden="1" customHeight="1"/>
    <row r="177" ht="13.5" hidden="1" customHeight="1"/>
    <row r="178" ht="13.5" hidden="1" customHeight="1"/>
    <row r="179" ht="13.5" hidden="1" customHeight="1"/>
    <row r="180" ht="13.5" hidden="1" customHeight="1"/>
    <row r="181" ht="13.5" hidden="1" customHeight="1"/>
    <row r="182" ht="13.5" hidden="1" customHeight="1"/>
    <row r="183" ht="13.5" hidden="1" customHeight="1"/>
    <row r="184" ht="13.5" hidden="1" customHeight="1"/>
    <row r="185" ht="13.5" hidden="1" customHeight="1"/>
    <row r="186" ht="13.5" hidden="1" customHeight="1"/>
    <row r="187" ht="13.5" hidden="1" customHeight="1"/>
    <row r="188" ht="13.5" hidden="1" customHeight="1"/>
    <row r="189" ht="13.5" hidden="1" customHeight="1"/>
    <row r="190" ht="13.5" hidden="1" customHeight="1"/>
    <row r="191" ht="13.5" hidden="1" customHeight="1"/>
    <row r="192" ht="13.5" hidden="1" customHeight="1"/>
    <row r="193" ht="13.5" hidden="1" customHeight="1"/>
    <row r="194" ht="13.5" hidden="1" customHeight="1"/>
    <row r="195" ht="13.5" hidden="1" customHeight="1"/>
    <row r="196" ht="13.5" hidden="1" customHeight="1"/>
    <row r="197" ht="13.5" hidden="1" customHeight="1"/>
    <row r="198" ht="13.5" hidden="1" customHeight="1"/>
    <row r="199" ht="13.5" hidden="1" customHeight="1"/>
    <row r="200" ht="13.5" hidden="1" customHeight="1"/>
    <row r="201" ht="13.5" hidden="1" customHeight="1"/>
    <row r="202" ht="13.5" hidden="1" customHeight="1"/>
    <row r="203" ht="13.5" hidden="1" customHeight="1"/>
    <row r="204" ht="13.5" hidden="1" customHeight="1"/>
    <row r="205" ht="13.5" hidden="1" customHeight="1"/>
    <row r="206" ht="13.5" hidden="1" customHeight="1"/>
    <row r="207" ht="13.5" hidden="1" customHeight="1"/>
    <row r="208" ht="13.5" hidden="1" customHeight="1"/>
    <row r="209" ht="13.5" hidden="1" customHeight="1"/>
    <row r="210" ht="13.5" hidden="1" customHeight="1"/>
    <row r="211" ht="13.5" hidden="1" customHeight="1"/>
    <row r="212" ht="13.5" hidden="1" customHeight="1"/>
    <row r="213" ht="13.5" hidden="1" customHeight="1"/>
    <row r="214" ht="13.5" hidden="1" customHeight="1"/>
    <row r="215" ht="13.5" hidden="1" customHeight="1"/>
    <row r="216" ht="13.5" hidden="1" customHeight="1"/>
    <row r="217" ht="13.5" hidden="1" customHeight="1"/>
    <row r="218" ht="13.5" hidden="1" customHeight="1"/>
    <row r="219" ht="13.5" hidden="1" customHeight="1"/>
    <row r="220" ht="13.5" hidden="1" customHeight="1"/>
    <row r="221" ht="13.5" hidden="1" customHeight="1"/>
    <row r="222" ht="13.5" hidden="1" customHeight="1"/>
    <row r="223" ht="13.5" hidden="1" customHeight="1"/>
    <row r="224" ht="13.5" hidden="1" customHeight="1"/>
    <row r="225" ht="13.5" hidden="1" customHeight="1"/>
    <row r="226" ht="13.5" hidden="1" customHeight="1"/>
    <row r="227" ht="13.5" hidden="1" customHeight="1"/>
    <row r="228" ht="13.5" hidden="1" customHeight="1"/>
    <row r="229" ht="13.5" hidden="1" customHeight="1"/>
    <row r="230" ht="13.5" hidden="1" customHeight="1"/>
    <row r="231" ht="13.5" hidden="1" customHeight="1"/>
    <row r="232" ht="13.5" hidden="1" customHeight="1"/>
    <row r="233" ht="13.5" hidden="1" customHeight="1"/>
    <row r="234" ht="13.5" hidden="1" customHeight="1"/>
    <row r="235" ht="13.5" hidden="1" customHeight="1"/>
    <row r="236" ht="13.5" hidden="1" customHeight="1"/>
    <row r="237" ht="13.5" hidden="1" customHeight="1"/>
    <row r="238" ht="13.5" hidden="1" customHeight="1"/>
    <row r="239" ht="13.5" hidden="1" customHeight="1"/>
    <row r="240" ht="13.5" hidden="1" customHeight="1"/>
    <row r="241" ht="13.5" hidden="1" customHeight="1"/>
    <row r="242" ht="13.5" hidden="1" customHeight="1"/>
    <row r="243" ht="13.5" hidden="1" customHeight="1"/>
    <row r="244" ht="13.5" hidden="1" customHeight="1"/>
    <row r="245" ht="13.5" hidden="1" customHeight="1"/>
    <row r="246" ht="13.5" hidden="1" customHeight="1"/>
    <row r="247" ht="13.5" hidden="1" customHeight="1"/>
    <row r="248" ht="13.5" hidden="1" customHeight="1"/>
    <row r="249" ht="13.5" hidden="1" customHeight="1"/>
    <row r="250" ht="13.5" hidden="1" customHeight="1"/>
    <row r="251" ht="13.5" hidden="1" customHeight="1"/>
    <row r="252" ht="13.5" hidden="1" customHeight="1"/>
    <row r="253" ht="13.5" hidden="1" customHeight="1"/>
    <row r="254" ht="13.5" hidden="1" customHeight="1"/>
    <row r="255" ht="13.5" hidden="1" customHeight="1"/>
    <row r="256" ht="13.5" hidden="1" customHeight="1"/>
    <row r="257" ht="13.5" hidden="1" customHeight="1"/>
    <row r="258" ht="13.5" hidden="1" customHeight="1"/>
    <row r="259" ht="13.5" hidden="1" customHeight="1"/>
    <row r="260" ht="13.5" hidden="1" customHeight="1"/>
    <row r="261" ht="13.5" hidden="1" customHeight="1"/>
    <row r="262" ht="13.5" hidden="1" customHeight="1"/>
    <row r="263" ht="13.5" hidden="1" customHeight="1"/>
    <row r="264" ht="13.5" hidden="1" customHeight="1"/>
    <row r="265" ht="13.5" hidden="1" customHeight="1"/>
    <row r="266" ht="13.5" hidden="1" customHeight="1"/>
    <row r="267" ht="13.5" hidden="1" customHeight="1"/>
    <row r="268" ht="13.5" hidden="1" customHeight="1"/>
    <row r="269" ht="13.5" hidden="1" customHeight="1"/>
    <row r="270" ht="13.5" hidden="1" customHeight="1"/>
    <row r="271" ht="13.5" hidden="1" customHeight="1"/>
    <row r="272" ht="13.5" hidden="1" customHeight="1"/>
    <row r="273" ht="13.5" hidden="1" customHeight="1"/>
    <row r="274" ht="13.5" hidden="1" customHeight="1"/>
    <row r="275" ht="13.5" hidden="1" customHeight="1"/>
    <row r="276" ht="13.5" hidden="1" customHeight="1"/>
    <row r="277" ht="13.5" hidden="1" customHeight="1"/>
    <row r="278" ht="13.5" hidden="1" customHeight="1"/>
    <row r="279" ht="13.5" hidden="1" customHeight="1"/>
    <row r="280" ht="13.5" hidden="1" customHeight="1"/>
    <row r="281" ht="13.5" hidden="1" customHeight="1"/>
    <row r="282" ht="13.5" hidden="1" customHeight="1"/>
    <row r="283" ht="13.5" hidden="1" customHeight="1"/>
    <row r="284" ht="13.5" hidden="1" customHeight="1"/>
    <row r="285" ht="13.5" hidden="1" customHeight="1"/>
    <row r="286" ht="13.5" hidden="1" customHeight="1"/>
    <row r="287" ht="13.5" hidden="1" customHeight="1"/>
    <row r="288" ht="13.5" hidden="1" customHeight="1"/>
    <row r="289" ht="13.5" hidden="1" customHeight="1"/>
    <row r="290" ht="13.5" hidden="1" customHeight="1"/>
    <row r="291" ht="13.5" hidden="1" customHeight="1"/>
    <row r="292" ht="13.5" hidden="1" customHeight="1"/>
    <row r="293" ht="13.5" hidden="1" customHeight="1"/>
    <row r="294" ht="13.5" hidden="1" customHeight="1"/>
    <row r="295" ht="13.5" hidden="1" customHeight="1"/>
    <row r="296" ht="13.5" hidden="1" customHeight="1"/>
    <row r="297" ht="13.5" hidden="1" customHeight="1"/>
    <row r="298" ht="13.5" hidden="1" customHeight="1"/>
    <row r="299" ht="13.5" hidden="1" customHeight="1"/>
    <row r="300" ht="13.5" hidden="1" customHeight="1"/>
    <row r="301" ht="13.5" hidden="1" customHeight="1"/>
    <row r="302" ht="13.5" hidden="1" customHeight="1"/>
    <row r="303" ht="13.5" hidden="1" customHeight="1"/>
    <row r="304" ht="13.5" hidden="1" customHeight="1"/>
    <row r="305" ht="13.5" hidden="1" customHeight="1"/>
    <row r="306" ht="13.5" hidden="1" customHeight="1"/>
    <row r="307" ht="13.5" hidden="1" customHeight="1"/>
    <row r="308" ht="13.5" hidden="1" customHeight="1"/>
    <row r="309" ht="13.5" hidden="1" customHeight="1"/>
    <row r="310" ht="13.5" hidden="1" customHeight="1"/>
    <row r="311" ht="13.5" hidden="1" customHeight="1"/>
    <row r="312" ht="13.5" hidden="1" customHeight="1"/>
    <row r="313" ht="13.5" hidden="1" customHeight="1"/>
    <row r="314" ht="13.5" hidden="1" customHeight="1"/>
    <row r="315" ht="13.5" hidden="1" customHeight="1"/>
    <row r="316" ht="13.5" hidden="1" customHeight="1"/>
    <row r="317" ht="13.5" hidden="1" customHeight="1"/>
    <row r="318" ht="13.5" hidden="1" customHeight="1"/>
    <row r="319" ht="13.5" hidden="1" customHeight="1"/>
    <row r="320" ht="13.5" hidden="1" customHeight="1"/>
    <row r="321" ht="13.5" hidden="1" customHeight="1"/>
    <row r="322" ht="13.5" hidden="1" customHeight="1"/>
    <row r="323" ht="13.5" hidden="1" customHeight="1"/>
    <row r="324" ht="13.5" hidden="1" customHeight="1"/>
    <row r="325" ht="13.5" hidden="1" customHeight="1"/>
    <row r="326" ht="13.5" hidden="1" customHeight="1"/>
    <row r="327" ht="13.5" hidden="1" customHeight="1"/>
    <row r="328" ht="13.5" hidden="1" customHeight="1"/>
    <row r="329" ht="13.5" hidden="1" customHeight="1"/>
    <row r="330" ht="13.5" hidden="1" customHeight="1"/>
    <row r="331" ht="13.5" hidden="1" customHeight="1"/>
    <row r="332" ht="13.5" hidden="1" customHeight="1"/>
    <row r="333" ht="13.5" hidden="1" customHeight="1"/>
    <row r="334" ht="13.5" hidden="1" customHeight="1"/>
    <row r="335" ht="13.5" hidden="1" customHeight="1"/>
    <row r="336" ht="13.5" hidden="1" customHeight="1"/>
    <row r="337" ht="13.5" hidden="1" customHeight="1"/>
    <row r="338" ht="13.5" hidden="1" customHeight="1"/>
    <row r="339" ht="13.5" hidden="1" customHeight="1"/>
    <row r="340" ht="13.5" hidden="1" customHeight="1"/>
    <row r="341" ht="13.5" hidden="1" customHeight="1"/>
    <row r="342" ht="13.5" hidden="1" customHeight="1"/>
    <row r="343" ht="13.5" hidden="1" customHeight="1"/>
    <row r="344" ht="13.5" hidden="1" customHeight="1"/>
    <row r="345" ht="13.5" hidden="1" customHeight="1"/>
    <row r="346" ht="13.5" hidden="1" customHeight="1"/>
    <row r="347" ht="13.5" hidden="1" customHeight="1"/>
  </sheetData>
  <sheetProtection algorithmName="SHA-512" hashValue="GoA/qKZbRhUsu7hYg+Orbb6o1FZVYrvDGSH9byzYNXqbHUGec1/25JIJzrwrCHIpsLF7daagehbNICrfB+zd+A==" saltValue="VEYlnO+bTZSBcuWWh8g1vQ==" spinCount="100000" sheet="1" objects="1" scenarios="1"/>
  <mergeCells count="7">
    <mergeCell ref="A30:E30"/>
    <mergeCell ref="B2:E2"/>
    <mergeCell ref="A1:G1"/>
    <mergeCell ref="A12:E12"/>
    <mergeCell ref="A11:G11"/>
    <mergeCell ref="A14:B14"/>
    <mergeCell ref="A27:B27"/>
  </mergeCells>
  <phoneticPr fontId="0" type="noConversion"/>
  <dataValidations count="1">
    <dataValidation type="decimal" operator="lessThanOrEqual" allowBlank="1" showInputMessage="1" showErrorMessage="1" errorTitle="Numbers Only" error="You can only enter numbers in these cells.To re input a number, press Cancel  or Retry and  delete, and then re enter a valid number_x000a_" sqref="F28:F29">
      <formula1>50000000000</formula1>
    </dataValidation>
  </dataValidations>
  <hyperlinks>
    <hyperlink ref="A1:G1" location="ToC!A1" display="30.012"/>
  </hyperlinks>
  <printOptions horizontalCentered="1"/>
  <pageMargins left="0.5" right="0" top="0.75" bottom="0.5" header="0.5" footer="0.5"/>
  <pageSetup paperSize="5" scale="73" orientation="portrait" r:id="rId1"/>
  <headerFooter alignWithMargins="0"/>
  <ignoredErrors>
    <ignoredError sqref="F24:F25" formula="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7">
    <tabColor rgb="FFCCFFCC"/>
    <pageSetUpPr fitToPage="1"/>
  </sheetPr>
  <dimension ref="A1:XFC89"/>
  <sheetViews>
    <sheetView showZeros="0" topLeftCell="A69" zoomScale="85" zoomScaleNormal="85" zoomScaleSheetLayoutView="70" workbookViewId="0">
      <selection activeCell="B79" sqref="B79"/>
    </sheetView>
  </sheetViews>
  <sheetFormatPr defaultColWidth="0" defaultRowHeight="0" customHeight="1" zeroHeight="1"/>
  <cols>
    <col min="1" max="2" width="4.07421875" style="39" customWidth="1"/>
    <col min="3" max="3" width="5" style="39" customWidth="1"/>
    <col min="4" max="4" width="50.23046875" style="39" customWidth="1"/>
    <col min="5" max="5" width="6.07421875" style="217" customWidth="1"/>
    <col min="6" max="11" width="14.69140625" style="39" customWidth="1"/>
    <col min="12" max="17" width="14.69140625" style="1941" customWidth="1"/>
    <col min="18" max="16383" width="13.69140625" style="39" hidden="1"/>
    <col min="16384" max="16384" width="6.69140625" style="39" hidden="1" customWidth="1"/>
  </cols>
  <sheetData>
    <row r="1" spans="1:17" s="1648" customFormat="1" ht="14">
      <c r="A1" s="5885">
        <v>30.015000000000001</v>
      </c>
      <c r="B1" s="5885"/>
      <c r="C1" s="5885"/>
      <c r="D1" s="5885"/>
      <c r="E1" s="5885"/>
      <c r="F1" s="5885"/>
      <c r="G1" s="5885"/>
      <c r="H1" s="5885"/>
      <c r="I1" s="5885"/>
      <c r="J1" s="5885"/>
      <c r="K1" s="5885"/>
      <c r="L1" s="5885"/>
      <c r="M1" s="5885"/>
      <c r="N1" s="5885"/>
      <c r="O1" s="5885"/>
      <c r="P1" s="5885"/>
      <c r="Q1" s="5885"/>
    </row>
    <row r="2" spans="1:17" s="1648" customFormat="1" ht="14">
      <c r="A2" s="53"/>
      <c r="B2" s="53"/>
      <c r="C2" s="53"/>
      <c r="D2" s="53"/>
      <c r="E2" s="53"/>
      <c r="F2" s="53"/>
      <c r="G2" s="53"/>
      <c r="H2" s="53"/>
      <c r="I2" s="53"/>
      <c r="J2" s="53"/>
      <c r="K2" s="53"/>
      <c r="L2" s="53"/>
      <c r="M2" s="53"/>
      <c r="N2" s="53"/>
      <c r="O2" s="53"/>
      <c r="P2" s="210"/>
      <c r="Q2" s="1575" t="s">
        <v>1439</v>
      </c>
    </row>
    <row r="3" spans="1:17" s="1648" customFormat="1" ht="14">
      <c r="A3" s="324" t="str">
        <f>+Cover!A14</f>
        <v>Select Name of Insurer/ Financial Holding Company</v>
      </c>
      <c r="B3" s="53"/>
      <c r="C3" s="53"/>
      <c r="D3" s="53"/>
      <c r="E3" s="53"/>
      <c r="F3" s="53"/>
      <c r="G3" s="53"/>
      <c r="H3" s="53"/>
      <c r="I3" s="53"/>
      <c r="J3" s="53"/>
      <c r="K3" s="53"/>
      <c r="L3" s="53"/>
      <c r="M3" s="53"/>
      <c r="N3" s="53"/>
      <c r="O3" s="53"/>
      <c r="P3" s="53"/>
      <c r="Q3" s="37"/>
    </row>
    <row r="4" spans="1:17" s="1648" customFormat="1" ht="14">
      <c r="A4" s="1753" t="str">
        <f>+ToC!A3</f>
        <v>Insurer/Financial Holding Company</v>
      </c>
      <c r="B4" s="53"/>
      <c r="C4" s="53"/>
      <c r="D4" s="53"/>
      <c r="E4" s="53"/>
      <c r="F4" s="53"/>
      <c r="G4" s="53"/>
      <c r="H4" s="53"/>
      <c r="I4" s="53"/>
      <c r="J4" s="53"/>
      <c r="K4" s="53"/>
      <c r="L4" s="53"/>
      <c r="M4" s="53"/>
      <c r="N4" s="53"/>
      <c r="O4" s="53"/>
      <c r="P4" s="53"/>
      <c r="Q4" s="53"/>
    </row>
    <row r="5" spans="1:17" s="1648" customFormat="1" ht="14">
      <c r="A5" s="53"/>
      <c r="B5" s="53"/>
      <c r="C5" s="53"/>
      <c r="D5" s="53"/>
      <c r="E5" s="53"/>
      <c r="F5" s="53"/>
      <c r="G5" s="53"/>
      <c r="H5" s="53"/>
      <c r="I5" s="53"/>
      <c r="J5" s="53"/>
      <c r="K5" s="53"/>
      <c r="L5" s="53"/>
      <c r="M5" s="53"/>
      <c r="N5" s="53"/>
      <c r="O5" s="53"/>
      <c r="P5" s="53"/>
      <c r="Q5" s="53"/>
    </row>
    <row r="6" spans="1:17" s="1648" customFormat="1" ht="14">
      <c r="A6" s="51" t="str">
        <f>+ToC!A5</f>
        <v>Long-Term Insurers Annual Return</v>
      </c>
      <c r="B6" s="53"/>
      <c r="C6" s="53"/>
      <c r="D6" s="53"/>
      <c r="E6" s="53"/>
      <c r="F6" s="53"/>
      <c r="G6" s="53"/>
      <c r="H6" s="53"/>
      <c r="I6" s="53"/>
      <c r="J6" s="53"/>
      <c r="K6" s="53"/>
      <c r="L6" s="53"/>
      <c r="M6" s="53"/>
      <c r="N6" s="53"/>
      <c r="O6" s="53"/>
      <c r="P6" s="53"/>
      <c r="Q6" s="53"/>
    </row>
    <row r="7" spans="1:17" s="1648" customFormat="1" ht="14">
      <c r="A7" s="1744" t="str">
        <f>+ToC!A6</f>
        <v>For Year Ended:</v>
      </c>
      <c r="B7" s="53"/>
      <c r="C7" s="53"/>
      <c r="D7" s="53"/>
      <c r="E7" s="53"/>
      <c r="F7" s="53"/>
      <c r="G7" s="53"/>
      <c r="H7" s="53"/>
      <c r="I7" s="53"/>
      <c r="J7" s="53"/>
      <c r="K7" s="53"/>
      <c r="L7" s="53"/>
      <c r="M7" s="53"/>
      <c r="N7" s="53"/>
      <c r="O7" s="53"/>
      <c r="P7" s="53"/>
      <c r="Q7" s="933" t="str">
        <f>IF(+Cover!A23="","",+Cover!$A$23)</f>
        <v/>
      </c>
    </row>
    <row r="8" spans="1:17" s="1648" customFormat="1" ht="14">
      <c r="A8" s="5521" t="s">
        <v>764</v>
      </c>
      <c r="B8" s="5521"/>
      <c r="C8" s="5521"/>
      <c r="D8" s="5521"/>
      <c r="E8" s="5521"/>
      <c r="F8" s="5521"/>
      <c r="G8" s="5521"/>
      <c r="H8" s="5521"/>
      <c r="I8" s="5521"/>
      <c r="J8" s="5521"/>
      <c r="K8" s="5521"/>
      <c r="L8" s="5521"/>
      <c r="M8" s="5521"/>
      <c r="N8" s="5521"/>
      <c r="O8" s="5521"/>
      <c r="P8" s="5521"/>
      <c r="Q8" s="5521"/>
    </row>
    <row r="9" spans="1:17" s="1648" customFormat="1" ht="15.75" customHeight="1">
      <c r="A9" s="5521" t="s">
        <v>2378</v>
      </c>
      <c r="B9" s="5521"/>
      <c r="C9" s="5521"/>
      <c r="D9" s="5521"/>
      <c r="E9" s="5521"/>
      <c r="F9" s="5521"/>
      <c r="G9" s="5521"/>
      <c r="H9" s="5521"/>
      <c r="I9" s="5521"/>
      <c r="J9" s="5521"/>
      <c r="K9" s="5521"/>
      <c r="L9" s="5521"/>
      <c r="M9" s="5521"/>
      <c r="N9" s="5521"/>
      <c r="O9" s="5521"/>
      <c r="P9" s="5521"/>
      <c r="Q9" s="5521"/>
    </row>
    <row r="10" spans="1:17" ht="17.149999999999999" customHeight="1" thickBot="1">
      <c r="A10" s="1940"/>
      <c r="B10" s="1940"/>
      <c r="C10" s="1940"/>
      <c r="D10" s="1940"/>
      <c r="E10" s="1940"/>
      <c r="F10" s="1940"/>
      <c r="G10" s="1940"/>
      <c r="H10" s="1940"/>
      <c r="I10" s="1940"/>
      <c r="J10" s="1940"/>
      <c r="K10" s="1940"/>
      <c r="L10" s="1940"/>
      <c r="M10" s="1940"/>
      <c r="N10" s="1940"/>
      <c r="O10" s="1940"/>
      <c r="P10" s="1940"/>
      <c r="Q10" s="1940"/>
    </row>
    <row r="11" spans="1:17" s="1735" customFormat="1" ht="15" thickTop="1" thickBot="1">
      <c r="A11" s="21"/>
      <c r="B11" s="21"/>
      <c r="C11" s="21"/>
      <c r="D11" s="21"/>
      <c r="E11" s="534"/>
      <c r="F11" s="5877" t="str">
        <f>IF(Q7="","",YEAR($Q$7))</f>
        <v/>
      </c>
      <c r="G11" s="5878"/>
      <c r="H11" s="5878"/>
      <c r="I11" s="5878"/>
      <c r="J11" s="5878"/>
      <c r="K11" s="5879"/>
      <c r="L11" s="5877" t="str">
        <f>IF(F11="","",F11-1)</f>
        <v/>
      </c>
      <c r="M11" s="5878"/>
      <c r="N11" s="5878"/>
      <c r="O11" s="5878"/>
      <c r="P11" s="5878"/>
      <c r="Q11" s="5879"/>
    </row>
    <row r="12" spans="1:17" s="1735" customFormat="1" ht="28.5" customHeight="1" thickTop="1">
      <c r="A12" s="2493"/>
      <c r="B12" s="2494"/>
      <c r="C12" s="2494"/>
      <c r="D12" s="2494"/>
      <c r="E12" s="2495" t="s">
        <v>113</v>
      </c>
      <c r="F12" s="5880" t="s">
        <v>1884</v>
      </c>
      <c r="G12" s="5880" t="s">
        <v>1885</v>
      </c>
      <c r="H12" s="5881" t="s">
        <v>1886</v>
      </c>
      <c r="I12" s="5882"/>
      <c r="J12" s="5883"/>
      <c r="K12" s="5884" t="s">
        <v>321</v>
      </c>
      <c r="L12" s="5880" t="s">
        <v>1884</v>
      </c>
      <c r="M12" s="5880" t="s">
        <v>1885</v>
      </c>
      <c r="N12" s="5881" t="s">
        <v>1886</v>
      </c>
      <c r="O12" s="5882"/>
      <c r="P12" s="5883"/>
      <c r="Q12" s="5884" t="s">
        <v>321</v>
      </c>
    </row>
    <row r="13" spans="1:17" s="1735" customFormat="1" ht="48.75" customHeight="1">
      <c r="A13" s="2011"/>
      <c r="B13" s="2012"/>
      <c r="C13" s="2012"/>
      <c r="D13" s="2012"/>
      <c r="E13" s="3751"/>
      <c r="F13" s="5880"/>
      <c r="G13" s="5880"/>
      <c r="H13" s="4549" t="s">
        <v>1887</v>
      </c>
      <c r="I13" s="4549" t="s">
        <v>1888</v>
      </c>
      <c r="J13" s="2013" t="s">
        <v>272</v>
      </c>
      <c r="K13" s="5884"/>
      <c r="L13" s="5880"/>
      <c r="M13" s="5880"/>
      <c r="N13" s="4549" t="s">
        <v>1887</v>
      </c>
      <c r="O13" s="4549" t="s">
        <v>1888</v>
      </c>
      <c r="P13" s="2013" t="s">
        <v>272</v>
      </c>
      <c r="Q13" s="5884"/>
    </row>
    <row r="14" spans="1:17" s="1735" customFormat="1" ht="14">
      <c r="A14" s="2014" t="s">
        <v>1889</v>
      </c>
      <c r="B14" s="1996"/>
      <c r="C14" s="2012"/>
      <c r="D14" s="2012"/>
      <c r="E14" s="3752"/>
      <c r="F14" s="3753"/>
      <c r="G14" s="3753"/>
      <c r="H14" s="3753"/>
      <c r="I14" s="3753"/>
      <c r="J14" s="3753"/>
      <c r="K14" s="3754"/>
      <c r="L14" s="3753"/>
      <c r="M14" s="3753"/>
      <c r="N14" s="3753"/>
      <c r="O14" s="3753"/>
      <c r="P14" s="3753"/>
      <c r="Q14" s="3754"/>
    </row>
    <row r="15" spans="1:17" s="1735" customFormat="1" ht="14">
      <c r="A15" s="2016" t="s">
        <v>1890</v>
      </c>
      <c r="B15" s="1998"/>
      <c r="C15" s="1998"/>
      <c r="D15" s="1998"/>
      <c r="E15" s="2497"/>
      <c r="F15" s="4684"/>
      <c r="G15" s="4684"/>
      <c r="H15" s="4684"/>
      <c r="I15" s="4684"/>
      <c r="J15" s="4684"/>
      <c r="K15" s="4884">
        <f>SUM(F15:J15)</f>
        <v>0</v>
      </c>
      <c r="L15" s="4684"/>
      <c r="M15" s="4684"/>
      <c r="N15" s="4684"/>
      <c r="O15" s="4684"/>
      <c r="P15" s="4684"/>
      <c r="Q15" s="4885">
        <f>SUM(L15:P15)</f>
        <v>0</v>
      </c>
    </row>
    <row r="16" spans="1:17" s="1735" customFormat="1" ht="14">
      <c r="A16" s="2017" t="s">
        <v>2010</v>
      </c>
      <c r="B16" s="2018"/>
      <c r="C16" s="2018"/>
      <c r="D16" s="2018"/>
      <c r="E16" s="2498"/>
      <c r="F16" s="4684"/>
      <c r="G16" s="4886"/>
      <c r="H16" s="4886"/>
      <c r="I16" s="4886"/>
      <c r="J16" s="4886"/>
      <c r="K16" s="4887">
        <f t="array" ref="K16">SUM(F16:J16)</f>
        <v>0</v>
      </c>
      <c r="L16" s="4886"/>
      <c r="M16" s="4886"/>
      <c r="N16" s="4886"/>
      <c r="O16" s="4886"/>
      <c r="P16" s="4886"/>
      <c r="Q16" s="4888">
        <f>SUM(L16:P16)</f>
        <v>0</v>
      </c>
    </row>
    <row r="17" spans="1:17" s="1735" customFormat="1" ht="18" customHeight="1">
      <c r="A17" s="2019" t="s">
        <v>2011</v>
      </c>
      <c r="B17" s="2020"/>
      <c r="C17" s="2018"/>
      <c r="D17" s="2018"/>
      <c r="E17" s="2498"/>
      <c r="F17" s="4887">
        <f t="shared" ref="F17:Q17" si="0">SUM(F15:F16)</f>
        <v>0</v>
      </c>
      <c r="G17" s="4887">
        <f t="shared" si="0"/>
        <v>0</v>
      </c>
      <c r="H17" s="4887">
        <f t="shared" si="0"/>
        <v>0</v>
      </c>
      <c r="I17" s="4887">
        <f t="shared" si="0"/>
        <v>0</v>
      </c>
      <c r="J17" s="4887">
        <f t="shared" si="0"/>
        <v>0</v>
      </c>
      <c r="K17" s="4887">
        <f t="shared" si="0"/>
        <v>0</v>
      </c>
      <c r="L17" s="4887">
        <f t="shared" si="0"/>
        <v>0</v>
      </c>
      <c r="M17" s="4887">
        <f t="shared" si="0"/>
        <v>0</v>
      </c>
      <c r="N17" s="4887">
        <f t="shared" si="0"/>
        <v>0</v>
      </c>
      <c r="O17" s="4887">
        <f t="shared" si="0"/>
        <v>0</v>
      </c>
      <c r="P17" s="4887">
        <f t="shared" si="0"/>
        <v>0</v>
      </c>
      <c r="Q17" s="4887">
        <f t="shared" si="0"/>
        <v>0</v>
      </c>
    </row>
    <row r="18" spans="1:17" s="1735" customFormat="1" ht="18" customHeight="1">
      <c r="A18" s="2021" t="s">
        <v>1891</v>
      </c>
      <c r="B18" s="2022"/>
      <c r="C18" s="2023"/>
      <c r="D18" s="2023"/>
      <c r="E18" s="3755"/>
      <c r="F18" s="4889"/>
      <c r="G18" s="4889"/>
      <c r="H18" s="4889"/>
      <c r="I18" s="4889"/>
      <c r="J18" s="4889"/>
      <c r="K18" s="4889"/>
      <c r="L18" s="4889"/>
      <c r="M18" s="4889"/>
      <c r="N18" s="4889"/>
      <c r="O18" s="4889"/>
      <c r="P18" s="4889"/>
      <c r="Q18" s="4889"/>
    </row>
    <row r="19" spans="1:17" s="1735" customFormat="1" ht="14">
      <c r="A19" s="2002"/>
      <c r="B19" s="1998"/>
      <c r="C19" s="1998"/>
      <c r="D19" s="2010" t="s">
        <v>1892</v>
      </c>
      <c r="E19" s="2497"/>
      <c r="F19" s="4684"/>
      <c r="G19" s="4684"/>
      <c r="H19" s="4684"/>
      <c r="I19" s="4684"/>
      <c r="J19" s="4684"/>
      <c r="K19" s="4890">
        <f>SUM(F19:J19)</f>
        <v>0</v>
      </c>
      <c r="L19" s="4684"/>
      <c r="M19" s="4684"/>
      <c r="N19" s="4684"/>
      <c r="O19" s="4684"/>
      <c r="P19" s="4684"/>
      <c r="Q19" s="4890">
        <f>SUM(L19:P19)</f>
        <v>0</v>
      </c>
    </row>
    <row r="20" spans="1:17" s="1735" customFormat="1" ht="14">
      <c r="A20" s="2003"/>
      <c r="B20" s="2018"/>
      <c r="C20" s="2018"/>
      <c r="D20" s="2018" t="s">
        <v>2009</v>
      </c>
      <c r="E20" s="3755"/>
      <c r="F20" s="4684"/>
      <c r="G20" s="4684"/>
      <c r="H20" s="4684"/>
      <c r="I20" s="4684"/>
      <c r="J20" s="4684"/>
      <c r="K20" s="4891">
        <f>SUM(F20:J20)</f>
        <v>0</v>
      </c>
      <c r="L20" s="4684"/>
      <c r="M20" s="4684"/>
      <c r="N20" s="4684"/>
      <c r="O20" s="4684"/>
      <c r="P20" s="4684"/>
      <c r="Q20" s="4891">
        <f>SUM(L20:P20)</f>
        <v>0</v>
      </c>
    </row>
    <row r="21" spans="1:17" s="1735" customFormat="1" ht="18" customHeight="1">
      <c r="A21" s="2003"/>
      <c r="B21" s="2018"/>
      <c r="C21" s="2018"/>
      <c r="D21" s="2018" t="s">
        <v>1893</v>
      </c>
      <c r="E21" s="2497"/>
      <c r="F21" s="4684"/>
      <c r="G21" s="4684"/>
      <c r="H21" s="4684"/>
      <c r="I21" s="4684"/>
      <c r="J21" s="4684"/>
      <c r="K21" s="4891">
        <f>SUM(F21:J21)</f>
        <v>0</v>
      </c>
      <c r="L21" s="4684"/>
      <c r="M21" s="4684"/>
      <c r="N21" s="4684"/>
      <c r="O21" s="4684"/>
      <c r="P21" s="4684"/>
      <c r="Q21" s="4891">
        <f>SUM(L21:P21)</f>
        <v>0</v>
      </c>
    </row>
    <row r="22" spans="1:17" s="1735" customFormat="1" ht="14">
      <c r="A22" s="2002"/>
      <c r="B22" s="1998"/>
      <c r="C22" s="1998"/>
      <c r="D22" s="1998" t="s">
        <v>1894</v>
      </c>
      <c r="E22" s="2497"/>
      <c r="F22" s="4886"/>
      <c r="G22" s="4886"/>
      <c r="H22" s="4886"/>
      <c r="I22" s="4886"/>
      <c r="J22" s="4886"/>
      <c r="K22" s="4891">
        <f>SUM(F22:J22)</f>
        <v>0</v>
      </c>
      <c r="L22" s="4886"/>
      <c r="M22" s="4886"/>
      <c r="N22" s="4886"/>
      <c r="O22" s="4886"/>
      <c r="P22" s="4886"/>
      <c r="Q22" s="4891">
        <f>SUM(L22:P22)</f>
        <v>0</v>
      </c>
    </row>
    <row r="23" spans="1:17" s="1735" customFormat="1" ht="18" customHeight="1">
      <c r="A23" s="2002"/>
      <c r="B23" s="1998"/>
      <c r="C23" s="2009" t="s">
        <v>1895</v>
      </c>
      <c r="D23" s="1998"/>
      <c r="E23" s="2497"/>
      <c r="F23" s="4896">
        <f t="shared" ref="F23:K23" si="1">SUM(F19:F22)</f>
        <v>0</v>
      </c>
      <c r="G23" s="4896">
        <f t="shared" si="1"/>
        <v>0</v>
      </c>
      <c r="H23" s="4896">
        <f t="shared" si="1"/>
        <v>0</v>
      </c>
      <c r="I23" s="4896">
        <f t="shared" si="1"/>
        <v>0</v>
      </c>
      <c r="J23" s="4896">
        <f t="shared" si="1"/>
        <v>0</v>
      </c>
      <c r="K23" s="4896">
        <f t="shared" si="1"/>
        <v>0</v>
      </c>
      <c r="L23" s="4896">
        <f t="shared" ref="L23:Q23" si="2">SUM(L19:L22)</f>
        <v>0</v>
      </c>
      <c r="M23" s="4896">
        <f t="shared" si="2"/>
        <v>0</v>
      </c>
      <c r="N23" s="4896">
        <f t="shared" si="2"/>
        <v>0</v>
      </c>
      <c r="O23" s="4896">
        <f t="shared" si="2"/>
        <v>0</v>
      </c>
      <c r="P23" s="4896">
        <f t="shared" si="2"/>
        <v>0</v>
      </c>
      <c r="Q23" s="4896">
        <f t="shared" si="2"/>
        <v>0</v>
      </c>
    </row>
    <row r="24" spans="1:17" s="1735" customFormat="1" ht="14">
      <c r="A24" s="2002"/>
      <c r="B24" s="1998"/>
      <c r="C24" s="2009"/>
      <c r="D24" s="2024" t="s">
        <v>1931</v>
      </c>
      <c r="E24" s="2497"/>
      <c r="F24" s="4684"/>
      <c r="G24" s="4684"/>
      <c r="H24" s="4684"/>
      <c r="I24" s="4684"/>
      <c r="J24" s="4684"/>
      <c r="K24" s="4892">
        <f>SUM(F24:J24)</f>
        <v>0</v>
      </c>
      <c r="L24" s="4684"/>
      <c r="M24" s="4684"/>
      <c r="N24" s="4684"/>
      <c r="O24" s="4684"/>
      <c r="P24" s="4684"/>
      <c r="Q24" s="4892">
        <f>SUM(L24:P24)</f>
        <v>0</v>
      </c>
    </row>
    <row r="25" spans="1:17" s="1735" customFormat="1" ht="14">
      <c r="A25" s="2003"/>
      <c r="B25" s="2018"/>
      <c r="C25" s="2018"/>
      <c r="D25" s="2025" t="s">
        <v>2012</v>
      </c>
      <c r="E25" s="2498"/>
      <c r="F25" s="4684"/>
      <c r="G25" s="4684"/>
      <c r="H25" s="4684"/>
      <c r="I25" s="4684"/>
      <c r="J25" s="4684"/>
      <c r="K25" s="4892">
        <f>SUM(F25:J25)</f>
        <v>0</v>
      </c>
      <c r="L25" s="4684"/>
      <c r="M25" s="4684"/>
      <c r="N25" s="4684"/>
      <c r="O25" s="4684"/>
      <c r="P25" s="4684"/>
      <c r="Q25" s="4892">
        <f>SUM(L25:P25)</f>
        <v>0</v>
      </c>
    </row>
    <row r="26" spans="1:17" s="1735" customFormat="1" ht="28">
      <c r="A26" s="2003"/>
      <c r="B26" s="2018"/>
      <c r="C26" s="2018"/>
      <c r="D26" s="2025" t="s">
        <v>2013</v>
      </c>
      <c r="E26" s="2498"/>
      <c r="F26" s="4886"/>
      <c r="G26" s="4886"/>
      <c r="H26" s="4886"/>
      <c r="I26" s="4886"/>
      <c r="J26" s="4886"/>
      <c r="K26" s="4892">
        <f>SUM(F26:J26)</f>
        <v>0</v>
      </c>
      <c r="L26" s="4684"/>
      <c r="M26" s="4684"/>
      <c r="N26" s="4886"/>
      <c r="O26" s="4886"/>
      <c r="P26" s="4886"/>
      <c r="Q26" s="4892">
        <f>SUM(L26:P26)</f>
        <v>0</v>
      </c>
    </row>
    <row r="27" spans="1:17" s="1735" customFormat="1" ht="18" customHeight="1">
      <c r="A27" s="2003"/>
      <c r="B27" s="2018"/>
      <c r="C27" s="2026" t="s">
        <v>1896</v>
      </c>
      <c r="D27" s="2018"/>
      <c r="E27" s="2498"/>
      <c r="F27" s="4896">
        <f t="shared" ref="F27:K27" si="3">SUM(F24:F26)</f>
        <v>0</v>
      </c>
      <c r="G27" s="4896">
        <f t="shared" si="3"/>
        <v>0</v>
      </c>
      <c r="H27" s="4896">
        <f t="shared" si="3"/>
        <v>0</v>
      </c>
      <c r="I27" s="4896">
        <f t="shared" si="3"/>
        <v>0</v>
      </c>
      <c r="J27" s="4896">
        <f t="shared" si="3"/>
        <v>0</v>
      </c>
      <c r="K27" s="4896">
        <f t="shared" si="3"/>
        <v>0</v>
      </c>
      <c r="L27" s="4896">
        <f t="shared" ref="L27:Q27" si="4">SUM(L24:L26)</f>
        <v>0</v>
      </c>
      <c r="M27" s="4896">
        <f t="shared" si="4"/>
        <v>0</v>
      </c>
      <c r="N27" s="4896">
        <f t="shared" si="4"/>
        <v>0</v>
      </c>
      <c r="O27" s="4896">
        <f t="shared" si="4"/>
        <v>0</v>
      </c>
      <c r="P27" s="4896">
        <f t="shared" si="4"/>
        <v>0</v>
      </c>
      <c r="Q27" s="4896">
        <f t="shared" si="4"/>
        <v>0</v>
      </c>
    </row>
    <row r="28" spans="1:17" s="1735" customFormat="1" ht="14">
      <c r="A28" s="2002"/>
      <c r="B28" s="1998"/>
      <c r="C28" s="1998"/>
      <c r="D28" s="1998" t="s">
        <v>1897</v>
      </c>
      <c r="E28" s="2497"/>
      <c r="F28" s="4684"/>
      <c r="G28" s="4684"/>
      <c r="H28" s="4684"/>
      <c r="I28" s="4684"/>
      <c r="J28" s="4684"/>
      <c r="K28" s="4891">
        <f>SUM(F28:J28)</f>
        <v>0</v>
      </c>
      <c r="L28" s="4684"/>
      <c r="M28" s="4684"/>
      <c r="N28" s="4684"/>
      <c r="O28" s="4684"/>
      <c r="P28" s="4684"/>
      <c r="Q28" s="4891">
        <f>SUM(L28:P28)</f>
        <v>0</v>
      </c>
    </row>
    <row r="29" spans="1:17" s="1735" customFormat="1" ht="14">
      <c r="A29" s="2003"/>
      <c r="B29" s="2018"/>
      <c r="C29" s="2026"/>
      <c r="D29" s="1998" t="s">
        <v>1898</v>
      </c>
      <c r="E29" s="2498"/>
      <c r="F29" s="4886"/>
      <c r="G29" s="4886"/>
      <c r="H29" s="4886"/>
      <c r="I29" s="4886"/>
      <c r="J29" s="4886"/>
      <c r="K29" s="4891">
        <f>SUM(F29:J29)</f>
        <v>0</v>
      </c>
      <c r="L29" s="4886"/>
      <c r="M29" s="4886"/>
      <c r="N29" s="4886"/>
      <c r="O29" s="4886"/>
      <c r="P29" s="4886"/>
      <c r="Q29" s="4891">
        <f>SUM(L29:P29)</f>
        <v>0</v>
      </c>
    </row>
    <row r="30" spans="1:17" s="1735" customFormat="1" ht="18" customHeight="1">
      <c r="A30" s="2003"/>
      <c r="B30" s="2018"/>
      <c r="C30" s="2026" t="s">
        <v>2014</v>
      </c>
      <c r="D30" s="2018"/>
      <c r="E30" s="2498"/>
      <c r="F30" s="4896">
        <f t="shared" ref="F30:K30" si="5">SUM(F28:F29)</f>
        <v>0</v>
      </c>
      <c r="G30" s="4896">
        <f t="shared" si="5"/>
        <v>0</v>
      </c>
      <c r="H30" s="4896">
        <f t="shared" si="5"/>
        <v>0</v>
      </c>
      <c r="I30" s="4896">
        <f t="shared" si="5"/>
        <v>0</v>
      </c>
      <c r="J30" s="4896">
        <f t="shared" si="5"/>
        <v>0</v>
      </c>
      <c r="K30" s="4896">
        <f t="shared" si="5"/>
        <v>0</v>
      </c>
      <c r="L30" s="4896">
        <f t="shared" ref="L30:Q30" si="6">SUM(L28:L29)</f>
        <v>0</v>
      </c>
      <c r="M30" s="4896">
        <f t="shared" si="6"/>
        <v>0</v>
      </c>
      <c r="N30" s="4896">
        <f t="shared" si="6"/>
        <v>0</v>
      </c>
      <c r="O30" s="4896">
        <f t="shared" si="6"/>
        <v>0</v>
      </c>
      <c r="P30" s="4896">
        <f t="shared" si="6"/>
        <v>0</v>
      </c>
      <c r="Q30" s="4896">
        <f t="shared" si="6"/>
        <v>0</v>
      </c>
    </row>
    <row r="31" spans="1:17" s="1735" customFormat="1" ht="18" customHeight="1">
      <c r="A31" s="2003"/>
      <c r="B31" s="2026" t="s">
        <v>1899</v>
      </c>
      <c r="C31" s="2026"/>
      <c r="D31" s="2018"/>
      <c r="E31" s="2498"/>
      <c r="F31" s="4887">
        <f>SUM(F30,F27,F23)</f>
        <v>0</v>
      </c>
      <c r="G31" s="4887">
        <f t="shared" ref="G31:Q31" si="7">SUM(G30,G27,G23)</f>
        <v>0</v>
      </c>
      <c r="H31" s="4887">
        <f t="shared" si="7"/>
        <v>0</v>
      </c>
      <c r="I31" s="4887">
        <f t="shared" si="7"/>
        <v>0</v>
      </c>
      <c r="J31" s="4887">
        <f t="shared" si="7"/>
        <v>0</v>
      </c>
      <c r="K31" s="4887">
        <f t="shared" si="7"/>
        <v>0</v>
      </c>
      <c r="L31" s="4887">
        <f t="shared" si="7"/>
        <v>0</v>
      </c>
      <c r="M31" s="4887">
        <f t="shared" si="7"/>
        <v>0</v>
      </c>
      <c r="N31" s="4887">
        <f t="shared" si="7"/>
        <v>0</v>
      </c>
      <c r="O31" s="4887">
        <f t="shared" si="7"/>
        <v>0</v>
      </c>
      <c r="P31" s="4887">
        <f t="shared" si="7"/>
        <v>0</v>
      </c>
      <c r="Q31" s="4887">
        <f t="shared" si="7"/>
        <v>0</v>
      </c>
    </row>
    <row r="32" spans="1:17" s="1735" customFormat="1" ht="18" customHeight="1">
      <c r="A32" s="2002"/>
      <c r="B32" s="2006" t="s">
        <v>1900</v>
      </c>
      <c r="C32" s="2020"/>
      <c r="D32" s="2006"/>
      <c r="E32" s="2497"/>
      <c r="F32" s="4684"/>
      <c r="G32" s="4684"/>
      <c r="H32" s="4684"/>
      <c r="I32" s="4684"/>
      <c r="J32" s="4684"/>
      <c r="K32" s="4891">
        <f>SUM(F32:J32)</f>
        <v>0</v>
      </c>
      <c r="L32" s="4684"/>
      <c r="M32" s="4684"/>
      <c r="N32" s="4684"/>
      <c r="O32" s="4684"/>
      <c r="P32" s="4684"/>
      <c r="Q32" s="4891">
        <f>SUM(L32:P32)</f>
        <v>0</v>
      </c>
    </row>
    <row r="33" spans="1:17" s="1735" customFormat="1" ht="18" customHeight="1">
      <c r="A33" s="2003"/>
      <c r="B33" s="2027" t="s">
        <v>1901</v>
      </c>
      <c r="C33" s="2028"/>
      <c r="D33" s="2027"/>
      <c r="E33" s="2503"/>
      <c r="F33" s="4886"/>
      <c r="G33" s="4886"/>
      <c r="H33" s="4886"/>
      <c r="I33" s="4886"/>
      <c r="J33" s="4886"/>
      <c r="K33" s="4891">
        <f>SUM(F33:J33)</f>
        <v>0</v>
      </c>
      <c r="L33" s="4886"/>
      <c r="M33" s="4886"/>
      <c r="N33" s="4886"/>
      <c r="O33" s="4886"/>
      <c r="P33" s="4886"/>
      <c r="Q33" s="4891">
        <f>SUM(L33:P33)</f>
        <v>0</v>
      </c>
    </row>
    <row r="34" spans="1:17" s="1735" customFormat="1" ht="32" customHeight="1">
      <c r="A34" s="5875" t="s">
        <v>1902</v>
      </c>
      <c r="B34" s="5876"/>
      <c r="C34" s="5876"/>
      <c r="D34" s="5876"/>
      <c r="E34" s="2498"/>
      <c r="F34" s="4887">
        <f>SUM(F31:F33)</f>
        <v>0</v>
      </c>
      <c r="G34" s="4887">
        <f t="shared" ref="G34:K34" si="8">SUM(G31:G33)</f>
        <v>0</v>
      </c>
      <c r="H34" s="4887">
        <f t="shared" si="8"/>
        <v>0</v>
      </c>
      <c r="I34" s="4887">
        <f t="shared" si="8"/>
        <v>0</v>
      </c>
      <c r="J34" s="4887">
        <f t="shared" si="8"/>
        <v>0</v>
      </c>
      <c r="K34" s="4887">
        <f t="shared" si="8"/>
        <v>0</v>
      </c>
      <c r="L34" s="4887">
        <f t="shared" ref="L34:Q34" si="9">SUM(L31:L33)</f>
        <v>0</v>
      </c>
      <c r="M34" s="4887">
        <f t="shared" si="9"/>
        <v>0</v>
      </c>
      <c r="N34" s="4887">
        <f t="shared" si="9"/>
        <v>0</v>
      </c>
      <c r="O34" s="4887">
        <f t="shared" si="9"/>
        <v>0</v>
      </c>
      <c r="P34" s="4887">
        <f t="shared" si="9"/>
        <v>0</v>
      </c>
      <c r="Q34" s="4887">
        <f t="shared" si="9"/>
        <v>0</v>
      </c>
    </row>
    <row r="35" spans="1:17" s="1735" customFormat="1" ht="18" customHeight="1">
      <c r="A35" s="2029" t="s">
        <v>1903</v>
      </c>
      <c r="B35" s="1995"/>
      <c r="C35" s="2030"/>
      <c r="D35" s="2030"/>
      <c r="E35" s="2498"/>
      <c r="F35" s="4893"/>
      <c r="G35" s="4889"/>
      <c r="H35" s="4889"/>
      <c r="I35" s="4889"/>
      <c r="J35" s="4889"/>
      <c r="K35" s="4893"/>
      <c r="L35" s="4893"/>
      <c r="M35" s="4889"/>
      <c r="N35" s="4889"/>
      <c r="O35" s="4889"/>
      <c r="P35" s="4889"/>
      <c r="Q35" s="4893"/>
    </row>
    <row r="36" spans="1:17" s="1735" customFormat="1" ht="14">
      <c r="A36" s="2002"/>
      <c r="B36" s="2005" t="s">
        <v>1904</v>
      </c>
      <c r="C36" s="2005"/>
      <c r="D36" s="2005"/>
      <c r="E36" s="2497"/>
      <c r="F36" s="4684"/>
      <c r="G36" s="4684"/>
      <c r="H36" s="4684"/>
      <c r="I36" s="4684"/>
      <c r="J36" s="4684"/>
      <c r="K36" s="4890">
        <f>SUM(F36:J36)</f>
        <v>0</v>
      </c>
      <c r="L36" s="4684"/>
      <c r="M36" s="4684"/>
      <c r="N36" s="4684"/>
      <c r="O36" s="4684"/>
      <c r="P36" s="4684"/>
      <c r="Q36" s="4884">
        <f>SUM(L36:P36)</f>
        <v>0</v>
      </c>
    </row>
    <row r="37" spans="1:17" s="1735" customFormat="1" ht="14">
      <c r="A37" s="2003"/>
      <c r="B37" s="2006" t="s">
        <v>1905</v>
      </c>
      <c r="C37" s="2006"/>
      <c r="D37" s="2006"/>
      <c r="E37" s="2498"/>
      <c r="F37" s="4684"/>
      <c r="G37" s="4684"/>
      <c r="H37" s="4684"/>
      <c r="I37" s="4684"/>
      <c r="J37" s="4684"/>
      <c r="K37" s="4891">
        <f>SUM(F37:J37)</f>
        <v>0</v>
      </c>
      <c r="L37" s="4684"/>
      <c r="M37" s="4684"/>
      <c r="N37" s="4684"/>
      <c r="O37" s="4684"/>
      <c r="P37" s="4684"/>
      <c r="Q37" s="4887">
        <f>SUM(L37:P37)</f>
        <v>0</v>
      </c>
    </row>
    <row r="38" spans="1:17" s="1735" customFormat="1" ht="14">
      <c r="A38" s="2003"/>
      <c r="B38" s="2018" t="s">
        <v>1906</v>
      </c>
      <c r="C38" s="2018"/>
      <c r="D38" s="2018"/>
      <c r="E38" s="2498"/>
      <c r="F38" s="4886"/>
      <c r="G38" s="4886"/>
      <c r="H38" s="4886"/>
      <c r="I38" s="4886"/>
      <c r="J38" s="4886"/>
      <c r="K38" s="4891">
        <f>SUM(F38:J38)</f>
        <v>0</v>
      </c>
      <c r="L38" s="4886"/>
      <c r="M38" s="4886"/>
      <c r="N38" s="4886"/>
      <c r="O38" s="4886"/>
      <c r="P38" s="4886"/>
      <c r="Q38" s="4887">
        <f>SUM(L38:P38)</f>
        <v>0</v>
      </c>
    </row>
    <row r="39" spans="1:17" s="1735" customFormat="1" ht="18" customHeight="1">
      <c r="A39" s="2000" t="s">
        <v>1907</v>
      </c>
      <c r="B39" s="2026"/>
      <c r="C39" s="2026"/>
      <c r="D39" s="2018"/>
      <c r="E39" s="2498"/>
      <c r="F39" s="4887">
        <f>SUM(F36:F38)</f>
        <v>0</v>
      </c>
      <c r="G39" s="4887">
        <f t="shared" ref="G39:Q39" si="10">SUM(G36:G38)</f>
        <v>0</v>
      </c>
      <c r="H39" s="4887">
        <f t="shared" si="10"/>
        <v>0</v>
      </c>
      <c r="I39" s="4887">
        <f t="shared" si="10"/>
        <v>0</v>
      </c>
      <c r="J39" s="4887">
        <f t="shared" si="10"/>
        <v>0</v>
      </c>
      <c r="K39" s="4887">
        <f t="shared" si="10"/>
        <v>0</v>
      </c>
      <c r="L39" s="4887">
        <f t="shared" si="10"/>
        <v>0</v>
      </c>
      <c r="M39" s="4887">
        <f t="shared" si="10"/>
        <v>0</v>
      </c>
      <c r="N39" s="4887">
        <f t="shared" si="10"/>
        <v>0</v>
      </c>
      <c r="O39" s="4887">
        <f t="shared" si="10"/>
        <v>0</v>
      </c>
      <c r="P39" s="4887">
        <f t="shared" si="10"/>
        <v>0</v>
      </c>
      <c r="Q39" s="4887">
        <f t="shared" si="10"/>
        <v>0</v>
      </c>
    </row>
    <row r="40" spans="1:17" s="1735" customFormat="1" ht="14">
      <c r="A40" s="2017" t="s">
        <v>1908</v>
      </c>
      <c r="B40" s="2031"/>
      <c r="C40" s="2031"/>
      <c r="D40" s="2031"/>
      <c r="E40" s="2503"/>
      <c r="F40" s="4894"/>
      <c r="G40" s="4894"/>
      <c r="H40" s="4894"/>
      <c r="I40" s="4894"/>
      <c r="J40" s="4894"/>
      <c r="K40" s="4887">
        <f>SUM(F40:J40)</f>
        <v>0</v>
      </c>
      <c r="L40" s="4894"/>
      <c r="M40" s="4894"/>
      <c r="N40" s="4894"/>
      <c r="O40" s="4894"/>
      <c r="P40" s="4894"/>
      <c r="Q40" s="4887">
        <f>SUM(L40:P40)</f>
        <v>0</v>
      </c>
    </row>
    <row r="41" spans="1:17" s="1735" customFormat="1" ht="18" customHeight="1">
      <c r="A41" s="2000" t="s">
        <v>2015</v>
      </c>
      <c r="B41" s="2026"/>
      <c r="C41" s="2018"/>
      <c r="D41" s="2018"/>
      <c r="E41" s="2498"/>
      <c r="F41" s="4887">
        <f>SUM(F17,F39:F40)+F34</f>
        <v>0</v>
      </c>
      <c r="G41" s="4887">
        <f t="shared" ref="G41:Q41" si="11">SUM(G17,G39:G40)+G34</f>
        <v>0</v>
      </c>
      <c r="H41" s="4887">
        <f t="shared" si="11"/>
        <v>0</v>
      </c>
      <c r="I41" s="4887">
        <f t="shared" si="11"/>
        <v>0</v>
      </c>
      <c r="J41" s="4887">
        <f t="shared" si="11"/>
        <v>0</v>
      </c>
      <c r="K41" s="4887">
        <f t="shared" si="11"/>
        <v>0</v>
      </c>
      <c r="L41" s="4887">
        <f t="shared" si="11"/>
        <v>0</v>
      </c>
      <c r="M41" s="4887">
        <f t="shared" si="11"/>
        <v>0</v>
      </c>
      <c r="N41" s="4887">
        <f t="shared" si="11"/>
        <v>0</v>
      </c>
      <c r="O41" s="4887">
        <f t="shared" si="11"/>
        <v>0</v>
      </c>
      <c r="P41" s="4887">
        <f t="shared" si="11"/>
        <v>0</v>
      </c>
      <c r="Q41" s="4887">
        <f t="shared" si="11"/>
        <v>0</v>
      </c>
    </row>
    <row r="42" spans="1:17" s="1735" customFormat="1" ht="18" customHeight="1">
      <c r="A42" s="1973" t="s">
        <v>1909</v>
      </c>
      <c r="B42" s="31"/>
      <c r="C42" s="31"/>
      <c r="D42" s="22"/>
      <c r="E42" s="2498"/>
      <c r="F42" s="4889"/>
      <c r="G42" s="4893"/>
      <c r="H42" s="4893"/>
      <c r="I42" s="4893"/>
      <c r="J42" s="4893"/>
      <c r="K42" s="4889"/>
      <c r="L42" s="4889"/>
      <c r="M42" s="4893"/>
      <c r="N42" s="4893"/>
      <c r="O42" s="4893"/>
      <c r="P42" s="4893"/>
      <c r="Q42" s="4889"/>
    </row>
    <row r="43" spans="1:17" s="1735" customFormat="1" ht="14">
      <c r="A43" s="2016" t="s">
        <v>1910</v>
      </c>
      <c r="B43" s="1998"/>
      <c r="C43" s="2009"/>
      <c r="D43" s="1998"/>
      <c r="E43" s="2497"/>
      <c r="F43" s="4684"/>
      <c r="G43" s="4684"/>
      <c r="H43" s="4684"/>
      <c r="I43" s="4684"/>
      <c r="J43" s="4684"/>
      <c r="K43" s="4884">
        <f>SUM(F43:J43)</f>
        <v>0</v>
      </c>
      <c r="L43" s="4684"/>
      <c r="M43" s="4684"/>
      <c r="N43" s="4684"/>
      <c r="O43" s="4684"/>
      <c r="P43" s="4684"/>
      <c r="Q43" s="4884">
        <f>SUM(L43:P43)</f>
        <v>0</v>
      </c>
    </row>
    <row r="44" spans="1:17" s="1735" customFormat="1" ht="14">
      <c r="A44" s="2017" t="s">
        <v>2016</v>
      </c>
      <c r="B44" s="2018"/>
      <c r="C44" s="2026"/>
      <c r="D44" s="2018"/>
      <c r="E44" s="2498"/>
      <c r="F44" s="4886"/>
      <c r="G44" s="4886"/>
      <c r="H44" s="4886"/>
      <c r="I44" s="4886"/>
      <c r="J44" s="4886"/>
      <c r="K44" s="4892">
        <f>SUM(F44:J44)</f>
        <v>0</v>
      </c>
      <c r="L44" s="4886"/>
      <c r="M44" s="4886"/>
      <c r="N44" s="4886"/>
      <c r="O44" s="4886"/>
      <c r="P44" s="4886"/>
      <c r="Q44" s="4892">
        <f>SUM(L44:P44)</f>
        <v>0</v>
      </c>
    </row>
    <row r="45" spans="1:17" s="1735" customFormat="1" ht="18" customHeight="1" thickBot="1">
      <c r="A45" s="2490" t="s">
        <v>2017</v>
      </c>
      <c r="B45" s="2491"/>
      <c r="C45" s="2492"/>
      <c r="D45" s="2492"/>
      <c r="E45" s="2506"/>
      <c r="F45" s="4895">
        <f t="shared" ref="F45:Q45" si="12">SUM(F43,F44)</f>
        <v>0</v>
      </c>
      <c r="G45" s="4895">
        <f t="shared" si="12"/>
        <v>0</v>
      </c>
      <c r="H45" s="4895">
        <f t="shared" si="12"/>
        <v>0</v>
      </c>
      <c r="I45" s="4895">
        <f t="shared" si="12"/>
        <v>0</v>
      </c>
      <c r="J45" s="4895">
        <f t="shared" si="12"/>
        <v>0</v>
      </c>
      <c r="K45" s="4895">
        <f t="shared" si="12"/>
        <v>0</v>
      </c>
      <c r="L45" s="4895">
        <f t="shared" si="12"/>
        <v>0</v>
      </c>
      <c r="M45" s="4895">
        <f t="shared" si="12"/>
        <v>0</v>
      </c>
      <c r="N45" s="4895">
        <f t="shared" si="12"/>
        <v>0</v>
      </c>
      <c r="O45" s="4895">
        <f t="shared" si="12"/>
        <v>0</v>
      </c>
      <c r="P45" s="4895">
        <f t="shared" si="12"/>
        <v>0</v>
      </c>
      <c r="Q45" s="4895">
        <f t="shared" si="12"/>
        <v>0</v>
      </c>
    </row>
    <row r="46" spans="1:17" ht="14.5" thickTop="1">
      <c r="A46" s="113"/>
      <c r="B46" s="113"/>
      <c r="C46" s="113"/>
      <c r="D46" s="113"/>
      <c r="E46" s="113"/>
      <c r="F46" s="337"/>
      <c r="G46" s="21"/>
      <c r="H46" s="21"/>
      <c r="I46" s="21"/>
      <c r="J46" s="21"/>
      <c r="K46" s="21"/>
      <c r="L46" s="2032"/>
      <c r="M46" s="2032"/>
      <c r="N46" s="2032"/>
      <c r="O46" s="2032"/>
      <c r="P46" s="2032"/>
      <c r="Q46" s="2032"/>
    </row>
    <row r="47" spans="1:17" ht="14">
      <c r="A47" s="113"/>
      <c r="B47" s="113"/>
      <c r="C47" s="113"/>
      <c r="D47" s="113"/>
      <c r="E47" s="113"/>
      <c r="F47" s="337"/>
      <c r="G47" s="21"/>
      <c r="H47" s="21"/>
      <c r="I47" s="21"/>
      <c r="J47" s="21"/>
      <c r="K47" s="21"/>
      <c r="L47" s="2032"/>
      <c r="M47" s="2032"/>
      <c r="N47" s="2032"/>
      <c r="O47" s="2032"/>
      <c r="P47" s="21"/>
      <c r="Q47" s="2032"/>
    </row>
    <row r="48" spans="1:17" ht="13" customHeight="1">
      <c r="A48" s="21"/>
      <c r="B48" s="21"/>
      <c r="C48" s="21"/>
      <c r="D48" s="21"/>
      <c r="E48" s="534"/>
      <c r="F48" s="21"/>
      <c r="G48" s="21"/>
      <c r="H48" s="21"/>
      <c r="I48" s="21"/>
      <c r="J48" s="21"/>
      <c r="K48" s="21"/>
      <c r="L48" s="2032"/>
      <c r="M48" s="2032"/>
      <c r="N48" s="2032"/>
      <c r="O48" s="2032"/>
      <c r="P48" s="21"/>
      <c r="Q48" s="1939"/>
    </row>
    <row r="49" spans="1:17" ht="13" customHeight="1">
      <c r="A49" s="5521" t="s">
        <v>764</v>
      </c>
      <c r="B49" s="5521"/>
      <c r="C49" s="5521"/>
      <c r="D49" s="5521"/>
      <c r="E49" s="5521"/>
      <c r="F49" s="5521"/>
      <c r="G49" s="5521"/>
      <c r="H49" s="5521"/>
      <c r="I49" s="5521"/>
      <c r="J49" s="5521"/>
      <c r="K49" s="5521"/>
      <c r="L49" s="5521"/>
      <c r="M49" s="5521"/>
      <c r="N49" s="5521"/>
      <c r="O49" s="5521"/>
      <c r="P49" s="5521"/>
      <c r="Q49" s="5521"/>
    </row>
    <row r="50" spans="1:17" ht="13" customHeight="1">
      <c r="A50" s="5521" t="s">
        <v>2379</v>
      </c>
      <c r="B50" s="5521"/>
      <c r="C50" s="5521"/>
      <c r="D50" s="5521"/>
      <c r="E50" s="5521"/>
      <c r="F50" s="5521"/>
      <c r="G50" s="5521"/>
      <c r="H50" s="5521"/>
      <c r="I50" s="5521"/>
      <c r="J50" s="5521"/>
      <c r="K50" s="5521"/>
      <c r="L50" s="5521"/>
      <c r="M50" s="5521"/>
      <c r="N50" s="5521"/>
      <c r="O50" s="5521"/>
      <c r="P50" s="5521"/>
      <c r="Q50" s="5521"/>
    </row>
    <row r="51" spans="1:17" ht="13" customHeight="1" thickBot="1">
      <c r="A51" s="1940"/>
      <c r="B51" s="1940"/>
      <c r="C51" s="1940"/>
      <c r="D51" s="1940"/>
      <c r="E51" s="1940"/>
      <c r="F51" s="1940"/>
      <c r="G51" s="1940"/>
      <c r="H51" s="1940"/>
      <c r="I51" s="1940"/>
      <c r="J51" s="1940"/>
      <c r="K51" s="1940"/>
      <c r="L51" s="1940"/>
      <c r="M51" s="1940"/>
      <c r="N51" s="1940"/>
      <c r="O51" s="1940"/>
      <c r="P51" s="1940"/>
      <c r="Q51" s="1940"/>
    </row>
    <row r="52" spans="1:17" ht="13" customHeight="1" thickTop="1" thickBot="1">
      <c r="A52" s="21"/>
      <c r="B52" s="21"/>
      <c r="C52" s="21"/>
      <c r="D52" s="21"/>
      <c r="E52" s="534"/>
      <c r="F52" s="5877" t="str">
        <f>IF(Q48="","",YEAR($Q$7))</f>
        <v/>
      </c>
      <c r="G52" s="5878"/>
      <c r="H52" s="5878"/>
      <c r="I52" s="5878"/>
      <c r="J52" s="5878"/>
      <c r="K52" s="5879"/>
      <c r="L52" s="5877" t="str">
        <f>IF(F52="","",F52-1)</f>
        <v/>
      </c>
      <c r="M52" s="5878"/>
      <c r="N52" s="5878"/>
      <c r="O52" s="5878"/>
      <c r="P52" s="5878"/>
      <c r="Q52" s="5879"/>
    </row>
    <row r="53" spans="1:17" ht="13" customHeight="1" thickTop="1">
      <c r="A53" s="2493"/>
      <c r="B53" s="2494"/>
      <c r="C53" s="2494"/>
      <c r="D53" s="2494"/>
      <c r="E53" s="2495" t="s">
        <v>113</v>
      </c>
      <c r="F53" s="5880" t="s">
        <v>1884</v>
      </c>
      <c r="G53" s="5880" t="s">
        <v>1885</v>
      </c>
      <c r="H53" s="5881" t="s">
        <v>1886</v>
      </c>
      <c r="I53" s="5882"/>
      <c r="J53" s="5883"/>
      <c r="K53" s="5884" t="s">
        <v>321</v>
      </c>
      <c r="L53" s="5880" t="s">
        <v>1884</v>
      </c>
      <c r="M53" s="5880" t="s">
        <v>1885</v>
      </c>
      <c r="N53" s="5881" t="s">
        <v>1886</v>
      </c>
      <c r="O53" s="5882"/>
      <c r="P53" s="5883"/>
      <c r="Q53" s="5884" t="s">
        <v>321</v>
      </c>
    </row>
    <row r="54" spans="1:17" ht="70" customHeight="1">
      <c r="A54" s="2011"/>
      <c r="B54" s="2012"/>
      <c r="C54" s="2012"/>
      <c r="D54" s="2012"/>
      <c r="E54" s="3751"/>
      <c r="F54" s="5880"/>
      <c r="G54" s="5880"/>
      <c r="H54" s="4549" t="s">
        <v>1887</v>
      </c>
      <c r="I54" s="4549" t="s">
        <v>1888</v>
      </c>
      <c r="J54" s="2013" t="s">
        <v>272</v>
      </c>
      <c r="K54" s="5884"/>
      <c r="L54" s="5880"/>
      <c r="M54" s="5880"/>
      <c r="N54" s="4549" t="s">
        <v>1887</v>
      </c>
      <c r="O54" s="4549" t="s">
        <v>1888</v>
      </c>
      <c r="P54" s="2013" t="s">
        <v>272</v>
      </c>
      <c r="Q54" s="5884"/>
    </row>
    <row r="55" spans="1:17" ht="13" customHeight="1">
      <c r="A55" s="2014" t="s">
        <v>1889</v>
      </c>
      <c r="B55" s="4354"/>
      <c r="C55" s="2012"/>
      <c r="D55" s="2012"/>
      <c r="E55" s="3752"/>
      <c r="F55" s="3753"/>
      <c r="G55" s="3753"/>
      <c r="H55" s="3753"/>
      <c r="I55" s="3753"/>
      <c r="J55" s="3753"/>
      <c r="K55" s="3754"/>
      <c r="L55" s="3753"/>
      <c r="M55" s="3753"/>
      <c r="N55" s="3753"/>
      <c r="O55" s="3753"/>
      <c r="P55" s="3753"/>
      <c r="Q55" s="3754"/>
    </row>
    <row r="56" spans="1:17" ht="13" customHeight="1">
      <c r="A56" s="2016" t="s">
        <v>1890</v>
      </c>
      <c r="B56" s="1998"/>
      <c r="C56" s="1998"/>
      <c r="D56" s="1998"/>
      <c r="E56" s="2497"/>
      <c r="F56" s="4684"/>
      <c r="G56" s="4684"/>
      <c r="H56" s="4684" t="s">
        <v>772</v>
      </c>
      <c r="I56" s="4684"/>
      <c r="J56" s="4684"/>
      <c r="K56" s="4884">
        <f>SUM(F56:J56)</f>
        <v>0</v>
      </c>
      <c r="L56" s="4684"/>
      <c r="M56" s="4684"/>
      <c r="N56" s="4684" t="s">
        <v>772</v>
      </c>
      <c r="O56" s="4684"/>
      <c r="P56" s="4684"/>
      <c r="Q56" s="4885">
        <f>SUM(L56:P56)</f>
        <v>0</v>
      </c>
    </row>
    <row r="57" spans="1:17" ht="13" customHeight="1">
      <c r="A57" s="2017" t="s">
        <v>2010</v>
      </c>
      <c r="B57" s="2018"/>
      <c r="C57" s="2018"/>
      <c r="D57" s="2018"/>
      <c r="E57" s="2498"/>
      <c r="F57" s="4684"/>
      <c r="G57" s="4886"/>
      <c r="H57" s="4886"/>
      <c r="I57" s="4886"/>
      <c r="J57" s="4886"/>
      <c r="K57" s="4887">
        <f t="array" ref="K57">SUM(F57:J57)</f>
        <v>0</v>
      </c>
      <c r="L57" s="4886"/>
      <c r="M57" s="4886"/>
      <c r="N57" s="4886"/>
      <c r="O57" s="4886"/>
      <c r="P57" s="4886"/>
      <c r="Q57" s="4888">
        <f>SUM(L57:P57)</f>
        <v>0</v>
      </c>
    </row>
    <row r="58" spans="1:17" ht="13" customHeight="1">
      <c r="A58" s="2019" t="s">
        <v>2011</v>
      </c>
      <c r="B58" s="2020"/>
      <c r="C58" s="2018"/>
      <c r="D58" s="2018"/>
      <c r="E58" s="2498"/>
      <c r="F58" s="4887">
        <f t="shared" ref="F58:Q58" si="13">SUM(F56:F57)</f>
        <v>0</v>
      </c>
      <c r="G58" s="4887">
        <f t="shared" si="13"/>
        <v>0</v>
      </c>
      <c r="H58" s="4887">
        <f t="shared" si="13"/>
        <v>0</v>
      </c>
      <c r="I58" s="4887">
        <f t="shared" si="13"/>
        <v>0</v>
      </c>
      <c r="J58" s="4887">
        <f t="shared" si="13"/>
        <v>0</v>
      </c>
      <c r="K58" s="4887">
        <f t="shared" si="13"/>
        <v>0</v>
      </c>
      <c r="L58" s="4887">
        <f t="shared" si="13"/>
        <v>0</v>
      </c>
      <c r="M58" s="4887">
        <f t="shared" si="13"/>
        <v>0</v>
      </c>
      <c r="N58" s="4887">
        <f t="shared" si="13"/>
        <v>0</v>
      </c>
      <c r="O58" s="4887">
        <f t="shared" si="13"/>
        <v>0</v>
      </c>
      <c r="P58" s="4887">
        <f t="shared" si="13"/>
        <v>0</v>
      </c>
      <c r="Q58" s="4887">
        <f t="shared" si="13"/>
        <v>0</v>
      </c>
    </row>
    <row r="59" spans="1:17" ht="21" customHeight="1">
      <c r="A59" s="2021" t="s">
        <v>1891</v>
      </c>
      <c r="B59" s="2022"/>
      <c r="C59" s="2023"/>
      <c r="D59" s="2023"/>
      <c r="E59" s="3755"/>
      <c r="F59" s="4889"/>
      <c r="G59" s="4889"/>
      <c r="H59" s="4889"/>
      <c r="I59" s="4889"/>
      <c r="J59" s="4889"/>
      <c r="K59" s="4889"/>
      <c r="L59" s="4889"/>
      <c r="M59" s="4889"/>
      <c r="N59" s="4889"/>
      <c r="O59" s="4889"/>
      <c r="P59" s="4889"/>
      <c r="Q59" s="4889"/>
    </row>
    <row r="60" spans="1:17" ht="13" customHeight="1">
      <c r="A60" s="2002"/>
      <c r="B60" s="1998"/>
      <c r="C60" s="1998"/>
      <c r="D60" s="2010" t="s">
        <v>1892</v>
      </c>
      <c r="E60" s="2497"/>
      <c r="F60" s="4684"/>
      <c r="G60" s="4684"/>
      <c r="H60" s="4684"/>
      <c r="I60" s="4684"/>
      <c r="J60" s="4684"/>
      <c r="K60" s="4890">
        <f>SUM(F60:J60)</f>
        <v>0</v>
      </c>
      <c r="L60" s="4684"/>
      <c r="M60" s="4684"/>
      <c r="N60" s="4684"/>
      <c r="O60" s="4684"/>
      <c r="P60" s="4684"/>
      <c r="Q60" s="4890">
        <f>SUM(L60:P60)</f>
        <v>0</v>
      </c>
    </row>
    <row r="61" spans="1:17" ht="13" customHeight="1">
      <c r="A61" s="2003"/>
      <c r="B61" s="2018"/>
      <c r="C61" s="2018"/>
      <c r="D61" s="2018" t="s">
        <v>2009</v>
      </c>
      <c r="E61" s="3755"/>
      <c r="F61" s="4684"/>
      <c r="G61" s="4684"/>
      <c r="H61" s="4684"/>
      <c r="I61" s="4684"/>
      <c r="J61" s="4684"/>
      <c r="K61" s="4891">
        <f>SUM(F61:J61)</f>
        <v>0</v>
      </c>
      <c r="L61" s="4684"/>
      <c r="M61" s="4684"/>
      <c r="N61" s="4684"/>
      <c r="O61" s="4684"/>
      <c r="P61" s="4684"/>
      <c r="Q61" s="4891">
        <f>SUM(L61:P61)</f>
        <v>0</v>
      </c>
    </row>
    <row r="62" spans="1:17" ht="13" customHeight="1">
      <c r="A62" s="2003"/>
      <c r="B62" s="2018"/>
      <c r="C62" s="2018"/>
      <c r="D62" s="2018" t="s">
        <v>1893</v>
      </c>
      <c r="E62" s="2497"/>
      <c r="F62" s="4684"/>
      <c r="G62" s="4684"/>
      <c r="H62" s="4684"/>
      <c r="I62" s="4684"/>
      <c r="J62" s="4684"/>
      <c r="K62" s="4891">
        <f>SUM(F62:J62)</f>
        <v>0</v>
      </c>
      <c r="L62" s="4684"/>
      <c r="M62" s="4684"/>
      <c r="N62" s="4684"/>
      <c r="O62" s="4684"/>
      <c r="P62" s="4684"/>
      <c r="Q62" s="4891">
        <f>SUM(L62:P62)</f>
        <v>0</v>
      </c>
    </row>
    <row r="63" spans="1:17" ht="13" customHeight="1">
      <c r="A63" s="2002"/>
      <c r="B63" s="1998"/>
      <c r="C63" s="1998"/>
      <c r="D63" s="1998" t="s">
        <v>1894</v>
      </c>
      <c r="E63" s="2497"/>
      <c r="F63" s="4886"/>
      <c r="G63" s="4886"/>
      <c r="H63" s="4886"/>
      <c r="I63" s="4886"/>
      <c r="J63" s="4886"/>
      <c r="K63" s="4891">
        <f>SUM(F63:J63)</f>
        <v>0</v>
      </c>
      <c r="L63" s="4886"/>
      <c r="M63" s="4886"/>
      <c r="N63" s="4886"/>
      <c r="O63" s="4886"/>
      <c r="P63" s="4886"/>
      <c r="Q63" s="4891">
        <f>SUM(L63:P63)</f>
        <v>0</v>
      </c>
    </row>
    <row r="64" spans="1:17" ht="13" customHeight="1">
      <c r="A64" s="2002"/>
      <c r="B64" s="1998"/>
      <c r="C64" s="2009" t="s">
        <v>1895</v>
      </c>
      <c r="D64" s="1998"/>
      <c r="E64" s="2497"/>
      <c r="F64" s="4896">
        <f t="shared" ref="F64:Q64" si="14">SUM(F60:F63)</f>
        <v>0</v>
      </c>
      <c r="G64" s="4896">
        <f t="shared" si="14"/>
        <v>0</v>
      </c>
      <c r="H64" s="4896">
        <f t="shared" si="14"/>
        <v>0</v>
      </c>
      <c r="I64" s="4896">
        <f t="shared" si="14"/>
        <v>0</v>
      </c>
      <c r="J64" s="4896">
        <f t="shared" si="14"/>
        <v>0</v>
      </c>
      <c r="K64" s="4896">
        <f t="shared" si="14"/>
        <v>0</v>
      </c>
      <c r="L64" s="4896">
        <f t="shared" si="14"/>
        <v>0</v>
      </c>
      <c r="M64" s="4896">
        <f t="shared" si="14"/>
        <v>0</v>
      </c>
      <c r="N64" s="4896">
        <f t="shared" si="14"/>
        <v>0</v>
      </c>
      <c r="O64" s="4896">
        <f t="shared" si="14"/>
        <v>0</v>
      </c>
      <c r="P64" s="4896">
        <f t="shared" si="14"/>
        <v>0</v>
      </c>
      <c r="Q64" s="4896">
        <f t="shared" si="14"/>
        <v>0</v>
      </c>
    </row>
    <row r="65" spans="1:17" ht="13" customHeight="1">
      <c r="A65" s="2002"/>
      <c r="B65" s="1998"/>
      <c r="C65" s="2009"/>
      <c r="D65" s="2024" t="s">
        <v>1931</v>
      </c>
      <c r="E65" s="2497"/>
      <c r="F65" s="4684"/>
      <c r="G65" s="4684"/>
      <c r="H65" s="4684"/>
      <c r="I65" s="4684"/>
      <c r="J65" s="4684"/>
      <c r="K65" s="4892">
        <f>SUM(F65:J65)</f>
        <v>0</v>
      </c>
      <c r="L65" s="4684"/>
      <c r="M65" s="4684"/>
      <c r="N65" s="4684"/>
      <c r="O65" s="4684"/>
      <c r="P65" s="4684"/>
      <c r="Q65" s="4892">
        <f>SUM(L65:P65)</f>
        <v>0</v>
      </c>
    </row>
    <row r="66" spans="1:17" ht="13" customHeight="1">
      <c r="A66" s="2003"/>
      <c r="B66" s="2018"/>
      <c r="C66" s="2018"/>
      <c r="D66" s="2025" t="s">
        <v>2012</v>
      </c>
      <c r="E66" s="2498"/>
      <c r="F66" s="4684"/>
      <c r="G66" s="4684"/>
      <c r="H66" s="4684"/>
      <c r="I66" s="4684"/>
      <c r="J66" s="4684"/>
      <c r="K66" s="4892">
        <f>SUM(F66:J66)</f>
        <v>0</v>
      </c>
      <c r="L66" s="4684"/>
      <c r="M66" s="4684"/>
      <c r="N66" s="4684"/>
      <c r="O66" s="4684"/>
      <c r="P66" s="4684"/>
      <c r="Q66" s="4892">
        <f>SUM(L66:P66)</f>
        <v>0</v>
      </c>
    </row>
    <row r="67" spans="1:17" ht="13" customHeight="1">
      <c r="A67" s="2003"/>
      <c r="B67" s="2018"/>
      <c r="C67" s="2018"/>
      <c r="D67" s="2025" t="s">
        <v>2013</v>
      </c>
      <c r="E67" s="2498"/>
      <c r="F67" s="4886"/>
      <c r="G67" s="4886"/>
      <c r="H67" s="4886"/>
      <c r="I67" s="4886"/>
      <c r="J67" s="4886"/>
      <c r="K67" s="4892">
        <f>SUM(F67:J67)</f>
        <v>0</v>
      </c>
      <c r="L67" s="4684"/>
      <c r="M67" s="4684"/>
      <c r="N67" s="4886"/>
      <c r="O67" s="4886"/>
      <c r="P67" s="4886"/>
      <c r="Q67" s="4892">
        <f>SUM(L67:P67)</f>
        <v>0</v>
      </c>
    </row>
    <row r="68" spans="1:17" ht="13" customHeight="1">
      <c r="A68" s="2003"/>
      <c r="B68" s="2018"/>
      <c r="C68" s="2026" t="s">
        <v>1896</v>
      </c>
      <c r="D68" s="2018"/>
      <c r="E68" s="2498"/>
      <c r="F68" s="4896">
        <f t="shared" ref="F68:Q68" si="15">SUM(F65:F67)</f>
        <v>0</v>
      </c>
      <c r="G68" s="4896">
        <f t="shared" si="15"/>
        <v>0</v>
      </c>
      <c r="H68" s="4896">
        <f t="shared" si="15"/>
        <v>0</v>
      </c>
      <c r="I68" s="4896">
        <f t="shared" si="15"/>
        <v>0</v>
      </c>
      <c r="J68" s="4896">
        <f t="shared" si="15"/>
        <v>0</v>
      </c>
      <c r="K68" s="4896">
        <f t="shared" si="15"/>
        <v>0</v>
      </c>
      <c r="L68" s="4896">
        <f t="shared" si="15"/>
        <v>0</v>
      </c>
      <c r="M68" s="4896">
        <f t="shared" si="15"/>
        <v>0</v>
      </c>
      <c r="N68" s="4896">
        <f t="shared" si="15"/>
        <v>0</v>
      </c>
      <c r="O68" s="4896">
        <f t="shared" si="15"/>
        <v>0</v>
      </c>
      <c r="P68" s="4896">
        <f t="shared" si="15"/>
        <v>0</v>
      </c>
      <c r="Q68" s="4896">
        <f t="shared" si="15"/>
        <v>0</v>
      </c>
    </row>
    <row r="69" spans="1:17" ht="13" customHeight="1">
      <c r="A69" s="2002"/>
      <c r="B69" s="1998"/>
      <c r="C69" s="1998"/>
      <c r="D69" s="1998" t="s">
        <v>1897</v>
      </c>
      <c r="E69" s="2497"/>
      <c r="F69" s="4684"/>
      <c r="G69" s="4684"/>
      <c r="H69" s="4684"/>
      <c r="I69" s="4684"/>
      <c r="J69" s="4684"/>
      <c r="K69" s="4891">
        <f>SUM(F69:J69)</f>
        <v>0</v>
      </c>
      <c r="L69" s="4684"/>
      <c r="M69" s="4684"/>
      <c r="N69" s="4684"/>
      <c r="O69" s="4684"/>
      <c r="P69" s="4684"/>
      <c r="Q69" s="4891">
        <f>SUM(L69:P69)</f>
        <v>0</v>
      </c>
    </row>
    <row r="70" spans="1:17" ht="13" customHeight="1">
      <c r="A70" s="2003"/>
      <c r="B70" s="2018"/>
      <c r="C70" s="2026"/>
      <c r="D70" s="1998" t="s">
        <v>1898</v>
      </c>
      <c r="E70" s="2498"/>
      <c r="F70" s="4886"/>
      <c r="G70" s="4886"/>
      <c r="H70" s="4886"/>
      <c r="I70" s="4886"/>
      <c r="J70" s="4886"/>
      <c r="K70" s="4891">
        <f>SUM(F70:J70)</f>
        <v>0</v>
      </c>
      <c r="L70" s="4886"/>
      <c r="M70" s="4886"/>
      <c r="N70" s="4886"/>
      <c r="O70" s="4886"/>
      <c r="P70" s="4886"/>
      <c r="Q70" s="4891">
        <f>SUM(L70:P70)</f>
        <v>0</v>
      </c>
    </row>
    <row r="71" spans="1:17" ht="13" customHeight="1">
      <c r="A71" s="2003"/>
      <c r="B71" s="2018"/>
      <c r="C71" s="2026" t="s">
        <v>2014</v>
      </c>
      <c r="D71" s="2018"/>
      <c r="E71" s="2498"/>
      <c r="F71" s="4896">
        <f t="shared" ref="F71:Q71" si="16">SUM(F69:F70)</f>
        <v>0</v>
      </c>
      <c r="G71" s="4896">
        <f t="shared" si="16"/>
        <v>0</v>
      </c>
      <c r="H71" s="4896">
        <f t="shared" si="16"/>
        <v>0</v>
      </c>
      <c r="I71" s="4896">
        <f t="shared" si="16"/>
        <v>0</v>
      </c>
      <c r="J71" s="4896">
        <f t="shared" si="16"/>
        <v>0</v>
      </c>
      <c r="K71" s="4896">
        <f t="shared" si="16"/>
        <v>0</v>
      </c>
      <c r="L71" s="4896">
        <f t="shared" si="16"/>
        <v>0</v>
      </c>
      <c r="M71" s="4896">
        <f t="shared" si="16"/>
        <v>0</v>
      </c>
      <c r="N71" s="4896">
        <f t="shared" si="16"/>
        <v>0</v>
      </c>
      <c r="O71" s="4896">
        <f t="shared" si="16"/>
        <v>0</v>
      </c>
      <c r="P71" s="4896">
        <f t="shared" si="16"/>
        <v>0</v>
      </c>
      <c r="Q71" s="4896">
        <f t="shared" si="16"/>
        <v>0</v>
      </c>
    </row>
    <row r="72" spans="1:17" ht="16" customHeight="1">
      <c r="A72" s="2003"/>
      <c r="B72" s="2026" t="s">
        <v>1899</v>
      </c>
      <c r="C72" s="2026"/>
      <c r="D72" s="2018"/>
      <c r="E72" s="2498"/>
      <c r="F72" s="4887">
        <f>SUM(F71,F68,F64)</f>
        <v>0</v>
      </c>
      <c r="G72" s="4887">
        <f t="shared" ref="G72:Q72" si="17">SUM(G71,G68,G64)</f>
        <v>0</v>
      </c>
      <c r="H72" s="4887">
        <f t="shared" si="17"/>
        <v>0</v>
      </c>
      <c r="I72" s="4887">
        <f t="shared" si="17"/>
        <v>0</v>
      </c>
      <c r="J72" s="4887">
        <f t="shared" si="17"/>
        <v>0</v>
      </c>
      <c r="K72" s="4887">
        <f t="shared" si="17"/>
        <v>0</v>
      </c>
      <c r="L72" s="4887">
        <f t="shared" si="17"/>
        <v>0</v>
      </c>
      <c r="M72" s="4887">
        <f t="shared" si="17"/>
        <v>0</v>
      </c>
      <c r="N72" s="4887">
        <f t="shared" si="17"/>
        <v>0</v>
      </c>
      <c r="O72" s="4887">
        <f t="shared" si="17"/>
        <v>0</v>
      </c>
      <c r="P72" s="4887">
        <f t="shared" si="17"/>
        <v>0</v>
      </c>
      <c r="Q72" s="4887">
        <f t="shared" si="17"/>
        <v>0</v>
      </c>
    </row>
    <row r="73" spans="1:17" ht="16" customHeight="1">
      <c r="A73" s="2002"/>
      <c r="B73" s="2006" t="s">
        <v>1900</v>
      </c>
      <c r="C73" s="2020"/>
      <c r="D73" s="2006"/>
      <c r="E73" s="2497"/>
      <c r="F73" s="4684"/>
      <c r="G73" s="4684"/>
      <c r="H73" s="4684"/>
      <c r="I73" s="4684"/>
      <c r="J73" s="4684"/>
      <c r="K73" s="4891">
        <f>SUM(F73:J73)</f>
        <v>0</v>
      </c>
      <c r="L73" s="4684"/>
      <c r="M73" s="4684"/>
      <c r="N73" s="4684"/>
      <c r="O73" s="4684"/>
      <c r="P73" s="4684"/>
      <c r="Q73" s="4891">
        <f>SUM(L73:P73)</f>
        <v>0</v>
      </c>
    </row>
    <row r="74" spans="1:17" ht="13" customHeight="1">
      <c r="A74" s="2003"/>
      <c r="B74" s="2027" t="s">
        <v>1901</v>
      </c>
      <c r="C74" s="2028"/>
      <c r="D74" s="2027"/>
      <c r="E74" s="2503"/>
      <c r="F74" s="4886"/>
      <c r="G74" s="4886"/>
      <c r="H74" s="4886"/>
      <c r="I74" s="4886"/>
      <c r="J74" s="4886"/>
      <c r="K74" s="4891">
        <f>SUM(F74:J74)</f>
        <v>0</v>
      </c>
      <c r="L74" s="4886"/>
      <c r="M74" s="4886"/>
      <c r="N74" s="4886"/>
      <c r="O74" s="4886"/>
      <c r="P74" s="4886"/>
      <c r="Q74" s="4891">
        <f>SUM(L74:P74)</f>
        <v>0</v>
      </c>
    </row>
    <row r="75" spans="1:17" ht="33" customHeight="1">
      <c r="A75" s="5875" t="s">
        <v>1902</v>
      </c>
      <c r="B75" s="5876"/>
      <c r="C75" s="5876"/>
      <c r="D75" s="5876"/>
      <c r="E75" s="2498"/>
      <c r="F75" s="4887">
        <f>SUM(F72:F74)</f>
        <v>0</v>
      </c>
      <c r="G75" s="4887">
        <f t="shared" ref="G75:Q75" si="18">SUM(G72:G74)</f>
        <v>0</v>
      </c>
      <c r="H75" s="4887">
        <f t="shared" si="18"/>
        <v>0</v>
      </c>
      <c r="I75" s="4887">
        <f t="shared" si="18"/>
        <v>0</v>
      </c>
      <c r="J75" s="4887">
        <f t="shared" si="18"/>
        <v>0</v>
      </c>
      <c r="K75" s="4887">
        <f t="shared" si="18"/>
        <v>0</v>
      </c>
      <c r="L75" s="4887">
        <f t="shared" si="18"/>
        <v>0</v>
      </c>
      <c r="M75" s="4887">
        <f t="shared" si="18"/>
        <v>0</v>
      </c>
      <c r="N75" s="4887">
        <f t="shared" si="18"/>
        <v>0</v>
      </c>
      <c r="O75" s="4887">
        <f t="shared" si="18"/>
        <v>0</v>
      </c>
      <c r="P75" s="4887">
        <f t="shared" si="18"/>
        <v>0</v>
      </c>
      <c r="Q75" s="4887">
        <f t="shared" si="18"/>
        <v>0</v>
      </c>
    </row>
    <row r="76" spans="1:17" ht="13" customHeight="1">
      <c r="A76" s="2029" t="s">
        <v>1903</v>
      </c>
      <c r="B76" s="4353"/>
      <c r="C76" s="2030"/>
      <c r="D76" s="2030"/>
      <c r="E76" s="2498"/>
      <c r="F76" s="4893"/>
      <c r="G76" s="4889"/>
      <c r="H76" s="4889"/>
      <c r="I76" s="4889"/>
      <c r="J76" s="4889"/>
      <c r="K76" s="4893"/>
      <c r="L76" s="4893"/>
      <c r="M76" s="4889"/>
      <c r="N76" s="4889"/>
      <c r="O76" s="4889"/>
      <c r="P76" s="4889"/>
      <c r="Q76" s="4893"/>
    </row>
    <row r="77" spans="1:17" ht="13" customHeight="1">
      <c r="A77" s="2002"/>
      <c r="B77" s="2005" t="s">
        <v>1904</v>
      </c>
      <c r="C77" s="2005"/>
      <c r="D77" s="2005"/>
      <c r="E77" s="2497"/>
      <c r="F77" s="4684"/>
      <c r="G77" s="4684"/>
      <c r="H77" s="4684"/>
      <c r="I77" s="4684"/>
      <c r="J77" s="4684"/>
      <c r="K77" s="4890">
        <f>SUM(F77:J77)</f>
        <v>0</v>
      </c>
      <c r="L77" s="4684"/>
      <c r="M77" s="4684"/>
      <c r="N77" s="4684"/>
      <c r="O77" s="4684"/>
      <c r="P77" s="4684"/>
      <c r="Q77" s="4884">
        <f>SUM(L77:P77)</f>
        <v>0</v>
      </c>
    </row>
    <row r="78" spans="1:17" ht="13" customHeight="1">
      <c r="A78" s="2003"/>
      <c r="B78" s="2006" t="s">
        <v>1905</v>
      </c>
      <c r="C78" s="2006"/>
      <c r="D78" s="2006"/>
      <c r="E78" s="2498"/>
      <c r="F78" s="4684"/>
      <c r="G78" s="4684"/>
      <c r="H78" s="4684"/>
      <c r="I78" s="4684"/>
      <c r="J78" s="4684"/>
      <c r="K78" s="4891">
        <f>SUM(F78:J78)</f>
        <v>0</v>
      </c>
      <c r="L78" s="4684"/>
      <c r="M78" s="4684"/>
      <c r="N78" s="4684"/>
      <c r="O78" s="4684"/>
      <c r="P78" s="4684"/>
      <c r="Q78" s="4887">
        <f>SUM(L78:P78)</f>
        <v>0</v>
      </c>
    </row>
    <row r="79" spans="1:17" ht="13" customHeight="1">
      <c r="A79" s="2003"/>
      <c r="B79" s="2018" t="s">
        <v>1906</v>
      </c>
      <c r="C79" s="2018"/>
      <c r="D79" s="2018"/>
      <c r="E79" s="2498"/>
      <c r="F79" s="4886"/>
      <c r="G79" s="4886"/>
      <c r="H79" s="4886"/>
      <c r="I79" s="4886"/>
      <c r="J79" s="4886"/>
      <c r="K79" s="4891">
        <f>SUM(F79:J79)</f>
        <v>0</v>
      </c>
      <c r="L79" s="4886"/>
      <c r="M79" s="4886"/>
      <c r="N79" s="4886"/>
      <c r="O79" s="4886"/>
      <c r="P79" s="4886"/>
      <c r="Q79" s="4887">
        <f>SUM(L79:P79)</f>
        <v>0</v>
      </c>
    </row>
    <row r="80" spans="1:17" ht="13" customHeight="1">
      <c r="A80" s="2000" t="s">
        <v>1907</v>
      </c>
      <c r="B80" s="2026"/>
      <c r="C80" s="2026"/>
      <c r="D80" s="2018"/>
      <c r="E80" s="2498"/>
      <c r="F80" s="4887">
        <f>SUM(F77:F79)</f>
        <v>0</v>
      </c>
      <c r="G80" s="4887">
        <f t="shared" ref="G80:Q80" si="19">SUM(G77:G79)</f>
        <v>0</v>
      </c>
      <c r="H80" s="4887">
        <f t="shared" si="19"/>
        <v>0</v>
      </c>
      <c r="I80" s="4887">
        <f t="shared" si="19"/>
        <v>0</v>
      </c>
      <c r="J80" s="4887">
        <f t="shared" si="19"/>
        <v>0</v>
      </c>
      <c r="K80" s="4887">
        <f t="shared" si="19"/>
        <v>0</v>
      </c>
      <c r="L80" s="4887">
        <f t="shared" si="19"/>
        <v>0</v>
      </c>
      <c r="M80" s="4887">
        <f t="shared" si="19"/>
        <v>0</v>
      </c>
      <c r="N80" s="4887">
        <f t="shared" si="19"/>
        <v>0</v>
      </c>
      <c r="O80" s="4887">
        <f t="shared" si="19"/>
        <v>0</v>
      </c>
      <c r="P80" s="4887">
        <f t="shared" si="19"/>
        <v>0</v>
      </c>
      <c r="Q80" s="4887">
        <f t="shared" si="19"/>
        <v>0</v>
      </c>
    </row>
    <row r="81" spans="1:17" ht="13" customHeight="1">
      <c r="A81" s="2017" t="s">
        <v>1908</v>
      </c>
      <c r="B81" s="2031"/>
      <c r="C81" s="2031"/>
      <c r="D81" s="2031"/>
      <c r="E81" s="2503"/>
      <c r="F81" s="4894"/>
      <c r="G81" s="4894"/>
      <c r="H81" s="4894"/>
      <c r="I81" s="4894"/>
      <c r="J81" s="4894"/>
      <c r="K81" s="4887">
        <f>SUM(F81:J81)</f>
        <v>0</v>
      </c>
      <c r="L81" s="4894"/>
      <c r="M81" s="4894"/>
      <c r="N81" s="4894"/>
      <c r="O81" s="4894"/>
      <c r="P81" s="4894"/>
      <c r="Q81" s="4887">
        <f>SUM(L81:P81)</f>
        <v>0</v>
      </c>
    </row>
    <row r="82" spans="1:17" ht="13" customHeight="1">
      <c r="A82" s="2000" t="s">
        <v>2015</v>
      </c>
      <c r="B82" s="2026"/>
      <c r="C82" s="2018"/>
      <c r="D82" s="2018"/>
      <c r="E82" s="2498"/>
      <c r="F82" s="4887">
        <f>SUM(F58,F80:F81)+F75</f>
        <v>0</v>
      </c>
      <c r="G82" s="4887">
        <f t="shared" ref="G82:Q82" si="20">SUM(G58,G80:G81)+G75</f>
        <v>0</v>
      </c>
      <c r="H82" s="4887">
        <f t="shared" si="20"/>
        <v>0</v>
      </c>
      <c r="I82" s="4887">
        <f t="shared" si="20"/>
        <v>0</v>
      </c>
      <c r="J82" s="4887">
        <f t="shared" si="20"/>
        <v>0</v>
      </c>
      <c r="K82" s="4887">
        <f t="shared" si="20"/>
        <v>0</v>
      </c>
      <c r="L82" s="4887">
        <f t="shared" si="20"/>
        <v>0</v>
      </c>
      <c r="M82" s="4887">
        <f t="shared" si="20"/>
        <v>0</v>
      </c>
      <c r="N82" s="4887">
        <f t="shared" si="20"/>
        <v>0</v>
      </c>
      <c r="O82" s="4887">
        <f t="shared" si="20"/>
        <v>0</v>
      </c>
      <c r="P82" s="4887">
        <f t="shared" si="20"/>
        <v>0</v>
      </c>
      <c r="Q82" s="4887">
        <f t="shared" si="20"/>
        <v>0</v>
      </c>
    </row>
    <row r="83" spans="1:17" ht="13" customHeight="1">
      <c r="A83" s="1973" t="s">
        <v>1909</v>
      </c>
      <c r="B83" s="31"/>
      <c r="C83" s="31"/>
      <c r="D83" s="22"/>
      <c r="E83" s="2498"/>
      <c r="F83" s="4889"/>
      <c r="G83" s="4893"/>
      <c r="H83" s="4893"/>
      <c r="I83" s="4893"/>
      <c r="J83" s="4893"/>
      <c r="K83" s="4889"/>
      <c r="L83" s="4889"/>
      <c r="M83" s="4893"/>
      <c r="N83" s="4893"/>
      <c r="O83" s="4893"/>
      <c r="P83" s="4893"/>
      <c r="Q83" s="4889"/>
    </row>
    <row r="84" spans="1:17" ht="13" customHeight="1">
      <c r="A84" s="2016" t="s">
        <v>1910</v>
      </c>
      <c r="B84" s="1998"/>
      <c r="C84" s="2009"/>
      <c r="D84" s="1998"/>
      <c r="E84" s="2497"/>
      <c r="F84" s="4684"/>
      <c r="G84" s="4684"/>
      <c r="H84" s="4684"/>
      <c r="I84" s="4684"/>
      <c r="J84" s="4684"/>
      <c r="K84" s="4884">
        <f>SUM(F84:J84)</f>
        <v>0</v>
      </c>
      <c r="L84" s="4684"/>
      <c r="M84" s="4684"/>
      <c r="N84" s="4684"/>
      <c r="O84" s="4684"/>
      <c r="P84" s="4684"/>
      <c r="Q84" s="4884">
        <f>SUM(L84:P84)</f>
        <v>0</v>
      </c>
    </row>
    <row r="85" spans="1:17" ht="13" customHeight="1">
      <c r="A85" s="2017" t="s">
        <v>2016</v>
      </c>
      <c r="B85" s="2018"/>
      <c r="C85" s="2026"/>
      <c r="D85" s="2018"/>
      <c r="E85" s="2498"/>
      <c r="F85" s="4886"/>
      <c r="G85" s="4886"/>
      <c r="H85" s="4886"/>
      <c r="I85" s="4886"/>
      <c r="J85" s="4886"/>
      <c r="K85" s="4892">
        <f>SUM(F85:J85)</f>
        <v>0</v>
      </c>
      <c r="L85" s="4886"/>
      <c r="M85" s="4886"/>
      <c r="N85" s="4886"/>
      <c r="O85" s="4886"/>
      <c r="P85" s="4886"/>
      <c r="Q85" s="4892">
        <f>SUM(L85:P85)</f>
        <v>0</v>
      </c>
    </row>
    <row r="86" spans="1:17" ht="13" customHeight="1" thickBot="1">
      <c r="A86" s="2490" t="s">
        <v>2017</v>
      </c>
      <c r="B86" s="2491"/>
      <c r="C86" s="2492"/>
      <c r="D86" s="2492"/>
      <c r="E86" s="2506"/>
      <c r="F86" s="4895">
        <f t="shared" ref="F86:Q86" si="21">SUM(F84,F85)</f>
        <v>0</v>
      </c>
      <c r="G86" s="4895">
        <f t="shared" si="21"/>
        <v>0</v>
      </c>
      <c r="H86" s="4895">
        <f t="shared" si="21"/>
        <v>0</v>
      </c>
      <c r="I86" s="4895">
        <f t="shared" si="21"/>
        <v>0</v>
      </c>
      <c r="J86" s="4895">
        <f t="shared" si="21"/>
        <v>0</v>
      </c>
      <c r="K86" s="4895">
        <f t="shared" si="21"/>
        <v>0</v>
      </c>
      <c r="L86" s="4895">
        <f t="shared" si="21"/>
        <v>0</v>
      </c>
      <c r="M86" s="4895">
        <f t="shared" si="21"/>
        <v>0</v>
      </c>
      <c r="N86" s="4895">
        <f t="shared" si="21"/>
        <v>0</v>
      </c>
      <c r="O86" s="4895">
        <f t="shared" si="21"/>
        <v>0</v>
      </c>
      <c r="P86" s="4895">
        <f t="shared" si="21"/>
        <v>0</v>
      </c>
      <c r="Q86" s="4895">
        <f t="shared" si="21"/>
        <v>0</v>
      </c>
    </row>
    <row r="87" spans="1:17" ht="13" customHeight="1" thickTop="1">
      <c r="A87" s="113"/>
      <c r="B87" s="113"/>
      <c r="C87" s="113"/>
      <c r="D87" s="113"/>
      <c r="E87" s="113"/>
      <c r="F87" s="337"/>
      <c r="G87" s="21"/>
      <c r="H87" s="21"/>
      <c r="I87" s="21"/>
      <c r="J87" s="21"/>
      <c r="K87" s="21"/>
      <c r="L87" s="2032"/>
      <c r="M87" s="2032"/>
      <c r="N87" s="2032"/>
      <c r="O87" s="2032"/>
      <c r="P87" s="2032"/>
      <c r="Q87" s="2032"/>
    </row>
    <row r="88" spans="1:17" ht="13" customHeight="1">
      <c r="A88" s="113"/>
      <c r="B88" s="113"/>
      <c r="C88" s="113"/>
      <c r="D88" s="113"/>
      <c r="E88" s="113"/>
      <c r="F88" s="337"/>
      <c r="G88" s="21"/>
      <c r="H88" s="21"/>
      <c r="I88" s="21"/>
      <c r="J88" s="21"/>
      <c r="K88" s="21"/>
      <c r="L88" s="2032"/>
      <c r="M88" s="2032"/>
      <c r="N88" s="2032"/>
      <c r="O88" s="2032"/>
      <c r="P88" s="21"/>
      <c r="Q88" s="1939" t="str">
        <f>+ToC!E123</f>
        <v xml:space="preserve">Long-Term Annual Return </v>
      </c>
    </row>
    <row r="89" spans="1:17" ht="13" customHeight="1">
      <c r="A89" s="21"/>
      <c r="B89" s="21"/>
      <c r="C89" s="21"/>
      <c r="D89" s="21"/>
      <c r="E89" s="534"/>
      <c r="F89" s="21"/>
      <c r="G89" s="21"/>
      <c r="H89" s="21"/>
      <c r="I89" s="21"/>
      <c r="J89" s="21"/>
      <c r="K89" s="21"/>
      <c r="L89" s="2032"/>
      <c r="M89" s="2032"/>
      <c r="N89" s="2032"/>
      <c r="O89" s="2032"/>
      <c r="P89" s="21"/>
      <c r="Q89" s="1939" t="s">
        <v>2071</v>
      </c>
    </row>
  </sheetData>
  <sheetProtection algorithmName="SHA-512" hashValue="FqUr5WMlfHzzh/ksswMPj8HpTfivo8pTfrIKXMUh6c/CdM6cxs7pgv1GTwvE74qXVkzKFkElo9oMXPaa1C61bQ==" saltValue="i+vdpRDv0Usel2OLBQ+tZg==" spinCount="100000" sheet="1" objects="1" scenarios="1"/>
  <mergeCells count="27">
    <mergeCell ref="M12:M13"/>
    <mergeCell ref="N12:P12"/>
    <mergeCell ref="Q12:Q13"/>
    <mergeCell ref="A34:D34"/>
    <mergeCell ref="A1:Q1"/>
    <mergeCell ref="A8:Q8"/>
    <mergeCell ref="A9:Q9"/>
    <mergeCell ref="F11:K11"/>
    <mergeCell ref="L11:Q11"/>
    <mergeCell ref="F12:F13"/>
    <mergeCell ref="G12:G13"/>
    <mergeCell ref="H12:J12"/>
    <mergeCell ref="K12:K13"/>
    <mergeCell ref="L12:L13"/>
    <mergeCell ref="A75:D75"/>
    <mergeCell ref="A49:Q49"/>
    <mergeCell ref="A50:Q50"/>
    <mergeCell ref="F52:K52"/>
    <mergeCell ref="L52:Q52"/>
    <mergeCell ref="F53:F54"/>
    <mergeCell ref="G53:G54"/>
    <mergeCell ref="H53:J53"/>
    <mergeCell ref="K53:K54"/>
    <mergeCell ref="L53:L54"/>
    <mergeCell ref="M53:M54"/>
    <mergeCell ref="N53:P53"/>
    <mergeCell ref="Q53:Q54"/>
  </mergeCells>
  <hyperlinks>
    <hyperlink ref="A1:Q1" location="ToC!A1" display="ToC!A1"/>
  </hyperlinks>
  <printOptions horizontalCentered="1"/>
  <pageMargins left="0.39370078740157483" right="0.39370078740157483" top="0.59055118110236227" bottom="0.39370078740157483" header="0.31496062992125984" footer="0.31496062992125984"/>
  <pageSetup paperSize="5" scale="39" orientation="landscape" r:id="rId1"/>
  <ignoredErrors>
    <ignoredError sqref="K23:K27"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K73"/>
  <sheetViews>
    <sheetView showZeros="0" zoomScale="80" zoomScaleNormal="80" zoomScaleSheetLayoutView="95" workbookViewId="0">
      <selection activeCell="B16" sqref="B16:E16"/>
    </sheetView>
  </sheetViews>
  <sheetFormatPr defaultColWidth="0" defaultRowHeight="15.5" zeroHeight="1"/>
  <cols>
    <col min="1" max="1" width="5.765625" style="89" customWidth="1"/>
    <col min="2" max="2" width="30.07421875" style="89" customWidth="1"/>
    <col min="3" max="3" width="15.84375" style="89" customWidth="1"/>
    <col min="4" max="4" width="8.765625" style="89" customWidth="1"/>
    <col min="5" max="5" width="13.23046875" style="89" customWidth="1"/>
    <col min="6" max="6" width="15" style="89" customWidth="1"/>
    <col min="7" max="8" width="17.765625" style="89" customWidth="1"/>
    <col min="9" max="9" width="17.23046875" style="89" customWidth="1"/>
    <col min="10" max="10" width="11.765625" style="89" customWidth="1"/>
    <col min="11" max="16384" width="8.765625" style="50" hidden="1"/>
  </cols>
  <sheetData>
    <row r="1" spans="1:11" s="49" customFormat="1">
      <c r="A1" s="5324">
        <v>10.000999999999999</v>
      </c>
      <c r="B1" s="5324"/>
      <c r="C1" s="5324"/>
      <c r="D1" s="5324"/>
      <c r="E1" s="5324"/>
      <c r="F1" s="5324"/>
      <c r="G1" s="5324"/>
      <c r="H1" s="5324"/>
      <c r="I1" s="5324"/>
      <c r="J1" s="5324"/>
    </row>
    <row r="2" spans="1:11" s="49" customFormat="1">
      <c r="A2" s="206"/>
      <c r="B2" s="206"/>
      <c r="C2" s="206"/>
      <c r="D2" s="206"/>
      <c r="E2" s="206"/>
      <c r="F2" s="206"/>
      <c r="G2" s="37"/>
      <c r="H2" s="37"/>
      <c r="I2" s="37" t="s">
        <v>139</v>
      </c>
      <c r="J2" s="206"/>
    </row>
    <row r="3" spans="1:11" s="49" customFormat="1">
      <c r="A3" s="325" t="str">
        <f>+Cover!A14</f>
        <v>Select Name of Insurer/ Financial Holding Company</v>
      </c>
      <c r="B3" s="219"/>
      <c r="C3" s="219"/>
      <c r="D3" s="219"/>
      <c r="E3" s="380"/>
      <c r="F3" s="686"/>
      <c r="G3" s="53"/>
      <c r="H3" s="53"/>
      <c r="I3" s="53"/>
      <c r="J3" s="53"/>
      <c r="K3" s="50"/>
    </row>
    <row r="4" spans="1:11" s="49" customFormat="1">
      <c r="A4" s="5311" t="str">
        <f>+ToC!A3</f>
        <v>Insurer/Financial Holding Company</v>
      </c>
      <c r="B4" s="5311"/>
      <c r="C4" s="5311"/>
      <c r="D4" s="5311"/>
      <c r="E4" s="206"/>
      <c r="F4" s="206"/>
      <c r="G4" s="206"/>
      <c r="H4" s="206"/>
      <c r="I4" s="206"/>
      <c r="J4" s="206"/>
    </row>
    <row r="5" spans="1:11" s="49" customFormat="1">
      <c r="A5" s="83"/>
      <c r="B5" s="83"/>
      <c r="C5" s="83"/>
      <c r="D5" s="83"/>
      <c r="E5" s="53"/>
      <c r="F5" s="53"/>
      <c r="G5" s="53"/>
      <c r="H5" s="53"/>
      <c r="I5" s="53"/>
      <c r="J5" s="83"/>
    </row>
    <row r="6" spans="1:11" s="49" customFormat="1">
      <c r="A6" s="51" t="str">
        <f>+ToC!A5</f>
        <v>Long-Term Insurers Annual Return</v>
      </c>
      <c r="B6" s="83"/>
      <c r="C6" s="83"/>
      <c r="D6" s="83"/>
      <c r="E6" s="53"/>
      <c r="F6" s="53"/>
      <c r="G6" s="53"/>
      <c r="H6" s="53"/>
      <c r="I6" s="53"/>
      <c r="J6" s="83"/>
    </row>
    <row r="7" spans="1:11">
      <c r="A7" s="706" t="str">
        <f>+ToC!A6</f>
        <v>For Year Ended:</v>
      </c>
      <c r="B7" s="55"/>
      <c r="C7" s="55"/>
      <c r="D7" s="53"/>
      <c r="E7" s="53"/>
      <c r="F7" s="53"/>
      <c r="G7" s="53"/>
      <c r="H7" s="293"/>
      <c r="I7" s="5337" t="str">
        <f>IF(+Cover!A23="","",+Cover!A23)</f>
        <v/>
      </c>
      <c r="J7" s="5338"/>
    </row>
    <row r="8" spans="1:11">
      <c r="A8" s="5312"/>
      <c r="B8" s="5312"/>
      <c r="C8" s="5312"/>
      <c r="D8" s="5312"/>
      <c r="E8" s="5312"/>
      <c r="F8" s="5312"/>
      <c r="G8" s="5312"/>
      <c r="H8" s="5312"/>
      <c r="I8" s="5312"/>
      <c r="J8" s="5312"/>
    </row>
    <row r="9" spans="1:11">
      <c r="A9" s="5312"/>
      <c r="B9" s="5312"/>
      <c r="C9" s="5312"/>
      <c r="D9" s="5312"/>
      <c r="E9" s="5312"/>
      <c r="F9" s="5312"/>
      <c r="G9" s="5312"/>
      <c r="H9" s="5312"/>
      <c r="I9" s="5312"/>
      <c r="J9" s="5312"/>
    </row>
    <row r="10" spans="1:11" ht="15.75" customHeight="1">
      <c r="A10" s="5312" t="s">
        <v>1504</v>
      </c>
      <c r="B10" s="5312"/>
      <c r="C10" s="5312"/>
      <c r="D10" s="5312"/>
      <c r="E10" s="5312"/>
      <c r="F10" s="5312"/>
      <c r="G10" s="5312"/>
      <c r="H10" s="5312"/>
      <c r="I10" s="5312"/>
      <c r="J10" s="5312"/>
    </row>
    <row r="11" spans="1:11">
      <c r="A11" s="5334" t="s">
        <v>1510</v>
      </c>
      <c r="B11" s="5335"/>
      <c r="C11" s="5335"/>
      <c r="D11" s="5335"/>
      <c r="E11" s="5335"/>
      <c r="F11" s="5335"/>
      <c r="G11" s="5335"/>
      <c r="H11" s="5335"/>
      <c r="I11" s="5335"/>
      <c r="J11" s="5335"/>
    </row>
    <row r="12" spans="1:11">
      <c r="A12" s="53"/>
      <c r="B12" s="53"/>
      <c r="C12" s="53"/>
      <c r="D12" s="53"/>
      <c r="E12" s="53"/>
      <c r="F12" s="53"/>
      <c r="G12" s="53"/>
      <c r="H12" s="53"/>
      <c r="I12" s="53"/>
      <c r="J12" s="53"/>
    </row>
    <row r="13" spans="1:11">
      <c r="A13" s="53"/>
      <c r="B13" s="53"/>
      <c r="C13" s="53"/>
      <c r="D13" s="53"/>
      <c r="E13" s="53"/>
      <c r="F13" s="53"/>
      <c r="G13" s="53"/>
      <c r="H13" s="53"/>
      <c r="I13" s="53"/>
      <c r="J13" s="53"/>
    </row>
    <row r="14" spans="1:11">
      <c r="A14" s="53" t="s">
        <v>118</v>
      </c>
      <c r="B14" s="5336" t="s">
        <v>140</v>
      </c>
      <c r="C14" s="5316"/>
      <c r="D14" s="5316"/>
      <c r="E14" s="732"/>
      <c r="F14" s="687" t="s">
        <v>141</v>
      </c>
      <c r="G14" s="735" t="str">
        <f>+A3</f>
        <v>Select Name of Insurer/ Financial Holding Company</v>
      </c>
      <c r="H14" s="735"/>
      <c r="I14" s="735"/>
      <c r="J14" s="732"/>
    </row>
    <row r="15" spans="1:11">
      <c r="A15" s="53"/>
      <c r="B15" s="207"/>
      <c r="C15" s="203"/>
      <c r="D15" s="203"/>
      <c r="E15" s="203"/>
      <c r="F15" s="705"/>
      <c r="G15" s="56"/>
      <c r="H15" s="56"/>
      <c r="I15" s="56"/>
      <c r="J15" s="56"/>
    </row>
    <row r="16" spans="1:11">
      <c r="A16" s="53" t="s">
        <v>121</v>
      </c>
      <c r="B16" s="5325">
        <f>+Cover!A15</f>
        <v>0</v>
      </c>
      <c r="C16" s="5325"/>
      <c r="D16" s="5325"/>
      <c r="E16" s="5325"/>
      <c r="F16" s="53" t="s">
        <v>122</v>
      </c>
      <c r="G16" s="5325">
        <f>+Cover!A16</f>
        <v>0</v>
      </c>
      <c r="H16" s="5348"/>
      <c r="I16" s="561" t="s">
        <v>123</v>
      </c>
      <c r="J16" s="607">
        <f>+Cover!F16</f>
        <v>0</v>
      </c>
    </row>
    <row r="17" spans="1:10">
      <c r="A17" s="53"/>
      <c r="B17" s="53"/>
      <c r="C17" s="53"/>
      <c r="D17" s="189"/>
      <c r="E17" s="189"/>
      <c r="F17" s="189"/>
      <c r="G17" s="189"/>
      <c r="H17" s="189"/>
      <c r="I17" s="189"/>
      <c r="J17" s="189"/>
    </row>
    <row r="18" spans="1:10">
      <c r="A18" s="53" t="s">
        <v>142</v>
      </c>
      <c r="B18" s="53"/>
      <c r="C18" s="53"/>
      <c r="D18" s="53"/>
      <c r="E18" s="53"/>
      <c r="F18" s="53"/>
      <c r="G18" s="53"/>
      <c r="H18" s="53"/>
      <c r="I18" s="53"/>
      <c r="J18" s="56"/>
    </row>
    <row r="19" spans="1:10">
      <c r="A19" s="53"/>
      <c r="B19" s="53"/>
      <c r="C19" s="53"/>
      <c r="D19" s="53"/>
      <c r="E19" s="53"/>
      <c r="F19" s="53"/>
      <c r="G19" s="53"/>
      <c r="H19" s="53"/>
      <c r="I19" s="53"/>
      <c r="J19" s="53"/>
    </row>
    <row r="20" spans="1:10">
      <c r="A20" s="53"/>
      <c r="B20" s="53"/>
      <c r="C20" s="53"/>
      <c r="D20" s="53"/>
      <c r="E20" s="53"/>
      <c r="F20" s="53"/>
      <c r="G20" s="53"/>
      <c r="H20" s="53"/>
      <c r="I20" s="53"/>
      <c r="J20" s="53"/>
    </row>
    <row r="21" spans="1:10">
      <c r="A21" s="639">
        <v>1</v>
      </c>
      <c r="B21" s="5331" t="s">
        <v>143</v>
      </c>
      <c r="C21" s="5332"/>
      <c r="D21" s="5332"/>
      <c r="E21" s="5332"/>
      <c r="F21" s="5332"/>
      <c r="G21" s="5332"/>
      <c r="H21" s="5332"/>
      <c r="I21" s="5332"/>
      <c r="J21" s="5332"/>
    </row>
    <row r="22" spans="1:10" ht="15.4" customHeight="1">
      <c r="A22" s="639"/>
      <c r="B22" s="2624" t="s">
        <v>2260</v>
      </c>
      <c r="C22" s="2623" t="str">
        <f>IF(I7="","",I7)</f>
        <v/>
      </c>
      <c r="D22" s="2625" t="s">
        <v>2261</v>
      </c>
      <c r="E22" s="2625"/>
      <c r="F22" s="2625"/>
      <c r="G22" s="2625"/>
      <c r="H22" s="2625"/>
      <c r="I22" s="2625"/>
      <c r="J22" s="2625"/>
    </row>
    <row r="23" spans="1:10">
      <c r="A23" s="639"/>
      <c r="B23" s="5331"/>
      <c r="C23" s="5332"/>
      <c r="D23" s="5332"/>
      <c r="E23" s="5332"/>
      <c r="F23" s="5332"/>
      <c r="G23" s="5332"/>
      <c r="H23" s="5332"/>
      <c r="I23" s="5332"/>
      <c r="J23" s="5332"/>
    </row>
    <row r="24" spans="1:10">
      <c r="A24" s="57"/>
      <c r="B24" s="53"/>
      <c r="C24" s="53"/>
      <c r="D24" s="53"/>
      <c r="E24" s="53"/>
      <c r="F24" s="53"/>
      <c r="G24" s="53"/>
      <c r="H24" s="53"/>
      <c r="I24" s="53"/>
      <c r="J24" s="53"/>
    </row>
    <row r="25" spans="1:10">
      <c r="A25" s="639">
        <v>2</v>
      </c>
      <c r="B25" s="5331" t="s">
        <v>144</v>
      </c>
      <c r="C25" s="5332"/>
      <c r="D25" s="5332"/>
      <c r="E25" s="5332"/>
      <c r="F25" s="5332"/>
      <c r="G25" s="5332"/>
      <c r="H25" s="5332"/>
      <c r="I25" s="5332"/>
      <c r="J25" s="5332"/>
    </row>
    <row r="26" spans="1:10">
      <c r="A26" s="639"/>
      <c r="B26" s="686" t="s">
        <v>1474</v>
      </c>
      <c r="C26" s="686"/>
      <c r="D26" s="686"/>
      <c r="E26" s="83"/>
      <c r="F26" s="376" t="str">
        <f>+'10.001'!A3</f>
        <v>Select Name of Insurer/ Financial Holding Company</v>
      </c>
      <c r="G26" s="686"/>
      <c r="H26" s="686"/>
      <c r="I26" s="686"/>
      <c r="J26" s="686"/>
    </row>
    <row r="27" spans="1:10">
      <c r="A27" s="639"/>
      <c r="B27" s="5331" t="s">
        <v>1475</v>
      </c>
      <c r="C27" s="5349"/>
      <c r="D27" s="5349"/>
      <c r="E27" s="5349"/>
      <c r="F27" s="5349"/>
      <c r="G27" s="5349"/>
      <c r="H27" s="686"/>
      <c r="I27" s="686"/>
      <c r="J27" s="686"/>
    </row>
    <row r="28" spans="1:10">
      <c r="A28" s="57"/>
      <c r="B28" s="53"/>
      <c r="C28" s="53"/>
      <c r="D28" s="53"/>
      <c r="E28" s="53"/>
      <c r="F28" s="53"/>
      <c r="G28" s="53"/>
      <c r="H28" s="53"/>
      <c r="I28" s="53"/>
      <c r="J28" s="53"/>
    </row>
    <row r="29" spans="1:10">
      <c r="A29" s="57">
        <v>3</v>
      </c>
      <c r="B29" s="5333" t="s">
        <v>145</v>
      </c>
      <c r="C29" s="5332"/>
      <c r="D29" s="5332"/>
      <c r="E29" s="5332"/>
      <c r="F29" s="5332"/>
      <c r="G29" s="5332"/>
      <c r="H29" s="5332"/>
      <c r="I29" s="5332"/>
      <c r="J29" s="5332"/>
    </row>
    <row r="30" spans="1:10">
      <c r="A30" s="57"/>
      <c r="B30" s="53"/>
      <c r="C30" s="687"/>
      <c r="D30" s="686"/>
      <c r="E30" s="686"/>
      <c r="F30" s="686"/>
      <c r="G30" s="686"/>
      <c r="H30" s="686"/>
      <c r="I30" s="686"/>
      <c r="J30" s="686"/>
    </row>
    <row r="31" spans="1:10">
      <c r="A31" s="57">
        <v>4</v>
      </c>
      <c r="B31" s="376" t="str">
        <f>+A3</f>
        <v>Select Name of Insurer/ Financial Holding Company</v>
      </c>
      <c r="C31" s="686"/>
      <c r="D31" s="686"/>
      <c r="E31" s="686"/>
      <c r="F31" s="686"/>
      <c r="G31" s="686" t="s">
        <v>146</v>
      </c>
      <c r="H31" s="686"/>
      <c r="I31" s="686"/>
      <c r="J31" s="686"/>
    </row>
    <row r="32" spans="1:10">
      <c r="A32" s="53"/>
      <c r="B32" s="686" t="s">
        <v>147</v>
      </c>
      <c r="C32" s="53"/>
      <c r="D32" s="53"/>
      <c r="E32" s="53"/>
      <c r="F32" s="53"/>
      <c r="G32" s="53"/>
      <c r="H32" s="53"/>
      <c r="I32" s="53"/>
      <c r="J32" s="53"/>
    </row>
    <row r="33" spans="1:10">
      <c r="A33" s="53"/>
      <c r="B33" s="53"/>
      <c r="C33" s="53"/>
      <c r="D33" s="53"/>
      <c r="E33" s="53"/>
      <c r="F33" s="53"/>
      <c r="G33" s="53"/>
      <c r="H33" s="53"/>
      <c r="I33" s="53"/>
      <c r="J33" s="53"/>
    </row>
    <row r="34" spans="1:10">
      <c r="A34" s="53"/>
      <c r="B34" s="53"/>
      <c r="C34" s="53"/>
      <c r="D34" s="53"/>
      <c r="E34" s="53"/>
      <c r="F34" s="53"/>
      <c r="G34" s="53"/>
      <c r="H34" s="53"/>
      <c r="I34" s="53"/>
      <c r="J34" s="53"/>
    </row>
    <row r="35" spans="1:10">
      <c r="A35" s="53"/>
      <c r="B35" s="53"/>
      <c r="C35" s="53"/>
      <c r="D35" s="53"/>
      <c r="E35" s="53"/>
      <c r="F35" s="53"/>
      <c r="G35" s="53"/>
      <c r="H35" s="53"/>
      <c r="I35" s="53"/>
      <c r="J35" s="53"/>
    </row>
    <row r="36" spans="1:10">
      <c r="A36" s="53"/>
      <c r="B36" s="53"/>
      <c r="C36" s="53"/>
      <c r="D36" s="53"/>
      <c r="E36" s="53"/>
      <c r="F36" s="53"/>
      <c r="G36" s="53"/>
      <c r="H36" s="53"/>
      <c r="I36" s="53"/>
      <c r="J36" s="53"/>
    </row>
    <row r="37" spans="1:10">
      <c r="A37" s="53"/>
      <c r="B37" s="53"/>
      <c r="C37" s="53"/>
      <c r="D37" s="53"/>
      <c r="E37" s="53"/>
      <c r="F37" s="53"/>
      <c r="G37" s="53"/>
      <c r="H37" s="53"/>
      <c r="I37" s="53"/>
      <c r="J37" s="53"/>
    </row>
    <row r="38" spans="1:10" ht="30" customHeight="1">
      <c r="A38" s="5295" t="s">
        <v>136</v>
      </c>
      <c r="B38" s="5326"/>
      <c r="C38" s="5326"/>
      <c r="D38" s="5326"/>
      <c r="E38" s="5327"/>
      <c r="F38" s="53"/>
      <c r="G38" s="83"/>
      <c r="H38" s="4406"/>
      <c r="I38" s="511"/>
      <c r="J38" s="83"/>
    </row>
    <row r="39" spans="1:10">
      <c r="A39" s="5299" t="s">
        <v>131</v>
      </c>
      <c r="B39" s="5328"/>
      <c r="C39" s="5329"/>
      <c r="D39" s="5329"/>
      <c r="E39" s="5330"/>
      <c r="F39" s="56"/>
      <c r="G39" s="83"/>
      <c r="H39" s="734" t="s">
        <v>132</v>
      </c>
      <c r="I39" s="562"/>
      <c r="J39" s="83"/>
    </row>
    <row r="40" spans="1:10">
      <c r="A40" s="5346" t="s">
        <v>148</v>
      </c>
      <c r="B40" s="5347"/>
      <c r="C40" s="5341"/>
      <c r="D40" s="5341"/>
      <c r="E40" s="5341"/>
      <c r="F40" s="686"/>
      <c r="G40" s="83"/>
      <c r="H40" s="4402" t="s">
        <v>2392</v>
      </c>
      <c r="I40" s="11"/>
      <c r="J40" s="83"/>
    </row>
    <row r="41" spans="1:10">
      <c r="A41" s="5339" t="s">
        <v>134</v>
      </c>
      <c r="B41" s="5340"/>
      <c r="C41" s="5340"/>
      <c r="D41" s="5341"/>
      <c r="E41" s="5341"/>
      <c r="F41" s="686"/>
      <c r="G41" s="83"/>
      <c r="H41" s="11"/>
      <c r="I41" s="11"/>
      <c r="J41" s="83"/>
    </row>
    <row r="42" spans="1:10">
      <c r="A42" s="688"/>
      <c r="B42" s="689"/>
      <c r="C42" s="681"/>
      <c r="D42" s="681"/>
      <c r="E42" s="681"/>
      <c r="F42" s="686"/>
      <c r="G42" s="83"/>
      <c r="H42" s="11"/>
      <c r="I42" s="11"/>
      <c r="J42" s="83"/>
    </row>
    <row r="43" spans="1:10">
      <c r="A43" s="53"/>
      <c r="B43" s="53"/>
      <c r="C43" s="53"/>
      <c r="D43" s="53"/>
      <c r="E43" s="53"/>
      <c r="F43" s="53"/>
      <c r="G43" s="83"/>
      <c r="H43" s="11"/>
      <c r="I43" s="11"/>
      <c r="J43" s="83"/>
    </row>
    <row r="44" spans="1:10">
      <c r="A44" s="53"/>
      <c r="B44" s="53"/>
      <c r="C44" s="53"/>
      <c r="D44" s="53"/>
      <c r="E44" s="53"/>
      <c r="F44" s="53"/>
      <c r="G44" s="83"/>
      <c r="H44" s="11"/>
      <c r="I44" s="11"/>
      <c r="J44" s="83"/>
    </row>
    <row r="45" spans="1:10" ht="30" customHeight="1">
      <c r="A45" s="5295" t="s">
        <v>136</v>
      </c>
      <c r="B45" s="5326"/>
      <c r="C45" s="5326"/>
      <c r="D45" s="5326"/>
      <c r="E45" s="5327"/>
      <c r="F45" s="56"/>
      <c r="G45" s="83"/>
      <c r="H45" s="4406"/>
      <c r="I45" s="511"/>
      <c r="J45" s="83"/>
    </row>
    <row r="46" spans="1:10" ht="15" customHeight="1">
      <c r="A46" s="5342" t="s">
        <v>131</v>
      </c>
      <c r="B46" s="5343"/>
      <c r="C46" s="5344"/>
      <c r="D46" s="5344"/>
      <c r="E46" s="5345"/>
      <c r="F46" s="686"/>
      <c r="G46" s="83"/>
      <c r="H46" s="734" t="s">
        <v>132</v>
      </c>
      <c r="I46" s="562"/>
      <c r="J46" s="83"/>
    </row>
    <row r="47" spans="1:10" ht="15" customHeight="1">
      <c r="A47" s="5346" t="s">
        <v>148</v>
      </c>
      <c r="B47" s="5347"/>
      <c r="C47" s="5341"/>
      <c r="D47" s="5341"/>
      <c r="E47" s="5341"/>
      <c r="F47" s="53"/>
      <c r="G47" s="53"/>
      <c r="H47" s="4402" t="s">
        <v>2392</v>
      </c>
      <c r="I47" s="53"/>
      <c r="J47" s="83"/>
    </row>
    <row r="48" spans="1:10" ht="15" customHeight="1">
      <c r="A48" s="5339" t="s">
        <v>134</v>
      </c>
      <c r="B48" s="5340"/>
      <c r="C48" s="5340"/>
      <c r="D48" s="5341"/>
      <c r="E48" s="5341"/>
      <c r="F48" s="53"/>
      <c r="G48" s="11"/>
      <c r="H48" s="11"/>
      <c r="I48" s="11"/>
      <c r="J48" s="53"/>
    </row>
    <row r="49" spans="1:10" ht="15" customHeight="1">
      <c r="A49" s="53"/>
      <c r="B49" s="53"/>
      <c r="C49" s="53"/>
      <c r="D49" s="53"/>
      <c r="E49" s="53"/>
      <c r="F49" s="53"/>
      <c r="G49" s="11"/>
      <c r="H49" s="11"/>
      <c r="I49" s="11"/>
      <c r="J49" s="53"/>
    </row>
    <row r="50" spans="1:10" ht="15" customHeight="1">
      <c r="A50" s="53"/>
      <c r="B50" s="53"/>
      <c r="C50" s="53"/>
      <c r="D50" s="53"/>
      <c r="E50" s="53"/>
      <c r="F50" s="53"/>
      <c r="G50" s="11"/>
      <c r="H50" s="11"/>
      <c r="I50" s="11"/>
      <c r="J50" s="53"/>
    </row>
    <row r="51" spans="1:10" ht="15" customHeight="1">
      <c r="A51" s="53"/>
      <c r="B51" s="53"/>
      <c r="C51" s="53"/>
      <c r="D51" s="53"/>
      <c r="E51" s="53"/>
      <c r="F51" s="53"/>
      <c r="G51" s="11"/>
      <c r="H51" s="11"/>
      <c r="I51" s="11"/>
      <c r="J51" s="53"/>
    </row>
    <row r="52" spans="1:10" ht="15" customHeight="1">
      <c r="A52" s="53"/>
      <c r="B52" s="53"/>
      <c r="C52" s="53"/>
      <c r="D52" s="53"/>
      <c r="E52" s="53"/>
      <c r="F52" s="53"/>
      <c r="G52" s="11"/>
      <c r="H52" s="11"/>
      <c r="I52" s="11"/>
      <c r="J52" s="53"/>
    </row>
    <row r="53" spans="1:10" ht="15" customHeight="1">
      <c r="A53" s="53"/>
      <c r="B53" s="53"/>
      <c r="C53" s="53"/>
      <c r="D53" s="53"/>
      <c r="E53" s="53"/>
      <c r="F53" s="53"/>
      <c r="G53" s="53"/>
      <c r="H53" s="53"/>
      <c r="I53" s="53"/>
      <c r="J53" s="53"/>
    </row>
    <row r="54" spans="1:10" ht="15" customHeight="1">
      <c r="A54" s="53"/>
      <c r="B54" s="53"/>
      <c r="C54" s="53"/>
      <c r="D54" s="53"/>
      <c r="E54" s="53"/>
      <c r="F54" s="53"/>
      <c r="G54" s="53"/>
      <c r="H54" s="53"/>
      <c r="I54" s="53"/>
      <c r="J54" s="53"/>
    </row>
    <row r="55" spans="1:10" ht="15" customHeight="1">
      <c r="A55" s="53"/>
      <c r="B55" s="53"/>
      <c r="C55" s="53"/>
      <c r="D55" s="53"/>
      <c r="E55" s="53"/>
      <c r="F55" s="53"/>
      <c r="G55" s="53"/>
      <c r="H55" s="53"/>
      <c r="I55" s="53"/>
      <c r="J55" s="53"/>
    </row>
    <row r="56" spans="1:10" ht="15" customHeight="1">
      <c r="A56" s="53"/>
      <c r="B56" s="53"/>
      <c r="C56" s="53"/>
      <c r="D56" s="53"/>
      <c r="E56" s="53"/>
      <c r="F56" s="53"/>
      <c r="G56" s="53"/>
      <c r="H56" s="53"/>
      <c r="I56" s="53"/>
      <c r="J56" s="53"/>
    </row>
    <row r="57" spans="1:10" ht="15" customHeight="1">
      <c r="A57" s="53"/>
      <c r="B57" s="53"/>
      <c r="C57" s="53"/>
      <c r="D57" s="53"/>
      <c r="E57" s="53"/>
      <c r="F57" s="53"/>
      <c r="G57" s="53"/>
      <c r="H57" s="53"/>
      <c r="I57" s="53"/>
      <c r="J57" s="53"/>
    </row>
    <row r="58" spans="1:10" ht="15" customHeight="1">
      <c r="A58" s="53"/>
      <c r="B58" s="53"/>
      <c r="C58" s="53"/>
      <c r="D58" s="53"/>
      <c r="E58" s="53"/>
      <c r="F58" s="53"/>
      <c r="G58" s="53"/>
      <c r="H58" s="53"/>
      <c r="I58" s="53"/>
      <c r="J58" s="173" t="str">
        <f>+ToC!E123</f>
        <v xml:space="preserve">Long-Term Annual Return </v>
      </c>
    </row>
    <row r="59" spans="1:10" ht="15" customHeight="1">
      <c r="A59" s="53"/>
      <c r="B59" s="53"/>
      <c r="C59" s="53"/>
      <c r="D59" s="53"/>
      <c r="E59" s="53"/>
      <c r="F59" s="53"/>
      <c r="G59" s="53"/>
      <c r="H59" s="53"/>
      <c r="I59" s="53"/>
      <c r="J59" s="173" t="s">
        <v>149</v>
      </c>
    </row>
    <row r="60" spans="1:10" ht="15" hidden="1" customHeight="1">
      <c r="A60" s="83"/>
      <c r="B60" s="83"/>
      <c r="C60" s="83"/>
      <c r="D60" s="83"/>
      <c r="E60" s="83"/>
      <c r="F60" s="83"/>
      <c r="G60" s="83"/>
      <c r="H60" s="83"/>
      <c r="I60" s="83"/>
      <c r="J60" s="83"/>
    </row>
    <row r="61" spans="1:10" ht="15" hidden="1" customHeight="1">
      <c r="A61" s="83"/>
      <c r="B61" s="83"/>
      <c r="C61" s="83"/>
      <c r="D61" s="83"/>
      <c r="E61" s="83"/>
      <c r="F61" s="83"/>
      <c r="G61" s="83"/>
      <c r="H61" s="83"/>
      <c r="I61" s="83"/>
      <c r="J61" s="83"/>
    </row>
    <row r="62" spans="1:10" ht="15" hidden="1" customHeight="1"/>
    <row r="63" spans="1:10" ht="15" hidden="1" customHeight="1"/>
    <row r="64" spans="1:10" hidden="1"/>
    <row r="65" hidden="1"/>
    <row r="66" hidden="1"/>
    <row r="67" hidden="1"/>
    <row r="68" hidden="1"/>
    <row r="69" hidden="1"/>
    <row r="70" hidden="1"/>
    <row r="71" hidden="1"/>
    <row r="72" hidden="1"/>
    <row r="73" hidden="1"/>
  </sheetData>
  <sheetProtection algorithmName="SHA-512" hashValue="7soMcwE4Ha9OILlA9DkRCRN9WUK4tYYeCxi7MCxgwB95+/GtxsvLkFr63zeINNCgr4bcl3LKdS6p8md7K8udxw==" saltValue="BomrWXnzQ4XP7HUEG55xpg==" spinCount="100000" sheet="1" objects="1" scenarios="1"/>
  <mergeCells count="23">
    <mergeCell ref="A48:E48"/>
    <mergeCell ref="A46:E46"/>
    <mergeCell ref="A40:E40"/>
    <mergeCell ref="G16:H16"/>
    <mergeCell ref="A47:E47"/>
    <mergeCell ref="B27:G27"/>
    <mergeCell ref="A41:E41"/>
    <mergeCell ref="A1:J1"/>
    <mergeCell ref="B16:E16"/>
    <mergeCell ref="A38:E38"/>
    <mergeCell ref="A45:E45"/>
    <mergeCell ref="A39:E39"/>
    <mergeCell ref="A4:D4"/>
    <mergeCell ref="B21:J21"/>
    <mergeCell ref="B25:J25"/>
    <mergeCell ref="B29:J29"/>
    <mergeCell ref="A8:J8"/>
    <mergeCell ref="A11:J11"/>
    <mergeCell ref="B14:D14"/>
    <mergeCell ref="B23:J23"/>
    <mergeCell ref="I7:J7"/>
    <mergeCell ref="A9:J9"/>
    <mergeCell ref="A10:J10"/>
  </mergeCells>
  <hyperlinks>
    <hyperlink ref="A1:J1" location="ToC!A1" display="ToC!A1"/>
  </hyperlinks>
  <pageMargins left="0.70866141732283472" right="0.70866141732283472" top="0.74803149606299213" bottom="0.74803149606299213" header="0.31496062992125984" footer="0.31496062992125984"/>
  <pageSetup paperSize="5" scale="4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8">
    <tabColor rgb="FFCCFFCC"/>
    <pageSetUpPr fitToPage="1"/>
  </sheetPr>
  <dimension ref="A1:Q83"/>
  <sheetViews>
    <sheetView topLeftCell="A14" zoomScale="70" zoomScaleNormal="70" workbookViewId="0">
      <selection activeCell="B36" sqref="B36"/>
    </sheetView>
  </sheetViews>
  <sheetFormatPr defaultColWidth="0" defaultRowHeight="14" zeroHeight="1"/>
  <cols>
    <col min="1" max="3" width="4.07421875" style="39" customWidth="1"/>
    <col min="4" max="4" width="46.53515625" style="39" customWidth="1"/>
    <col min="5" max="5" width="6.53515625" style="39" customWidth="1"/>
    <col min="6" max="11" width="15.921875" style="39" customWidth="1"/>
    <col min="12" max="17" width="15.921875" style="1941" customWidth="1"/>
    <col min="18" max="16384" width="8.765625" style="39" hidden="1"/>
  </cols>
  <sheetData>
    <row r="1" spans="1:17" s="1648" customFormat="1">
      <c r="A1" s="5885">
        <v>30.015999999999998</v>
      </c>
      <c r="B1" s="5885"/>
      <c r="C1" s="5885"/>
      <c r="D1" s="5885"/>
      <c r="E1" s="5885"/>
      <c r="F1" s="5885"/>
      <c r="G1" s="5885"/>
      <c r="H1" s="5885"/>
      <c r="I1" s="5885"/>
      <c r="J1" s="5885"/>
      <c r="K1" s="5885"/>
      <c r="L1" s="5885"/>
      <c r="M1" s="5885"/>
      <c r="N1" s="5885"/>
      <c r="O1" s="5885"/>
      <c r="P1" s="5885"/>
      <c r="Q1" s="5885"/>
    </row>
    <row r="2" spans="1:17" s="1648" customFormat="1">
      <c r="A2" s="53"/>
      <c r="B2" s="53"/>
      <c r="C2" s="53"/>
      <c r="D2" s="53"/>
      <c r="E2" s="53"/>
      <c r="F2" s="53"/>
      <c r="G2" s="53"/>
      <c r="H2" s="53"/>
      <c r="I2" s="53"/>
      <c r="J2" s="53"/>
      <c r="K2" s="53"/>
      <c r="L2" s="53"/>
      <c r="M2" s="53"/>
      <c r="N2" s="53"/>
      <c r="O2" s="53"/>
      <c r="P2" s="210"/>
      <c r="Q2" s="1575" t="s">
        <v>1439</v>
      </c>
    </row>
    <row r="3" spans="1:17" s="1648" customFormat="1">
      <c r="A3" s="324" t="str">
        <f>+Cover!A14</f>
        <v>Select Name of Insurer/ Financial Holding Company</v>
      </c>
      <c r="B3" s="53"/>
      <c r="C3" s="53"/>
      <c r="D3" s="53"/>
      <c r="E3" s="53"/>
      <c r="F3" s="53"/>
      <c r="G3" s="53"/>
      <c r="H3" s="53"/>
      <c r="I3" s="53"/>
      <c r="J3" s="53"/>
      <c r="K3" s="53"/>
      <c r="L3" s="53"/>
      <c r="M3" s="53"/>
      <c r="N3" s="53"/>
      <c r="O3" s="53"/>
      <c r="P3" s="53"/>
      <c r="Q3" s="37"/>
    </row>
    <row r="4" spans="1:17" s="1648" customFormat="1">
      <c r="A4" s="1753" t="str">
        <f>+ToC!A3</f>
        <v>Insurer/Financial Holding Company</v>
      </c>
      <c r="B4" s="53"/>
      <c r="C4" s="53"/>
      <c r="D4" s="53"/>
      <c r="E4" s="53"/>
      <c r="F4" s="53"/>
      <c r="G4" s="53"/>
      <c r="H4" s="53"/>
      <c r="I4" s="53"/>
      <c r="J4" s="53"/>
      <c r="K4" s="53"/>
      <c r="L4" s="53"/>
      <c r="M4" s="53"/>
      <c r="N4" s="53"/>
      <c r="O4" s="53"/>
      <c r="P4" s="53"/>
      <c r="Q4" s="53"/>
    </row>
    <row r="5" spans="1:17" s="1648" customFormat="1">
      <c r="A5" s="53"/>
      <c r="B5" s="53"/>
      <c r="C5" s="53"/>
      <c r="D5" s="53"/>
      <c r="E5" s="53"/>
      <c r="F5" s="53"/>
      <c r="G5" s="53"/>
      <c r="H5" s="53"/>
      <c r="I5" s="53"/>
      <c r="J5" s="53"/>
      <c r="K5" s="53"/>
      <c r="L5" s="53"/>
      <c r="M5" s="53"/>
      <c r="N5" s="53"/>
      <c r="O5" s="53"/>
      <c r="P5" s="53"/>
      <c r="Q5" s="53"/>
    </row>
    <row r="6" spans="1:17" s="1648" customFormat="1">
      <c r="A6" s="51" t="str">
        <f>+ToC!A5</f>
        <v>Long-Term Insurers Annual Return</v>
      </c>
      <c r="B6" s="53"/>
      <c r="C6" s="53"/>
      <c r="D6" s="53"/>
      <c r="E6" s="53"/>
      <c r="F6" s="53"/>
      <c r="G6" s="53"/>
      <c r="H6" s="53"/>
      <c r="I6" s="53"/>
      <c r="J6" s="53"/>
      <c r="K6" s="53"/>
      <c r="L6" s="53"/>
      <c r="M6" s="53"/>
      <c r="N6" s="53"/>
      <c r="O6" s="53"/>
      <c r="P6" s="53"/>
      <c r="Q6" s="53"/>
    </row>
    <row r="7" spans="1:17" s="1648" customFormat="1">
      <c r="A7" s="1744" t="str">
        <f>+ToC!A6</f>
        <v>For Year Ended:</v>
      </c>
      <c r="B7" s="53"/>
      <c r="C7" s="53"/>
      <c r="D7" s="53"/>
      <c r="E7" s="53"/>
      <c r="F7" s="53"/>
      <c r="G7" s="53"/>
      <c r="H7" s="53"/>
      <c r="I7" s="53"/>
      <c r="J7" s="53"/>
      <c r="K7" s="53"/>
      <c r="L7" s="53"/>
      <c r="M7" s="53"/>
      <c r="N7" s="53"/>
      <c r="O7" s="53"/>
      <c r="P7" s="53"/>
      <c r="Q7" s="933" t="str">
        <f>IF(+Cover!$A$23="","",+Cover!$A$23)</f>
        <v/>
      </c>
    </row>
    <row r="8" spans="1:17" s="1648" customFormat="1">
      <c r="A8" s="5521" t="s">
        <v>764</v>
      </c>
      <c r="B8" s="5521"/>
      <c r="C8" s="5521"/>
      <c r="D8" s="5521"/>
      <c r="E8" s="5521"/>
      <c r="F8" s="5521"/>
      <c r="G8" s="5521"/>
      <c r="H8" s="5521"/>
      <c r="I8" s="5521"/>
      <c r="J8" s="5521"/>
      <c r="K8" s="5521"/>
      <c r="L8" s="5521"/>
      <c r="M8" s="5521"/>
      <c r="N8" s="5521"/>
      <c r="O8" s="5521"/>
      <c r="P8" s="5521"/>
      <c r="Q8" s="5521"/>
    </row>
    <row r="9" spans="1:17" s="1648" customFormat="1" ht="15.75" customHeight="1">
      <c r="A9" s="5890" t="s">
        <v>2206</v>
      </c>
      <c r="B9" s="5890"/>
      <c r="C9" s="5890"/>
      <c r="D9" s="5890"/>
      <c r="E9" s="5890"/>
      <c r="F9" s="5890"/>
      <c r="G9" s="5890"/>
      <c r="H9" s="5890"/>
      <c r="I9" s="5890"/>
      <c r="J9" s="5890"/>
      <c r="K9" s="5890"/>
      <c r="L9" s="5890"/>
      <c r="M9" s="5890"/>
      <c r="N9" s="5890"/>
      <c r="O9" s="5890"/>
      <c r="P9" s="5890"/>
      <c r="Q9" s="5890"/>
    </row>
    <row r="10" spans="1:17" ht="18" customHeight="1" thickBot="1">
      <c r="A10" s="1940"/>
      <c r="B10" s="1940"/>
      <c r="C10" s="1940"/>
      <c r="D10" s="1940"/>
      <c r="E10" s="1940"/>
      <c r="F10" s="1940"/>
      <c r="G10" s="1940"/>
      <c r="H10" s="1940"/>
      <c r="I10" s="1940"/>
      <c r="J10" s="1940"/>
      <c r="K10" s="1940"/>
      <c r="L10" s="1940"/>
      <c r="M10" s="1940"/>
      <c r="N10" s="1940"/>
      <c r="O10" s="1940"/>
      <c r="P10" s="1940"/>
      <c r="Q10" s="1940"/>
    </row>
    <row r="11" spans="1:17" s="1735" customFormat="1" ht="15" thickTop="1" thickBot="1">
      <c r="A11" s="21"/>
      <c r="B11" s="21"/>
      <c r="C11" s="21"/>
      <c r="D11" s="21"/>
      <c r="E11" s="21"/>
      <c r="F11" s="5877" t="str">
        <f>IF(Q7="","",YEAR($Q$7))</f>
        <v/>
      </c>
      <c r="G11" s="5878"/>
      <c r="H11" s="5878"/>
      <c r="I11" s="5878"/>
      <c r="J11" s="5878"/>
      <c r="K11" s="5879"/>
      <c r="L11" s="5878" t="str">
        <f>IF(F11="","",F11-1)</f>
        <v/>
      </c>
      <c r="M11" s="5878"/>
      <c r="N11" s="5878"/>
      <c r="O11" s="5878"/>
      <c r="P11" s="5878"/>
      <c r="Q11" s="5879"/>
    </row>
    <row r="12" spans="1:17" s="1735" customFormat="1" ht="36" customHeight="1" thickTop="1">
      <c r="A12" s="2493"/>
      <c r="B12" s="2494"/>
      <c r="C12" s="2494"/>
      <c r="D12" s="2494"/>
      <c r="E12" s="2495" t="s">
        <v>113</v>
      </c>
      <c r="F12" s="5891" t="s">
        <v>1911</v>
      </c>
      <c r="G12" s="5891"/>
      <c r="H12" s="5886" t="s">
        <v>1912</v>
      </c>
      <c r="I12" s="5887" t="s">
        <v>1913</v>
      </c>
      <c r="J12" s="5888"/>
      <c r="K12" s="5889" t="s">
        <v>321</v>
      </c>
      <c r="L12" s="5891" t="s">
        <v>1911</v>
      </c>
      <c r="M12" s="5891"/>
      <c r="N12" s="5886" t="s">
        <v>1912</v>
      </c>
      <c r="O12" s="5887" t="s">
        <v>1913</v>
      </c>
      <c r="P12" s="5888"/>
      <c r="Q12" s="5889" t="s">
        <v>321</v>
      </c>
    </row>
    <row r="13" spans="1:17" s="1735" customFormat="1" ht="67.400000000000006" customHeight="1">
      <c r="A13" s="2011"/>
      <c r="B13" s="2012"/>
      <c r="C13" s="2012"/>
      <c r="D13" s="2012"/>
      <c r="E13" s="2496"/>
      <c r="F13" s="2033" t="s">
        <v>2018</v>
      </c>
      <c r="G13" s="2033" t="s">
        <v>1914</v>
      </c>
      <c r="H13" s="5884"/>
      <c r="I13" s="2034" t="s">
        <v>1915</v>
      </c>
      <c r="J13" s="2034" t="s">
        <v>1916</v>
      </c>
      <c r="K13" s="5886"/>
      <c r="L13" s="2033" t="s">
        <v>2018</v>
      </c>
      <c r="M13" s="2033" t="s">
        <v>1914</v>
      </c>
      <c r="N13" s="5884"/>
      <c r="O13" s="2034" t="s">
        <v>1915</v>
      </c>
      <c r="P13" s="2034" t="s">
        <v>1916</v>
      </c>
      <c r="Q13" s="5886"/>
    </row>
    <row r="14" spans="1:17" s="1735" customFormat="1">
      <c r="A14" s="2014" t="s">
        <v>1889</v>
      </c>
      <c r="B14" s="1996"/>
      <c r="C14" s="2012"/>
      <c r="D14" s="2012"/>
      <c r="E14" s="2496"/>
      <c r="F14" s="2477"/>
      <c r="G14" s="2477"/>
      <c r="H14" s="2477"/>
      <c r="I14" s="2477"/>
      <c r="J14" s="2477"/>
      <c r="K14" s="2035"/>
      <c r="L14" s="2477"/>
      <c r="M14" s="2477"/>
      <c r="N14" s="2477"/>
      <c r="O14" s="2477"/>
      <c r="P14" s="2477"/>
      <c r="Q14" s="2035"/>
    </row>
    <row r="15" spans="1:17" s="1735" customFormat="1">
      <c r="A15" s="2016" t="s">
        <v>1890</v>
      </c>
      <c r="B15" s="1998"/>
      <c r="C15" s="1998"/>
      <c r="D15" s="1998"/>
      <c r="E15" s="2497"/>
      <c r="F15" s="4682"/>
      <c r="G15" s="4682"/>
      <c r="H15" s="4682"/>
      <c r="I15" s="4682"/>
      <c r="J15" s="4682"/>
      <c r="K15" s="4892">
        <f>SUM(F15:J15)</f>
        <v>0</v>
      </c>
      <c r="L15" s="4682"/>
      <c r="M15" s="4682"/>
      <c r="N15" s="4682"/>
      <c r="O15" s="4682"/>
      <c r="P15" s="4682"/>
      <c r="Q15" s="4892">
        <f>SUM(L15:P15)</f>
        <v>0</v>
      </c>
    </row>
    <row r="16" spans="1:17" s="1735" customFormat="1">
      <c r="A16" s="2017" t="s">
        <v>2019</v>
      </c>
      <c r="B16" s="2018"/>
      <c r="C16" s="2018"/>
      <c r="D16" s="2018"/>
      <c r="E16" s="2498"/>
      <c r="F16" s="4886"/>
      <c r="G16" s="4886"/>
      <c r="H16" s="4886"/>
      <c r="I16" s="4886"/>
      <c r="J16" s="4886"/>
      <c r="K16" s="4892">
        <f>SUM(F16:J16)</f>
        <v>0</v>
      </c>
      <c r="L16" s="4886"/>
      <c r="M16" s="4886"/>
      <c r="N16" s="4886"/>
      <c r="O16" s="4886"/>
      <c r="P16" s="4886"/>
      <c r="Q16" s="4892">
        <f>SUM(L16:P16)</f>
        <v>0</v>
      </c>
    </row>
    <row r="17" spans="1:17" s="1735" customFormat="1" ht="18" customHeight="1">
      <c r="A17" s="2036" t="s">
        <v>2020</v>
      </c>
      <c r="B17" s="2028"/>
      <c r="C17" s="2028"/>
      <c r="D17" s="2028"/>
      <c r="E17" s="2498"/>
      <c r="F17" s="4887">
        <f t="shared" ref="F17:Q17" si="0">SUM(F15:F16)</f>
        <v>0</v>
      </c>
      <c r="G17" s="4887">
        <f t="shared" si="0"/>
        <v>0</v>
      </c>
      <c r="H17" s="4887">
        <f t="shared" si="0"/>
        <v>0</v>
      </c>
      <c r="I17" s="4887">
        <f t="shared" si="0"/>
        <v>0</v>
      </c>
      <c r="J17" s="4887">
        <f t="shared" si="0"/>
        <v>0</v>
      </c>
      <c r="K17" s="4887">
        <f t="shared" si="0"/>
        <v>0</v>
      </c>
      <c r="L17" s="4887">
        <f t="shared" si="0"/>
        <v>0</v>
      </c>
      <c r="M17" s="4887">
        <f t="shared" si="0"/>
        <v>0</v>
      </c>
      <c r="N17" s="4887">
        <f t="shared" si="0"/>
        <v>0</v>
      </c>
      <c r="O17" s="4887">
        <f t="shared" si="0"/>
        <v>0</v>
      </c>
      <c r="P17" s="4887">
        <f t="shared" si="0"/>
        <v>0</v>
      </c>
      <c r="Q17" s="4887">
        <f t="shared" si="0"/>
        <v>0</v>
      </c>
    </row>
    <row r="18" spans="1:17" s="1735" customFormat="1" ht="18" customHeight="1">
      <c r="A18" s="2021" t="s">
        <v>1891</v>
      </c>
      <c r="B18" s="2022"/>
      <c r="C18" s="2030"/>
      <c r="D18" s="2030"/>
      <c r="E18" s="2499"/>
      <c r="F18" s="4897"/>
      <c r="G18" s="4897"/>
      <c r="H18" s="4897"/>
      <c r="I18" s="4897"/>
      <c r="J18" s="4897"/>
      <c r="K18" s="4898"/>
      <c r="L18" s="4897"/>
      <c r="M18" s="4897"/>
      <c r="N18" s="4897"/>
      <c r="O18" s="4897"/>
      <c r="P18" s="4897"/>
      <c r="Q18" s="4898"/>
    </row>
    <row r="19" spans="1:17" s="1735" customFormat="1">
      <c r="A19" s="2002"/>
      <c r="B19" s="1998"/>
      <c r="C19" s="2037"/>
      <c r="D19" s="2005" t="s">
        <v>1917</v>
      </c>
      <c r="E19" s="2497"/>
      <c r="F19" s="4682"/>
      <c r="G19" s="4682"/>
      <c r="H19" s="4682"/>
      <c r="I19" s="4682"/>
      <c r="J19" s="4682"/>
      <c r="K19" s="4892">
        <f>SUM(F19:J19)</f>
        <v>0</v>
      </c>
      <c r="L19" s="4682"/>
      <c r="M19" s="4682"/>
      <c r="N19" s="4682"/>
      <c r="O19" s="4682"/>
      <c r="P19" s="4682"/>
      <c r="Q19" s="4892">
        <f>SUM(L19:P19)</f>
        <v>0</v>
      </c>
    </row>
    <row r="20" spans="1:17" s="1735" customFormat="1">
      <c r="A20" s="2002"/>
      <c r="B20" s="1998"/>
      <c r="C20" s="2037"/>
      <c r="D20" s="2005" t="s">
        <v>1918</v>
      </c>
      <c r="E20" s="2497"/>
      <c r="F20" s="4682"/>
      <c r="G20" s="4682"/>
      <c r="H20" s="4682"/>
      <c r="I20" s="4682"/>
      <c r="J20" s="4682"/>
      <c r="K20" s="4892">
        <f t="shared" ref="K20:K42" si="1">SUM(F20:J20)</f>
        <v>0</v>
      </c>
      <c r="L20" s="4682"/>
      <c r="M20" s="4682"/>
      <c r="N20" s="4682"/>
      <c r="O20" s="4682"/>
      <c r="P20" s="4682"/>
      <c r="Q20" s="4892">
        <f t="shared" ref="Q20:Q42" si="2">SUM(L20:P20)</f>
        <v>0</v>
      </c>
    </row>
    <row r="21" spans="1:17" s="1735" customFormat="1">
      <c r="A21" s="2002"/>
      <c r="B21" s="1998"/>
      <c r="C21" s="2037"/>
      <c r="D21" s="2005" t="s">
        <v>272</v>
      </c>
      <c r="E21" s="2497"/>
      <c r="F21" s="4886"/>
      <c r="G21" s="4886"/>
      <c r="H21" s="4886"/>
      <c r="I21" s="4886"/>
      <c r="J21" s="4886"/>
      <c r="K21" s="4892">
        <f t="shared" si="1"/>
        <v>0</v>
      </c>
      <c r="L21" s="4886"/>
      <c r="M21" s="4886"/>
      <c r="N21" s="4886"/>
      <c r="O21" s="4886"/>
      <c r="P21" s="4886"/>
      <c r="Q21" s="4892">
        <f t="shared" si="2"/>
        <v>0</v>
      </c>
    </row>
    <row r="22" spans="1:17" s="1735" customFormat="1" ht="18" customHeight="1">
      <c r="A22" s="2002"/>
      <c r="B22" s="1998"/>
      <c r="C22" s="2038" t="s">
        <v>1919</v>
      </c>
      <c r="D22" s="2038"/>
      <c r="E22" s="2497"/>
      <c r="F22" s="4892">
        <f t="shared" ref="F22:Q22" si="3">SUM(F19:F21)</f>
        <v>0</v>
      </c>
      <c r="G22" s="4892">
        <f t="shared" si="3"/>
        <v>0</v>
      </c>
      <c r="H22" s="4892">
        <f t="shared" si="3"/>
        <v>0</v>
      </c>
      <c r="I22" s="4892">
        <f t="shared" si="3"/>
        <v>0</v>
      </c>
      <c r="J22" s="4892">
        <f t="shared" si="3"/>
        <v>0</v>
      </c>
      <c r="K22" s="4892">
        <f t="shared" si="3"/>
        <v>0</v>
      </c>
      <c r="L22" s="4892">
        <f t="shared" si="3"/>
        <v>0</v>
      </c>
      <c r="M22" s="4892">
        <f t="shared" si="3"/>
        <v>0</v>
      </c>
      <c r="N22" s="4892">
        <f t="shared" si="3"/>
        <v>0</v>
      </c>
      <c r="O22" s="4892">
        <f t="shared" si="3"/>
        <v>0</v>
      </c>
      <c r="P22" s="4892">
        <f t="shared" si="3"/>
        <v>0</v>
      </c>
      <c r="Q22" s="4892">
        <f t="shared" si="3"/>
        <v>0</v>
      </c>
    </row>
    <row r="23" spans="1:17" s="1735" customFormat="1">
      <c r="A23" s="2002"/>
      <c r="B23" s="1998"/>
      <c r="C23" s="2039"/>
      <c r="D23" s="2040" t="s">
        <v>1920</v>
      </c>
      <c r="E23" s="2497"/>
      <c r="F23" s="4899"/>
      <c r="G23" s="4899"/>
      <c r="H23" s="4899"/>
      <c r="I23" s="4899"/>
      <c r="J23" s="4899"/>
      <c r="K23" s="4892">
        <f t="shared" si="1"/>
        <v>0</v>
      </c>
      <c r="L23" s="4899"/>
      <c r="M23" s="4899"/>
      <c r="N23" s="4899"/>
      <c r="O23" s="4899"/>
      <c r="P23" s="4899"/>
      <c r="Q23" s="4892">
        <f t="shared" si="2"/>
        <v>0</v>
      </c>
    </row>
    <row r="24" spans="1:17" s="1735" customFormat="1">
      <c r="A24" s="2003"/>
      <c r="B24" s="2018"/>
      <c r="C24" s="2041"/>
      <c r="D24" s="2042" t="s">
        <v>1921</v>
      </c>
      <c r="E24" s="2498"/>
      <c r="F24" s="4682"/>
      <c r="G24" s="4682"/>
      <c r="H24" s="4682"/>
      <c r="I24" s="4682"/>
      <c r="J24" s="4682"/>
      <c r="K24" s="4892">
        <f t="shared" si="1"/>
        <v>0</v>
      </c>
      <c r="L24" s="4682"/>
      <c r="M24" s="4682"/>
      <c r="N24" s="4682"/>
      <c r="O24" s="4682"/>
      <c r="P24" s="4682"/>
      <c r="Q24" s="4892">
        <f t="shared" si="2"/>
        <v>0</v>
      </c>
    </row>
    <row r="25" spans="1:17" s="1735" customFormat="1">
      <c r="A25" s="2003"/>
      <c r="B25" s="2018"/>
      <c r="C25" s="2041"/>
      <c r="D25" s="2042" t="s">
        <v>1922</v>
      </c>
      <c r="E25" s="2498"/>
      <c r="F25" s="4682"/>
      <c r="G25" s="4682"/>
      <c r="H25" s="4682"/>
      <c r="I25" s="4682"/>
      <c r="J25" s="4682"/>
      <c r="K25" s="4892">
        <f t="shared" si="1"/>
        <v>0</v>
      </c>
      <c r="L25" s="4682"/>
      <c r="M25" s="4682"/>
      <c r="N25" s="4682"/>
      <c r="O25" s="4682"/>
      <c r="P25" s="4682"/>
      <c r="Q25" s="4892">
        <f t="shared" si="2"/>
        <v>0</v>
      </c>
    </row>
    <row r="26" spans="1:17" s="1735" customFormat="1">
      <c r="A26" s="2003"/>
      <c r="B26" s="2018"/>
      <c r="C26" s="2041"/>
      <c r="D26" s="2042" t="s">
        <v>1897</v>
      </c>
      <c r="E26" s="2498"/>
      <c r="F26" s="4886"/>
      <c r="G26" s="4886"/>
      <c r="H26" s="4886"/>
      <c r="I26" s="4886"/>
      <c r="J26" s="4886"/>
      <c r="K26" s="4892">
        <f t="shared" si="1"/>
        <v>0</v>
      </c>
      <c r="L26" s="4886"/>
      <c r="M26" s="4886"/>
      <c r="N26" s="4886"/>
      <c r="O26" s="4886"/>
      <c r="P26" s="4886"/>
      <c r="Q26" s="4892">
        <f t="shared" si="2"/>
        <v>0</v>
      </c>
    </row>
    <row r="27" spans="1:17" s="1735" customFormat="1" ht="18" customHeight="1">
      <c r="A27" s="2003"/>
      <c r="B27" s="2018"/>
      <c r="C27" s="2043" t="s">
        <v>1923</v>
      </c>
      <c r="D27" s="2043"/>
      <c r="E27" s="2498"/>
      <c r="F27" s="4892">
        <f t="shared" ref="F27:Q27" si="4">SUM(F23:F26)</f>
        <v>0</v>
      </c>
      <c r="G27" s="4892">
        <f t="shared" si="4"/>
        <v>0</v>
      </c>
      <c r="H27" s="4892">
        <f t="shared" si="4"/>
        <v>0</v>
      </c>
      <c r="I27" s="4892">
        <f t="shared" si="4"/>
        <v>0</v>
      </c>
      <c r="J27" s="4892">
        <f t="shared" si="4"/>
        <v>0</v>
      </c>
      <c r="K27" s="4892">
        <f t="shared" si="4"/>
        <v>0</v>
      </c>
      <c r="L27" s="4892">
        <f t="shared" si="4"/>
        <v>0</v>
      </c>
      <c r="M27" s="4892">
        <f t="shared" si="4"/>
        <v>0</v>
      </c>
      <c r="N27" s="4892">
        <f t="shared" si="4"/>
        <v>0</v>
      </c>
      <c r="O27" s="4892">
        <f t="shared" si="4"/>
        <v>0</v>
      </c>
      <c r="P27" s="4892">
        <f t="shared" si="4"/>
        <v>0</v>
      </c>
      <c r="Q27" s="4892">
        <f t="shared" si="4"/>
        <v>0</v>
      </c>
    </row>
    <row r="28" spans="1:17" s="1735" customFormat="1">
      <c r="A28" s="2003"/>
      <c r="B28" s="2018"/>
      <c r="C28" s="2027" t="s">
        <v>1924</v>
      </c>
      <c r="D28" s="2028"/>
      <c r="E28" s="2498"/>
      <c r="F28" s="4900"/>
      <c r="G28" s="4900"/>
      <c r="H28" s="4900"/>
      <c r="I28" s="4900"/>
      <c r="J28" s="4900"/>
      <c r="K28" s="4892">
        <f t="shared" si="1"/>
        <v>0</v>
      </c>
      <c r="L28" s="4900"/>
      <c r="M28" s="4900"/>
      <c r="N28" s="4900"/>
      <c r="O28" s="4900"/>
      <c r="P28" s="4900"/>
      <c r="Q28" s="4892">
        <f>SUM(L28:P28)</f>
        <v>0</v>
      </c>
    </row>
    <row r="29" spans="1:17" s="1735" customFormat="1" ht="18" customHeight="1">
      <c r="A29" s="2003"/>
      <c r="B29" s="2026" t="s">
        <v>1899</v>
      </c>
      <c r="C29" s="2026"/>
      <c r="D29" s="2018"/>
      <c r="E29" s="2498"/>
      <c r="F29" s="4892">
        <f>F22+F27+F28</f>
        <v>0</v>
      </c>
      <c r="G29" s="4892">
        <f t="shared" ref="G29:Q29" si="5">G22+G27+G28</f>
        <v>0</v>
      </c>
      <c r="H29" s="4892">
        <f t="shared" si="5"/>
        <v>0</v>
      </c>
      <c r="I29" s="4892">
        <f t="shared" si="5"/>
        <v>0</v>
      </c>
      <c r="J29" s="4892">
        <f t="shared" si="5"/>
        <v>0</v>
      </c>
      <c r="K29" s="4892">
        <f t="shared" si="5"/>
        <v>0</v>
      </c>
      <c r="L29" s="4892">
        <f t="shared" si="5"/>
        <v>0</v>
      </c>
      <c r="M29" s="4892">
        <f t="shared" si="5"/>
        <v>0</v>
      </c>
      <c r="N29" s="4892">
        <f t="shared" si="5"/>
        <v>0</v>
      </c>
      <c r="O29" s="4892">
        <f t="shared" si="5"/>
        <v>0</v>
      </c>
      <c r="P29" s="4892">
        <f t="shared" si="5"/>
        <v>0</v>
      </c>
      <c r="Q29" s="4892">
        <f t="shared" si="5"/>
        <v>0</v>
      </c>
    </row>
    <row r="30" spans="1:17" s="1735" customFormat="1">
      <c r="A30" s="2000"/>
      <c r="B30" s="2027" t="s">
        <v>1900</v>
      </c>
      <c r="C30" s="2028"/>
      <c r="D30" s="2027"/>
      <c r="E30" s="2498"/>
      <c r="F30" s="4901"/>
      <c r="G30" s="4901"/>
      <c r="H30" s="4901"/>
      <c r="I30" s="4901"/>
      <c r="J30" s="4901"/>
      <c r="K30" s="4892">
        <f t="shared" si="1"/>
        <v>0</v>
      </c>
      <c r="L30" s="4901"/>
      <c r="M30" s="4901"/>
      <c r="N30" s="4901"/>
      <c r="O30" s="4901"/>
      <c r="P30" s="4901"/>
      <c r="Q30" s="4892">
        <f t="shared" si="2"/>
        <v>0</v>
      </c>
    </row>
    <row r="31" spans="1:17" s="1735" customFormat="1">
      <c r="A31" s="2000"/>
      <c r="B31" s="2006" t="s">
        <v>1925</v>
      </c>
      <c r="C31" s="2020"/>
      <c r="D31" s="2006"/>
      <c r="E31" s="2498"/>
      <c r="F31" s="4886"/>
      <c r="G31" s="4886"/>
      <c r="H31" s="4886"/>
      <c r="I31" s="4886"/>
      <c r="J31" s="4886"/>
      <c r="K31" s="4892">
        <f t="shared" si="1"/>
        <v>0</v>
      </c>
      <c r="L31" s="4886"/>
      <c r="M31" s="4886"/>
      <c r="N31" s="4886"/>
      <c r="O31" s="4886"/>
      <c r="P31" s="4886"/>
      <c r="Q31" s="4892">
        <f t="shared" si="2"/>
        <v>0</v>
      </c>
    </row>
    <row r="32" spans="1:17" s="1735" customFormat="1" ht="18" customHeight="1">
      <c r="A32" s="2036" t="s">
        <v>1902</v>
      </c>
      <c r="B32" s="2044"/>
      <c r="C32" s="21"/>
      <c r="D32" s="2028"/>
      <c r="E32" s="2498"/>
      <c r="F32" s="4892">
        <f>SUM(F29:F31)</f>
        <v>0</v>
      </c>
      <c r="G32" s="4892">
        <f t="shared" ref="G32:Q32" si="6">SUM(G29:G31)</f>
        <v>0</v>
      </c>
      <c r="H32" s="4892">
        <f t="shared" si="6"/>
        <v>0</v>
      </c>
      <c r="I32" s="4892">
        <f t="shared" si="6"/>
        <v>0</v>
      </c>
      <c r="J32" s="4892">
        <f t="shared" si="6"/>
        <v>0</v>
      </c>
      <c r="K32" s="4892">
        <f t="shared" si="6"/>
        <v>0</v>
      </c>
      <c r="L32" s="4892">
        <f t="shared" si="6"/>
        <v>0</v>
      </c>
      <c r="M32" s="4892">
        <f t="shared" si="6"/>
        <v>0</v>
      </c>
      <c r="N32" s="4892">
        <f t="shared" si="6"/>
        <v>0</v>
      </c>
      <c r="O32" s="4892">
        <f t="shared" si="6"/>
        <v>0</v>
      </c>
      <c r="P32" s="4892">
        <f t="shared" si="6"/>
        <v>0</v>
      </c>
      <c r="Q32" s="4892">
        <f t="shared" si="6"/>
        <v>0</v>
      </c>
    </row>
    <row r="33" spans="1:17" s="1735" customFormat="1" ht="18" customHeight="1">
      <c r="A33" s="2029" t="s">
        <v>1903</v>
      </c>
      <c r="B33" s="1995"/>
      <c r="C33" s="2030"/>
      <c r="D33" s="2030"/>
      <c r="E33" s="2499"/>
      <c r="F33" s="4902"/>
      <c r="G33" s="4897"/>
      <c r="H33" s="4897"/>
      <c r="I33" s="4897"/>
      <c r="J33" s="4897"/>
      <c r="K33" s="4903"/>
      <c r="L33" s="4902"/>
      <c r="M33" s="4897"/>
      <c r="N33" s="4897"/>
      <c r="O33" s="4897"/>
      <c r="P33" s="4897"/>
      <c r="Q33" s="4903"/>
    </row>
    <row r="34" spans="1:17" s="1735" customFormat="1">
      <c r="A34" s="2002"/>
      <c r="B34" s="2005" t="s">
        <v>1904</v>
      </c>
      <c r="C34" s="2005"/>
      <c r="D34" s="2005"/>
      <c r="E34" s="2497"/>
      <c r="F34" s="4682"/>
      <c r="G34" s="4682"/>
      <c r="H34" s="4682"/>
      <c r="I34" s="4682"/>
      <c r="J34" s="4682"/>
      <c r="K34" s="4892">
        <f t="shared" si="1"/>
        <v>0</v>
      </c>
      <c r="L34" s="4682"/>
      <c r="M34" s="4682"/>
      <c r="N34" s="4682"/>
      <c r="O34" s="4682"/>
      <c r="P34" s="4682"/>
      <c r="Q34" s="4892">
        <f t="shared" si="2"/>
        <v>0</v>
      </c>
    </row>
    <row r="35" spans="1:17" s="1735" customFormat="1">
      <c r="A35" s="2003"/>
      <c r="B35" s="2006" t="s">
        <v>1905</v>
      </c>
      <c r="C35" s="2006"/>
      <c r="D35" s="2006"/>
      <c r="E35" s="2498"/>
      <c r="F35" s="4682"/>
      <c r="G35" s="4682"/>
      <c r="H35" s="4682"/>
      <c r="I35" s="4682"/>
      <c r="J35" s="4682"/>
      <c r="K35" s="4892">
        <f t="shared" si="1"/>
        <v>0</v>
      </c>
      <c r="L35" s="4682"/>
      <c r="M35" s="4682"/>
      <c r="N35" s="4682"/>
      <c r="O35" s="4682"/>
      <c r="P35" s="4682"/>
      <c r="Q35" s="4892">
        <f t="shared" si="2"/>
        <v>0</v>
      </c>
    </row>
    <row r="36" spans="1:17" s="1735" customFormat="1">
      <c r="A36" s="2003"/>
      <c r="B36" s="2018" t="s">
        <v>1906</v>
      </c>
      <c r="C36" s="2018"/>
      <c r="D36" s="2018"/>
      <c r="E36" s="2498"/>
      <c r="F36" s="4886"/>
      <c r="G36" s="4886"/>
      <c r="H36" s="4886"/>
      <c r="I36" s="4886"/>
      <c r="J36" s="4886"/>
      <c r="K36" s="4892">
        <f t="shared" si="1"/>
        <v>0</v>
      </c>
      <c r="L36" s="4886"/>
      <c r="M36" s="4886"/>
      <c r="N36" s="4886"/>
      <c r="O36" s="4886"/>
      <c r="P36" s="4886"/>
      <c r="Q36" s="4892">
        <f t="shared" si="2"/>
        <v>0</v>
      </c>
    </row>
    <row r="37" spans="1:17" s="1735" customFormat="1" ht="18" customHeight="1">
      <c r="A37" s="2000" t="s">
        <v>1907</v>
      </c>
      <c r="B37" s="2026"/>
      <c r="C37" s="2026"/>
      <c r="D37" s="2018"/>
      <c r="E37" s="2498"/>
      <c r="F37" s="4892">
        <f t="shared" ref="F37:K37" si="7">SUM(F34:F36)</f>
        <v>0</v>
      </c>
      <c r="G37" s="4892">
        <f t="shared" si="7"/>
        <v>0</v>
      </c>
      <c r="H37" s="4892">
        <f t="shared" si="7"/>
        <v>0</v>
      </c>
      <c r="I37" s="4892">
        <f>SUM(I34:I36)</f>
        <v>0</v>
      </c>
      <c r="J37" s="4892">
        <f t="shared" si="7"/>
        <v>0</v>
      </c>
      <c r="K37" s="4892">
        <f t="shared" si="7"/>
        <v>0</v>
      </c>
      <c r="L37" s="4892">
        <f t="shared" ref="L37:Q37" si="8">SUM(L34:L36)</f>
        <v>0</v>
      </c>
      <c r="M37" s="4892">
        <f t="shared" si="8"/>
        <v>0</v>
      </c>
      <c r="N37" s="4892">
        <f t="shared" si="8"/>
        <v>0</v>
      </c>
      <c r="O37" s="4892">
        <f t="shared" si="8"/>
        <v>0</v>
      </c>
      <c r="P37" s="4892">
        <f t="shared" si="8"/>
        <v>0</v>
      </c>
      <c r="Q37" s="4892">
        <f t="shared" si="8"/>
        <v>0</v>
      </c>
    </row>
    <row r="38" spans="1:17" s="1735" customFormat="1">
      <c r="A38" s="2017" t="s">
        <v>1926</v>
      </c>
      <c r="B38" s="2020"/>
      <c r="C38" s="2020"/>
      <c r="D38" s="2020"/>
      <c r="E38" s="2498"/>
      <c r="F38" s="4900"/>
      <c r="G38" s="4900"/>
      <c r="H38" s="4900"/>
      <c r="I38" s="4900"/>
      <c r="J38" s="4900"/>
      <c r="K38" s="4892">
        <f t="shared" si="1"/>
        <v>0</v>
      </c>
      <c r="L38" s="4900"/>
      <c r="M38" s="4900"/>
      <c r="N38" s="4900"/>
      <c r="O38" s="4900"/>
      <c r="P38" s="4900"/>
      <c r="Q38" s="4892">
        <f t="shared" si="2"/>
        <v>0</v>
      </c>
    </row>
    <row r="39" spans="1:17" s="1735" customFormat="1" ht="18" customHeight="1">
      <c r="A39" s="2000" t="s">
        <v>2017</v>
      </c>
      <c r="B39" s="2026"/>
      <c r="C39" s="2018"/>
      <c r="D39" s="2018"/>
      <c r="E39" s="2498"/>
      <c r="F39" s="4892">
        <f>SUM(F17,F37:F38)+F32</f>
        <v>0</v>
      </c>
      <c r="G39" s="4892">
        <f t="shared" ref="G39:Q39" si="9">SUM(G17,G37:G38)+G32</f>
        <v>0</v>
      </c>
      <c r="H39" s="4892">
        <f t="shared" si="9"/>
        <v>0</v>
      </c>
      <c r="I39" s="4892">
        <f t="shared" si="9"/>
        <v>0</v>
      </c>
      <c r="J39" s="4892">
        <f t="shared" si="9"/>
        <v>0</v>
      </c>
      <c r="K39" s="4892">
        <f t="shared" si="9"/>
        <v>0</v>
      </c>
      <c r="L39" s="4892">
        <f t="shared" si="9"/>
        <v>0</v>
      </c>
      <c r="M39" s="4892">
        <f t="shared" si="9"/>
        <v>0</v>
      </c>
      <c r="N39" s="4892">
        <f t="shared" si="9"/>
        <v>0</v>
      </c>
      <c r="O39" s="4892">
        <f t="shared" si="9"/>
        <v>0</v>
      </c>
      <c r="P39" s="4892">
        <f t="shared" si="9"/>
        <v>0</v>
      </c>
      <c r="Q39" s="4892">
        <f t="shared" si="9"/>
        <v>0</v>
      </c>
    </row>
    <row r="40" spans="1:17" s="1735" customFormat="1" ht="18" customHeight="1">
      <c r="A40" s="1973" t="s">
        <v>1909</v>
      </c>
      <c r="B40" s="31"/>
      <c r="C40" s="31"/>
      <c r="D40" s="22"/>
      <c r="E40" s="2500"/>
      <c r="F40" s="4897"/>
      <c r="G40" s="4897"/>
      <c r="H40" s="4897"/>
      <c r="I40" s="4897"/>
      <c r="J40" s="4902"/>
      <c r="K40" s="4903"/>
      <c r="L40" s="4897"/>
      <c r="M40" s="4897"/>
      <c r="N40" s="4897"/>
      <c r="O40" s="4897"/>
      <c r="P40" s="4902"/>
      <c r="Q40" s="4903"/>
    </row>
    <row r="41" spans="1:17" s="1735" customFormat="1">
      <c r="A41" s="2045" t="s">
        <v>1927</v>
      </c>
      <c r="B41" s="22"/>
      <c r="C41" s="31"/>
      <c r="D41" s="22"/>
      <c r="E41" s="2500"/>
      <c r="F41" s="4682"/>
      <c r="G41" s="4682"/>
      <c r="H41" s="4682"/>
      <c r="I41" s="4682"/>
      <c r="J41" s="4682"/>
      <c r="K41" s="4892">
        <f t="shared" si="1"/>
        <v>0</v>
      </c>
      <c r="L41" s="4682"/>
      <c r="M41" s="4682"/>
      <c r="N41" s="4682"/>
      <c r="O41" s="4682"/>
      <c r="P41" s="4682"/>
      <c r="Q41" s="4892">
        <f t="shared" si="2"/>
        <v>0</v>
      </c>
    </row>
    <row r="42" spans="1:17" s="1735" customFormat="1">
      <c r="A42" s="2046" t="s">
        <v>2021</v>
      </c>
      <c r="B42" s="2023"/>
      <c r="C42" s="2047"/>
      <c r="D42" s="2023"/>
      <c r="E42" s="2498"/>
      <c r="F42" s="4886"/>
      <c r="G42" s="4886"/>
      <c r="H42" s="4886"/>
      <c r="I42" s="4886"/>
      <c r="J42" s="4886"/>
      <c r="K42" s="4892">
        <f t="shared" si="1"/>
        <v>0</v>
      </c>
      <c r="L42" s="4886"/>
      <c r="M42" s="4886"/>
      <c r="N42" s="4886"/>
      <c r="O42" s="4886"/>
      <c r="P42" s="4886"/>
      <c r="Q42" s="4892">
        <f t="shared" si="2"/>
        <v>0</v>
      </c>
    </row>
    <row r="43" spans="1:17" s="1735" customFormat="1" ht="18" customHeight="1" thickBot="1">
      <c r="A43" s="2487" t="s">
        <v>2017</v>
      </c>
      <c r="B43" s="2488"/>
      <c r="C43" s="2489"/>
      <c r="D43" s="2489"/>
      <c r="E43" s="2501"/>
      <c r="F43" s="4904">
        <f>SUM(F41:F42)</f>
        <v>0</v>
      </c>
      <c r="G43" s="4904">
        <f t="shared" ref="G43:Q43" si="10">SUM(G41:G42)</f>
        <v>0</v>
      </c>
      <c r="H43" s="4904">
        <f t="shared" si="10"/>
        <v>0</v>
      </c>
      <c r="I43" s="4904">
        <f t="shared" si="10"/>
        <v>0</v>
      </c>
      <c r="J43" s="4904">
        <f t="shared" si="10"/>
        <v>0</v>
      </c>
      <c r="K43" s="4904">
        <f t="shared" si="10"/>
        <v>0</v>
      </c>
      <c r="L43" s="4904">
        <f t="shared" si="10"/>
        <v>0</v>
      </c>
      <c r="M43" s="4904">
        <f t="shared" si="10"/>
        <v>0</v>
      </c>
      <c r="N43" s="4904">
        <f t="shared" si="10"/>
        <v>0</v>
      </c>
      <c r="O43" s="4904">
        <f t="shared" si="10"/>
        <v>0</v>
      </c>
      <c r="P43" s="4904">
        <f t="shared" si="10"/>
        <v>0</v>
      </c>
      <c r="Q43" s="4904">
        <f t="shared" si="10"/>
        <v>0</v>
      </c>
    </row>
    <row r="44" spans="1:17" s="1735" customFormat="1" ht="14.5" thickTop="1">
      <c r="A44" s="113"/>
      <c r="B44" s="113"/>
      <c r="C44" s="113"/>
      <c r="D44" s="113"/>
      <c r="E44" s="113"/>
      <c r="F44" s="113"/>
      <c r="G44" s="21"/>
      <c r="H44" s="21"/>
      <c r="I44" s="21"/>
      <c r="J44" s="21"/>
      <c r="K44" s="21"/>
      <c r="L44" s="2032"/>
      <c r="M44" s="2032"/>
      <c r="N44" s="2032"/>
      <c r="O44" s="2032"/>
      <c r="P44" s="2032"/>
      <c r="Q44" s="2032"/>
    </row>
    <row r="45" spans="1:17" s="1648" customFormat="1">
      <c r="A45" s="5521" t="s">
        <v>764</v>
      </c>
      <c r="B45" s="5521"/>
      <c r="C45" s="5521"/>
      <c r="D45" s="5521"/>
      <c r="E45" s="5521"/>
      <c r="F45" s="5521"/>
      <c r="G45" s="5521"/>
      <c r="H45" s="5521"/>
      <c r="I45" s="5521"/>
      <c r="J45" s="5521"/>
      <c r="K45" s="5521"/>
      <c r="L45" s="5521"/>
      <c r="M45" s="5521"/>
      <c r="N45" s="5521"/>
      <c r="O45" s="5521"/>
      <c r="P45" s="5521"/>
      <c r="Q45" s="5521"/>
    </row>
    <row r="46" spans="1:17" s="1648" customFormat="1" ht="15.75" customHeight="1">
      <c r="A46" s="5521" t="s">
        <v>2205</v>
      </c>
      <c r="B46" s="5521"/>
      <c r="C46" s="5521"/>
      <c r="D46" s="5521"/>
      <c r="E46" s="5521"/>
      <c r="F46" s="5521"/>
      <c r="G46" s="5521"/>
      <c r="H46" s="5521"/>
      <c r="I46" s="5521"/>
      <c r="J46" s="5521"/>
      <c r="K46" s="5521"/>
      <c r="L46" s="5521"/>
      <c r="M46" s="5521"/>
      <c r="N46" s="5521"/>
      <c r="O46" s="5521"/>
      <c r="P46" s="5521"/>
      <c r="Q46" s="5521"/>
    </row>
    <row r="47" spans="1:17" ht="18" customHeight="1" thickBot="1">
      <c r="A47" s="1940"/>
      <c r="B47" s="1940"/>
      <c r="C47" s="1940"/>
      <c r="D47" s="1940"/>
      <c r="E47" s="1940"/>
      <c r="F47" s="1940"/>
      <c r="G47" s="1940"/>
      <c r="H47" s="1940"/>
      <c r="I47" s="1940"/>
      <c r="J47" s="1940"/>
      <c r="K47" s="1940"/>
      <c r="L47" s="1940"/>
      <c r="M47" s="1940"/>
      <c r="N47" s="1940"/>
      <c r="O47" s="1940"/>
      <c r="P47" s="1940"/>
      <c r="Q47" s="1940"/>
    </row>
    <row r="48" spans="1:17" s="1735" customFormat="1" ht="15" thickTop="1" thickBot="1">
      <c r="A48" s="21"/>
      <c r="B48" s="21"/>
      <c r="C48" s="21"/>
      <c r="D48" s="21"/>
      <c r="E48" s="21"/>
      <c r="F48" s="5877" t="str">
        <f>IF(Q7="","",YEAR($Q$7))</f>
        <v/>
      </c>
      <c r="G48" s="5878"/>
      <c r="H48" s="5878"/>
      <c r="I48" s="5878"/>
      <c r="J48" s="5878"/>
      <c r="K48" s="5879"/>
      <c r="L48" s="5878" t="str">
        <f>IF(F48="","",F48-1)</f>
        <v/>
      </c>
      <c r="M48" s="5878"/>
      <c r="N48" s="5878"/>
      <c r="O48" s="5878"/>
      <c r="P48" s="5878"/>
      <c r="Q48" s="5879"/>
    </row>
    <row r="49" spans="1:17" s="1735" customFormat="1" ht="36" customHeight="1" thickTop="1">
      <c r="A49" s="2493"/>
      <c r="B49" s="2494"/>
      <c r="C49" s="2494"/>
      <c r="D49" s="2494"/>
      <c r="E49" s="2495" t="s">
        <v>113</v>
      </c>
      <c r="F49" s="5891" t="s">
        <v>1911</v>
      </c>
      <c r="G49" s="5891"/>
      <c r="H49" s="5886" t="s">
        <v>1912</v>
      </c>
      <c r="I49" s="5887" t="s">
        <v>1913</v>
      </c>
      <c r="J49" s="5888"/>
      <c r="K49" s="5889" t="s">
        <v>321</v>
      </c>
      <c r="L49" s="5891" t="s">
        <v>1911</v>
      </c>
      <c r="M49" s="5891"/>
      <c r="N49" s="5886" t="s">
        <v>1912</v>
      </c>
      <c r="O49" s="5887" t="s">
        <v>1913</v>
      </c>
      <c r="P49" s="5888"/>
      <c r="Q49" s="5889" t="s">
        <v>321</v>
      </c>
    </row>
    <row r="50" spans="1:17" s="1735" customFormat="1" ht="67.400000000000006" customHeight="1">
      <c r="A50" s="2011"/>
      <c r="B50" s="2012"/>
      <c r="C50" s="2012"/>
      <c r="D50" s="2012"/>
      <c r="E50" s="2496"/>
      <c r="F50" s="2033" t="s">
        <v>2018</v>
      </c>
      <c r="G50" s="2033" t="s">
        <v>1914</v>
      </c>
      <c r="H50" s="5884"/>
      <c r="I50" s="2034" t="s">
        <v>1915</v>
      </c>
      <c r="J50" s="2034" t="s">
        <v>1916</v>
      </c>
      <c r="K50" s="5886"/>
      <c r="L50" s="2033" t="s">
        <v>2018</v>
      </c>
      <c r="M50" s="2033" t="s">
        <v>1914</v>
      </c>
      <c r="N50" s="5884"/>
      <c r="O50" s="2034" t="s">
        <v>1915</v>
      </c>
      <c r="P50" s="2034" t="s">
        <v>1916</v>
      </c>
      <c r="Q50" s="5886"/>
    </row>
    <row r="51" spans="1:17" s="1735" customFormat="1">
      <c r="A51" s="2014" t="s">
        <v>1889</v>
      </c>
      <c r="B51" s="2202"/>
      <c r="C51" s="2012"/>
      <c r="D51" s="2012"/>
      <c r="E51" s="2496"/>
      <c r="F51" s="2477"/>
      <c r="G51" s="2477"/>
      <c r="H51" s="2477"/>
      <c r="I51" s="2477"/>
      <c r="J51" s="2477"/>
      <c r="K51" s="2035"/>
      <c r="L51" s="2477"/>
      <c r="M51" s="2477"/>
      <c r="N51" s="2477"/>
      <c r="O51" s="2477"/>
      <c r="P51" s="2477"/>
      <c r="Q51" s="2035"/>
    </row>
    <row r="52" spans="1:17" s="1735" customFormat="1">
      <c r="A52" s="2016" t="s">
        <v>1890</v>
      </c>
      <c r="B52" s="1998"/>
      <c r="C52" s="1998"/>
      <c r="D52" s="1998"/>
      <c r="E52" s="2497"/>
      <c r="F52" s="4905"/>
      <c r="G52" s="4905"/>
      <c r="H52" s="4905"/>
      <c r="I52" s="4905"/>
      <c r="J52" s="4905"/>
      <c r="K52" s="4892">
        <f>SUM(F52:J52)</f>
        <v>0</v>
      </c>
      <c r="L52" s="4905"/>
      <c r="M52" s="4905"/>
      <c r="N52" s="4905"/>
      <c r="O52" s="4905"/>
      <c r="P52" s="4905"/>
      <c r="Q52" s="4892">
        <f>SUM(L52:P52)</f>
        <v>0</v>
      </c>
    </row>
    <row r="53" spans="1:17" s="1735" customFormat="1">
      <c r="A53" s="2017" t="s">
        <v>2019</v>
      </c>
      <c r="B53" s="2018"/>
      <c r="C53" s="2018"/>
      <c r="D53" s="2018"/>
      <c r="E53" s="2498"/>
      <c r="F53" s="4906"/>
      <c r="G53" s="4906"/>
      <c r="H53" s="4906"/>
      <c r="I53" s="4906"/>
      <c r="J53" s="4906"/>
      <c r="K53" s="4892">
        <f>SUM(F53:J53)</f>
        <v>0</v>
      </c>
      <c r="L53" s="4906"/>
      <c r="M53" s="4906"/>
      <c r="N53" s="4906"/>
      <c r="O53" s="4906"/>
      <c r="P53" s="4906"/>
      <c r="Q53" s="4892">
        <f>SUM(L53:P53)</f>
        <v>0</v>
      </c>
    </row>
    <row r="54" spans="1:17" s="1735" customFormat="1" ht="18" customHeight="1">
      <c r="A54" s="2036" t="s">
        <v>2020</v>
      </c>
      <c r="B54" s="2028"/>
      <c r="C54" s="2028"/>
      <c r="D54" s="2028"/>
      <c r="E54" s="2498"/>
      <c r="F54" s="4887">
        <f t="shared" ref="F54:Q54" si="11">SUM(F52:F53)</f>
        <v>0</v>
      </c>
      <c r="G54" s="4887">
        <f t="shared" si="11"/>
        <v>0</v>
      </c>
      <c r="H54" s="4887">
        <f t="shared" si="11"/>
        <v>0</v>
      </c>
      <c r="I54" s="4887">
        <f t="shared" si="11"/>
        <v>0</v>
      </c>
      <c r="J54" s="4887">
        <f t="shared" si="11"/>
        <v>0</v>
      </c>
      <c r="K54" s="4887">
        <f t="shared" si="11"/>
        <v>0</v>
      </c>
      <c r="L54" s="4887">
        <f t="shared" si="11"/>
        <v>0</v>
      </c>
      <c r="M54" s="4887">
        <f t="shared" si="11"/>
        <v>0</v>
      </c>
      <c r="N54" s="4887">
        <f t="shared" si="11"/>
        <v>0</v>
      </c>
      <c r="O54" s="4887">
        <f t="shared" si="11"/>
        <v>0</v>
      </c>
      <c r="P54" s="4887">
        <f t="shared" si="11"/>
        <v>0</v>
      </c>
      <c r="Q54" s="4887">
        <f t="shared" si="11"/>
        <v>0</v>
      </c>
    </row>
    <row r="55" spans="1:17" s="1735" customFormat="1" ht="18" customHeight="1">
      <c r="A55" s="2021" t="s">
        <v>1891</v>
      </c>
      <c r="B55" s="2022"/>
      <c r="C55" s="2030"/>
      <c r="D55" s="2030"/>
      <c r="E55" s="2499"/>
      <c r="F55" s="4897"/>
      <c r="G55" s="4897"/>
      <c r="H55" s="4897"/>
      <c r="I55" s="4897"/>
      <c r="J55" s="4897"/>
      <c r="K55" s="4898"/>
      <c r="L55" s="4897"/>
      <c r="M55" s="4897"/>
      <c r="N55" s="4897"/>
      <c r="O55" s="4897"/>
      <c r="P55" s="4897"/>
      <c r="Q55" s="4898"/>
    </row>
    <row r="56" spans="1:17" s="1735" customFormat="1">
      <c r="A56" s="2002"/>
      <c r="B56" s="1998"/>
      <c r="C56" s="2037"/>
      <c r="D56" s="2005" t="s">
        <v>1917</v>
      </c>
      <c r="E56" s="2497"/>
      <c r="F56" s="4905"/>
      <c r="G56" s="4682"/>
      <c r="H56" s="4682"/>
      <c r="I56" s="4682"/>
      <c r="J56" s="4682"/>
      <c r="K56" s="4892">
        <f>SUM(F56:J56)</f>
        <v>0</v>
      </c>
      <c r="L56" s="4905"/>
      <c r="M56" s="4682"/>
      <c r="N56" s="4682"/>
      <c r="O56" s="4682"/>
      <c r="P56" s="4682"/>
      <c r="Q56" s="4892">
        <f>SUM(L56:P56)</f>
        <v>0</v>
      </c>
    </row>
    <row r="57" spans="1:17" s="1735" customFormat="1">
      <c r="A57" s="2002"/>
      <c r="B57" s="1998"/>
      <c r="C57" s="2037"/>
      <c r="D57" s="2005" t="s">
        <v>1918</v>
      </c>
      <c r="E57" s="2497"/>
      <c r="F57" s="4905"/>
      <c r="G57" s="4682"/>
      <c r="H57" s="4682"/>
      <c r="I57" s="4682"/>
      <c r="J57" s="4682"/>
      <c r="K57" s="4892">
        <f t="shared" ref="K57:K58" si="12">SUM(F57:J57)</f>
        <v>0</v>
      </c>
      <c r="L57" s="4905"/>
      <c r="M57" s="4682"/>
      <c r="N57" s="4682"/>
      <c r="O57" s="4682"/>
      <c r="P57" s="4682"/>
      <c r="Q57" s="4892">
        <f t="shared" ref="Q57:Q58" si="13">SUM(L57:P57)</f>
        <v>0</v>
      </c>
    </row>
    <row r="58" spans="1:17" s="1735" customFormat="1">
      <c r="A58" s="2002"/>
      <c r="B58" s="1998"/>
      <c r="C58" s="2037"/>
      <c r="D58" s="2005" t="s">
        <v>272</v>
      </c>
      <c r="E58" s="2497"/>
      <c r="F58" s="4906"/>
      <c r="G58" s="4886"/>
      <c r="H58" s="4886"/>
      <c r="I58" s="4886"/>
      <c r="J58" s="4886"/>
      <c r="K58" s="4892">
        <f t="shared" si="12"/>
        <v>0</v>
      </c>
      <c r="L58" s="4906"/>
      <c r="M58" s="4886"/>
      <c r="N58" s="4886"/>
      <c r="O58" s="4886"/>
      <c r="P58" s="4886"/>
      <c r="Q58" s="4892">
        <f t="shared" si="13"/>
        <v>0</v>
      </c>
    </row>
    <row r="59" spans="1:17" s="1735" customFormat="1" ht="18" customHeight="1">
      <c r="A59" s="2002"/>
      <c r="B59" s="1998"/>
      <c r="C59" s="2038" t="s">
        <v>1919</v>
      </c>
      <c r="D59" s="2038"/>
      <c r="E59" s="2497"/>
      <c r="F59" s="4892">
        <f t="shared" ref="F59:Q59" si="14">SUM(F56:F58)</f>
        <v>0</v>
      </c>
      <c r="G59" s="4892">
        <f t="shared" si="14"/>
        <v>0</v>
      </c>
      <c r="H59" s="4892">
        <f t="shared" si="14"/>
        <v>0</v>
      </c>
      <c r="I59" s="4892">
        <f t="shared" si="14"/>
        <v>0</v>
      </c>
      <c r="J59" s="4892">
        <f t="shared" si="14"/>
        <v>0</v>
      </c>
      <c r="K59" s="4892">
        <f t="shared" si="14"/>
        <v>0</v>
      </c>
      <c r="L59" s="4892">
        <f t="shared" si="14"/>
        <v>0</v>
      </c>
      <c r="M59" s="4892">
        <f t="shared" si="14"/>
        <v>0</v>
      </c>
      <c r="N59" s="4892">
        <f t="shared" si="14"/>
        <v>0</v>
      </c>
      <c r="O59" s="4892">
        <f t="shared" si="14"/>
        <v>0</v>
      </c>
      <c r="P59" s="4892">
        <f t="shared" si="14"/>
        <v>0</v>
      </c>
      <c r="Q59" s="4892">
        <f t="shared" si="14"/>
        <v>0</v>
      </c>
    </row>
    <row r="60" spans="1:17" s="1735" customFormat="1">
      <c r="A60" s="2002"/>
      <c r="B60" s="1998"/>
      <c r="C60" s="2039"/>
      <c r="D60" s="2040" t="s">
        <v>1920</v>
      </c>
      <c r="E60" s="2497"/>
      <c r="F60" s="4899"/>
      <c r="G60" s="4899"/>
      <c r="H60" s="4899"/>
      <c r="I60" s="4899"/>
      <c r="J60" s="4899"/>
      <c r="K60" s="4892">
        <f t="shared" ref="K60:K63" si="15">SUM(F60:J60)</f>
        <v>0</v>
      </c>
      <c r="L60" s="4899"/>
      <c r="M60" s="4899"/>
      <c r="N60" s="4899"/>
      <c r="O60" s="4899"/>
      <c r="P60" s="4899"/>
      <c r="Q60" s="4892">
        <f t="shared" ref="Q60:Q63" si="16">SUM(L60:P60)</f>
        <v>0</v>
      </c>
    </row>
    <row r="61" spans="1:17" s="1735" customFormat="1">
      <c r="A61" s="2003"/>
      <c r="B61" s="2018"/>
      <c r="C61" s="2041"/>
      <c r="D61" s="2203" t="s">
        <v>1921</v>
      </c>
      <c r="E61" s="2498"/>
      <c r="F61" s="4682"/>
      <c r="G61" s="4682"/>
      <c r="H61" s="4682"/>
      <c r="I61" s="4682"/>
      <c r="J61" s="4682"/>
      <c r="K61" s="4892">
        <f t="shared" si="15"/>
        <v>0</v>
      </c>
      <c r="L61" s="4682"/>
      <c r="M61" s="4682"/>
      <c r="N61" s="4682"/>
      <c r="O61" s="4682"/>
      <c r="P61" s="4682"/>
      <c r="Q61" s="4892">
        <f t="shared" si="16"/>
        <v>0</v>
      </c>
    </row>
    <row r="62" spans="1:17" s="1735" customFormat="1">
      <c r="A62" s="2003"/>
      <c r="B62" s="2018"/>
      <c r="C62" s="2041"/>
      <c r="D62" s="2203" t="s">
        <v>1922</v>
      </c>
      <c r="E62" s="2498"/>
      <c r="F62" s="4682"/>
      <c r="G62" s="4682"/>
      <c r="H62" s="4682"/>
      <c r="I62" s="4682"/>
      <c r="J62" s="4682"/>
      <c r="K62" s="4892">
        <f t="shared" si="15"/>
        <v>0</v>
      </c>
      <c r="L62" s="4682"/>
      <c r="M62" s="4682"/>
      <c r="N62" s="4682"/>
      <c r="O62" s="4682"/>
      <c r="P62" s="4682"/>
      <c r="Q62" s="4892">
        <f t="shared" si="16"/>
        <v>0</v>
      </c>
    </row>
    <row r="63" spans="1:17" s="1735" customFormat="1">
      <c r="A63" s="2003"/>
      <c r="B63" s="2018"/>
      <c r="C63" s="2041"/>
      <c r="D63" s="2203" t="s">
        <v>1897</v>
      </c>
      <c r="E63" s="2498"/>
      <c r="F63" s="4886"/>
      <c r="G63" s="4886"/>
      <c r="H63" s="4886"/>
      <c r="I63" s="4886"/>
      <c r="J63" s="4886"/>
      <c r="K63" s="4892">
        <f t="shared" si="15"/>
        <v>0</v>
      </c>
      <c r="L63" s="4886"/>
      <c r="M63" s="4886"/>
      <c r="N63" s="4886"/>
      <c r="O63" s="4886"/>
      <c r="P63" s="4886"/>
      <c r="Q63" s="4892">
        <f t="shared" si="16"/>
        <v>0</v>
      </c>
    </row>
    <row r="64" spans="1:17" s="1735" customFormat="1" ht="18" customHeight="1">
      <c r="A64" s="2003"/>
      <c r="B64" s="2018"/>
      <c r="C64" s="2043" t="s">
        <v>1923</v>
      </c>
      <c r="D64" s="2043"/>
      <c r="E64" s="2498"/>
      <c r="F64" s="4892">
        <f t="shared" ref="F64:Q64" si="17">SUM(F60:F63)</f>
        <v>0</v>
      </c>
      <c r="G64" s="4892">
        <f t="shared" si="17"/>
        <v>0</v>
      </c>
      <c r="H64" s="4892">
        <f t="shared" si="17"/>
        <v>0</v>
      </c>
      <c r="I64" s="4892">
        <f t="shared" si="17"/>
        <v>0</v>
      </c>
      <c r="J64" s="4892">
        <f t="shared" si="17"/>
        <v>0</v>
      </c>
      <c r="K64" s="4892">
        <f t="shared" si="17"/>
        <v>0</v>
      </c>
      <c r="L64" s="4892">
        <f t="shared" si="17"/>
        <v>0</v>
      </c>
      <c r="M64" s="4892">
        <f t="shared" si="17"/>
        <v>0</v>
      </c>
      <c r="N64" s="4892">
        <f t="shared" si="17"/>
        <v>0</v>
      </c>
      <c r="O64" s="4892">
        <f t="shared" si="17"/>
        <v>0</v>
      </c>
      <c r="P64" s="4892">
        <f t="shared" si="17"/>
        <v>0</v>
      </c>
      <c r="Q64" s="4892">
        <f t="shared" si="17"/>
        <v>0</v>
      </c>
    </row>
    <row r="65" spans="1:17" s="1735" customFormat="1">
      <c r="A65" s="2003"/>
      <c r="B65" s="2018"/>
      <c r="C65" s="2027" t="s">
        <v>1924</v>
      </c>
      <c r="D65" s="2028"/>
      <c r="E65" s="2498"/>
      <c r="F65" s="4900"/>
      <c r="G65" s="4900"/>
      <c r="H65" s="4900"/>
      <c r="I65" s="4900"/>
      <c r="J65" s="4900"/>
      <c r="K65" s="4892">
        <f t="shared" ref="K65" si="18">SUM(F65:J65)</f>
        <v>0</v>
      </c>
      <c r="L65" s="4900"/>
      <c r="M65" s="4900"/>
      <c r="N65" s="4900"/>
      <c r="O65" s="4900"/>
      <c r="P65" s="4900"/>
      <c r="Q65" s="4892">
        <f>SUM(L65:P65)</f>
        <v>0</v>
      </c>
    </row>
    <row r="66" spans="1:17" s="1735" customFormat="1" ht="18" customHeight="1">
      <c r="A66" s="2003"/>
      <c r="B66" s="2026" t="s">
        <v>1899</v>
      </c>
      <c r="C66" s="2026"/>
      <c r="D66" s="2018"/>
      <c r="E66" s="2498"/>
      <c r="F66" s="4892">
        <f>F59+F64+F65</f>
        <v>0</v>
      </c>
      <c r="G66" s="4892">
        <f t="shared" ref="G66:Q66" si="19">G59+G64+G65</f>
        <v>0</v>
      </c>
      <c r="H66" s="4892">
        <f t="shared" si="19"/>
        <v>0</v>
      </c>
      <c r="I66" s="4892">
        <f t="shared" si="19"/>
        <v>0</v>
      </c>
      <c r="J66" s="4892">
        <f t="shared" si="19"/>
        <v>0</v>
      </c>
      <c r="K66" s="4892">
        <f t="shared" si="19"/>
        <v>0</v>
      </c>
      <c r="L66" s="4892">
        <f t="shared" si="19"/>
        <v>0</v>
      </c>
      <c r="M66" s="4892">
        <f t="shared" si="19"/>
        <v>0</v>
      </c>
      <c r="N66" s="4892">
        <f t="shared" si="19"/>
        <v>0</v>
      </c>
      <c r="O66" s="4892">
        <f t="shared" si="19"/>
        <v>0</v>
      </c>
      <c r="P66" s="4892">
        <f t="shared" si="19"/>
        <v>0</v>
      </c>
      <c r="Q66" s="4892">
        <f t="shared" si="19"/>
        <v>0</v>
      </c>
    </row>
    <row r="67" spans="1:17" s="1735" customFormat="1">
      <c r="A67" s="2000"/>
      <c r="B67" s="2027" t="s">
        <v>1900</v>
      </c>
      <c r="C67" s="2028"/>
      <c r="D67" s="2027"/>
      <c r="E67" s="2498"/>
      <c r="F67" s="4901"/>
      <c r="G67" s="4901"/>
      <c r="H67" s="4901"/>
      <c r="I67" s="4901"/>
      <c r="J67" s="4901"/>
      <c r="K67" s="4892">
        <f t="shared" ref="K67:K68" si="20">SUM(F67:J67)</f>
        <v>0</v>
      </c>
      <c r="L67" s="4901"/>
      <c r="M67" s="4901"/>
      <c r="N67" s="4901"/>
      <c r="O67" s="4901"/>
      <c r="P67" s="4901"/>
      <c r="Q67" s="4892">
        <f t="shared" ref="Q67:Q68" si="21">SUM(L67:P67)</f>
        <v>0</v>
      </c>
    </row>
    <row r="68" spans="1:17" s="1735" customFormat="1">
      <c r="A68" s="2000"/>
      <c r="B68" s="2006" t="s">
        <v>1925</v>
      </c>
      <c r="C68" s="2020"/>
      <c r="D68" s="2006"/>
      <c r="E68" s="2498"/>
      <c r="F68" s="4886"/>
      <c r="G68" s="4886"/>
      <c r="H68" s="4886"/>
      <c r="I68" s="4886"/>
      <c r="J68" s="4886"/>
      <c r="K68" s="4892">
        <f t="shared" si="20"/>
        <v>0</v>
      </c>
      <c r="L68" s="4886"/>
      <c r="M68" s="4886"/>
      <c r="N68" s="4886"/>
      <c r="O68" s="4886"/>
      <c r="P68" s="4886"/>
      <c r="Q68" s="4892">
        <f t="shared" si="21"/>
        <v>0</v>
      </c>
    </row>
    <row r="69" spans="1:17" s="1735" customFormat="1" ht="18" customHeight="1">
      <c r="A69" s="2036" t="s">
        <v>1902</v>
      </c>
      <c r="B69" s="2044"/>
      <c r="C69" s="21"/>
      <c r="D69" s="2028"/>
      <c r="E69" s="2498"/>
      <c r="F69" s="4892">
        <f>SUM(F66:F68)</f>
        <v>0</v>
      </c>
      <c r="G69" s="4892">
        <f t="shared" ref="G69:Q69" si="22">SUM(G66:G68)</f>
        <v>0</v>
      </c>
      <c r="H69" s="4892">
        <f t="shared" si="22"/>
        <v>0</v>
      </c>
      <c r="I69" s="4892">
        <f t="shared" si="22"/>
        <v>0</v>
      </c>
      <c r="J69" s="4892">
        <f t="shared" si="22"/>
        <v>0</v>
      </c>
      <c r="K69" s="4892">
        <f t="shared" si="22"/>
        <v>0</v>
      </c>
      <c r="L69" s="4892">
        <f t="shared" si="22"/>
        <v>0</v>
      </c>
      <c r="M69" s="4892">
        <f t="shared" si="22"/>
        <v>0</v>
      </c>
      <c r="N69" s="4892">
        <f t="shared" si="22"/>
        <v>0</v>
      </c>
      <c r="O69" s="4892">
        <f t="shared" si="22"/>
        <v>0</v>
      </c>
      <c r="P69" s="4892">
        <f t="shared" si="22"/>
        <v>0</v>
      </c>
      <c r="Q69" s="4892">
        <f t="shared" si="22"/>
        <v>0</v>
      </c>
    </row>
    <row r="70" spans="1:17" s="1735" customFormat="1" ht="18" customHeight="1">
      <c r="A70" s="2029" t="s">
        <v>1903</v>
      </c>
      <c r="B70" s="2201"/>
      <c r="C70" s="2030"/>
      <c r="D70" s="2030"/>
      <c r="E70" s="2499"/>
      <c r="F70" s="4902"/>
      <c r="G70" s="4897"/>
      <c r="H70" s="4897"/>
      <c r="I70" s="4897"/>
      <c r="J70" s="4897"/>
      <c r="K70" s="4903"/>
      <c r="L70" s="4902"/>
      <c r="M70" s="4897"/>
      <c r="N70" s="4897"/>
      <c r="O70" s="4897"/>
      <c r="P70" s="4897"/>
      <c r="Q70" s="4903"/>
    </row>
    <row r="71" spans="1:17" s="1735" customFormat="1">
      <c r="A71" s="2002"/>
      <c r="B71" s="2005" t="s">
        <v>1904</v>
      </c>
      <c r="C71" s="2005"/>
      <c r="D71" s="2005"/>
      <c r="E71" s="2497"/>
      <c r="F71" s="4682"/>
      <c r="G71" s="4682"/>
      <c r="H71" s="4682"/>
      <c r="I71" s="4682"/>
      <c r="J71" s="4682"/>
      <c r="K71" s="4892">
        <f t="shared" ref="K71:K73" si="23">SUM(F71:J71)</f>
        <v>0</v>
      </c>
      <c r="L71" s="4682"/>
      <c r="M71" s="4682"/>
      <c r="N71" s="4682"/>
      <c r="O71" s="4682"/>
      <c r="P71" s="4682"/>
      <c r="Q71" s="4892">
        <f t="shared" ref="Q71:Q73" si="24">SUM(L71:P71)</f>
        <v>0</v>
      </c>
    </row>
    <row r="72" spans="1:17" s="1735" customFormat="1">
      <c r="A72" s="2003"/>
      <c r="B72" s="2006" t="s">
        <v>1905</v>
      </c>
      <c r="C72" s="2006"/>
      <c r="D72" s="2006"/>
      <c r="E72" s="2498"/>
      <c r="F72" s="4682"/>
      <c r="G72" s="4682"/>
      <c r="H72" s="4682"/>
      <c r="I72" s="4682"/>
      <c r="J72" s="4682"/>
      <c r="K72" s="4892">
        <f t="shared" si="23"/>
        <v>0</v>
      </c>
      <c r="L72" s="4682"/>
      <c r="M72" s="4682"/>
      <c r="N72" s="4682"/>
      <c r="O72" s="4682"/>
      <c r="P72" s="4682"/>
      <c r="Q72" s="4892">
        <f t="shared" si="24"/>
        <v>0</v>
      </c>
    </row>
    <row r="73" spans="1:17" s="1735" customFormat="1">
      <c r="A73" s="2003"/>
      <c r="B73" s="2018" t="s">
        <v>1906</v>
      </c>
      <c r="C73" s="2018"/>
      <c r="D73" s="2018"/>
      <c r="E73" s="2498"/>
      <c r="F73" s="4886"/>
      <c r="G73" s="4886"/>
      <c r="H73" s="4886"/>
      <c r="I73" s="4886"/>
      <c r="J73" s="4886"/>
      <c r="K73" s="4892">
        <f t="shared" si="23"/>
        <v>0</v>
      </c>
      <c r="L73" s="4886"/>
      <c r="M73" s="4886"/>
      <c r="N73" s="4886"/>
      <c r="O73" s="4886"/>
      <c r="P73" s="4886"/>
      <c r="Q73" s="4892">
        <f t="shared" si="24"/>
        <v>0</v>
      </c>
    </row>
    <row r="74" spans="1:17" s="1735" customFormat="1" ht="18" customHeight="1">
      <c r="A74" s="2000" t="s">
        <v>1907</v>
      </c>
      <c r="B74" s="2026"/>
      <c r="C74" s="2026"/>
      <c r="D74" s="2018"/>
      <c r="E74" s="2498"/>
      <c r="F74" s="4892">
        <f t="shared" ref="F74:H74" si="25">SUM(F71:F73)</f>
        <v>0</v>
      </c>
      <c r="G74" s="4892">
        <f t="shared" si="25"/>
        <v>0</v>
      </c>
      <c r="H74" s="4892">
        <f t="shared" si="25"/>
        <v>0</v>
      </c>
      <c r="I74" s="4892">
        <f>SUM(I71:I73)</f>
        <v>0</v>
      </c>
      <c r="J74" s="4892">
        <f t="shared" ref="J74:Q74" si="26">SUM(J71:J73)</f>
        <v>0</v>
      </c>
      <c r="K74" s="4892">
        <f t="shared" si="26"/>
        <v>0</v>
      </c>
      <c r="L74" s="4892">
        <f t="shared" si="26"/>
        <v>0</v>
      </c>
      <c r="M74" s="4892">
        <f t="shared" si="26"/>
        <v>0</v>
      </c>
      <c r="N74" s="4892">
        <f t="shared" si="26"/>
        <v>0</v>
      </c>
      <c r="O74" s="4892">
        <f t="shared" si="26"/>
        <v>0</v>
      </c>
      <c r="P74" s="4892">
        <f t="shared" si="26"/>
        <v>0</v>
      </c>
      <c r="Q74" s="4892">
        <f t="shared" si="26"/>
        <v>0</v>
      </c>
    </row>
    <row r="75" spans="1:17" s="1735" customFormat="1">
      <c r="A75" s="2017" t="s">
        <v>1926</v>
      </c>
      <c r="B75" s="2020"/>
      <c r="C75" s="2020"/>
      <c r="D75" s="2020"/>
      <c r="E75" s="2498"/>
      <c r="F75" s="4900"/>
      <c r="G75" s="4900"/>
      <c r="H75" s="4900"/>
      <c r="I75" s="4900"/>
      <c r="J75" s="4900"/>
      <c r="K75" s="4892">
        <f t="shared" ref="K75" si="27">SUM(F75:J75)</f>
        <v>0</v>
      </c>
      <c r="L75" s="4900"/>
      <c r="M75" s="4900"/>
      <c r="N75" s="4900"/>
      <c r="O75" s="4900"/>
      <c r="P75" s="4900"/>
      <c r="Q75" s="4892">
        <f t="shared" ref="Q75" si="28">SUM(L75:P75)</f>
        <v>0</v>
      </c>
    </row>
    <row r="76" spans="1:17" s="1735" customFormat="1" ht="18" customHeight="1">
      <c r="A76" s="2000" t="s">
        <v>2017</v>
      </c>
      <c r="B76" s="2026"/>
      <c r="C76" s="2018"/>
      <c r="D76" s="2018"/>
      <c r="E76" s="2498"/>
      <c r="F76" s="4892">
        <f>SUM(F54,F74:F75)+F69</f>
        <v>0</v>
      </c>
      <c r="G76" s="4892">
        <f t="shared" ref="G76:Q76" si="29">SUM(G54,G74:G75)+G69</f>
        <v>0</v>
      </c>
      <c r="H76" s="4892">
        <f t="shared" si="29"/>
        <v>0</v>
      </c>
      <c r="I76" s="4892">
        <f t="shared" si="29"/>
        <v>0</v>
      </c>
      <c r="J76" s="4892">
        <f t="shared" si="29"/>
        <v>0</v>
      </c>
      <c r="K76" s="4892">
        <f t="shared" si="29"/>
        <v>0</v>
      </c>
      <c r="L76" s="4892">
        <f t="shared" si="29"/>
        <v>0</v>
      </c>
      <c r="M76" s="4892">
        <f t="shared" si="29"/>
        <v>0</v>
      </c>
      <c r="N76" s="4892">
        <f t="shared" si="29"/>
        <v>0</v>
      </c>
      <c r="O76" s="4892">
        <f t="shared" si="29"/>
        <v>0</v>
      </c>
      <c r="P76" s="4892">
        <f t="shared" si="29"/>
        <v>0</v>
      </c>
      <c r="Q76" s="4892">
        <f t="shared" si="29"/>
        <v>0</v>
      </c>
    </row>
    <row r="77" spans="1:17" s="1735" customFormat="1" ht="18" customHeight="1">
      <c r="A77" s="1973" t="s">
        <v>1909</v>
      </c>
      <c r="B77" s="31"/>
      <c r="C77" s="31"/>
      <c r="D77" s="22"/>
      <c r="E77" s="2500"/>
      <c r="F77" s="4897"/>
      <c r="G77" s="4897"/>
      <c r="H77" s="4897"/>
      <c r="I77" s="4897"/>
      <c r="J77" s="4902"/>
      <c r="K77" s="4903"/>
      <c r="L77" s="4897"/>
      <c r="M77" s="4897"/>
      <c r="N77" s="4897"/>
      <c r="O77" s="4897"/>
      <c r="P77" s="4902"/>
      <c r="Q77" s="4903"/>
    </row>
    <row r="78" spans="1:17" s="1735" customFormat="1">
      <c r="A78" s="2045" t="s">
        <v>1927</v>
      </c>
      <c r="B78" s="22"/>
      <c r="C78" s="31"/>
      <c r="D78" s="22"/>
      <c r="E78" s="2500"/>
      <c r="F78" s="4682"/>
      <c r="G78" s="4682"/>
      <c r="H78" s="4682"/>
      <c r="I78" s="4682"/>
      <c r="J78" s="4682"/>
      <c r="K78" s="4892">
        <f t="shared" ref="K78:K79" si="30">SUM(F78:J78)</f>
        <v>0</v>
      </c>
      <c r="L78" s="4682"/>
      <c r="M78" s="4682"/>
      <c r="N78" s="4682"/>
      <c r="O78" s="4682"/>
      <c r="P78" s="4682"/>
      <c r="Q78" s="4892">
        <f t="shared" ref="Q78:Q79" si="31">SUM(L78:P78)</f>
        <v>0</v>
      </c>
    </row>
    <row r="79" spans="1:17" s="1735" customFormat="1">
      <c r="A79" s="2046" t="s">
        <v>2021</v>
      </c>
      <c r="B79" s="2023"/>
      <c r="C79" s="2047"/>
      <c r="D79" s="2023"/>
      <c r="E79" s="2499"/>
      <c r="F79" s="4886"/>
      <c r="G79" s="4886"/>
      <c r="H79" s="4886"/>
      <c r="I79" s="4886"/>
      <c r="J79" s="4886"/>
      <c r="K79" s="4892">
        <f t="shared" si="30"/>
        <v>0</v>
      </c>
      <c r="L79" s="4886"/>
      <c r="M79" s="4886"/>
      <c r="N79" s="4886"/>
      <c r="O79" s="4886"/>
      <c r="P79" s="4886"/>
      <c r="Q79" s="4892">
        <f t="shared" si="31"/>
        <v>0</v>
      </c>
    </row>
    <row r="80" spans="1:17" s="1735" customFormat="1" ht="18" customHeight="1" thickBot="1">
      <c r="A80" s="2487" t="s">
        <v>2017</v>
      </c>
      <c r="B80" s="2488"/>
      <c r="C80" s="2489"/>
      <c r="D80" s="2489"/>
      <c r="E80" s="2501"/>
      <c r="F80" s="4904">
        <f>SUM(F78:F79)</f>
        <v>0</v>
      </c>
      <c r="G80" s="4904">
        <f t="shared" ref="G80:Q80" si="32">SUM(G78:G79)</f>
        <v>0</v>
      </c>
      <c r="H80" s="4904">
        <f t="shared" si="32"/>
        <v>0</v>
      </c>
      <c r="I80" s="4904">
        <f t="shared" si="32"/>
        <v>0</v>
      </c>
      <c r="J80" s="4904">
        <f t="shared" si="32"/>
        <v>0</v>
      </c>
      <c r="K80" s="4904">
        <f t="shared" si="32"/>
        <v>0</v>
      </c>
      <c r="L80" s="4904">
        <f t="shared" si="32"/>
        <v>0</v>
      </c>
      <c r="M80" s="4904">
        <f t="shared" si="32"/>
        <v>0</v>
      </c>
      <c r="N80" s="4904">
        <f t="shared" si="32"/>
        <v>0</v>
      </c>
      <c r="O80" s="4904">
        <f t="shared" si="32"/>
        <v>0</v>
      </c>
      <c r="P80" s="4904">
        <f t="shared" si="32"/>
        <v>0</v>
      </c>
      <c r="Q80" s="4904">
        <f t="shared" si="32"/>
        <v>0</v>
      </c>
    </row>
    <row r="81" spans="1:17" s="1735" customFormat="1" ht="14.5" thickTop="1">
      <c r="A81" s="113"/>
      <c r="B81" s="113"/>
      <c r="C81" s="113"/>
      <c r="D81" s="113"/>
      <c r="E81" s="113"/>
      <c r="F81" s="113"/>
      <c r="G81" s="21"/>
      <c r="H81" s="21"/>
      <c r="I81" s="21"/>
      <c r="J81" s="21"/>
      <c r="K81" s="21"/>
      <c r="L81" s="2032"/>
      <c r="M81" s="2032"/>
      <c r="N81" s="2032"/>
      <c r="O81" s="2032"/>
      <c r="P81" s="2032"/>
      <c r="Q81" s="2032"/>
    </row>
    <row r="82" spans="1:17">
      <c r="A82" s="113"/>
      <c r="B82" s="113"/>
      <c r="C82" s="113"/>
      <c r="D82" s="113"/>
      <c r="E82" s="113"/>
      <c r="F82" s="113"/>
      <c r="G82" s="21"/>
      <c r="H82" s="21"/>
      <c r="I82" s="21"/>
      <c r="J82" s="21"/>
      <c r="K82" s="21"/>
      <c r="L82" s="2032"/>
      <c r="M82" s="2032"/>
      <c r="N82" s="2032"/>
      <c r="O82" s="2032"/>
      <c r="P82" s="21"/>
      <c r="Q82" s="1939" t="str">
        <f>ToC!A5</f>
        <v>Long-Term Insurers Annual Return</v>
      </c>
    </row>
    <row r="83" spans="1:17">
      <c r="A83" s="21"/>
      <c r="B83" s="21"/>
      <c r="C83" s="21"/>
      <c r="D83" s="21"/>
      <c r="E83" s="534"/>
      <c r="F83" s="21"/>
      <c r="G83" s="21"/>
      <c r="H83" s="21"/>
      <c r="I83" s="21"/>
      <c r="J83" s="21"/>
      <c r="K83" s="21"/>
      <c r="L83" s="2032"/>
      <c r="M83" s="2032"/>
      <c r="N83" s="2032"/>
      <c r="O83" s="2032"/>
      <c r="P83" s="21"/>
      <c r="Q83" s="1939" t="s">
        <v>2073</v>
      </c>
    </row>
  </sheetData>
  <sheetProtection algorithmName="SHA-512" hashValue="xpiYngUEy4LX0v6efw1Cw6yspdg01Ls024mRMVNaEtfqN2uSGSWPE1fPmqCCNvf0QeOmKBU0GhYpYeiV42jQRg==" saltValue="hp+zcqfTSb9LpcZThuVnPQ==" spinCount="100000" sheet="1" objects="1" scenarios="1"/>
  <mergeCells count="25">
    <mergeCell ref="A45:Q45"/>
    <mergeCell ref="A46:Q46"/>
    <mergeCell ref="F48:K48"/>
    <mergeCell ref="L48:Q48"/>
    <mergeCell ref="F49:G49"/>
    <mergeCell ref="H49:H50"/>
    <mergeCell ref="I49:J49"/>
    <mergeCell ref="K49:K50"/>
    <mergeCell ref="L49:M49"/>
    <mergeCell ref="N49:N50"/>
    <mergeCell ref="O49:P49"/>
    <mergeCell ref="Q49:Q50"/>
    <mergeCell ref="N12:N13"/>
    <mergeCell ref="O12:P12"/>
    <mergeCell ref="Q12:Q13"/>
    <mergeCell ref="A1:Q1"/>
    <mergeCell ref="A8:Q8"/>
    <mergeCell ref="A9:Q9"/>
    <mergeCell ref="F11:K11"/>
    <mergeCell ref="L11:Q11"/>
    <mergeCell ref="F12:G12"/>
    <mergeCell ref="H12:H13"/>
    <mergeCell ref="I12:J12"/>
    <mergeCell ref="K12:K13"/>
    <mergeCell ref="L12:M12"/>
  </mergeCells>
  <hyperlinks>
    <hyperlink ref="A1:Q1" location="ToC!A1" display="ToC!A1"/>
  </hyperlinks>
  <printOptions horizontalCentered="1"/>
  <pageMargins left="0.39370078740157483" right="0.39370078740157483" top="0.59055118110236227" bottom="0.39370078740157483" header="0.31496062992125984" footer="0.31496062992125984"/>
  <pageSetup paperSize="5" scale="55" fitToHeight="0" orientation="landscape" r:id="rId1"/>
  <rowBreaks count="1" manualBreakCount="1">
    <brk id="44" max="16383"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9">
    <tabColor rgb="FFCCFFCC"/>
    <pageSetUpPr fitToPage="1"/>
  </sheetPr>
  <dimension ref="A1:XFC95"/>
  <sheetViews>
    <sheetView topLeftCell="A69" zoomScale="60" zoomScaleNormal="60" workbookViewId="0">
      <selection activeCell="B85" sqref="B85"/>
    </sheetView>
  </sheetViews>
  <sheetFormatPr defaultColWidth="0" defaultRowHeight="14" customHeight="1" zeroHeight="1"/>
  <cols>
    <col min="1" max="2" width="4.07421875" style="39" customWidth="1"/>
    <col min="3" max="3" width="5" style="39" customWidth="1"/>
    <col min="4" max="4" width="59.765625" style="39" customWidth="1"/>
    <col min="5" max="5" width="6.07421875" style="39" customWidth="1"/>
    <col min="6" max="11" width="15.69140625" style="39" customWidth="1"/>
    <col min="12" max="17" width="15.69140625" style="1941" customWidth="1"/>
    <col min="18" max="16383" width="12.69140625" style="39" hidden="1"/>
    <col min="16384" max="16384" width="5.765625" style="39" hidden="1" customWidth="1"/>
  </cols>
  <sheetData>
    <row r="1" spans="1:17" s="1648" customFormat="1">
      <c r="A1" s="5885">
        <v>30.016999999999999</v>
      </c>
      <c r="B1" s="5885"/>
      <c r="C1" s="5885"/>
      <c r="D1" s="5885"/>
      <c r="E1" s="5885"/>
      <c r="F1" s="5885"/>
      <c r="G1" s="5885"/>
      <c r="H1" s="5885"/>
      <c r="I1" s="5885"/>
      <c r="J1" s="5885"/>
      <c r="K1" s="5885"/>
      <c r="L1" s="5885"/>
      <c r="M1" s="5885"/>
      <c r="N1" s="5885"/>
      <c r="O1" s="5885"/>
      <c r="P1" s="5885"/>
      <c r="Q1" s="5885"/>
    </row>
    <row r="2" spans="1:17" s="1648" customFormat="1">
      <c r="A2" s="53"/>
      <c r="B2" s="53"/>
      <c r="C2" s="53"/>
      <c r="D2" s="53"/>
      <c r="E2" s="53"/>
      <c r="F2" s="53"/>
      <c r="G2" s="53"/>
      <c r="H2" s="53"/>
      <c r="I2" s="53"/>
      <c r="J2" s="53"/>
      <c r="K2" s="53"/>
      <c r="L2" s="53"/>
      <c r="M2" s="53"/>
      <c r="N2" s="53"/>
      <c r="O2" s="53"/>
      <c r="P2" s="53"/>
      <c r="Q2" s="1575" t="s">
        <v>1439</v>
      </c>
    </row>
    <row r="3" spans="1:17" s="1648" customFormat="1">
      <c r="A3" s="324" t="str">
        <f>+Cover!A14</f>
        <v>Select Name of Insurer/ Financial Holding Company</v>
      </c>
      <c r="B3" s="53"/>
      <c r="C3" s="53"/>
      <c r="D3" s="53"/>
      <c r="E3" s="53"/>
      <c r="F3" s="53"/>
      <c r="G3" s="53"/>
      <c r="H3" s="53"/>
      <c r="I3" s="53"/>
      <c r="J3" s="53"/>
      <c r="K3" s="53"/>
      <c r="L3" s="53"/>
      <c r="M3" s="53"/>
      <c r="N3" s="53"/>
      <c r="O3" s="53"/>
      <c r="P3" s="53"/>
      <c r="Q3" s="37"/>
    </row>
    <row r="4" spans="1:17" s="1648" customFormat="1">
      <c r="A4" s="1753" t="str">
        <f>+ToC!A3</f>
        <v>Insurer/Financial Holding Company</v>
      </c>
      <c r="B4" s="53"/>
      <c r="C4" s="53"/>
      <c r="D4" s="53"/>
      <c r="E4" s="53"/>
      <c r="F4" s="53"/>
      <c r="G4" s="53"/>
      <c r="H4" s="53"/>
      <c r="I4" s="53"/>
      <c r="J4" s="53"/>
      <c r="K4" s="53"/>
      <c r="L4" s="53"/>
      <c r="M4" s="53"/>
      <c r="N4" s="53"/>
      <c r="O4" s="53"/>
      <c r="P4" s="53"/>
      <c r="Q4" s="53"/>
    </row>
    <row r="5" spans="1:17" s="1648" customFormat="1">
      <c r="A5" s="53"/>
      <c r="B5" s="53"/>
      <c r="C5" s="53"/>
      <c r="D5" s="53"/>
      <c r="E5" s="53"/>
      <c r="F5" s="53"/>
      <c r="G5" s="53"/>
      <c r="H5" s="53"/>
      <c r="I5" s="53"/>
      <c r="J5" s="53"/>
      <c r="K5" s="53"/>
      <c r="L5" s="53"/>
      <c r="M5" s="53"/>
      <c r="N5" s="53"/>
      <c r="O5" s="53"/>
      <c r="P5" s="53"/>
      <c r="Q5" s="53"/>
    </row>
    <row r="6" spans="1:17" s="1648" customFormat="1">
      <c r="A6" s="51" t="str">
        <f>+ToC!A5</f>
        <v>Long-Term Insurers Annual Return</v>
      </c>
      <c r="B6" s="53"/>
      <c r="C6" s="53"/>
      <c r="D6" s="53"/>
      <c r="E6" s="53"/>
      <c r="F6" s="53"/>
      <c r="G6" s="53"/>
      <c r="H6" s="53"/>
      <c r="I6" s="53"/>
      <c r="J6" s="53"/>
      <c r="K6" s="53"/>
      <c r="L6" s="53"/>
      <c r="M6" s="53"/>
      <c r="N6" s="53"/>
      <c r="O6" s="53"/>
      <c r="P6" s="53"/>
      <c r="Q6" s="53"/>
    </row>
    <row r="7" spans="1:17" s="1648" customFormat="1">
      <c r="A7" s="1744" t="str">
        <f>+ToC!A6</f>
        <v>For Year Ended:</v>
      </c>
      <c r="B7" s="53"/>
      <c r="C7" s="53"/>
      <c r="D7" s="53"/>
      <c r="E7" s="53"/>
      <c r="F7" s="53"/>
      <c r="G7" s="53"/>
      <c r="H7" s="53"/>
      <c r="I7" s="53"/>
      <c r="J7" s="53"/>
      <c r="K7" s="53"/>
      <c r="L7" s="53"/>
      <c r="M7" s="53"/>
      <c r="N7" s="53"/>
      <c r="O7" s="53"/>
      <c r="P7" s="53"/>
      <c r="Q7" s="933" t="str">
        <f>IF(+Cover!$A$23="","",+Cover!$A$23)</f>
        <v/>
      </c>
    </row>
    <row r="8" spans="1:17" s="1648" customFormat="1">
      <c r="A8" s="5521" t="s">
        <v>764</v>
      </c>
      <c r="B8" s="5521"/>
      <c r="C8" s="5521"/>
      <c r="D8" s="5521"/>
      <c r="E8" s="5521"/>
      <c r="F8" s="5521"/>
      <c r="G8" s="5521"/>
      <c r="H8" s="5521"/>
      <c r="I8" s="5521"/>
      <c r="J8" s="5521"/>
      <c r="K8" s="5521"/>
      <c r="L8" s="5521"/>
      <c r="M8" s="5521"/>
      <c r="N8" s="5521"/>
      <c r="O8" s="5521"/>
      <c r="P8" s="5521"/>
      <c r="Q8" s="5521"/>
    </row>
    <row r="9" spans="1:17" s="1648" customFormat="1" ht="15.75" customHeight="1">
      <c r="A9" s="5521" t="s">
        <v>2380</v>
      </c>
      <c r="B9" s="5521"/>
      <c r="C9" s="5521"/>
      <c r="D9" s="5521"/>
      <c r="E9" s="5521"/>
      <c r="F9" s="5521"/>
      <c r="G9" s="5521"/>
      <c r="H9" s="5521"/>
      <c r="I9" s="5521"/>
      <c r="J9" s="5521"/>
      <c r="K9" s="5521"/>
      <c r="L9" s="5521"/>
      <c r="M9" s="5521"/>
      <c r="N9" s="5521"/>
      <c r="O9" s="5521"/>
      <c r="P9" s="5521"/>
      <c r="Q9" s="5521"/>
    </row>
    <row r="10" spans="1:17" ht="18" customHeight="1" thickBot="1">
      <c r="A10" s="1940"/>
      <c r="B10" s="1940"/>
      <c r="C10" s="1940"/>
      <c r="D10" s="1940"/>
      <c r="E10" s="1940"/>
      <c r="F10" s="1940"/>
      <c r="G10" s="1940"/>
      <c r="H10" s="1940"/>
      <c r="I10" s="1940"/>
      <c r="J10" s="1940"/>
      <c r="K10" s="1940"/>
      <c r="L10" s="1940"/>
      <c r="M10" s="1940"/>
      <c r="N10" s="1940"/>
      <c r="O10" s="1940"/>
      <c r="P10" s="1940"/>
      <c r="Q10" s="1940"/>
    </row>
    <row r="11" spans="1:17" s="1963" customFormat="1" ht="14.15" customHeight="1" thickTop="1" thickBot="1">
      <c r="A11" s="23"/>
      <c r="B11" s="23"/>
      <c r="C11" s="23"/>
      <c r="D11" s="23"/>
      <c r="E11" s="23"/>
      <c r="F11" s="5877" t="str">
        <f>IF(Q7="","",YEAR($Q$7))</f>
        <v/>
      </c>
      <c r="G11" s="5878"/>
      <c r="H11" s="5878"/>
      <c r="I11" s="5878"/>
      <c r="J11" s="5878"/>
      <c r="K11" s="5879"/>
      <c r="L11" s="5877" t="str">
        <f>IF(F11="","",F11-1)</f>
        <v/>
      </c>
      <c r="M11" s="5878"/>
      <c r="N11" s="5878"/>
      <c r="O11" s="5878"/>
      <c r="P11" s="5878"/>
      <c r="Q11" s="5879"/>
    </row>
    <row r="12" spans="1:17" s="1735" customFormat="1" ht="18.649999999999999" customHeight="1" thickTop="1">
      <c r="A12" s="2493"/>
      <c r="B12" s="2494"/>
      <c r="C12" s="2494"/>
      <c r="D12" s="2494"/>
      <c r="E12" s="2495" t="s">
        <v>113</v>
      </c>
      <c r="F12" s="5880" t="s">
        <v>1884</v>
      </c>
      <c r="G12" s="5880" t="s">
        <v>1885</v>
      </c>
      <c r="H12" s="5892" t="s">
        <v>1886</v>
      </c>
      <c r="I12" s="5893"/>
      <c r="J12" s="5894"/>
      <c r="K12" s="5895" t="s">
        <v>321</v>
      </c>
      <c r="L12" s="5880" t="s">
        <v>1884</v>
      </c>
      <c r="M12" s="5880" t="s">
        <v>1885</v>
      </c>
      <c r="N12" s="5892" t="s">
        <v>1886</v>
      </c>
      <c r="O12" s="5893"/>
      <c r="P12" s="5894"/>
      <c r="Q12" s="5895" t="s">
        <v>321</v>
      </c>
    </row>
    <row r="13" spans="1:17" s="1735" customFormat="1" ht="45" customHeight="1">
      <c r="A13" s="2011"/>
      <c r="B13" s="2012"/>
      <c r="C13" s="2012"/>
      <c r="D13" s="2012"/>
      <c r="E13" s="2496"/>
      <c r="F13" s="5880"/>
      <c r="G13" s="5880"/>
      <c r="H13" s="2052" t="s">
        <v>1887</v>
      </c>
      <c r="I13" s="2052" t="s">
        <v>1888</v>
      </c>
      <c r="J13" s="2052" t="s">
        <v>272</v>
      </c>
      <c r="K13" s="5896"/>
      <c r="L13" s="5880"/>
      <c r="M13" s="5880"/>
      <c r="N13" s="2052" t="s">
        <v>1887</v>
      </c>
      <c r="O13" s="2052" t="s">
        <v>1888</v>
      </c>
      <c r="P13" s="2052" t="s">
        <v>272</v>
      </c>
      <c r="Q13" s="5896"/>
    </row>
    <row r="14" spans="1:17" s="1735" customFormat="1">
      <c r="A14" s="2011"/>
      <c r="B14" s="2012"/>
      <c r="C14" s="2012"/>
      <c r="D14" s="2012"/>
      <c r="E14" s="2496"/>
      <c r="F14" s="2058"/>
      <c r="G14" s="2058"/>
      <c r="H14" s="2058"/>
      <c r="I14" s="2058"/>
      <c r="J14" s="2058"/>
      <c r="K14" s="5896"/>
      <c r="L14" s="2058"/>
      <c r="M14" s="2058"/>
      <c r="N14" s="2058"/>
      <c r="O14" s="2058"/>
      <c r="P14" s="2058"/>
      <c r="Q14" s="5896"/>
    </row>
    <row r="15" spans="1:17" s="1735" customFormat="1" ht="18" customHeight="1">
      <c r="A15" s="2014" t="s">
        <v>1889</v>
      </c>
      <c r="B15" s="2048"/>
      <c r="C15" s="2012"/>
      <c r="D15" s="2012"/>
      <c r="E15" s="2496"/>
      <c r="F15" s="2015"/>
      <c r="G15" s="2505"/>
      <c r="H15" s="2015"/>
      <c r="I15" s="2015"/>
      <c r="J15" s="2015"/>
      <c r="K15" s="5897"/>
      <c r="L15" s="2015"/>
      <c r="M15" s="2015"/>
      <c r="N15" s="2015"/>
      <c r="O15" s="2015"/>
      <c r="P15" s="2015"/>
      <c r="Q15" s="5897"/>
    </row>
    <row r="16" spans="1:17" s="4911" customFormat="1">
      <c r="A16" s="4907" t="s">
        <v>1928</v>
      </c>
      <c r="B16" s="4908"/>
      <c r="C16" s="4908"/>
      <c r="D16" s="4908"/>
      <c r="E16" s="4909"/>
      <c r="F16" s="4682"/>
      <c r="G16" s="4682"/>
      <c r="H16" s="4682"/>
      <c r="I16" s="4682"/>
      <c r="J16" s="4682"/>
      <c r="K16" s="4910">
        <f>SUM(F16:J16)</f>
        <v>0</v>
      </c>
      <c r="L16" s="4682"/>
      <c r="M16" s="4682"/>
      <c r="N16" s="4682"/>
      <c r="O16" s="4682"/>
      <c r="P16" s="4682"/>
      <c r="Q16" s="4910">
        <f>SUM(L16:P16)</f>
        <v>0</v>
      </c>
    </row>
    <row r="17" spans="1:17" s="4911" customFormat="1">
      <c r="A17" s="4907" t="s">
        <v>2022</v>
      </c>
      <c r="B17" s="4908"/>
      <c r="C17" s="4908"/>
      <c r="D17" s="4908"/>
      <c r="E17" s="4909"/>
      <c r="F17" s="4682"/>
      <c r="G17" s="4682"/>
      <c r="H17" s="4682"/>
      <c r="I17" s="4682"/>
      <c r="J17" s="4682"/>
      <c r="K17" s="4910">
        <f>SUM(F17:J17)</f>
        <v>0</v>
      </c>
      <c r="L17" s="4682"/>
      <c r="M17" s="4682"/>
      <c r="N17" s="4682"/>
      <c r="O17" s="4682"/>
      <c r="P17" s="4682"/>
      <c r="Q17" s="4910">
        <f>SUM(L17:P17)</f>
        <v>0</v>
      </c>
    </row>
    <row r="18" spans="1:17" s="4911" customFormat="1" ht="18" customHeight="1">
      <c r="A18" s="4912" t="s">
        <v>2023</v>
      </c>
      <c r="B18" s="4913"/>
      <c r="C18" s="4914"/>
      <c r="D18" s="4914"/>
      <c r="E18" s="4915"/>
      <c r="F18" s="4910">
        <f t="shared" ref="F18:K18" si="0">SUM(F16:F17)</f>
        <v>0</v>
      </c>
      <c r="G18" s="4910">
        <f t="shared" si="0"/>
        <v>0</v>
      </c>
      <c r="H18" s="4910">
        <f t="shared" si="0"/>
        <v>0</v>
      </c>
      <c r="I18" s="4910">
        <f t="shared" si="0"/>
        <v>0</v>
      </c>
      <c r="J18" s="4910">
        <f t="shared" si="0"/>
        <v>0</v>
      </c>
      <c r="K18" s="4910">
        <f t="shared" si="0"/>
        <v>0</v>
      </c>
      <c r="L18" s="4910">
        <f t="shared" ref="L18:Q18" si="1">SUM(L16:L17)</f>
        <v>0</v>
      </c>
      <c r="M18" s="4910">
        <f t="shared" si="1"/>
        <v>0</v>
      </c>
      <c r="N18" s="4910">
        <f t="shared" si="1"/>
        <v>0</v>
      </c>
      <c r="O18" s="4910">
        <f t="shared" si="1"/>
        <v>0</v>
      </c>
      <c r="P18" s="4910">
        <f t="shared" si="1"/>
        <v>0</v>
      </c>
      <c r="Q18" s="4910">
        <f t="shared" si="1"/>
        <v>0</v>
      </c>
    </row>
    <row r="19" spans="1:17" s="4911" customFormat="1" ht="18" customHeight="1">
      <c r="A19" s="4916" t="s">
        <v>1891</v>
      </c>
      <c r="B19" s="4917"/>
      <c r="C19" s="4918"/>
      <c r="D19" s="4918"/>
      <c r="E19" s="4919"/>
      <c r="F19" s="4898"/>
      <c r="G19" s="4898"/>
      <c r="H19" s="4898"/>
      <c r="I19" s="4898"/>
      <c r="J19" s="4898"/>
      <c r="K19" s="4898"/>
      <c r="L19" s="4898"/>
      <c r="M19" s="4898"/>
      <c r="N19" s="4898"/>
      <c r="O19" s="4898"/>
      <c r="P19" s="4898"/>
      <c r="Q19" s="4898"/>
    </row>
    <row r="20" spans="1:17" s="4911" customFormat="1">
      <c r="A20" s="4920"/>
      <c r="B20" s="4908"/>
      <c r="C20" s="4908"/>
      <c r="D20" s="4921" t="s">
        <v>1929</v>
      </c>
      <c r="E20" s="4909"/>
      <c r="F20" s="4682"/>
      <c r="G20" s="4682"/>
      <c r="H20" s="4682"/>
      <c r="I20" s="4682"/>
      <c r="J20" s="4682"/>
      <c r="K20" s="4910">
        <f>SUM(F20:J20)</f>
        <v>0</v>
      </c>
      <c r="L20" s="4682"/>
      <c r="M20" s="4682"/>
      <c r="N20" s="4682"/>
      <c r="O20" s="4682"/>
      <c r="P20" s="4682"/>
      <c r="Q20" s="4910">
        <f>SUM(L20:P20)</f>
        <v>0</v>
      </c>
    </row>
    <row r="21" spans="1:17" s="4911" customFormat="1">
      <c r="A21" s="4922"/>
      <c r="B21" s="4914"/>
      <c r="C21" s="4914"/>
      <c r="D21" s="4914" t="s">
        <v>2009</v>
      </c>
      <c r="E21" s="4915"/>
      <c r="F21" s="4682"/>
      <c r="G21" s="4682"/>
      <c r="H21" s="4682"/>
      <c r="I21" s="4682"/>
      <c r="J21" s="4682"/>
      <c r="K21" s="4910">
        <f>SUM(F21:J21)</f>
        <v>0</v>
      </c>
      <c r="L21" s="4682"/>
      <c r="M21" s="4682"/>
      <c r="N21" s="4682"/>
      <c r="O21" s="4682"/>
      <c r="P21" s="4682"/>
      <c r="Q21" s="4910">
        <f>SUM(L21:P21)</f>
        <v>0</v>
      </c>
    </row>
    <row r="22" spans="1:17" s="4911" customFormat="1">
      <c r="A22" s="4922"/>
      <c r="B22" s="4914"/>
      <c r="C22" s="4914"/>
      <c r="D22" s="4914" t="s">
        <v>1893</v>
      </c>
      <c r="E22" s="4915"/>
      <c r="F22" s="4682"/>
      <c r="G22" s="4682"/>
      <c r="H22" s="4682"/>
      <c r="I22" s="4682"/>
      <c r="J22" s="4682"/>
      <c r="K22" s="4910">
        <f>SUM(F22:J22)</f>
        <v>0</v>
      </c>
      <c r="L22" s="4682"/>
      <c r="M22" s="4682"/>
      <c r="N22" s="4682"/>
      <c r="O22" s="4682"/>
      <c r="P22" s="4682"/>
      <c r="Q22" s="4910">
        <f>SUM(L22:P22)</f>
        <v>0</v>
      </c>
    </row>
    <row r="23" spans="1:17" s="4911" customFormat="1">
      <c r="A23" s="4922"/>
      <c r="B23" s="4914"/>
      <c r="C23" s="4914"/>
      <c r="D23" s="4908" t="s">
        <v>1930</v>
      </c>
      <c r="E23" s="4915"/>
      <c r="F23" s="4682"/>
      <c r="G23" s="4682"/>
      <c r="H23" s="4682"/>
      <c r="I23" s="4682"/>
      <c r="J23" s="4682"/>
      <c r="K23" s="4910">
        <f>SUM(F23:J23)</f>
        <v>0</v>
      </c>
      <c r="L23" s="4682"/>
      <c r="M23" s="4682"/>
      <c r="N23" s="4682"/>
      <c r="O23" s="4682"/>
      <c r="P23" s="4682"/>
      <c r="Q23" s="4910">
        <f>SUM(L23:P23)</f>
        <v>0</v>
      </c>
    </row>
    <row r="24" spans="1:17" s="4911" customFormat="1" ht="18" customHeight="1">
      <c r="A24" s="4922"/>
      <c r="B24" s="4914"/>
      <c r="C24" s="4923" t="s">
        <v>1895</v>
      </c>
      <c r="D24" s="4914"/>
      <c r="E24" s="4915"/>
      <c r="F24" s="4910">
        <f t="shared" ref="F24:K24" si="2">SUM(F20:F23)</f>
        <v>0</v>
      </c>
      <c r="G24" s="4910">
        <f t="shared" si="2"/>
        <v>0</v>
      </c>
      <c r="H24" s="4910">
        <f t="shared" si="2"/>
        <v>0</v>
      </c>
      <c r="I24" s="4910">
        <f t="shared" si="2"/>
        <v>0</v>
      </c>
      <c r="J24" s="4910">
        <f t="shared" si="2"/>
        <v>0</v>
      </c>
      <c r="K24" s="4910">
        <f t="shared" si="2"/>
        <v>0</v>
      </c>
      <c r="L24" s="4910">
        <f t="shared" ref="L24:Q24" si="3">SUM(L20:L23)</f>
        <v>0</v>
      </c>
      <c r="M24" s="4910">
        <f t="shared" si="3"/>
        <v>0</v>
      </c>
      <c r="N24" s="4910">
        <f t="shared" si="3"/>
        <v>0</v>
      </c>
      <c r="O24" s="4910">
        <f t="shared" si="3"/>
        <v>0</v>
      </c>
      <c r="P24" s="4910">
        <f t="shared" si="3"/>
        <v>0</v>
      </c>
      <c r="Q24" s="4910">
        <f t="shared" si="3"/>
        <v>0</v>
      </c>
    </row>
    <row r="25" spans="1:17" s="4911" customFormat="1">
      <c r="A25" s="4920"/>
      <c r="B25" s="4908"/>
      <c r="C25" s="4908"/>
      <c r="D25" s="4924" t="s">
        <v>1931</v>
      </c>
      <c r="E25" s="4909"/>
      <c r="F25" s="4682"/>
      <c r="G25" s="4682"/>
      <c r="H25" s="4682"/>
      <c r="I25" s="4682"/>
      <c r="J25" s="4682"/>
      <c r="K25" s="4910">
        <f>SUM(F25:J25)</f>
        <v>0</v>
      </c>
      <c r="L25" s="4682"/>
      <c r="M25" s="4682"/>
      <c r="N25" s="4682"/>
      <c r="O25" s="4682"/>
      <c r="P25" s="4682"/>
      <c r="Q25" s="4910">
        <f>SUM(L25:P25)</f>
        <v>0</v>
      </c>
    </row>
    <row r="26" spans="1:17" s="4911" customFormat="1">
      <c r="A26" s="4922"/>
      <c r="B26" s="4914"/>
      <c r="C26" s="4914"/>
      <c r="D26" s="4925" t="s">
        <v>2012</v>
      </c>
      <c r="E26" s="4915"/>
      <c r="F26" s="4682"/>
      <c r="G26" s="4682"/>
      <c r="H26" s="4682"/>
      <c r="I26" s="4682"/>
      <c r="J26" s="4682"/>
      <c r="K26" s="4910">
        <f>SUM(F26:J26)</f>
        <v>0</v>
      </c>
      <c r="L26" s="4682"/>
      <c r="M26" s="4682"/>
      <c r="N26" s="4682"/>
      <c r="O26" s="4682"/>
      <c r="P26" s="4682"/>
      <c r="Q26" s="4910">
        <f>SUM(L26:P26)</f>
        <v>0</v>
      </c>
    </row>
    <row r="27" spans="1:17" s="4911" customFormat="1" ht="28">
      <c r="A27" s="4922"/>
      <c r="B27" s="4914"/>
      <c r="C27" s="4914"/>
      <c r="D27" s="4925" t="s">
        <v>2024</v>
      </c>
      <c r="E27" s="4915"/>
      <c r="F27" s="4682"/>
      <c r="G27" s="4682"/>
      <c r="H27" s="4682"/>
      <c r="I27" s="4682"/>
      <c r="J27" s="4682"/>
      <c r="K27" s="4910">
        <f>SUM(F27:J27)</f>
        <v>0</v>
      </c>
      <c r="L27" s="4682"/>
      <c r="M27" s="4682"/>
      <c r="N27" s="4682"/>
      <c r="O27" s="4682"/>
      <c r="P27" s="4682"/>
      <c r="Q27" s="4910">
        <f>SUM(L27:P27)</f>
        <v>0</v>
      </c>
    </row>
    <row r="28" spans="1:17" s="4911" customFormat="1" ht="28">
      <c r="A28" s="4922"/>
      <c r="B28" s="4914"/>
      <c r="C28" s="4914"/>
      <c r="D28" s="4925" t="s">
        <v>1932</v>
      </c>
      <c r="E28" s="4915"/>
      <c r="F28" s="4682"/>
      <c r="G28" s="4682"/>
      <c r="H28" s="4682"/>
      <c r="I28" s="4682"/>
      <c r="J28" s="4682"/>
      <c r="K28" s="4910">
        <f>SUM(F28:J28)</f>
        <v>0</v>
      </c>
      <c r="L28" s="4682"/>
      <c r="M28" s="4682"/>
      <c r="N28" s="4682"/>
      <c r="O28" s="4682"/>
      <c r="P28" s="4682"/>
      <c r="Q28" s="4910">
        <f>SUM(L28:P28)</f>
        <v>0</v>
      </c>
    </row>
    <row r="29" spans="1:17" s="4911" customFormat="1" ht="18" customHeight="1">
      <c r="A29" s="4922"/>
      <c r="B29" s="4914"/>
      <c r="C29" s="4923" t="s">
        <v>1896</v>
      </c>
      <c r="D29" s="4914"/>
      <c r="E29" s="4915"/>
      <c r="F29" s="4910">
        <f t="shared" ref="F29:K29" si="4">SUM(F25:F28)</f>
        <v>0</v>
      </c>
      <c r="G29" s="4910">
        <f t="shared" si="4"/>
        <v>0</v>
      </c>
      <c r="H29" s="4910">
        <f t="shared" si="4"/>
        <v>0</v>
      </c>
      <c r="I29" s="4910">
        <f t="shared" si="4"/>
        <v>0</v>
      </c>
      <c r="J29" s="4910">
        <f t="shared" si="4"/>
        <v>0</v>
      </c>
      <c r="K29" s="4910">
        <f t="shared" si="4"/>
        <v>0</v>
      </c>
      <c r="L29" s="4910">
        <f t="shared" ref="L29:Q29" si="5">SUM(L25:L28)</f>
        <v>0</v>
      </c>
      <c r="M29" s="4910">
        <f t="shared" si="5"/>
        <v>0</v>
      </c>
      <c r="N29" s="4910">
        <f t="shared" si="5"/>
        <v>0</v>
      </c>
      <c r="O29" s="4910">
        <f t="shared" si="5"/>
        <v>0</v>
      </c>
      <c r="P29" s="4910">
        <f t="shared" si="5"/>
        <v>0</v>
      </c>
      <c r="Q29" s="4910">
        <f t="shared" si="5"/>
        <v>0</v>
      </c>
    </row>
    <row r="30" spans="1:17" s="4911" customFormat="1">
      <c r="A30" s="4920"/>
      <c r="B30" s="4908"/>
      <c r="C30" s="4908"/>
      <c r="D30" s="4908" t="s">
        <v>2025</v>
      </c>
      <c r="E30" s="4909"/>
      <c r="F30" s="4682"/>
      <c r="G30" s="4682"/>
      <c r="H30" s="4682"/>
      <c r="I30" s="4682"/>
      <c r="J30" s="4682"/>
      <c r="K30" s="4910">
        <f>SUM(F30:J30)</f>
        <v>0</v>
      </c>
      <c r="L30" s="4682"/>
      <c r="M30" s="4682"/>
      <c r="N30" s="4682"/>
      <c r="O30" s="4682"/>
      <c r="P30" s="4682"/>
      <c r="Q30" s="4910">
        <f>SUM(L30:P30)</f>
        <v>0</v>
      </c>
    </row>
    <row r="31" spans="1:17" s="4911" customFormat="1">
      <c r="A31" s="4922"/>
      <c r="B31" s="4914"/>
      <c r="C31" s="4923"/>
      <c r="D31" s="4908" t="s">
        <v>1898</v>
      </c>
      <c r="E31" s="4915"/>
      <c r="F31" s="4682"/>
      <c r="G31" s="4682"/>
      <c r="H31" s="4682"/>
      <c r="I31" s="4682"/>
      <c r="J31" s="4682"/>
      <c r="K31" s="4910">
        <f>SUM(F31:J31)</f>
        <v>0</v>
      </c>
      <c r="L31" s="4682"/>
      <c r="M31" s="4682"/>
      <c r="N31" s="4682"/>
      <c r="O31" s="4682"/>
      <c r="P31" s="4682"/>
      <c r="Q31" s="4910">
        <f>SUM(L31:P31)</f>
        <v>0</v>
      </c>
    </row>
    <row r="32" spans="1:17" s="4911" customFormat="1" ht="18" customHeight="1">
      <c r="A32" s="4922"/>
      <c r="B32" s="4914"/>
      <c r="C32" s="4923" t="s">
        <v>2014</v>
      </c>
      <c r="D32" s="4914"/>
      <c r="E32" s="4915"/>
      <c r="F32" s="4910">
        <f t="shared" ref="F32:K32" si="6">SUM(F30:F31)</f>
        <v>0</v>
      </c>
      <c r="G32" s="4910">
        <f t="shared" si="6"/>
        <v>0</v>
      </c>
      <c r="H32" s="4910">
        <f t="shared" si="6"/>
        <v>0</v>
      </c>
      <c r="I32" s="4910">
        <f t="shared" si="6"/>
        <v>0</v>
      </c>
      <c r="J32" s="4910">
        <f t="shared" si="6"/>
        <v>0</v>
      </c>
      <c r="K32" s="4910">
        <f t="shared" si="6"/>
        <v>0</v>
      </c>
      <c r="L32" s="4910">
        <f t="shared" ref="L32:Q32" si="7">SUM(L30:L31)</f>
        <v>0</v>
      </c>
      <c r="M32" s="4910">
        <f t="shared" si="7"/>
        <v>0</v>
      </c>
      <c r="N32" s="4910">
        <f t="shared" si="7"/>
        <v>0</v>
      </c>
      <c r="O32" s="4910">
        <f t="shared" si="7"/>
        <v>0</v>
      </c>
      <c r="P32" s="4910">
        <f t="shared" si="7"/>
        <v>0</v>
      </c>
      <c r="Q32" s="4910">
        <f t="shared" si="7"/>
        <v>0</v>
      </c>
    </row>
    <row r="33" spans="1:17" s="4911" customFormat="1" ht="18" customHeight="1">
      <c r="A33" s="4922"/>
      <c r="B33" s="4913"/>
      <c r="C33" s="4913" t="s">
        <v>1933</v>
      </c>
      <c r="D33" s="4913"/>
      <c r="E33" s="4926"/>
      <c r="F33" s="4682"/>
      <c r="G33" s="4682"/>
      <c r="H33" s="4682"/>
      <c r="I33" s="4682"/>
      <c r="J33" s="4682"/>
      <c r="K33" s="4910">
        <f>SUM(F33:J33)</f>
        <v>0</v>
      </c>
      <c r="L33" s="4682"/>
      <c r="M33" s="4682"/>
      <c r="N33" s="4682"/>
      <c r="O33" s="4682"/>
      <c r="P33" s="4682"/>
      <c r="Q33" s="4910">
        <f>SUM(L33:P33)</f>
        <v>0</v>
      </c>
    </row>
    <row r="34" spans="1:17" s="4911" customFormat="1" ht="18" customHeight="1">
      <c r="A34" s="4922"/>
      <c r="B34" s="4923" t="s">
        <v>1934</v>
      </c>
      <c r="C34" s="4923"/>
      <c r="D34" s="4914"/>
      <c r="E34" s="4915"/>
      <c r="F34" s="4910">
        <f t="shared" ref="F34:K34" si="8">SUM(F24,F29,F33)-F32</f>
        <v>0</v>
      </c>
      <c r="G34" s="4910">
        <f t="shared" si="8"/>
        <v>0</v>
      </c>
      <c r="H34" s="4910">
        <f t="shared" si="8"/>
        <v>0</v>
      </c>
      <c r="I34" s="4910">
        <f t="shared" si="8"/>
        <v>0</v>
      </c>
      <c r="J34" s="4910">
        <f t="shared" si="8"/>
        <v>0</v>
      </c>
      <c r="K34" s="4910">
        <f t="shared" si="8"/>
        <v>0</v>
      </c>
      <c r="L34" s="4910">
        <f t="shared" ref="L34:Q34" si="9">SUM(L24,L29,L33)-L32</f>
        <v>0</v>
      </c>
      <c r="M34" s="4910">
        <f t="shared" si="9"/>
        <v>0</v>
      </c>
      <c r="N34" s="4910">
        <f t="shared" si="9"/>
        <v>0</v>
      </c>
      <c r="O34" s="4910">
        <f t="shared" si="9"/>
        <v>0</v>
      </c>
      <c r="P34" s="4910">
        <f t="shared" si="9"/>
        <v>0</v>
      </c>
      <c r="Q34" s="4910">
        <f t="shared" si="9"/>
        <v>0</v>
      </c>
    </row>
    <row r="35" spans="1:17" s="4911" customFormat="1">
      <c r="A35" s="4922"/>
      <c r="B35" s="4927" t="s">
        <v>1935</v>
      </c>
      <c r="C35" s="4913"/>
      <c r="D35" s="4913"/>
      <c r="E35" s="4909"/>
      <c r="F35" s="4682"/>
      <c r="G35" s="4682"/>
      <c r="H35" s="4682"/>
      <c r="I35" s="4682"/>
      <c r="J35" s="4682"/>
      <c r="K35" s="4910">
        <f>SUM(F35:J35)</f>
        <v>0</v>
      </c>
      <c r="L35" s="4682"/>
      <c r="M35" s="4682"/>
      <c r="N35" s="4682"/>
      <c r="O35" s="4682"/>
      <c r="P35" s="4682"/>
      <c r="Q35" s="4910">
        <f>SUM(L35:P35)</f>
        <v>0</v>
      </c>
    </row>
    <row r="36" spans="1:17" s="4911" customFormat="1">
      <c r="A36" s="4922"/>
      <c r="B36" s="4927" t="s">
        <v>1901</v>
      </c>
      <c r="C36" s="4913"/>
      <c r="D36" s="4913"/>
      <c r="E36" s="4926"/>
      <c r="F36" s="4682"/>
      <c r="G36" s="4682"/>
      <c r="H36" s="4682"/>
      <c r="I36" s="4682"/>
      <c r="J36" s="4682"/>
      <c r="K36" s="4910">
        <f>SUM(F36:J36)</f>
        <v>0</v>
      </c>
      <c r="L36" s="4682"/>
      <c r="M36" s="4682"/>
      <c r="N36" s="4682"/>
      <c r="O36" s="4682"/>
      <c r="P36" s="4682"/>
      <c r="Q36" s="4910">
        <f>SUM(L36:P36)</f>
        <v>0</v>
      </c>
    </row>
    <row r="37" spans="1:17" s="4911" customFormat="1" ht="18" customHeight="1">
      <c r="A37" s="5898" t="s">
        <v>1902</v>
      </c>
      <c r="B37" s="5899"/>
      <c r="C37" s="5899"/>
      <c r="D37" s="5899"/>
      <c r="E37" s="4919"/>
      <c r="F37" s="4910">
        <f t="shared" ref="F37:K37" si="10">SUM(F34:F36)</f>
        <v>0</v>
      </c>
      <c r="G37" s="4910">
        <f t="shared" si="10"/>
        <v>0</v>
      </c>
      <c r="H37" s="4910">
        <f t="shared" si="10"/>
        <v>0</v>
      </c>
      <c r="I37" s="4910">
        <f t="shared" si="10"/>
        <v>0</v>
      </c>
      <c r="J37" s="4910">
        <f t="shared" si="10"/>
        <v>0</v>
      </c>
      <c r="K37" s="4910">
        <f t="shared" si="10"/>
        <v>0</v>
      </c>
      <c r="L37" s="4910">
        <f t="shared" ref="L37:Q37" si="11">SUM(L34:L36)</f>
        <v>0</v>
      </c>
      <c r="M37" s="4910">
        <f t="shared" si="11"/>
        <v>0</v>
      </c>
      <c r="N37" s="4910">
        <f t="shared" si="11"/>
        <v>0</v>
      </c>
      <c r="O37" s="4910">
        <f t="shared" si="11"/>
        <v>0</v>
      </c>
      <c r="P37" s="4910">
        <f t="shared" si="11"/>
        <v>0</v>
      </c>
      <c r="Q37" s="4910">
        <f t="shared" si="11"/>
        <v>0</v>
      </c>
    </row>
    <row r="38" spans="1:17" s="4911" customFormat="1" ht="18" customHeight="1">
      <c r="A38" s="4928" t="s">
        <v>1903</v>
      </c>
      <c r="B38" s="4929"/>
      <c r="C38" s="4930"/>
      <c r="D38" s="4930"/>
      <c r="E38" s="4919"/>
      <c r="F38" s="4898"/>
      <c r="G38" s="4898"/>
      <c r="H38" s="4898"/>
      <c r="I38" s="4898"/>
      <c r="J38" s="4898"/>
      <c r="K38" s="4898"/>
      <c r="L38" s="4898"/>
      <c r="M38" s="4898"/>
      <c r="N38" s="4898"/>
      <c r="O38" s="4898"/>
      <c r="P38" s="4898"/>
      <c r="Q38" s="4898"/>
    </row>
    <row r="39" spans="1:17" s="4911" customFormat="1">
      <c r="A39" s="4920"/>
      <c r="B39" s="4931" t="s">
        <v>1936</v>
      </c>
      <c r="C39" s="4931"/>
      <c r="D39" s="4931"/>
      <c r="E39" s="4909"/>
      <c r="F39" s="4682"/>
      <c r="G39" s="4682"/>
      <c r="H39" s="4682"/>
      <c r="I39" s="4682"/>
      <c r="J39" s="4682"/>
      <c r="K39" s="4910">
        <f>SUM(F39:J39)</f>
        <v>0</v>
      </c>
      <c r="L39" s="4682"/>
      <c r="M39" s="4682"/>
      <c r="N39" s="4682"/>
      <c r="O39" s="4682"/>
      <c r="P39" s="4682"/>
      <c r="Q39" s="4910">
        <f>SUM(L39:P39)</f>
        <v>0</v>
      </c>
    </row>
    <row r="40" spans="1:17" s="4911" customFormat="1">
      <c r="A40" s="4922"/>
      <c r="B40" s="4914" t="s">
        <v>1937</v>
      </c>
      <c r="C40" s="4914"/>
      <c r="D40" s="4914"/>
      <c r="E40" s="4915"/>
      <c r="F40" s="4682"/>
      <c r="G40" s="4682"/>
      <c r="H40" s="4682"/>
      <c r="I40" s="4682"/>
      <c r="J40" s="4682"/>
      <c r="K40" s="4910">
        <f>SUM(F40:J40)</f>
        <v>0</v>
      </c>
      <c r="L40" s="4682"/>
      <c r="M40" s="4682"/>
      <c r="N40" s="4682"/>
      <c r="O40" s="4682"/>
      <c r="P40" s="4682"/>
      <c r="Q40" s="4910">
        <f>SUM(L40:P40)</f>
        <v>0</v>
      </c>
    </row>
    <row r="41" spans="1:17" s="4911" customFormat="1">
      <c r="A41" s="4922"/>
      <c r="B41" s="4914" t="s">
        <v>1938</v>
      </c>
      <c r="C41" s="4914"/>
      <c r="D41" s="4914"/>
      <c r="E41" s="4915"/>
      <c r="F41" s="4682"/>
      <c r="G41" s="4682"/>
      <c r="H41" s="4682"/>
      <c r="I41" s="4682"/>
      <c r="J41" s="4682"/>
      <c r="K41" s="4910">
        <f>SUM(F41:J41)</f>
        <v>0</v>
      </c>
      <c r="L41" s="4682"/>
      <c r="M41" s="4682"/>
      <c r="N41" s="4682"/>
      <c r="O41" s="4682"/>
      <c r="P41" s="4682"/>
      <c r="Q41" s="4910">
        <f>SUM(L41:P41)</f>
        <v>0</v>
      </c>
    </row>
    <row r="42" spans="1:17" s="4911" customFormat="1" ht="18" customHeight="1">
      <c r="A42" s="4932" t="s">
        <v>1907</v>
      </c>
      <c r="B42" s="4923"/>
      <c r="C42" s="4923"/>
      <c r="D42" s="4914"/>
      <c r="E42" s="4915"/>
      <c r="F42" s="4910">
        <f t="shared" ref="F42:K42" si="12">SUM(F39:F41)</f>
        <v>0</v>
      </c>
      <c r="G42" s="4910">
        <f t="shared" si="12"/>
        <v>0</v>
      </c>
      <c r="H42" s="4910">
        <f t="shared" si="12"/>
        <v>0</v>
      </c>
      <c r="I42" s="4910">
        <f t="shared" si="12"/>
        <v>0</v>
      </c>
      <c r="J42" s="4910">
        <f t="shared" si="12"/>
        <v>0</v>
      </c>
      <c r="K42" s="4910">
        <f t="shared" si="12"/>
        <v>0</v>
      </c>
      <c r="L42" s="4910">
        <f t="shared" ref="L42:Q42" si="13">SUM(L39:L41)</f>
        <v>0</v>
      </c>
      <c r="M42" s="4910">
        <f t="shared" si="13"/>
        <v>0</v>
      </c>
      <c r="N42" s="4910">
        <f t="shared" si="13"/>
        <v>0</v>
      </c>
      <c r="O42" s="4910">
        <f t="shared" si="13"/>
        <v>0</v>
      </c>
      <c r="P42" s="4910">
        <f t="shared" si="13"/>
        <v>0</v>
      </c>
      <c r="Q42" s="4910">
        <f t="shared" si="13"/>
        <v>0</v>
      </c>
    </row>
    <row r="43" spans="1:17" s="4911" customFormat="1">
      <c r="A43" s="4933" t="s">
        <v>1939</v>
      </c>
      <c r="B43" s="4934"/>
      <c r="C43" s="4934"/>
      <c r="D43" s="4934"/>
      <c r="E43" s="4926"/>
      <c r="F43" s="4900"/>
      <c r="G43" s="4900"/>
      <c r="H43" s="4900"/>
      <c r="I43" s="4900"/>
      <c r="J43" s="4900"/>
      <c r="K43" s="4910">
        <f>SUM(F43:J43)</f>
        <v>0</v>
      </c>
      <c r="L43" s="4900"/>
      <c r="M43" s="4900"/>
      <c r="N43" s="4900"/>
      <c r="O43" s="4900"/>
      <c r="P43" s="4900"/>
      <c r="Q43" s="4910">
        <f>SUM(L43:P43)</f>
        <v>0</v>
      </c>
    </row>
    <row r="44" spans="1:17" s="4911" customFormat="1" ht="18" customHeight="1">
      <c r="A44" s="4932" t="s">
        <v>2026</v>
      </c>
      <c r="B44" s="4923"/>
      <c r="C44" s="4914"/>
      <c r="D44" s="4914"/>
      <c r="E44" s="4915"/>
      <c r="F44" s="4910">
        <f t="shared" ref="F44:P44" si="14">SUM(F43,F42,F37,F18)</f>
        <v>0</v>
      </c>
      <c r="G44" s="4910">
        <f t="shared" si="14"/>
        <v>0</v>
      </c>
      <c r="H44" s="4910">
        <f t="shared" si="14"/>
        <v>0</v>
      </c>
      <c r="I44" s="4910">
        <f t="shared" si="14"/>
        <v>0</v>
      </c>
      <c r="J44" s="4910">
        <f t="shared" si="14"/>
        <v>0</v>
      </c>
      <c r="K44" s="4910">
        <f t="shared" si="14"/>
        <v>0</v>
      </c>
      <c r="L44" s="4910">
        <f t="shared" si="14"/>
        <v>0</v>
      </c>
      <c r="M44" s="4910">
        <f t="shared" si="14"/>
        <v>0</v>
      </c>
      <c r="N44" s="4910">
        <f t="shared" si="14"/>
        <v>0</v>
      </c>
      <c r="O44" s="4910">
        <f t="shared" si="14"/>
        <v>0</v>
      </c>
      <c r="P44" s="4910">
        <f t="shared" si="14"/>
        <v>0</v>
      </c>
      <c r="Q44" s="4910">
        <f>SUM(L44:P44)</f>
        <v>0</v>
      </c>
    </row>
    <row r="45" spans="1:17" s="4911" customFormat="1" ht="18" customHeight="1">
      <c r="A45" s="4935" t="s">
        <v>1909</v>
      </c>
      <c r="B45" s="4936"/>
      <c r="C45" s="4936"/>
      <c r="D45" s="4937"/>
      <c r="E45" s="4938"/>
      <c r="F45" s="4898"/>
      <c r="G45" s="4898"/>
      <c r="H45" s="4898"/>
      <c r="I45" s="4898"/>
      <c r="J45" s="4898"/>
      <c r="K45" s="4898"/>
      <c r="L45" s="4898"/>
      <c r="M45" s="4898"/>
      <c r="N45" s="4898"/>
      <c r="O45" s="4898"/>
      <c r="P45" s="4898"/>
      <c r="Q45" s="4898"/>
    </row>
    <row r="46" spans="1:17" s="4911" customFormat="1">
      <c r="A46" s="4907" t="s">
        <v>1940</v>
      </c>
      <c r="B46" s="4908"/>
      <c r="C46" s="4939"/>
      <c r="D46" s="4908"/>
      <c r="E46" s="4909"/>
      <c r="F46" s="4682"/>
      <c r="G46" s="4682"/>
      <c r="H46" s="4682"/>
      <c r="I46" s="4682"/>
      <c r="J46" s="4682"/>
      <c r="K46" s="4910">
        <f>SUM(F46:J46)</f>
        <v>0</v>
      </c>
      <c r="L46" s="4682"/>
      <c r="M46" s="4682"/>
      <c r="N46" s="4682"/>
      <c r="O46" s="4682"/>
      <c r="P46" s="4682"/>
      <c r="Q46" s="4910">
        <f>SUM(L46:P46)</f>
        <v>0</v>
      </c>
    </row>
    <row r="47" spans="1:17" s="4911" customFormat="1">
      <c r="A47" s="4907" t="s">
        <v>2027</v>
      </c>
      <c r="B47" s="4908"/>
      <c r="C47" s="4939"/>
      <c r="D47" s="4908"/>
      <c r="E47" s="4909"/>
      <c r="F47" s="4682"/>
      <c r="G47" s="4682"/>
      <c r="H47" s="4682"/>
      <c r="I47" s="4682"/>
      <c r="J47" s="4682"/>
      <c r="K47" s="4910">
        <f>SUM(F47:J47)</f>
        <v>0</v>
      </c>
      <c r="L47" s="4682"/>
      <c r="M47" s="4682"/>
      <c r="N47" s="4682"/>
      <c r="O47" s="4682"/>
      <c r="P47" s="4682"/>
      <c r="Q47" s="4910">
        <f>SUM(L47:P47)</f>
        <v>0</v>
      </c>
    </row>
    <row r="48" spans="1:17" s="4911" customFormat="1" ht="18" customHeight="1" thickBot="1">
      <c r="A48" s="4940" t="s">
        <v>2028</v>
      </c>
      <c r="B48" s="4941"/>
      <c r="C48" s="4942"/>
      <c r="D48" s="4942"/>
      <c r="E48" s="4943"/>
      <c r="F48" s="4944">
        <f>SUM(F47,F46)</f>
        <v>0</v>
      </c>
      <c r="G48" s="4944">
        <f t="shared" ref="G48:Q48" si="15">SUM(G47,G46)</f>
        <v>0</v>
      </c>
      <c r="H48" s="4944">
        <f t="shared" si="15"/>
        <v>0</v>
      </c>
      <c r="I48" s="4944">
        <f t="shared" si="15"/>
        <v>0</v>
      </c>
      <c r="J48" s="4944">
        <f t="shared" si="15"/>
        <v>0</v>
      </c>
      <c r="K48" s="4944">
        <f t="shared" si="15"/>
        <v>0</v>
      </c>
      <c r="L48" s="4944">
        <f t="shared" si="15"/>
        <v>0</v>
      </c>
      <c r="M48" s="4944">
        <f t="shared" si="15"/>
        <v>0</v>
      </c>
      <c r="N48" s="4944">
        <f t="shared" si="15"/>
        <v>0</v>
      </c>
      <c r="O48" s="4944">
        <f t="shared" si="15"/>
        <v>0</v>
      </c>
      <c r="P48" s="4944">
        <f t="shared" si="15"/>
        <v>0</v>
      </c>
      <c r="Q48" s="4944">
        <f t="shared" si="15"/>
        <v>0</v>
      </c>
    </row>
    <row r="49" spans="1:17" s="1735" customFormat="1" ht="14.5" thickTop="1">
      <c r="A49" s="113"/>
      <c r="B49" s="113"/>
      <c r="C49" s="113"/>
      <c r="D49" s="113"/>
      <c r="E49" s="113"/>
      <c r="F49" s="113"/>
      <c r="G49" s="21"/>
      <c r="H49" s="21"/>
      <c r="I49" s="21"/>
      <c r="J49" s="21"/>
      <c r="K49" s="21"/>
      <c r="L49" s="2032"/>
      <c r="M49" s="2032"/>
      <c r="N49" s="2032"/>
      <c r="O49" s="2032"/>
      <c r="P49" s="2032"/>
      <c r="Q49" s="2032"/>
    </row>
    <row r="50" spans="1:17" s="1735" customFormat="1">
      <c r="A50" s="113"/>
      <c r="B50" s="113"/>
      <c r="C50" s="113"/>
      <c r="D50" s="113"/>
      <c r="E50" s="113"/>
      <c r="F50" s="113"/>
      <c r="G50" s="21"/>
      <c r="H50" s="21"/>
      <c r="I50" s="21"/>
      <c r="J50" s="21"/>
      <c r="K50" s="21"/>
      <c r="L50" s="2032"/>
      <c r="M50" s="2032"/>
      <c r="N50" s="2032"/>
      <c r="O50" s="2032"/>
      <c r="P50" s="21"/>
      <c r="Q50" s="21"/>
    </row>
    <row r="51" spans="1:17" s="1735" customFormat="1" ht="14" customHeight="1">
      <c r="A51" s="21"/>
      <c r="B51" s="21"/>
      <c r="C51" s="21"/>
      <c r="D51" s="21"/>
      <c r="E51" s="534"/>
      <c r="F51" s="21"/>
      <c r="G51" s="21"/>
      <c r="H51" s="21"/>
      <c r="I51" s="21"/>
      <c r="J51" s="21"/>
      <c r="K51" s="21"/>
      <c r="L51" s="2032"/>
      <c r="M51" s="2032"/>
      <c r="N51" s="2032"/>
      <c r="O51" s="2032"/>
      <c r="P51" s="21"/>
      <c r="Q51" s="1939"/>
    </row>
    <row r="52" spans="1:17" ht="14" customHeight="1">
      <c r="A52" s="5521" t="s">
        <v>764</v>
      </c>
      <c r="B52" s="5521"/>
      <c r="C52" s="5521"/>
      <c r="D52" s="5521"/>
      <c r="E52" s="5521"/>
      <c r="F52" s="5521"/>
      <c r="G52" s="5521"/>
      <c r="H52" s="5521"/>
      <c r="I52" s="5521"/>
      <c r="J52" s="5521"/>
      <c r="K52" s="5521"/>
      <c r="L52" s="5521"/>
      <c r="M52" s="5521"/>
      <c r="N52" s="5521"/>
      <c r="O52" s="5521"/>
      <c r="P52" s="5521"/>
      <c r="Q52" s="5521"/>
    </row>
    <row r="53" spans="1:17" ht="14" customHeight="1">
      <c r="A53" s="5521" t="s">
        <v>2381</v>
      </c>
      <c r="B53" s="5521"/>
      <c r="C53" s="5521"/>
      <c r="D53" s="5521"/>
      <c r="E53" s="5521"/>
      <c r="F53" s="5521"/>
      <c r="G53" s="5521"/>
      <c r="H53" s="5521"/>
      <c r="I53" s="5521"/>
      <c r="J53" s="5521"/>
      <c r="K53" s="5521"/>
      <c r="L53" s="5521"/>
      <c r="M53" s="5521"/>
      <c r="N53" s="5521"/>
      <c r="O53" s="5521"/>
      <c r="P53" s="5521"/>
      <c r="Q53" s="5521"/>
    </row>
    <row r="54" spans="1:17" ht="14" customHeight="1" thickBot="1">
      <c r="A54" s="1940"/>
      <c r="B54" s="1940"/>
      <c r="C54" s="1940"/>
      <c r="D54" s="1940"/>
      <c r="E54" s="1940"/>
      <c r="F54" s="1940"/>
      <c r="G54" s="1940"/>
      <c r="H54" s="1940"/>
      <c r="I54" s="1940"/>
      <c r="J54" s="1940"/>
      <c r="K54" s="1940"/>
      <c r="L54" s="1940"/>
      <c r="M54" s="1940"/>
      <c r="N54" s="1940"/>
      <c r="O54" s="1940"/>
      <c r="P54" s="1940"/>
      <c r="Q54" s="1940"/>
    </row>
    <row r="55" spans="1:17" ht="14" customHeight="1" thickTop="1" thickBot="1">
      <c r="A55" s="23"/>
      <c r="B55" s="23"/>
      <c r="C55" s="23"/>
      <c r="D55" s="23"/>
      <c r="E55" s="23"/>
      <c r="F55" s="5877" t="str">
        <f>IF(Q51="","",YEAR($Q$7))</f>
        <v/>
      </c>
      <c r="G55" s="5878"/>
      <c r="H55" s="5878"/>
      <c r="I55" s="5878"/>
      <c r="J55" s="5878"/>
      <c r="K55" s="5879"/>
      <c r="L55" s="5877" t="str">
        <f>IF(F55="","",F55-1)</f>
        <v/>
      </c>
      <c r="M55" s="5878"/>
      <c r="N55" s="5878"/>
      <c r="O55" s="5878"/>
      <c r="P55" s="5878"/>
      <c r="Q55" s="5879"/>
    </row>
    <row r="56" spans="1:17" ht="14" customHeight="1" thickTop="1">
      <c r="A56" s="2493"/>
      <c r="B56" s="2494"/>
      <c r="C56" s="2494"/>
      <c r="D56" s="2494"/>
      <c r="E56" s="2495" t="s">
        <v>113</v>
      </c>
      <c r="F56" s="5880" t="s">
        <v>1884</v>
      </c>
      <c r="G56" s="5880" t="s">
        <v>1885</v>
      </c>
      <c r="H56" s="5892" t="s">
        <v>1886</v>
      </c>
      <c r="I56" s="5893"/>
      <c r="J56" s="5894"/>
      <c r="K56" s="5895" t="s">
        <v>321</v>
      </c>
      <c r="L56" s="5880" t="s">
        <v>1884</v>
      </c>
      <c r="M56" s="5880" t="s">
        <v>1885</v>
      </c>
      <c r="N56" s="5892" t="s">
        <v>1886</v>
      </c>
      <c r="O56" s="5893"/>
      <c r="P56" s="5894"/>
      <c r="Q56" s="5895" t="s">
        <v>321</v>
      </c>
    </row>
    <row r="57" spans="1:17" ht="14" customHeight="1">
      <c r="A57" s="2011"/>
      <c r="B57" s="2012"/>
      <c r="C57" s="2012"/>
      <c r="D57" s="2012"/>
      <c r="E57" s="2496"/>
      <c r="F57" s="5880"/>
      <c r="G57" s="5880"/>
      <c r="H57" s="4355" t="s">
        <v>1887</v>
      </c>
      <c r="I57" s="4355" t="s">
        <v>1888</v>
      </c>
      <c r="J57" s="4355" t="s">
        <v>272</v>
      </c>
      <c r="K57" s="5896"/>
      <c r="L57" s="5880"/>
      <c r="M57" s="5880"/>
      <c r="N57" s="4355" t="s">
        <v>1887</v>
      </c>
      <c r="O57" s="4355" t="s">
        <v>1888</v>
      </c>
      <c r="P57" s="4355" t="s">
        <v>272</v>
      </c>
      <c r="Q57" s="5896"/>
    </row>
    <row r="58" spans="1:17" ht="14" customHeight="1">
      <c r="A58" s="2011"/>
      <c r="B58" s="2012"/>
      <c r="C58" s="2012"/>
      <c r="D58" s="2012"/>
      <c r="E58" s="2496"/>
      <c r="F58" s="2058"/>
      <c r="G58" s="2058"/>
      <c r="H58" s="2058"/>
      <c r="I58" s="2058"/>
      <c r="J58" s="2058"/>
      <c r="K58" s="5896"/>
      <c r="L58" s="2058"/>
      <c r="M58" s="2058"/>
      <c r="N58" s="2058"/>
      <c r="O58" s="2058"/>
      <c r="P58" s="2058"/>
      <c r="Q58" s="5896"/>
    </row>
    <row r="59" spans="1:17" ht="14" customHeight="1">
      <c r="A59" s="2014" t="s">
        <v>1889</v>
      </c>
      <c r="B59" s="4354"/>
      <c r="C59" s="2012"/>
      <c r="D59" s="2012"/>
      <c r="E59" s="2496"/>
      <c r="F59" s="2015"/>
      <c r="G59" s="2505"/>
      <c r="H59" s="2015"/>
      <c r="I59" s="2015"/>
      <c r="J59" s="2015"/>
      <c r="K59" s="5897"/>
      <c r="L59" s="2015"/>
      <c r="M59" s="2015"/>
      <c r="N59" s="2015"/>
      <c r="O59" s="2015"/>
      <c r="P59" s="2015"/>
      <c r="Q59" s="5897"/>
    </row>
    <row r="60" spans="1:17" ht="14" customHeight="1">
      <c r="A60" s="2016" t="s">
        <v>1928</v>
      </c>
      <c r="B60" s="1998"/>
      <c r="C60" s="1998"/>
      <c r="D60" s="1998"/>
      <c r="E60" s="2497"/>
      <c r="F60" s="4682"/>
      <c r="G60" s="4682"/>
      <c r="H60" s="4682"/>
      <c r="I60" s="4682"/>
      <c r="J60" s="4682"/>
      <c r="K60" s="4910">
        <f>SUM(F60:J60)</f>
        <v>0</v>
      </c>
      <c r="L60" s="4682"/>
      <c r="M60" s="4682"/>
      <c r="N60" s="4682"/>
      <c r="O60" s="4682"/>
      <c r="P60" s="4682"/>
      <c r="Q60" s="4910">
        <f>SUM(L60:P60)</f>
        <v>0</v>
      </c>
    </row>
    <row r="61" spans="1:17" ht="14" customHeight="1">
      <c r="A61" s="2016" t="s">
        <v>2022</v>
      </c>
      <c r="B61" s="1998"/>
      <c r="C61" s="1998"/>
      <c r="D61" s="1998"/>
      <c r="E61" s="2497"/>
      <c r="F61" s="4682"/>
      <c r="G61" s="4682"/>
      <c r="H61" s="4682"/>
      <c r="I61" s="4682"/>
      <c r="J61" s="4682"/>
      <c r="K61" s="4910">
        <f>SUM(F61:J61)</f>
        <v>0</v>
      </c>
      <c r="L61" s="4682"/>
      <c r="M61" s="4682"/>
      <c r="N61" s="4682"/>
      <c r="O61" s="4682"/>
      <c r="P61" s="4682"/>
      <c r="Q61" s="4910">
        <f>SUM(L61:P61)</f>
        <v>0</v>
      </c>
    </row>
    <row r="62" spans="1:17" ht="14" customHeight="1">
      <c r="A62" s="2019" t="s">
        <v>2023</v>
      </c>
      <c r="B62" s="2020"/>
      <c r="C62" s="2018"/>
      <c r="D62" s="2018"/>
      <c r="E62" s="2498"/>
      <c r="F62" s="4910">
        <f t="shared" ref="F62:Q62" si="16">SUM(F60:F61)</f>
        <v>0</v>
      </c>
      <c r="G62" s="4910">
        <f t="shared" si="16"/>
        <v>0</v>
      </c>
      <c r="H62" s="4910">
        <f t="shared" si="16"/>
        <v>0</v>
      </c>
      <c r="I62" s="4910">
        <f t="shared" si="16"/>
        <v>0</v>
      </c>
      <c r="J62" s="4910">
        <f t="shared" si="16"/>
        <v>0</v>
      </c>
      <c r="K62" s="4910">
        <f t="shared" si="16"/>
        <v>0</v>
      </c>
      <c r="L62" s="4910">
        <f t="shared" si="16"/>
        <v>0</v>
      </c>
      <c r="M62" s="4910">
        <f t="shared" si="16"/>
        <v>0</v>
      </c>
      <c r="N62" s="4910">
        <f t="shared" si="16"/>
        <v>0</v>
      </c>
      <c r="O62" s="4910">
        <f t="shared" si="16"/>
        <v>0</v>
      </c>
      <c r="P62" s="4910">
        <f t="shared" si="16"/>
        <v>0</v>
      </c>
      <c r="Q62" s="4910">
        <f t="shared" si="16"/>
        <v>0</v>
      </c>
    </row>
    <row r="63" spans="1:17" ht="14" customHeight="1">
      <c r="A63" s="2021" t="s">
        <v>1891</v>
      </c>
      <c r="B63" s="2022"/>
      <c r="C63" s="2023"/>
      <c r="D63" s="2023"/>
      <c r="E63" s="2499"/>
      <c r="F63" s="4898"/>
      <c r="G63" s="4898"/>
      <c r="H63" s="4898"/>
      <c r="I63" s="4898"/>
      <c r="J63" s="4898"/>
      <c r="K63" s="4898"/>
      <c r="L63" s="4898"/>
      <c r="M63" s="4898"/>
      <c r="N63" s="4898"/>
      <c r="O63" s="4898"/>
      <c r="P63" s="4898"/>
      <c r="Q63" s="4898"/>
    </row>
    <row r="64" spans="1:17" ht="14" customHeight="1">
      <c r="A64" s="2002"/>
      <c r="B64" s="1998"/>
      <c r="C64" s="1998"/>
      <c r="D64" s="2010" t="s">
        <v>1929</v>
      </c>
      <c r="E64" s="2497"/>
      <c r="F64" s="4682"/>
      <c r="G64" s="4682"/>
      <c r="H64" s="4682"/>
      <c r="I64" s="4682"/>
      <c r="J64" s="4682"/>
      <c r="K64" s="4910">
        <f>SUM(F64:J64)</f>
        <v>0</v>
      </c>
      <c r="L64" s="4682"/>
      <c r="M64" s="4682"/>
      <c r="N64" s="4682"/>
      <c r="O64" s="4682"/>
      <c r="P64" s="4682"/>
      <c r="Q64" s="4910">
        <f>SUM(L64:P64)</f>
        <v>0</v>
      </c>
    </row>
    <row r="65" spans="1:17" ht="14" customHeight="1">
      <c r="A65" s="2003"/>
      <c r="B65" s="2018"/>
      <c r="C65" s="2018"/>
      <c r="D65" s="2018" t="s">
        <v>2009</v>
      </c>
      <c r="E65" s="2498"/>
      <c r="F65" s="4682"/>
      <c r="G65" s="4682"/>
      <c r="H65" s="4682"/>
      <c r="I65" s="4682"/>
      <c r="J65" s="4682"/>
      <c r="K65" s="4910">
        <f>SUM(F65:J65)</f>
        <v>0</v>
      </c>
      <c r="L65" s="4682"/>
      <c r="M65" s="4682"/>
      <c r="N65" s="4682"/>
      <c r="O65" s="4682"/>
      <c r="P65" s="4682"/>
      <c r="Q65" s="4910">
        <f>SUM(L65:P65)</f>
        <v>0</v>
      </c>
    </row>
    <row r="66" spans="1:17" ht="14" customHeight="1">
      <c r="A66" s="2003"/>
      <c r="B66" s="2018"/>
      <c r="C66" s="2018"/>
      <c r="D66" s="2018" t="s">
        <v>1893</v>
      </c>
      <c r="E66" s="2498"/>
      <c r="F66" s="4682"/>
      <c r="G66" s="4682"/>
      <c r="H66" s="4682"/>
      <c r="I66" s="4682"/>
      <c r="J66" s="4682"/>
      <c r="K66" s="4910">
        <f>SUM(F66:J66)</f>
        <v>0</v>
      </c>
      <c r="L66" s="4682"/>
      <c r="M66" s="4682"/>
      <c r="N66" s="4682"/>
      <c r="O66" s="4682"/>
      <c r="P66" s="4682"/>
      <c r="Q66" s="4910">
        <f>SUM(L66:P66)</f>
        <v>0</v>
      </c>
    </row>
    <row r="67" spans="1:17" ht="14" customHeight="1">
      <c r="A67" s="2003"/>
      <c r="B67" s="2018"/>
      <c r="C67" s="2018"/>
      <c r="D67" s="1998" t="s">
        <v>1930</v>
      </c>
      <c r="E67" s="2498"/>
      <c r="F67" s="4682"/>
      <c r="G67" s="4682"/>
      <c r="H67" s="4682"/>
      <c r="I67" s="4682"/>
      <c r="J67" s="4682"/>
      <c r="K67" s="4910">
        <f>SUM(F67:J67)</f>
        <v>0</v>
      </c>
      <c r="L67" s="4682"/>
      <c r="M67" s="4682"/>
      <c r="N67" s="4682"/>
      <c r="O67" s="4682"/>
      <c r="P67" s="4682"/>
      <c r="Q67" s="4910">
        <f>SUM(L67:P67)</f>
        <v>0</v>
      </c>
    </row>
    <row r="68" spans="1:17" ht="14" customHeight="1">
      <c r="A68" s="2003"/>
      <c r="B68" s="2018"/>
      <c r="C68" s="2026" t="s">
        <v>1895</v>
      </c>
      <c r="D68" s="2018"/>
      <c r="E68" s="2498"/>
      <c r="F68" s="4910">
        <f t="shared" ref="F68:Q68" si="17">SUM(F64:F67)</f>
        <v>0</v>
      </c>
      <c r="G68" s="4910">
        <f t="shared" si="17"/>
        <v>0</v>
      </c>
      <c r="H68" s="4910">
        <f t="shared" si="17"/>
        <v>0</v>
      </c>
      <c r="I68" s="4910">
        <f t="shared" si="17"/>
        <v>0</v>
      </c>
      <c r="J68" s="4910">
        <f t="shared" si="17"/>
        <v>0</v>
      </c>
      <c r="K68" s="4910">
        <f t="shared" si="17"/>
        <v>0</v>
      </c>
      <c r="L68" s="4910">
        <f t="shared" si="17"/>
        <v>0</v>
      </c>
      <c r="M68" s="4910">
        <f t="shared" si="17"/>
        <v>0</v>
      </c>
      <c r="N68" s="4910">
        <f t="shared" si="17"/>
        <v>0</v>
      </c>
      <c r="O68" s="4910">
        <f t="shared" si="17"/>
        <v>0</v>
      </c>
      <c r="P68" s="4910">
        <f t="shared" si="17"/>
        <v>0</v>
      </c>
      <c r="Q68" s="4910">
        <f t="shared" si="17"/>
        <v>0</v>
      </c>
    </row>
    <row r="69" spans="1:17" ht="14" customHeight="1">
      <c r="A69" s="2002"/>
      <c r="B69" s="1998"/>
      <c r="C69" s="1998"/>
      <c r="D69" s="2024" t="s">
        <v>1931</v>
      </c>
      <c r="E69" s="2497"/>
      <c r="F69" s="4682"/>
      <c r="G69" s="4682"/>
      <c r="H69" s="4682"/>
      <c r="I69" s="4682"/>
      <c r="J69" s="4682"/>
      <c r="K69" s="4910">
        <f>SUM(F69:J69)</f>
        <v>0</v>
      </c>
      <c r="L69" s="4682"/>
      <c r="M69" s="4682"/>
      <c r="N69" s="4682"/>
      <c r="O69" s="4682"/>
      <c r="P69" s="4682"/>
      <c r="Q69" s="4910">
        <f>SUM(L69:P69)</f>
        <v>0</v>
      </c>
    </row>
    <row r="70" spans="1:17" ht="14" customHeight="1">
      <c r="A70" s="2003"/>
      <c r="B70" s="2018"/>
      <c r="C70" s="2018"/>
      <c r="D70" s="2025" t="s">
        <v>2012</v>
      </c>
      <c r="E70" s="2498"/>
      <c r="F70" s="4682"/>
      <c r="G70" s="4682"/>
      <c r="H70" s="4682"/>
      <c r="I70" s="4682"/>
      <c r="J70" s="4682"/>
      <c r="K70" s="4910">
        <f>SUM(F70:J70)</f>
        <v>0</v>
      </c>
      <c r="L70" s="4682"/>
      <c r="M70" s="4682"/>
      <c r="N70" s="4682"/>
      <c r="O70" s="4682"/>
      <c r="P70" s="4682"/>
      <c r="Q70" s="4910">
        <f>SUM(L70:P70)</f>
        <v>0</v>
      </c>
    </row>
    <row r="71" spans="1:17" ht="14" customHeight="1">
      <c r="A71" s="2003"/>
      <c r="B71" s="2018"/>
      <c r="C71" s="2018"/>
      <c r="D71" s="2025" t="s">
        <v>2024</v>
      </c>
      <c r="E71" s="2498"/>
      <c r="F71" s="4682"/>
      <c r="G71" s="4682"/>
      <c r="H71" s="4682"/>
      <c r="I71" s="4682"/>
      <c r="J71" s="4682"/>
      <c r="K71" s="4910">
        <f>SUM(F71:J71)</f>
        <v>0</v>
      </c>
      <c r="L71" s="4682"/>
      <c r="M71" s="4682"/>
      <c r="N71" s="4682"/>
      <c r="O71" s="4682"/>
      <c r="P71" s="4682"/>
      <c r="Q71" s="4910">
        <f>SUM(L71:P71)</f>
        <v>0</v>
      </c>
    </row>
    <row r="72" spans="1:17" ht="14" customHeight="1">
      <c r="A72" s="2003"/>
      <c r="B72" s="2018"/>
      <c r="C72" s="2018"/>
      <c r="D72" s="2025" t="s">
        <v>1932</v>
      </c>
      <c r="E72" s="2498"/>
      <c r="F72" s="4682"/>
      <c r="G72" s="4682"/>
      <c r="H72" s="4682"/>
      <c r="I72" s="4682"/>
      <c r="J72" s="4682"/>
      <c r="K72" s="4910">
        <f>SUM(F72:J72)</f>
        <v>0</v>
      </c>
      <c r="L72" s="4682"/>
      <c r="M72" s="4682"/>
      <c r="N72" s="4682"/>
      <c r="O72" s="4682"/>
      <c r="P72" s="4682"/>
      <c r="Q72" s="4910">
        <f>SUM(L72:P72)</f>
        <v>0</v>
      </c>
    </row>
    <row r="73" spans="1:17" ht="14" customHeight="1">
      <c r="A73" s="2003"/>
      <c r="B73" s="2018"/>
      <c r="C73" s="2026" t="s">
        <v>1896</v>
      </c>
      <c r="D73" s="2018"/>
      <c r="E73" s="2498"/>
      <c r="F73" s="4910">
        <f t="shared" ref="F73:Q73" si="18">SUM(F69:F72)</f>
        <v>0</v>
      </c>
      <c r="G73" s="4910">
        <f t="shared" si="18"/>
        <v>0</v>
      </c>
      <c r="H73" s="4910">
        <f t="shared" si="18"/>
        <v>0</v>
      </c>
      <c r="I73" s="4910">
        <f t="shared" si="18"/>
        <v>0</v>
      </c>
      <c r="J73" s="4910">
        <f t="shared" si="18"/>
        <v>0</v>
      </c>
      <c r="K73" s="4910">
        <f t="shared" si="18"/>
        <v>0</v>
      </c>
      <c r="L73" s="4910">
        <f t="shared" si="18"/>
        <v>0</v>
      </c>
      <c r="M73" s="4910">
        <f t="shared" si="18"/>
        <v>0</v>
      </c>
      <c r="N73" s="4910">
        <f t="shared" si="18"/>
        <v>0</v>
      </c>
      <c r="O73" s="4910">
        <f t="shared" si="18"/>
        <v>0</v>
      </c>
      <c r="P73" s="4910">
        <f t="shared" si="18"/>
        <v>0</v>
      </c>
      <c r="Q73" s="4910">
        <f t="shared" si="18"/>
        <v>0</v>
      </c>
    </row>
    <row r="74" spans="1:17" ht="14" customHeight="1">
      <c r="A74" s="2002"/>
      <c r="B74" s="1998"/>
      <c r="C74" s="1998"/>
      <c r="D74" s="1998" t="s">
        <v>2025</v>
      </c>
      <c r="E74" s="2497"/>
      <c r="F74" s="4682"/>
      <c r="G74" s="4682"/>
      <c r="H74" s="4682"/>
      <c r="I74" s="4682"/>
      <c r="J74" s="4682"/>
      <c r="K74" s="4910">
        <f>SUM(F74:J74)</f>
        <v>0</v>
      </c>
      <c r="L74" s="4682"/>
      <c r="M74" s="4682"/>
      <c r="N74" s="4682"/>
      <c r="O74" s="4682"/>
      <c r="P74" s="4682"/>
      <c r="Q74" s="4910">
        <f>SUM(L74:P74)</f>
        <v>0</v>
      </c>
    </row>
    <row r="75" spans="1:17" ht="14" customHeight="1">
      <c r="A75" s="2003"/>
      <c r="B75" s="2018"/>
      <c r="C75" s="2026"/>
      <c r="D75" s="1998" t="s">
        <v>1898</v>
      </c>
      <c r="E75" s="2498"/>
      <c r="F75" s="4682"/>
      <c r="G75" s="4682"/>
      <c r="H75" s="4682"/>
      <c r="I75" s="4682"/>
      <c r="J75" s="4682"/>
      <c r="K75" s="4910">
        <f>SUM(F75:J75)</f>
        <v>0</v>
      </c>
      <c r="L75" s="4682"/>
      <c r="M75" s="4682"/>
      <c r="N75" s="4682"/>
      <c r="O75" s="4682"/>
      <c r="P75" s="4682"/>
      <c r="Q75" s="4910">
        <f>SUM(L75:P75)</f>
        <v>0</v>
      </c>
    </row>
    <row r="76" spans="1:17" ht="14" customHeight="1">
      <c r="A76" s="2003"/>
      <c r="B76" s="2018"/>
      <c r="C76" s="2026" t="s">
        <v>2014</v>
      </c>
      <c r="D76" s="2018"/>
      <c r="E76" s="2498"/>
      <c r="F76" s="4910">
        <f t="shared" ref="F76:Q76" si="19">SUM(F74:F75)</f>
        <v>0</v>
      </c>
      <c r="G76" s="4910">
        <f t="shared" si="19"/>
        <v>0</v>
      </c>
      <c r="H76" s="4910">
        <f t="shared" si="19"/>
        <v>0</v>
      </c>
      <c r="I76" s="4910">
        <f t="shared" si="19"/>
        <v>0</v>
      </c>
      <c r="J76" s="4910">
        <f t="shared" si="19"/>
        <v>0</v>
      </c>
      <c r="K76" s="4910">
        <f t="shared" si="19"/>
        <v>0</v>
      </c>
      <c r="L76" s="4910">
        <f t="shared" si="19"/>
        <v>0</v>
      </c>
      <c r="M76" s="4910">
        <f t="shared" si="19"/>
        <v>0</v>
      </c>
      <c r="N76" s="4910">
        <f t="shared" si="19"/>
        <v>0</v>
      </c>
      <c r="O76" s="4910">
        <f t="shared" si="19"/>
        <v>0</v>
      </c>
      <c r="P76" s="4910">
        <f t="shared" si="19"/>
        <v>0</v>
      </c>
      <c r="Q76" s="4910">
        <f t="shared" si="19"/>
        <v>0</v>
      </c>
    </row>
    <row r="77" spans="1:17" ht="14" customHeight="1">
      <c r="A77" s="2003"/>
      <c r="B77" s="2020"/>
      <c r="C77" s="2020" t="s">
        <v>1933</v>
      </c>
      <c r="D77" s="2020"/>
      <c r="E77" s="2503"/>
      <c r="F77" s="4682"/>
      <c r="G77" s="4682"/>
      <c r="H77" s="4682"/>
      <c r="I77" s="4682"/>
      <c r="J77" s="4682"/>
      <c r="K77" s="4910">
        <f>SUM(F77:J77)</f>
        <v>0</v>
      </c>
      <c r="L77" s="4682"/>
      <c r="M77" s="4682"/>
      <c r="N77" s="4682"/>
      <c r="O77" s="4682"/>
      <c r="P77" s="4682"/>
      <c r="Q77" s="4910">
        <f>SUM(L77:P77)</f>
        <v>0</v>
      </c>
    </row>
    <row r="78" spans="1:17" ht="14" customHeight="1">
      <c r="A78" s="2003"/>
      <c r="B78" s="2026" t="s">
        <v>1934</v>
      </c>
      <c r="C78" s="2026"/>
      <c r="D78" s="2018"/>
      <c r="E78" s="2498"/>
      <c r="F78" s="4910">
        <f t="shared" ref="F78:Q78" si="20">SUM(F68,F73,F77)-F76</f>
        <v>0</v>
      </c>
      <c r="G78" s="4910">
        <f t="shared" si="20"/>
        <v>0</v>
      </c>
      <c r="H78" s="4910">
        <f t="shared" si="20"/>
        <v>0</v>
      </c>
      <c r="I78" s="4910">
        <f t="shared" si="20"/>
        <v>0</v>
      </c>
      <c r="J78" s="4910">
        <f t="shared" si="20"/>
        <v>0</v>
      </c>
      <c r="K78" s="4910">
        <f t="shared" si="20"/>
        <v>0</v>
      </c>
      <c r="L78" s="4910">
        <f t="shared" si="20"/>
        <v>0</v>
      </c>
      <c r="M78" s="4910">
        <f t="shared" si="20"/>
        <v>0</v>
      </c>
      <c r="N78" s="4910">
        <f t="shared" si="20"/>
        <v>0</v>
      </c>
      <c r="O78" s="4910">
        <f t="shared" si="20"/>
        <v>0</v>
      </c>
      <c r="P78" s="4910">
        <f t="shared" si="20"/>
        <v>0</v>
      </c>
      <c r="Q78" s="4910">
        <f t="shared" si="20"/>
        <v>0</v>
      </c>
    </row>
    <row r="79" spans="1:17" ht="14" customHeight="1">
      <c r="A79" s="2003"/>
      <c r="B79" s="2006" t="s">
        <v>1935</v>
      </c>
      <c r="C79" s="2020"/>
      <c r="D79" s="2020"/>
      <c r="E79" s="2497"/>
      <c r="F79" s="4682"/>
      <c r="G79" s="4682"/>
      <c r="H79" s="4682"/>
      <c r="I79" s="4682"/>
      <c r="J79" s="4682"/>
      <c r="K79" s="4910">
        <f>SUM(F79:J79)</f>
        <v>0</v>
      </c>
      <c r="L79" s="4682"/>
      <c r="M79" s="4682"/>
      <c r="N79" s="4682"/>
      <c r="O79" s="4682"/>
      <c r="P79" s="4682"/>
      <c r="Q79" s="4910">
        <f>SUM(L79:P79)</f>
        <v>0</v>
      </c>
    </row>
    <row r="80" spans="1:17" ht="14" customHeight="1">
      <c r="A80" s="2003"/>
      <c r="B80" s="2006" t="s">
        <v>1901</v>
      </c>
      <c r="C80" s="2020"/>
      <c r="D80" s="2020"/>
      <c r="E80" s="2503"/>
      <c r="F80" s="4682"/>
      <c r="G80" s="4682"/>
      <c r="H80" s="4682"/>
      <c r="I80" s="4682"/>
      <c r="J80" s="4682"/>
      <c r="K80" s="4910">
        <f>SUM(F80:J80)</f>
        <v>0</v>
      </c>
      <c r="L80" s="4682"/>
      <c r="M80" s="4682"/>
      <c r="N80" s="4682"/>
      <c r="O80" s="4682"/>
      <c r="P80" s="4682"/>
      <c r="Q80" s="4910">
        <f>SUM(L80:P80)</f>
        <v>0</v>
      </c>
    </row>
    <row r="81" spans="1:17" ht="14" customHeight="1">
      <c r="A81" s="5875" t="s">
        <v>1902</v>
      </c>
      <c r="B81" s="5876"/>
      <c r="C81" s="5876"/>
      <c r="D81" s="5876"/>
      <c r="E81" s="2499"/>
      <c r="F81" s="4910">
        <f t="shared" ref="F81:Q81" si="21">SUM(F78:F80)</f>
        <v>0</v>
      </c>
      <c r="G81" s="4910">
        <f t="shared" si="21"/>
        <v>0</v>
      </c>
      <c r="H81" s="4910">
        <f t="shared" si="21"/>
        <v>0</v>
      </c>
      <c r="I81" s="4910">
        <f t="shared" si="21"/>
        <v>0</v>
      </c>
      <c r="J81" s="4910">
        <f t="shared" si="21"/>
        <v>0</v>
      </c>
      <c r="K81" s="4910">
        <f t="shared" si="21"/>
        <v>0</v>
      </c>
      <c r="L81" s="4910">
        <f t="shared" si="21"/>
        <v>0</v>
      </c>
      <c r="M81" s="4910">
        <f t="shared" si="21"/>
        <v>0</v>
      </c>
      <c r="N81" s="4910">
        <f t="shared" si="21"/>
        <v>0</v>
      </c>
      <c r="O81" s="4910">
        <f t="shared" si="21"/>
        <v>0</v>
      </c>
      <c r="P81" s="4910">
        <f t="shared" si="21"/>
        <v>0</v>
      </c>
      <c r="Q81" s="4910">
        <f t="shared" si="21"/>
        <v>0</v>
      </c>
    </row>
    <row r="82" spans="1:17" ht="14" customHeight="1">
      <c r="A82" s="2029" t="s">
        <v>1903</v>
      </c>
      <c r="B82" s="4353"/>
      <c r="C82" s="2030"/>
      <c r="D82" s="2030"/>
      <c r="E82" s="2499"/>
      <c r="F82" s="4898"/>
      <c r="G82" s="4898"/>
      <c r="H82" s="4898"/>
      <c r="I82" s="4898"/>
      <c r="J82" s="4898"/>
      <c r="K82" s="4898"/>
      <c r="L82" s="4898"/>
      <c r="M82" s="4898"/>
      <c r="N82" s="4898"/>
      <c r="O82" s="4898"/>
      <c r="P82" s="4898"/>
      <c r="Q82" s="4898"/>
    </row>
    <row r="83" spans="1:17" ht="14" customHeight="1">
      <c r="A83" s="2002"/>
      <c r="B83" s="2005" t="s">
        <v>1936</v>
      </c>
      <c r="C83" s="2005"/>
      <c r="D83" s="2005"/>
      <c r="E83" s="2497"/>
      <c r="F83" s="4682"/>
      <c r="G83" s="4682"/>
      <c r="H83" s="4682"/>
      <c r="I83" s="4682"/>
      <c r="J83" s="4682"/>
      <c r="K83" s="4910">
        <f>SUM(F83:J83)</f>
        <v>0</v>
      </c>
      <c r="L83" s="4682"/>
      <c r="M83" s="4682"/>
      <c r="N83" s="4682"/>
      <c r="O83" s="4682"/>
      <c r="P83" s="4682"/>
      <c r="Q83" s="4910">
        <f>SUM(L83:P83)</f>
        <v>0</v>
      </c>
    </row>
    <row r="84" spans="1:17" ht="14" customHeight="1">
      <c r="A84" s="2003"/>
      <c r="B84" s="2018" t="s">
        <v>1937</v>
      </c>
      <c r="C84" s="2018"/>
      <c r="D84" s="2018"/>
      <c r="E84" s="2498"/>
      <c r="F84" s="4682"/>
      <c r="G84" s="4682"/>
      <c r="H84" s="4682"/>
      <c r="I84" s="4682"/>
      <c r="J84" s="4682"/>
      <c r="K84" s="4910">
        <f>SUM(F84:J84)</f>
        <v>0</v>
      </c>
      <c r="L84" s="4682"/>
      <c r="M84" s="4682"/>
      <c r="N84" s="4682"/>
      <c r="O84" s="4682"/>
      <c r="P84" s="4682"/>
      <c r="Q84" s="4910">
        <f>SUM(L84:P84)</f>
        <v>0</v>
      </c>
    </row>
    <row r="85" spans="1:17" ht="14" customHeight="1">
      <c r="A85" s="2003"/>
      <c r="B85" s="2018" t="s">
        <v>1938</v>
      </c>
      <c r="C85" s="2018"/>
      <c r="D85" s="2018"/>
      <c r="E85" s="2498"/>
      <c r="F85" s="4682"/>
      <c r="G85" s="4682"/>
      <c r="H85" s="4682"/>
      <c r="I85" s="4682"/>
      <c r="J85" s="4682"/>
      <c r="K85" s="4910">
        <f>SUM(F85:J85)</f>
        <v>0</v>
      </c>
      <c r="L85" s="4682"/>
      <c r="M85" s="4682"/>
      <c r="N85" s="4682"/>
      <c r="O85" s="4682"/>
      <c r="P85" s="4682"/>
      <c r="Q85" s="4910">
        <f>SUM(L85:P85)</f>
        <v>0</v>
      </c>
    </row>
    <row r="86" spans="1:17" ht="14" customHeight="1">
      <c r="A86" s="2000" t="s">
        <v>1907</v>
      </c>
      <c r="B86" s="2026"/>
      <c r="C86" s="2026"/>
      <c r="D86" s="2018"/>
      <c r="E86" s="2498"/>
      <c r="F86" s="4910">
        <f t="shared" ref="F86:Q86" si="22">SUM(F83:F85)</f>
        <v>0</v>
      </c>
      <c r="G86" s="4910">
        <f t="shared" si="22"/>
        <v>0</v>
      </c>
      <c r="H86" s="4910">
        <f t="shared" si="22"/>
        <v>0</v>
      </c>
      <c r="I86" s="4910">
        <f t="shared" si="22"/>
        <v>0</v>
      </c>
      <c r="J86" s="4910">
        <f t="shared" si="22"/>
        <v>0</v>
      </c>
      <c r="K86" s="4910">
        <f t="shared" si="22"/>
        <v>0</v>
      </c>
      <c r="L86" s="4910">
        <f t="shared" si="22"/>
        <v>0</v>
      </c>
      <c r="M86" s="4910">
        <f t="shared" si="22"/>
        <v>0</v>
      </c>
      <c r="N86" s="4910">
        <f t="shared" si="22"/>
        <v>0</v>
      </c>
      <c r="O86" s="4910">
        <f t="shared" si="22"/>
        <v>0</v>
      </c>
      <c r="P86" s="4910">
        <f t="shared" si="22"/>
        <v>0</v>
      </c>
      <c r="Q86" s="4910">
        <f t="shared" si="22"/>
        <v>0</v>
      </c>
    </row>
    <row r="87" spans="1:17" ht="14" customHeight="1">
      <c r="A87" s="2017" t="s">
        <v>1939</v>
      </c>
      <c r="B87" s="2028"/>
      <c r="C87" s="2028"/>
      <c r="D87" s="2028"/>
      <c r="E87" s="2503"/>
      <c r="F87" s="4900"/>
      <c r="G87" s="4900"/>
      <c r="H87" s="4900"/>
      <c r="I87" s="4900"/>
      <c r="J87" s="4900"/>
      <c r="K87" s="4910">
        <f>SUM(F87:J87)</f>
        <v>0</v>
      </c>
      <c r="L87" s="4900"/>
      <c r="M87" s="4900"/>
      <c r="N87" s="4900"/>
      <c r="O87" s="4900"/>
      <c r="P87" s="4900"/>
      <c r="Q87" s="4910">
        <f>SUM(L87:P87)</f>
        <v>0</v>
      </c>
    </row>
    <row r="88" spans="1:17" ht="14" customHeight="1">
      <c r="A88" s="2000" t="s">
        <v>2026</v>
      </c>
      <c r="B88" s="2026"/>
      <c r="C88" s="2018"/>
      <c r="D88" s="2018"/>
      <c r="E88" s="2498"/>
      <c r="F88" s="4910">
        <f t="shared" ref="F88:P88" si="23">SUM(F87,F86,F81,F62)</f>
        <v>0</v>
      </c>
      <c r="G88" s="4910">
        <f t="shared" si="23"/>
        <v>0</v>
      </c>
      <c r="H88" s="4910">
        <f t="shared" si="23"/>
        <v>0</v>
      </c>
      <c r="I88" s="4910">
        <f t="shared" si="23"/>
        <v>0</v>
      </c>
      <c r="J88" s="4910">
        <f t="shared" si="23"/>
        <v>0</v>
      </c>
      <c r="K88" s="4910">
        <f t="shared" si="23"/>
        <v>0</v>
      </c>
      <c r="L88" s="4910">
        <f t="shared" si="23"/>
        <v>0</v>
      </c>
      <c r="M88" s="4910">
        <f t="shared" si="23"/>
        <v>0</v>
      </c>
      <c r="N88" s="4910">
        <f t="shared" si="23"/>
        <v>0</v>
      </c>
      <c r="O88" s="4910">
        <f t="shared" si="23"/>
        <v>0</v>
      </c>
      <c r="P88" s="4910">
        <f t="shared" si="23"/>
        <v>0</v>
      </c>
      <c r="Q88" s="4910">
        <f>SUM(L88:P88)</f>
        <v>0</v>
      </c>
    </row>
    <row r="89" spans="1:17" ht="14" customHeight="1">
      <c r="A89" s="1973" t="s">
        <v>1909</v>
      </c>
      <c r="B89" s="31"/>
      <c r="C89" s="31"/>
      <c r="D89" s="22"/>
      <c r="E89" s="2500"/>
      <c r="F89" s="4898"/>
      <c r="G89" s="4898"/>
      <c r="H89" s="4898"/>
      <c r="I89" s="4898"/>
      <c r="J89" s="4898"/>
      <c r="K89" s="4898"/>
      <c r="L89" s="4898"/>
      <c r="M89" s="4898"/>
      <c r="N89" s="4898"/>
      <c r="O89" s="4898"/>
      <c r="P89" s="4898"/>
      <c r="Q89" s="4898"/>
    </row>
    <row r="90" spans="1:17" ht="14" customHeight="1">
      <c r="A90" s="2016" t="s">
        <v>1940</v>
      </c>
      <c r="B90" s="1998"/>
      <c r="C90" s="2009"/>
      <c r="D90" s="1998"/>
      <c r="E90" s="2497"/>
      <c r="F90" s="4682"/>
      <c r="G90" s="4682"/>
      <c r="H90" s="4682"/>
      <c r="I90" s="4682"/>
      <c r="J90" s="4682"/>
      <c r="K90" s="4910">
        <f>SUM(F90:J90)</f>
        <v>0</v>
      </c>
      <c r="L90" s="4682"/>
      <c r="M90" s="4682"/>
      <c r="N90" s="4682"/>
      <c r="O90" s="4682"/>
      <c r="P90" s="4682"/>
      <c r="Q90" s="4910">
        <f>SUM(L90:P90)</f>
        <v>0</v>
      </c>
    </row>
    <row r="91" spans="1:17" ht="14" customHeight="1">
      <c r="A91" s="2016" t="s">
        <v>2027</v>
      </c>
      <c r="B91" s="1998"/>
      <c r="C91" s="2009"/>
      <c r="D91" s="1998"/>
      <c r="E91" s="2497"/>
      <c r="F91" s="4682"/>
      <c r="G91" s="4682"/>
      <c r="H91" s="4682"/>
      <c r="I91" s="4682"/>
      <c r="J91" s="4682"/>
      <c r="K91" s="4910">
        <f>SUM(F91:J91)</f>
        <v>0</v>
      </c>
      <c r="L91" s="4682"/>
      <c r="M91" s="4682"/>
      <c r="N91" s="4682"/>
      <c r="O91" s="4682"/>
      <c r="P91" s="4682"/>
      <c r="Q91" s="4910">
        <f>SUM(L91:P91)</f>
        <v>0</v>
      </c>
    </row>
    <row r="92" spans="1:17" ht="14" customHeight="1" thickBot="1">
      <c r="A92" s="2490" t="s">
        <v>2028</v>
      </c>
      <c r="B92" s="2491"/>
      <c r="C92" s="2492"/>
      <c r="D92" s="2492"/>
      <c r="E92" s="2504"/>
      <c r="F92" s="4944">
        <f>SUM(F91,F90)</f>
        <v>0</v>
      </c>
      <c r="G92" s="4944">
        <f t="shared" ref="G92:Q92" si="24">SUM(G91,G90)</f>
        <v>0</v>
      </c>
      <c r="H92" s="4944">
        <f t="shared" si="24"/>
        <v>0</v>
      </c>
      <c r="I92" s="4944">
        <f t="shared" si="24"/>
        <v>0</v>
      </c>
      <c r="J92" s="4944">
        <f t="shared" si="24"/>
        <v>0</v>
      </c>
      <c r="K92" s="4944">
        <f t="shared" si="24"/>
        <v>0</v>
      </c>
      <c r="L92" s="4944">
        <f t="shared" si="24"/>
        <v>0</v>
      </c>
      <c r="M92" s="4944">
        <f t="shared" si="24"/>
        <v>0</v>
      </c>
      <c r="N92" s="4944">
        <f t="shared" si="24"/>
        <v>0</v>
      </c>
      <c r="O92" s="4944">
        <f t="shared" si="24"/>
        <v>0</v>
      </c>
      <c r="P92" s="4944">
        <f t="shared" si="24"/>
        <v>0</v>
      </c>
      <c r="Q92" s="4944">
        <f t="shared" si="24"/>
        <v>0</v>
      </c>
    </row>
    <row r="93" spans="1:17" ht="14" customHeight="1" thickTop="1">
      <c r="A93" s="113"/>
      <c r="B93" s="113"/>
      <c r="C93" s="113"/>
      <c r="D93" s="113"/>
      <c r="E93" s="113"/>
      <c r="F93" s="113"/>
      <c r="G93" s="21"/>
      <c r="H93" s="21"/>
      <c r="I93" s="21"/>
      <c r="J93" s="21"/>
      <c r="K93" s="21"/>
      <c r="L93" s="2032"/>
      <c r="M93" s="2032"/>
      <c r="N93" s="2032"/>
      <c r="O93" s="2032"/>
      <c r="P93" s="2032"/>
      <c r="Q93" s="2032"/>
    </row>
    <row r="94" spans="1:17" ht="14" customHeight="1">
      <c r="A94" s="113"/>
      <c r="B94" s="113"/>
      <c r="C94" s="113"/>
      <c r="D94" s="113"/>
      <c r="E94" s="113"/>
      <c r="F94" s="113"/>
      <c r="G94" s="21"/>
      <c r="H94" s="21"/>
      <c r="I94" s="21"/>
      <c r="J94" s="21"/>
      <c r="K94" s="21"/>
      <c r="L94" s="2032"/>
      <c r="M94" s="2032"/>
      <c r="N94" s="2032"/>
      <c r="O94" s="2032"/>
      <c r="P94" s="21"/>
      <c r="Q94" s="1939" t="str">
        <f>ToC!A5</f>
        <v>Long-Term Insurers Annual Return</v>
      </c>
    </row>
    <row r="95" spans="1:17" ht="14" customHeight="1">
      <c r="A95" s="21"/>
      <c r="B95" s="21"/>
      <c r="C95" s="21"/>
      <c r="D95" s="21"/>
      <c r="E95" s="534"/>
      <c r="F95" s="21"/>
      <c r="G95" s="21"/>
      <c r="H95" s="21"/>
      <c r="I95" s="21"/>
      <c r="J95" s="21"/>
      <c r="K95" s="21"/>
      <c r="L95" s="2032"/>
      <c r="M95" s="2032"/>
      <c r="N95" s="2032"/>
      <c r="O95" s="2032"/>
      <c r="P95" s="21"/>
      <c r="Q95" s="1939" t="s">
        <v>2074</v>
      </c>
    </row>
  </sheetData>
  <sheetProtection algorithmName="SHA-512" hashValue="KFmp18gb1qd2G9Y+878k9aORL9gkUSMQK2AzoaGYZBxJUYyOEkg6Q9tRuf1QqRtrKV/bZ4uwVitsA9jLBvZEVw==" saltValue="L/6kJW0oOCavE3blRDQr/g==" spinCount="100000" sheet="1" objects="1" scenarios="1"/>
  <mergeCells count="27">
    <mergeCell ref="M12:M13"/>
    <mergeCell ref="N12:P12"/>
    <mergeCell ref="A37:D37"/>
    <mergeCell ref="A1:Q1"/>
    <mergeCell ref="A8:Q8"/>
    <mergeCell ref="A9:Q9"/>
    <mergeCell ref="F11:K11"/>
    <mergeCell ref="L11:Q11"/>
    <mergeCell ref="F12:F13"/>
    <mergeCell ref="G12:G13"/>
    <mergeCell ref="H12:J12"/>
    <mergeCell ref="L12:L13"/>
    <mergeCell ref="K12:K15"/>
    <mergeCell ref="Q12:Q15"/>
    <mergeCell ref="A81:D81"/>
    <mergeCell ref="A52:Q52"/>
    <mergeCell ref="A53:Q53"/>
    <mergeCell ref="F55:K55"/>
    <mergeCell ref="L55:Q55"/>
    <mergeCell ref="F56:F57"/>
    <mergeCell ref="G56:G57"/>
    <mergeCell ref="H56:J56"/>
    <mergeCell ref="K56:K59"/>
    <mergeCell ref="L56:L57"/>
    <mergeCell ref="M56:M57"/>
    <mergeCell ref="N56:P56"/>
    <mergeCell ref="Q56:Q59"/>
  </mergeCells>
  <hyperlinks>
    <hyperlink ref="A1:Q1" location="ToC!A1" display="ToC!A1"/>
  </hyperlinks>
  <printOptions horizontalCentered="1"/>
  <pageMargins left="0.39370078740157483" right="0.39370078740157483" top="0.59055118110236227" bottom="0.39370078740157483" header="0.31496062992125984" footer="0.31496062992125984"/>
  <pageSetup paperSize="5" scale="39" orientation="landscape" r:id="rId1"/>
  <ignoredErrors>
    <ignoredError sqref="K24:K35 Q24:Q34 K42 Q42" formula="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0">
    <tabColor rgb="FFCCFFCC"/>
    <pageSetUpPr fitToPage="1"/>
  </sheetPr>
  <dimension ref="A1:Q106"/>
  <sheetViews>
    <sheetView topLeftCell="A52" zoomScale="70" zoomScaleNormal="70" workbookViewId="0">
      <selection activeCell="B75" sqref="B75"/>
    </sheetView>
  </sheetViews>
  <sheetFormatPr defaultColWidth="0" defaultRowHeight="14" zeroHeight="1"/>
  <cols>
    <col min="1" max="2" width="4.07421875" style="39" customWidth="1"/>
    <col min="3" max="3" width="4.53515625" style="39" customWidth="1"/>
    <col min="4" max="4" width="50.765625" style="39" customWidth="1"/>
    <col min="5" max="5" width="7" style="39" customWidth="1"/>
    <col min="6" max="17" width="15.4609375" style="39" customWidth="1"/>
    <col min="18" max="16384" width="8.765625" style="39" hidden="1"/>
  </cols>
  <sheetData>
    <row r="1" spans="1:17" s="1648" customFormat="1">
      <c r="A1" s="5902">
        <v>30.018000000000001</v>
      </c>
      <c r="B1" s="5902"/>
      <c r="C1" s="5902"/>
      <c r="D1" s="5902"/>
      <c r="E1" s="5902"/>
      <c r="F1" s="5902"/>
      <c r="G1" s="5902"/>
      <c r="H1" s="5902"/>
      <c r="I1" s="5902"/>
      <c r="J1" s="5902"/>
      <c r="K1" s="5902"/>
      <c r="L1" s="5902"/>
      <c r="M1" s="5902"/>
      <c r="N1" s="5902"/>
      <c r="O1" s="5902"/>
      <c r="P1" s="5902"/>
      <c r="Q1" s="5902"/>
    </row>
    <row r="2" spans="1:17" s="1648" customFormat="1">
      <c r="A2" s="53"/>
      <c r="B2" s="53"/>
      <c r="C2" s="53"/>
      <c r="D2" s="53"/>
      <c r="E2" s="53"/>
      <c r="F2" s="53"/>
      <c r="G2" s="53"/>
      <c r="H2" s="53"/>
      <c r="I2" s="53"/>
      <c r="J2" s="53"/>
      <c r="K2" s="53"/>
      <c r="L2" s="53"/>
      <c r="M2" s="53"/>
      <c r="N2" s="53"/>
      <c r="O2" s="53"/>
      <c r="P2" s="53"/>
      <c r="Q2" s="1575" t="s">
        <v>1439</v>
      </c>
    </row>
    <row r="3" spans="1:17" s="1648" customFormat="1">
      <c r="A3" s="324" t="str">
        <f>+Cover!A14</f>
        <v>Select Name of Insurer/ Financial Holding Company</v>
      </c>
      <c r="B3" s="53"/>
      <c r="C3" s="53"/>
      <c r="D3" s="53"/>
      <c r="E3" s="53"/>
      <c r="F3" s="53"/>
      <c r="G3" s="53"/>
      <c r="H3" s="53"/>
      <c r="I3" s="53"/>
      <c r="J3" s="53"/>
      <c r="K3" s="53"/>
      <c r="L3" s="53"/>
      <c r="M3" s="53"/>
      <c r="N3" s="53"/>
      <c r="O3" s="53"/>
      <c r="P3" s="53"/>
      <c r="Q3" s="37"/>
    </row>
    <row r="4" spans="1:17" s="1648" customFormat="1">
      <c r="A4" s="3139" t="str">
        <f>+ToC!A3</f>
        <v>Insurer/Financial Holding Company</v>
      </c>
      <c r="B4" s="53"/>
      <c r="C4" s="53"/>
      <c r="D4" s="53"/>
      <c r="E4" s="53"/>
      <c r="F4" s="53"/>
      <c r="G4" s="53"/>
      <c r="H4" s="53"/>
      <c r="I4" s="53"/>
      <c r="J4" s="53"/>
      <c r="K4" s="53"/>
      <c r="L4" s="53"/>
      <c r="M4" s="53"/>
      <c r="N4" s="53"/>
      <c r="O4" s="53"/>
      <c r="P4" s="53"/>
      <c r="Q4" s="53"/>
    </row>
    <row r="5" spans="1:17" s="1648" customFormat="1">
      <c r="A5" s="53"/>
      <c r="B5" s="53"/>
      <c r="C5" s="53"/>
      <c r="D5" s="53"/>
      <c r="E5" s="53"/>
      <c r="F5" s="53"/>
      <c r="G5" s="53"/>
      <c r="H5" s="53"/>
      <c r="I5" s="53"/>
      <c r="J5" s="53"/>
      <c r="K5" s="53"/>
      <c r="L5" s="53"/>
      <c r="M5" s="53"/>
      <c r="N5" s="53"/>
      <c r="O5" s="53"/>
      <c r="P5" s="53"/>
      <c r="Q5" s="53"/>
    </row>
    <row r="6" spans="1:17" s="1648" customFormat="1">
      <c r="A6" s="51" t="str">
        <f>+ToC!A5</f>
        <v>Long-Term Insurers Annual Return</v>
      </c>
      <c r="B6" s="53"/>
      <c r="C6" s="53"/>
      <c r="D6" s="53"/>
      <c r="E6" s="53"/>
      <c r="F6" s="53"/>
      <c r="G6" s="53"/>
      <c r="H6" s="53"/>
      <c r="I6" s="53"/>
      <c r="J6" s="53"/>
      <c r="K6" s="53"/>
      <c r="L6" s="53"/>
      <c r="M6" s="53"/>
      <c r="N6" s="53"/>
      <c r="O6" s="53"/>
      <c r="P6" s="53"/>
      <c r="Q6" s="53"/>
    </row>
    <row r="7" spans="1:17" s="1648" customFormat="1">
      <c r="A7" s="3132" t="str">
        <f>+ToC!A6</f>
        <v>For Year Ended:</v>
      </c>
      <c r="B7" s="53"/>
      <c r="C7" s="53"/>
      <c r="D7" s="53"/>
      <c r="E7" s="53"/>
      <c r="F7" s="53"/>
      <c r="G7" s="53"/>
      <c r="H7" s="53"/>
      <c r="I7" s="53"/>
      <c r="J7" s="53"/>
      <c r="K7" s="53"/>
      <c r="L7" s="53"/>
      <c r="M7" s="53"/>
      <c r="N7" s="53"/>
      <c r="O7" s="53"/>
      <c r="P7" s="53"/>
      <c r="Q7" s="933" t="str">
        <f>IF(+Cover!$A$23="","",+Cover!$A$23)</f>
        <v/>
      </c>
    </row>
    <row r="8" spans="1:17" s="1648" customFormat="1">
      <c r="A8" s="5521" t="s">
        <v>764</v>
      </c>
      <c r="B8" s="5521"/>
      <c r="C8" s="5521"/>
      <c r="D8" s="5521"/>
      <c r="E8" s="5521"/>
      <c r="F8" s="5521"/>
      <c r="G8" s="5521"/>
      <c r="H8" s="5521"/>
      <c r="I8" s="5521"/>
      <c r="J8" s="5521"/>
      <c r="K8" s="5521"/>
      <c r="L8" s="5521"/>
      <c r="M8" s="5521"/>
      <c r="N8" s="5521"/>
      <c r="O8" s="5521"/>
      <c r="P8" s="5521"/>
      <c r="Q8" s="5521"/>
    </row>
    <row r="9" spans="1:17" s="1648" customFormat="1" ht="15.75" customHeight="1">
      <c r="A9" s="5521" t="s">
        <v>2208</v>
      </c>
      <c r="B9" s="5521"/>
      <c r="C9" s="5521"/>
      <c r="D9" s="5521"/>
      <c r="E9" s="5521"/>
      <c r="F9" s="5521"/>
      <c r="G9" s="5521"/>
      <c r="H9" s="5521"/>
      <c r="I9" s="5521"/>
      <c r="J9" s="5521"/>
      <c r="K9" s="5521"/>
      <c r="L9" s="5521"/>
      <c r="M9" s="5521"/>
      <c r="N9" s="5521"/>
      <c r="O9" s="5521"/>
      <c r="P9" s="5521"/>
      <c r="Q9" s="5521"/>
    </row>
    <row r="10" spans="1:17" ht="18" customHeight="1" thickBot="1">
      <c r="A10" s="1940"/>
      <c r="B10" s="1940"/>
      <c r="C10" s="1940"/>
      <c r="D10" s="1940"/>
      <c r="E10" s="1940"/>
      <c r="F10" s="1940"/>
      <c r="G10" s="1940"/>
      <c r="H10" s="1940"/>
      <c r="I10" s="1940"/>
      <c r="J10" s="1940"/>
      <c r="K10" s="1940"/>
      <c r="L10" s="1940"/>
      <c r="M10" s="1940"/>
      <c r="N10" s="1940"/>
      <c r="O10" s="1940"/>
      <c r="P10" s="1940"/>
      <c r="Q10" s="1940"/>
    </row>
    <row r="11" spans="1:17" s="1735" customFormat="1" ht="15.65" customHeight="1" thickTop="1" thickBot="1">
      <c r="A11" s="21"/>
      <c r="B11" s="21"/>
      <c r="C11" s="21"/>
      <c r="D11" s="21"/>
      <c r="E11" s="21"/>
      <c r="F11" s="5877" t="str">
        <f>IF(Q7="","",YEAR($Q$7))</f>
        <v/>
      </c>
      <c r="G11" s="5878"/>
      <c r="H11" s="5878"/>
      <c r="I11" s="5878"/>
      <c r="J11" s="5878"/>
      <c r="K11" s="5879"/>
      <c r="L11" s="5878" t="str">
        <f>IF(F11="","",F11-1)</f>
        <v/>
      </c>
      <c r="M11" s="5878"/>
      <c r="N11" s="5878"/>
      <c r="O11" s="5878"/>
      <c r="P11" s="5878"/>
      <c r="Q11" s="5879"/>
    </row>
    <row r="12" spans="1:17" s="1735" customFormat="1" ht="31.5" customHeight="1" thickTop="1">
      <c r="A12" s="2493"/>
      <c r="B12" s="2494"/>
      <c r="C12" s="2494"/>
      <c r="D12" s="2494"/>
      <c r="E12" s="2495" t="s">
        <v>113</v>
      </c>
      <c r="F12" s="5903" t="s">
        <v>1997</v>
      </c>
      <c r="G12" s="5903"/>
      <c r="H12" s="5900" t="s">
        <v>2308</v>
      </c>
      <c r="I12" s="5887" t="s">
        <v>2309</v>
      </c>
      <c r="J12" s="5888"/>
      <c r="K12" s="5895" t="s">
        <v>321</v>
      </c>
      <c r="L12" s="5903" t="s">
        <v>1997</v>
      </c>
      <c r="M12" s="5903"/>
      <c r="N12" s="5900" t="s">
        <v>2308</v>
      </c>
      <c r="O12" s="5887" t="s">
        <v>2309</v>
      </c>
      <c r="P12" s="5888"/>
      <c r="Q12" s="5895" t="s">
        <v>321</v>
      </c>
    </row>
    <row r="13" spans="1:17" s="1735" customFormat="1" ht="67.400000000000006" customHeight="1">
      <c r="A13" s="2011"/>
      <c r="B13" s="2012"/>
      <c r="C13" s="2012"/>
      <c r="D13" s="2012"/>
      <c r="E13" s="2496"/>
      <c r="F13" s="2033" t="s">
        <v>1941</v>
      </c>
      <c r="G13" s="2033" t="s">
        <v>1942</v>
      </c>
      <c r="H13" s="5901"/>
      <c r="I13" s="2034" t="s">
        <v>1915</v>
      </c>
      <c r="J13" s="2034" t="s">
        <v>1916</v>
      </c>
      <c r="K13" s="5896"/>
      <c r="L13" s="2033" t="s">
        <v>1941</v>
      </c>
      <c r="M13" s="2033" t="s">
        <v>1942</v>
      </c>
      <c r="N13" s="5901"/>
      <c r="O13" s="2034" t="s">
        <v>1915</v>
      </c>
      <c r="P13" s="2034" t="s">
        <v>1916</v>
      </c>
      <c r="Q13" s="5896"/>
    </row>
    <row r="14" spans="1:17" s="1735" customFormat="1">
      <c r="A14" s="2014" t="s">
        <v>1889</v>
      </c>
      <c r="B14" s="3135"/>
      <c r="C14" s="2012"/>
      <c r="D14" s="2012"/>
      <c r="E14" s="2496"/>
      <c r="F14" s="1997"/>
      <c r="G14" s="1997"/>
      <c r="H14" s="1997"/>
      <c r="I14" s="1997"/>
      <c r="J14" s="1997"/>
      <c r="K14" s="5897"/>
      <c r="L14" s="1997"/>
      <c r="M14" s="1997"/>
      <c r="N14" s="1997"/>
      <c r="O14" s="1997"/>
      <c r="P14" s="1997"/>
      <c r="Q14" s="5897"/>
    </row>
    <row r="15" spans="1:17" s="4911" customFormat="1">
      <c r="A15" s="2016" t="s">
        <v>1928</v>
      </c>
      <c r="B15" s="1998"/>
      <c r="C15" s="1998"/>
      <c r="D15" s="1998"/>
      <c r="E15" s="2497"/>
      <c r="F15" s="4682"/>
      <c r="G15" s="4682"/>
      <c r="H15" s="4682"/>
      <c r="I15" s="4682"/>
      <c r="J15" s="4682"/>
      <c r="K15" s="4910">
        <f>SUM(F15:J15)</f>
        <v>0</v>
      </c>
      <c r="L15" s="4682"/>
      <c r="M15" s="4682"/>
      <c r="N15" s="4682"/>
      <c r="O15" s="4682"/>
      <c r="P15" s="4682"/>
      <c r="Q15" s="4910">
        <f>SUM(L15:P15)</f>
        <v>0</v>
      </c>
    </row>
    <row r="16" spans="1:17" s="4911" customFormat="1">
      <c r="A16" s="2016" t="s">
        <v>2022</v>
      </c>
      <c r="B16" s="2005"/>
      <c r="C16" s="2005"/>
      <c r="D16" s="2005"/>
      <c r="E16" s="2497"/>
      <c r="F16" s="4682"/>
      <c r="G16" s="4682"/>
      <c r="H16" s="4682"/>
      <c r="I16" s="4682"/>
      <c r="J16" s="4682"/>
      <c r="K16" s="4910">
        <f>SUM(F16:J16)</f>
        <v>0</v>
      </c>
      <c r="L16" s="4682"/>
      <c r="M16" s="4682"/>
      <c r="N16" s="4682"/>
      <c r="O16" s="4682"/>
      <c r="P16" s="4682"/>
      <c r="Q16" s="4910">
        <f>SUM(L16:P16)</f>
        <v>0</v>
      </c>
    </row>
    <row r="17" spans="1:17" s="4911" customFormat="1" ht="18" customHeight="1">
      <c r="A17" s="2036" t="s">
        <v>2029</v>
      </c>
      <c r="B17" s="2028"/>
      <c r="C17" s="2028"/>
      <c r="D17" s="2028"/>
      <c r="E17" s="2498"/>
      <c r="F17" s="4910">
        <f t="shared" ref="F17:K17" si="0">SUM(F15:F16)</f>
        <v>0</v>
      </c>
      <c r="G17" s="4910">
        <f t="shared" si="0"/>
        <v>0</v>
      </c>
      <c r="H17" s="4910">
        <f t="shared" si="0"/>
        <v>0</v>
      </c>
      <c r="I17" s="4910">
        <f t="shared" si="0"/>
        <v>0</v>
      </c>
      <c r="J17" s="4910">
        <f t="shared" si="0"/>
        <v>0</v>
      </c>
      <c r="K17" s="4910">
        <f t="shared" si="0"/>
        <v>0</v>
      </c>
      <c r="L17" s="4910">
        <f t="shared" ref="L17:Q17" si="1">SUM(L15:L16)</f>
        <v>0</v>
      </c>
      <c r="M17" s="4910">
        <f t="shared" si="1"/>
        <v>0</v>
      </c>
      <c r="N17" s="4910">
        <f t="shared" si="1"/>
        <v>0</v>
      </c>
      <c r="O17" s="4910">
        <f t="shared" si="1"/>
        <v>0</v>
      </c>
      <c r="P17" s="4910">
        <f t="shared" si="1"/>
        <v>0</v>
      </c>
      <c r="Q17" s="4910">
        <f t="shared" si="1"/>
        <v>0</v>
      </c>
    </row>
    <row r="18" spans="1:17" s="4911" customFormat="1" ht="18" customHeight="1">
      <c r="A18" s="2021" t="s">
        <v>1891</v>
      </c>
      <c r="B18" s="2022"/>
      <c r="C18" s="2030"/>
      <c r="D18" s="2030"/>
      <c r="E18" s="2499"/>
      <c r="F18" s="4945"/>
      <c r="G18" s="4945"/>
      <c r="H18" s="4945"/>
      <c r="I18" s="4945"/>
      <c r="J18" s="4945"/>
      <c r="K18" s="4946"/>
      <c r="L18" s="4945"/>
      <c r="M18" s="4945"/>
      <c r="N18" s="4945"/>
      <c r="O18" s="4945"/>
      <c r="P18" s="4945"/>
      <c r="Q18" s="4946"/>
    </row>
    <row r="19" spans="1:17" s="4911" customFormat="1">
      <c r="A19" s="2053"/>
      <c r="B19" s="2054"/>
      <c r="C19" s="2005"/>
      <c r="D19" s="2005" t="s">
        <v>1917</v>
      </c>
      <c r="E19" s="2497"/>
      <c r="F19" s="4682"/>
      <c r="G19" s="4682"/>
      <c r="H19" s="4682"/>
      <c r="I19" s="4682"/>
      <c r="J19" s="4682"/>
      <c r="K19" s="4910">
        <f>SUM(F19:J19)</f>
        <v>0</v>
      </c>
      <c r="L19" s="4682"/>
      <c r="M19" s="4682"/>
      <c r="N19" s="4682"/>
      <c r="O19" s="4682"/>
      <c r="P19" s="4682"/>
      <c r="Q19" s="4910">
        <f>SUM(L19:P19)</f>
        <v>0</v>
      </c>
    </row>
    <row r="20" spans="1:17" s="4911" customFormat="1">
      <c r="A20" s="2055"/>
      <c r="B20" s="2056"/>
      <c r="C20" s="2005"/>
      <c r="D20" s="2005" t="s">
        <v>1918</v>
      </c>
      <c r="E20" s="2498"/>
      <c r="F20" s="4682"/>
      <c r="G20" s="4682"/>
      <c r="H20" s="4682"/>
      <c r="I20" s="4682"/>
      <c r="J20" s="4682"/>
      <c r="K20" s="4910">
        <f t="shared" ref="K20:K32" si="2">SUM(F20:J20)</f>
        <v>0</v>
      </c>
      <c r="L20" s="4682"/>
      <c r="M20" s="4682"/>
      <c r="N20" s="4682"/>
      <c r="O20" s="4682"/>
      <c r="P20" s="4682"/>
      <c r="Q20" s="4910">
        <f>SUM(L20:P20)</f>
        <v>0</v>
      </c>
    </row>
    <row r="21" spans="1:17" s="4911" customFormat="1">
      <c r="A21" s="2055"/>
      <c r="B21" s="2056"/>
      <c r="C21" s="2005"/>
      <c r="D21" s="2005" t="s">
        <v>272</v>
      </c>
      <c r="E21" s="2498"/>
      <c r="F21" s="4682"/>
      <c r="G21" s="4682"/>
      <c r="H21" s="4682"/>
      <c r="I21" s="4682"/>
      <c r="J21" s="4682"/>
      <c r="K21" s="4910">
        <f t="shared" si="2"/>
        <v>0</v>
      </c>
      <c r="L21" s="4682"/>
      <c r="M21" s="4682"/>
      <c r="N21" s="4682"/>
      <c r="O21" s="4682"/>
      <c r="P21" s="4682"/>
      <c r="Q21" s="4910">
        <f>SUM(L21:P21)</f>
        <v>0</v>
      </c>
    </row>
    <row r="22" spans="1:17" s="4911" customFormat="1" ht="18" customHeight="1">
      <c r="A22" s="2055"/>
      <c r="B22" s="2056"/>
      <c r="C22" s="2056" t="s">
        <v>1943</v>
      </c>
      <c r="D22" s="2028"/>
      <c r="E22" s="2498"/>
      <c r="F22" s="4910">
        <f t="shared" ref="F22:K22" si="3">SUM(F19:F21)</f>
        <v>0</v>
      </c>
      <c r="G22" s="4910">
        <f t="shared" si="3"/>
        <v>0</v>
      </c>
      <c r="H22" s="4910">
        <f t="shared" si="3"/>
        <v>0</v>
      </c>
      <c r="I22" s="4910">
        <f t="shared" si="3"/>
        <v>0</v>
      </c>
      <c r="J22" s="4910">
        <f t="shared" si="3"/>
        <v>0</v>
      </c>
      <c r="K22" s="4910">
        <f t="shared" si="3"/>
        <v>0</v>
      </c>
      <c r="L22" s="4910">
        <f t="shared" ref="L22:Q22" si="4">SUM(L19:L21)</f>
        <v>0</v>
      </c>
      <c r="M22" s="4910">
        <f t="shared" si="4"/>
        <v>0</v>
      </c>
      <c r="N22" s="4910">
        <f t="shared" si="4"/>
        <v>0</v>
      </c>
      <c r="O22" s="4910">
        <f t="shared" si="4"/>
        <v>0</v>
      </c>
      <c r="P22" s="4910">
        <f t="shared" si="4"/>
        <v>0</v>
      </c>
      <c r="Q22" s="4910">
        <f t="shared" si="4"/>
        <v>0</v>
      </c>
    </row>
    <row r="23" spans="1:17" s="4911" customFormat="1">
      <c r="A23" s="2055"/>
      <c r="B23" s="2056"/>
      <c r="C23" s="2028"/>
      <c r="D23" s="2040" t="s">
        <v>1944</v>
      </c>
      <c r="E23" s="2498"/>
      <c r="F23" s="4682"/>
      <c r="G23" s="4682"/>
      <c r="H23" s="4682"/>
      <c r="I23" s="4682"/>
      <c r="J23" s="4682"/>
      <c r="K23" s="4910">
        <f t="shared" si="2"/>
        <v>0</v>
      </c>
      <c r="L23" s="4682"/>
      <c r="M23" s="4682"/>
      <c r="N23" s="4682"/>
      <c r="O23" s="4682"/>
      <c r="P23" s="4682"/>
      <c r="Q23" s="4910">
        <f>SUM(L23:P23)</f>
        <v>0</v>
      </c>
    </row>
    <row r="24" spans="1:17" s="4911" customFormat="1">
      <c r="A24" s="2055"/>
      <c r="B24" s="2056"/>
      <c r="C24" s="2028"/>
      <c r="D24" s="3148" t="s">
        <v>1945</v>
      </c>
      <c r="E24" s="2498"/>
      <c r="F24" s="4682"/>
      <c r="G24" s="4682"/>
      <c r="H24" s="4682"/>
      <c r="I24" s="4682"/>
      <c r="J24" s="4682"/>
      <c r="K24" s="4910">
        <f t="shared" si="2"/>
        <v>0</v>
      </c>
      <c r="L24" s="4682"/>
      <c r="M24" s="4682"/>
      <c r="N24" s="4682"/>
      <c r="O24" s="4682"/>
      <c r="P24" s="4682"/>
      <c r="Q24" s="4910">
        <f>SUM(L24:P24)</f>
        <v>0</v>
      </c>
    </row>
    <row r="25" spans="1:17" s="4911" customFormat="1">
      <c r="A25" s="2055"/>
      <c r="B25" s="2056"/>
      <c r="C25" s="2028"/>
      <c r="D25" s="3148" t="s">
        <v>1946</v>
      </c>
      <c r="E25" s="2498"/>
      <c r="F25" s="4682"/>
      <c r="G25" s="4682"/>
      <c r="H25" s="4682"/>
      <c r="I25" s="4682"/>
      <c r="J25" s="4682"/>
      <c r="K25" s="4910">
        <f t="shared" si="2"/>
        <v>0</v>
      </c>
      <c r="L25" s="4682"/>
      <c r="M25" s="4682"/>
      <c r="N25" s="4682"/>
      <c r="O25" s="4682"/>
      <c r="P25" s="4682"/>
      <c r="Q25" s="4910">
        <f>SUM(L25:P25)</f>
        <v>0</v>
      </c>
    </row>
    <row r="26" spans="1:17" s="4911" customFormat="1">
      <c r="A26" s="2055"/>
      <c r="B26" s="2056"/>
      <c r="C26" s="2028"/>
      <c r="D26" s="3148" t="s">
        <v>1947</v>
      </c>
      <c r="E26" s="2498"/>
      <c r="F26" s="4682"/>
      <c r="G26" s="4682"/>
      <c r="H26" s="4682"/>
      <c r="I26" s="4682"/>
      <c r="J26" s="4682"/>
      <c r="K26" s="4910">
        <f t="shared" si="2"/>
        <v>0</v>
      </c>
      <c r="L26" s="4682"/>
      <c r="M26" s="4682"/>
      <c r="N26" s="4682"/>
      <c r="O26" s="4682"/>
      <c r="P26" s="4682"/>
      <c r="Q26" s="4910">
        <f>SUM(L26:P26)</f>
        <v>0</v>
      </c>
    </row>
    <row r="27" spans="1:17" s="4911" customFormat="1" ht="18" customHeight="1">
      <c r="A27" s="2002"/>
      <c r="B27" s="1998"/>
      <c r="C27" s="2057" t="s">
        <v>1948</v>
      </c>
      <c r="D27" s="2057"/>
      <c r="E27" s="2497"/>
      <c r="F27" s="4910">
        <f t="shared" ref="F27:K27" si="5">SUM(F23:F26)</f>
        <v>0</v>
      </c>
      <c r="G27" s="4910">
        <f t="shared" si="5"/>
        <v>0</v>
      </c>
      <c r="H27" s="4910">
        <f t="shared" si="5"/>
        <v>0</v>
      </c>
      <c r="I27" s="4910">
        <f t="shared" si="5"/>
        <v>0</v>
      </c>
      <c r="J27" s="4910">
        <f t="shared" si="5"/>
        <v>0</v>
      </c>
      <c r="K27" s="4910">
        <f t="shared" si="5"/>
        <v>0</v>
      </c>
      <c r="L27" s="4910">
        <f t="shared" ref="L27:Q27" si="6">SUM(L23:L26)</f>
        <v>0</v>
      </c>
      <c r="M27" s="4910">
        <f t="shared" si="6"/>
        <v>0</v>
      </c>
      <c r="N27" s="4910">
        <f t="shared" si="6"/>
        <v>0</v>
      </c>
      <c r="O27" s="4910">
        <f t="shared" si="6"/>
        <v>0</v>
      </c>
      <c r="P27" s="4910">
        <f t="shared" si="6"/>
        <v>0</v>
      </c>
      <c r="Q27" s="4910">
        <f t="shared" si="6"/>
        <v>0</v>
      </c>
    </row>
    <row r="28" spans="1:17" s="4911" customFormat="1">
      <c r="A28" s="2002"/>
      <c r="B28" s="1998"/>
      <c r="C28" s="1998" t="s">
        <v>1949</v>
      </c>
      <c r="D28" s="1998"/>
      <c r="E28" s="2497"/>
      <c r="F28" s="4682"/>
      <c r="G28" s="4682"/>
      <c r="H28" s="4682"/>
      <c r="I28" s="4682"/>
      <c r="J28" s="4682"/>
      <c r="K28" s="4910">
        <f t="shared" si="2"/>
        <v>0</v>
      </c>
      <c r="L28" s="4682"/>
      <c r="M28" s="4682"/>
      <c r="N28" s="4682"/>
      <c r="O28" s="4682"/>
      <c r="P28" s="4682"/>
      <c r="Q28" s="4910">
        <f>SUM(L28:P28)</f>
        <v>0</v>
      </c>
    </row>
    <row r="29" spans="1:17" s="4911" customFormat="1" ht="18" customHeight="1">
      <c r="A29" s="2002"/>
      <c r="B29" s="1998"/>
      <c r="C29" s="1998" t="s">
        <v>1933</v>
      </c>
      <c r="D29" s="1998"/>
      <c r="E29" s="2497"/>
      <c r="F29" s="4682"/>
      <c r="G29" s="4682"/>
      <c r="H29" s="4682"/>
      <c r="I29" s="4682"/>
      <c r="J29" s="4682"/>
      <c r="K29" s="4910">
        <f t="shared" si="2"/>
        <v>0</v>
      </c>
      <c r="L29" s="4682"/>
      <c r="M29" s="4682"/>
      <c r="N29" s="4682"/>
      <c r="O29" s="4682"/>
      <c r="P29" s="4682"/>
      <c r="Q29" s="4910">
        <f>SUM(L29:P29)</f>
        <v>0</v>
      </c>
    </row>
    <row r="30" spans="1:17" s="4911" customFormat="1" ht="18" customHeight="1">
      <c r="A30" s="2002"/>
      <c r="B30" s="5876" t="s">
        <v>1934</v>
      </c>
      <c r="C30" s="5876"/>
      <c r="D30" s="5876"/>
      <c r="E30" s="2497"/>
      <c r="F30" s="4910">
        <f>SUM(F22,F28:F29)+F27</f>
        <v>0</v>
      </c>
      <c r="G30" s="4910">
        <f t="shared" ref="G30:Q30" si="7">SUM(G22,G28:G29)+G27</f>
        <v>0</v>
      </c>
      <c r="H30" s="4910">
        <f t="shared" si="7"/>
        <v>0</v>
      </c>
      <c r="I30" s="4910">
        <f t="shared" si="7"/>
        <v>0</v>
      </c>
      <c r="J30" s="4910">
        <f t="shared" si="7"/>
        <v>0</v>
      </c>
      <c r="K30" s="4910">
        <f t="shared" si="7"/>
        <v>0</v>
      </c>
      <c r="L30" s="4910">
        <f t="shared" si="7"/>
        <v>0</v>
      </c>
      <c r="M30" s="4910">
        <f t="shared" si="7"/>
        <v>0</v>
      </c>
      <c r="N30" s="4910">
        <f t="shared" si="7"/>
        <v>0</v>
      </c>
      <c r="O30" s="4910">
        <f t="shared" si="7"/>
        <v>0</v>
      </c>
      <c r="P30" s="4910">
        <f t="shared" si="7"/>
        <v>0</v>
      </c>
      <c r="Q30" s="4910">
        <f t="shared" si="7"/>
        <v>0</v>
      </c>
    </row>
    <row r="31" spans="1:17" s="4911" customFormat="1">
      <c r="A31" s="2002"/>
      <c r="B31" s="2006" t="s">
        <v>1935</v>
      </c>
      <c r="C31" s="2020"/>
      <c r="D31" s="2020"/>
      <c r="E31" s="2497"/>
      <c r="F31" s="4682"/>
      <c r="G31" s="4682"/>
      <c r="H31" s="4682"/>
      <c r="I31" s="4682"/>
      <c r="J31" s="4682"/>
      <c r="K31" s="4910">
        <f t="shared" si="2"/>
        <v>0</v>
      </c>
      <c r="L31" s="4682"/>
      <c r="M31" s="4682"/>
      <c r="N31" s="4682"/>
      <c r="O31" s="4682"/>
      <c r="P31" s="4682"/>
      <c r="Q31" s="4910">
        <f>SUM(L31:P31)</f>
        <v>0</v>
      </c>
    </row>
    <row r="32" spans="1:17" s="4911" customFormat="1">
      <c r="A32" s="2019"/>
      <c r="B32" s="2006" t="s">
        <v>1901</v>
      </c>
      <c r="C32" s="2020"/>
      <c r="D32" s="2020"/>
      <c r="E32" s="2498"/>
      <c r="F32" s="4682"/>
      <c r="G32" s="4682"/>
      <c r="H32" s="4682"/>
      <c r="I32" s="4682"/>
      <c r="J32" s="4682"/>
      <c r="K32" s="4910">
        <f t="shared" si="2"/>
        <v>0</v>
      </c>
      <c r="L32" s="4682"/>
      <c r="M32" s="4682"/>
      <c r="N32" s="4682"/>
      <c r="O32" s="4682"/>
      <c r="P32" s="4682"/>
      <c r="Q32" s="4910">
        <f>SUM(L32:P32)</f>
        <v>0</v>
      </c>
    </row>
    <row r="33" spans="1:17" s="4911" customFormat="1" ht="18" customHeight="1">
      <c r="A33" s="2036" t="s">
        <v>1902</v>
      </c>
      <c r="B33" s="2028"/>
      <c r="C33" s="2028"/>
      <c r="D33" s="2028"/>
      <c r="E33" s="2498"/>
      <c r="F33" s="4910">
        <f t="shared" ref="F33:K33" si="8">SUM(F30:F32)</f>
        <v>0</v>
      </c>
      <c r="G33" s="4910">
        <f t="shared" si="8"/>
        <v>0</v>
      </c>
      <c r="H33" s="4910">
        <f t="shared" si="8"/>
        <v>0</v>
      </c>
      <c r="I33" s="4910">
        <f t="shared" si="8"/>
        <v>0</v>
      </c>
      <c r="J33" s="4910">
        <f t="shared" si="8"/>
        <v>0</v>
      </c>
      <c r="K33" s="4910">
        <f t="shared" si="8"/>
        <v>0</v>
      </c>
      <c r="L33" s="4910">
        <f t="shared" ref="L33:Q33" si="9">SUM(L30:L32)</f>
        <v>0</v>
      </c>
      <c r="M33" s="4910">
        <f t="shared" si="9"/>
        <v>0</v>
      </c>
      <c r="N33" s="4910">
        <f t="shared" si="9"/>
        <v>0</v>
      </c>
      <c r="O33" s="4910">
        <f t="shared" si="9"/>
        <v>0</v>
      </c>
      <c r="P33" s="4910">
        <f t="shared" si="9"/>
        <v>0</v>
      </c>
      <c r="Q33" s="4910">
        <f t="shared" si="9"/>
        <v>0</v>
      </c>
    </row>
    <row r="34" spans="1:17" s="4911" customFormat="1" ht="18" customHeight="1">
      <c r="A34" s="2029" t="s">
        <v>1903</v>
      </c>
      <c r="B34" s="3134"/>
      <c r="C34" s="2030"/>
      <c r="D34" s="2030"/>
      <c r="E34" s="2499"/>
      <c r="F34" s="4945"/>
      <c r="G34" s="4945"/>
      <c r="H34" s="4945"/>
      <c r="I34" s="4945"/>
      <c r="J34" s="4945"/>
      <c r="K34" s="4946"/>
      <c r="L34" s="4945"/>
      <c r="M34" s="4945"/>
      <c r="N34" s="4945"/>
      <c r="O34" s="4945"/>
      <c r="P34" s="4945"/>
      <c r="Q34" s="4946"/>
    </row>
    <row r="35" spans="1:17" s="4911" customFormat="1">
      <c r="A35" s="2002"/>
      <c r="B35" s="2005" t="s">
        <v>1936</v>
      </c>
      <c r="C35" s="2005"/>
      <c r="D35" s="2005"/>
      <c r="E35" s="2497"/>
      <c r="F35" s="4682"/>
      <c r="G35" s="4682"/>
      <c r="H35" s="4682"/>
      <c r="I35" s="4682"/>
      <c r="J35" s="4682"/>
      <c r="K35" s="4910">
        <f>SUM(F35:J35)</f>
        <v>0</v>
      </c>
      <c r="L35" s="4682"/>
      <c r="M35" s="4682"/>
      <c r="N35" s="4682"/>
      <c r="O35" s="4682"/>
      <c r="P35" s="4682"/>
      <c r="Q35" s="4910">
        <f>SUM(L35:P35)</f>
        <v>0</v>
      </c>
    </row>
    <row r="36" spans="1:17" s="4911" customFormat="1">
      <c r="A36" s="2003"/>
      <c r="B36" s="2018" t="s">
        <v>1937</v>
      </c>
      <c r="C36" s="2018"/>
      <c r="D36" s="2006"/>
      <c r="E36" s="2498"/>
      <c r="F36" s="4682"/>
      <c r="G36" s="4682"/>
      <c r="H36" s="4682"/>
      <c r="I36" s="4682"/>
      <c r="J36" s="4682"/>
      <c r="K36" s="4910">
        <f>SUM(F36:J36)</f>
        <v>0</v>
      </c>
      <c r="L36" s="4682"/>
      <c r="M36" s="4682"/>
      <c r="N36" s="4682"/>
      <c r="O36" s="4682"/>
      <c r="P36" s="4682"/>
      <c r="Q36" s="4910">
        <f>SUM(L36:P36)</f>
        <v>0</v>
      </c>
    </row>
    <row r="37" spans="1:17" s="4911" customFormat="1">
      <c r="A37" s="2003"/>
      <c r="B37" s="2018" t="s">
        <v>1938</v>
      </c>
      <c r="C37" s="2018"/>
      <c r="D37" s="2006"/>
      <c r="E37" s="2498"/>
      <c r="F37" s="4682"/>
      <c r="G37" s="4682"/>
      <c r="H37" s="4682"/>
      <c r="I37" s="4682"/>
      <c r="J37" s="4682"/>
      <c r="K37" s="4910">
        <f>SUM(F37:J37)</f>
        <v>0</v>
      </c>
      <c r="L37" s="4682"/>
      <c r="M37" s="4682"/>
      <c r="N37" s="4682"/>
      <c r="O37" s="4682"/>
      <c r="P37" s="4682"/>
      <c r="Q37" s="4910">
        <f>SUM(L37:P37)</f>
        <v>0</v>
      </c>
    </row>
    <row r="38" spans="1:17" s="4911" customFormat="1" ht="18" customHeight="1">
      <c r="A38" s="2000" t="s">
        <v>1907</v>
      </c>
      <c r="B38" s="2026"/>
      <c r="C38" s="2026"/>
      <c r="D38" s="2026"/>
      <c r="E38" s="2498"/>
      <c r="F38" s="4910">
        <f t="shared" ref="F38:K38" si="10">SUM(F35:F37)</f>
        <v>0</v>
      </c>
      <c r="G38" s="4910">
        <f t="shared" si="10"/>
        <v>0</v>
      </c>
      <c r="H38" s="4910">
        <f t="shared" si="10"/>
        <v>0</v>
      </c>
      <c r="I38" s="4910">
        <f t="shared" si="10"/>
        <v>0</v>
      </c>
      <c r="J38" s="4910">
        <f t="shared" si="10"/>
        <v>0</v>
      </c>
      <c r="K38" s="4910">
        <f t="shared" si="10"/>
        <v>0</v>
      </c>
      <c r="L38" s="4910">
        <f t="shared" ref="L38:Q38" si="11">SUM(L35:L37)</f>
        <v>0</v>
      </c>
      <c r="M38" s="4910">
        <f t="shared" si="11"/>
        <v>0</v>
      </c>
      <c r="N38" s="4910">
        <f t="shared" si="11"/>
        <v>0</v>
      </c>
      <c r="O38" s="4910">
        <f t="shared" si="11"/>
        <v>0</v>
      </c>
      <c r="P38" s="4910">
        <f t="shared" si="11"/>
        <v>0</v>
      </c>
      <c r="Q38" s="4910">
        <f t="shared" si="11"/>
        <v>0</v>
      </c>
    </row>
    <row r="39" spans="1:17" s="4911" customFormat="1">
      <c r="A39" s="2017" t="s">
        <v>1939</v>
      </c>
      <c r="B39" s="2031"/>
      <c r="C39" s="2031"/>
      <c r="D39" s="2031"/>
      <c r="E39" s="2498"/>
      <c r="F39" s="4900"/>
      <c r="G39" s="4900"/>
      <c r="H39" s="4900"/>
      <c r="I39" s="4900"/>
      <c r="J39" s="4900"/>
      <c r="K39" s="4910">
        <f>SUM(F39:J39)</f>
        <v>0</v>
      </c>
      <c r="L39" s="4900"/>
      <c r="M39" s="4900"/>
      <c r="N39" s="4900"/>
      <c r="O39" s="4900"/>
      <c r="P39" s="4900"/>
      <c r="Q39" s="4910">
        <f>SUM(L39:P39)</f>
        <v>0</v>
      </c>
    </row>
    <row r="40" spans="1:17" s="4911" customFormat="1" ht="18" customHeight="1">
      <c r="A40" s="2000" t="s">
        <v>2030</v>
      </c>
      <c r="B40" s="2026"/>
      <c r="C40" s="2018"/>
      <c r="D40" s="2018"/>
      <c r="E40" s="2498"/>
      <c r="F40" s="4910">
        <f>SUM(F17,F38:F39)+F33</f>
        <v>0</v>
      </c>
      <c r="G40" s="4910">
        <f t="shared" ref="G40:Q40" si="12">SUM(G17,G38:G39)+G33</f>
        <v>0</v>
      </c>
      <c r="H40" s="4910">
        <f t="shared" si="12"/>
        <v>0</v>
      </c>
      <c r="I40" s="4910">
        <f t="shared" si="12"/>
        <v>0</v>
      </c>
      <c r="J40" s="4910">
        <f t="shared" si="12"/>
        <v>0</v>
      </c>
      <c r="K40" s="4910">
        <f t="shared" si="12"/>
        <v>0</v>
      </c>
      <c r="L40" s="4910">
        <f t="shared" si="12"/>
        <v>0</v>
      </c>
      <c r="M40" s="4910">
        <f t="shared" si="12"/>
        <v>0</v>
      </c>
      <c r="N40" s="4910">
        <f t="shared" si="12"/>
        <v>0</v>
      </c>
      <c r="O40" s="4910">
        <f t="shared" si="12"/>
        <v>0</v>
      </c>
      <c r="P40" s="4910">
        <f t="shared" si="12"/>
        <v>0</v>
      </c>
      <c r="Q40" s="4910">
        <f t="shared" si="12"/>
        <v>0</v>
      </c>
    </row>
    <row r="41" spans="1:17" s="4911" customFormat="1" ht="18" customHeight="1">
      <c r="A41" s="1973" t="s">
        <v>1909</v>
      </c>
      <c r="B41" s="31"/>
      <c r="C41" s="31"/>
      <c r="D41" s="31"/>
      <c r="E41" s="2500"/>
      <c r="F41" s="4945"/>
      <c r="G41" s="4945"/>
      <c r="H41" s="4945"/>
      <c r="I41" s="4945"/>
      <c r="J41" s="4945"/>
      <c r="K41" s="4946"/>
      <c r="L41" s="4945"/>
      <c r="M41" s="4945"/>
      <c r="N41" s="4945"/>
      <c r="O41" s="4945"/>
      <c r="P41" s="4945"/>
      <c r="Q41" s="4946"/>
    </row>
    <row r="42" spans="1:17" s="4911" customFormat="1">
      <c r="A42" s="2016" t="s">
        <v>1950</v>
      </c>
      <c r="B42" s="1998"/>
      <c r="C42" s="2009"/>
      <c r="D42" s="2009"/>
      <c r="E42" s="2497"/>
      <c r="F42" s="4682"/>
      <c r="G42" s="4682"/>
      <c r="H42" s="4682"/>
      <c r="I42" s="4682"/>
      <c r="J42" s="4682"/>
      <c r="K42" s="4910">
        <f>SUM(F42:J42)</f>
        <v>0</v>
      </c>
      <c r="L42" s="4682"/>
      <c r="M42" s="4682"/>
      <c r="N42" s="4682"/>
      <c r="O42" s="4682"/>
      <c r="P42" s="4682"/>
      <c r="Q42" s="4910">
        <f>SUM(L42:P42)</f>
        <v>0</v>
      </c>
    </row>
    <row r="43" spans="1:17" s="4911" customFormat="1">
      <c r="A43" s="2016" t="s">
        <v>2031</v>
      </c>
      <c r="B43" s="1998"/>
      <c r="C43" s="2009"/>
      <c r="D43" s="2009"/>
      <c r="E43" s="2497"/>
      <c r="F43" s="4682"/>
      <c r="G43" s="4682"/>
      <c r="H43" s="4682"/>
      <c r="I43" s="4682"/>
      <c r="J43" s="4682"/>
      <c r="K43" s="4910">
        <f>SUM(F43:J43)</f>
        <v>0</v>
      </c>
      <c r="L43" s="4682"/>
      <c r="M43" s="4682"/>
      <c r="N43" s="4682"/>
      <c r="O43" s="4682"/>
      <c r="P43" s="4682"/>
      <c r="Q43" s="4910">
        <f>SUM(L43:P43)</f>
        <v>0</v>
      </c>
    </row>
    <row r="44" spans="1:17" s="4911" customFormat="1" ht="18" customHeight="1" thickBot="1">
      <c r="A44" s="2487" t="s">
        <v>2026</v>
      </c>
      <c r="B44" s="2488"/>
      <c r="C44" s="2489"/>
      <c r="D44" s="2489"/>
      <c r="E44" s="2501"/>
      <c r="F44" s="4944">
        <f t="shared" ref="F44:K44" si="13">SUM(F42:F43)</f>
        <v>0</v>
      </c>
      <c r="G44" s="4944">
        <f t="shared" si="13"/>
        <v>0</v>
      </c>
      <c r="H44" s="4944">
        <f t="shared" si="13"/>
        <v>0</v>
      </c>
      <c r="I44" s="4944">
        <f t="shared" si="13"/>
        <v>0</v>
      </c>
      <c r="J44" s="4944">
        <f t="shared" si="13"/>
        <v>0</v>
      </c>
      <c r="K44" s="4944">
        <f t="shared" si="13"/>
        <v>0</v>
      </c>
      <c r="L44" s="4944">
        <f t="shared" ref="L44:Q44" si="14">SUM(L42:L43)</f>
        <v>0</v>
      </c>
      <c r="M44" s="4944">
        <f t="shared" si="14"/>
        <v>0</v>
      </c>
      <c r="N44" s="4944">
        <f t="shared" si="14"/>
        <v>0</v>
      </c>
      <c r="O44" s="4944">
        <f t="shared" si="14"/>
        <v>0</v>
      </c>
      <c r="P44" s="4944">
        <f t="shared" si="14"/>
        <v>0</v>
      </c>
      <c r="Q44" s="4944">
        <f t="shared" si="14"/>
        <v>0</v>
      </c>
    </row>
    <row r="45" spans="1:17" ht="14.5" thickTop="1">
      <c r="A45" s="337"/>
      <c r="B45" s="337"/>
      <c r="C45" s="337"/>
      <c r="D45" s="337"/>
      <c r="E45" s="337"/>
      <c r="F45" s="337"/>
      <c r="G45" s="21"/>
      <c r="H45" s="21"/>
      <c r="I45" s="21"/>
      <c r="J45" s="21"/>
      <c r="K45" s="21"/>
      <c r="L45" s="2032"/>
      <c r="M45" s="2032"/>
      <c r="N45" s="2032"/>
      <c r="O45" s="2032"/>
      <c r="P45" s="2032"/>
      <c r="Q45" s="2032"/>
    </row>
    <row r="46" spans="1:17" s="1648" customFormat="1">
      <c r="A46" s="5521" t="s">
        <v>764</v>
      </c>
      <c r="B46" s="5521"/>
      <c r="C46" s="5521"/>
      <c r="D46" s="5521"/>
      <c r="E46" s="5521"/>
      <c r="F46" s="5521"/>
      <c r="G46" s="5521"/>
      <c r="H46" s="5521"/>
      <c r="I46" s="5521"/>
      <c r="J46" s="5521"/>
      <c r="K46" s="5521"/>
      <c r="L46" s="5521"/>
      <c r="M46" s="5521"/>
      <c r="N46" s="5521"/>
      <c r="O46" s="5521"/>
      <c r="P46" s="5521"/>
      <c r="Q46" s="5521"/>
    </row>
    <row r="47" spans="1:17" s="1648" customFormat="1" ht="15.75" customHeight="1">
      <c r="A47" s="5521" t="s">
        <v>2207</v>
      </c>
      <c r="B47" s="5521"/>
      <c r="C47" s="5521"/>
      <c r="D47" s="5521"/>
      <c r="E47" s="5521"/>
      <c r="F47" s="5521"/>
      <c r="G47" s="5521"/>
      <c r="H47" s="5521"/>
      <c r="I47" s="5521"/>
      <c r="J47" s="5521"/>
      <c r="K47" s="5521"/>
      <c r="L47" s="5521"/>
      <c r="M47" s="5521"/>
      <c r="N47" s="5521"/>
      <c r="O47" s="5521"/>
      <c r="P47" s="5521"/>
      <c r="Q47" s="5521"/>
    </row>
    <row r="48" spans="1:17" ht="18" customHeight="1" thickBot="1">
      <c r="A48" s="1940"/>
      <c r="B48" s="1940"/>
      <c r="C48" s="1940"/>
      <c r="D48" s="1940"/>
      <c r="E48" s="1940"/>
      <c r="F48" s="1940"/>
      <c r="G48" s="1940"/>
      <c r="H48" s="1940"/>
      <c r="I48" s="1940"/>
      <c r="J48" s="1940"/>
      <c r="K48" s="1940"/>
      <c r="L48" s="1940"/>
      <c r="M48" s="1940"/>
      <c r="N48" s="1940"/>
      <c r="O48" s="1940"/>
      <c r="P48" s="1940"/>
      <c r="Q48" s="1940"/>
    </row>
    <row r="49" spans="1:17" s="1735" customFormat="1" ht="15.65" customHeight="1" thickTop="1" thickBot="1">
      <c r="A49" s="21"/>
      <c r="B49" s="21"/>
      <c r="C49" s="21"/>
      <c r="D49" s="21"/>
      <c r="E49" s="21"/>
      <c r="F49" s="5877" t="str">
        <f>IF(Q7="","",YEAR($Q$7))</f>
        <v/>
      </c>
      <c r="G49" s="5878"/>
      <c r="H49" s="5878"/>
      <c r="I49" s="5878"/>
      <c r="J49" s="5878"/>
      <c r="K49" s="5879"/>
      <c r="L49" s="5878" t="str">
        <f>IF(F49="","",F49-1)</f>
        <v/>
      </c>
      <c r="M49" s="5878"/>
      <c r="N49" s="5878"/>
      <c r="O49" s="5878"/>
      <c r="P49" s="5878"/>
      <c r="Q49" s="5879"/>
    </row>
    <row r="50" spans="1:17" s="1735" customFormat="1" ht="31.5" customHeight="1" thickTop="1">
      <c r="A50" s="2493"/>
      <c r="B50" s="2494"/>
      <c r="C50" s="2494"/>
      <c r="D50" s="2494"/>
      <c r="E50" s="2495" t="s">
        <v>113</v>
      </c>
      <c r="F50" s="5903" t="s">
        <v>1997</v>
      </c>
      <c r="G50" s="5903"/>
      <c r="H50" s="5900" t="s">
        <v>2308</v>
      </c>
      <c r="I50" s="5887" t="s">
        <v>2309</v>
      </c>
      <c r="J50" s="5888"/>
      <c r="K50" s="5895" t="s">
        <v>321</v>
      </c>
      <c r="L50" s="5903" t="s">
        <v>1997</v>
      </c>
      <c r="M50" s="5903"/>
      <c r="N50" s="5900" t="s">
        <v>2308</v>
      </c>
      <c r="O50" s="5887" t="s">
        <v>2309</v>
      </c>
      <c r="P50" s="5888"/>
      <c r="Q50" s="5895" t="s">
        <v>321</v>
      </c>
    </row>
    <row r="51" spans="1:17" s="1735" customFormat="1" ht="67.400000000000006" customHeight="1">
      <c r="A51" s="2011"/>
      <c r="B51" s="2012"/>
      <c r="C51" s="2012"/>
      <c r="D51" s="2012"/>
      <c r="E51" s="2496"/>
      <c r="F51" s="2033" t="s">
        <v>1941</v>
      </c>
      <c r="G51" s="2033" t="s">
        <v>1942</v>
      </c>
      <c r="H51" s="5901"/>
      <c r="I51" s="2034" t="s">
        <v>1915</v>
      </c>
      <c r="J51" s="2034" t="s">
        <v>1916</v>
      </c>
      <c r="K51" s="5896"/>
      <c r="L51" s="2033" t="s">
        <v>1941</v>
      </c>
      <c r="M51" s="2033" t="s">
        <v>1942</v>
      </c>
      <c r="N51" s="5901"/>
      <c r="O51" s="2034" t="s">
        <v>1915</v>
      </c>
      <c r="P51" s="2034" t="s">
        <v>1916</v>
      </c>
      <c r="Q51" s="5896"/>
    </row>
    <row r="52" spans="1:17" s="1735" customFormat="1">
      <c r="A52" s="2014" t="s">
        <v>1889</v>
      </c>
      <c r="B52" s="3135"/>
      <c r="C52" s="2012"/>
      <c r="D52" s="2012"/>
      <c r="E52" s="2496"/>
      <c r="F52" s="1997"/>
      <c r="G52" s="1997"/>
      <c r="H52" s="1997"/>
      <c r="I52" s="1997"/>
      <c r="J52" s="1997"/>
      <c r="K52" s="5897"/>
      <c r="L52" s="1997"/>
      <c r="M52" s="1997"/>
      <c r="N52" s="1997"/>
      <c r="O52" s="1997"/>
      <c r="P52" s="1997"/>
      <c r="Q52" s="5897"/>
    </row>
    <row r="53" spans="1:17" s="1735" customFormat="1">
      <c r="A53" s="2016" t="s">
        <v>1928</v>
      </c>
      <c r="B53" s="1998"/>
      <c r="C53" s="1998"/>
      <c r="D53" s="1998"/>
      <c r="E53" s="2497"/>
      <c r="F53" s="4682"/>
      <c r="G53" s="4682"/>
      <c r="H53" s="4682"/>
      <c r="I53" s="4682"/>
      <c r="J53" s="4682"/>
      <c r="K53" s="4910">
        <f>SUM(F53:J53)</f>
        <v>0</v>
      </c>
      <c r="L53" s="4682"/>
      <c r="M53" s="4682"/>
      <c r="N53" s="4682"/>
      <c r="O53" s="4682"/>
      <c r="P53" s="4682"/>
      <c r="Q53" s="4910">
        <f>SUM(L53:P53)</f>
        <v>0</v>
      </c>
    </row>
    <row r="54" spans="1:17" s="1735" customFormat="1">
      <c r="A54" s="2016" t="s">
        <v>2022</v>
      </c>
      <c r="B54" s="2005"/>
      <c r="C54" s="2005"/>
      <c r="D54" s="2005"/>
      <c r="E54" s="2497"/>
      <c r="F54" s="4682"/>
      <c r="G54" s="4682"/>
      <c r="H54" s="4682"/>
      <c r="I54" s="4682"/>
      <c r="J54" s="4682"/>
      <c r="K54" s="4910">
        <f>SUM(F54:J54)</f>
        <v>0</v>
      </c>
      <c r="L54" s="4682"/>
      <c r="M54" s="4682"/>
      <c r="N54" s="4682"/>
      <c r="O54" s="4682"/>
      <c r="P54" s="4682"/>
      <c r="Q54" s="4910">
        <f>SUM(L54:P54)</f>
        <v>0</v>
      </c>
    </row>
    <row r="55" spans="1:17" s="1735" customFormat="1" ht="18" customHeight="1">
      <c r="A55" s="2036" t="s">
        <v>2029</v>
      </c>
      <c r="B55" s="2028"/>
      <c r="C55" s="2028"/>
      <c r="D55" s="2028"/>
      <c r="E55" s="2498"/>
      <c r="F55" s="4910">
        <f t="shared" ref="F55:K55" si="15">SUM(F53:F54)</f>
        <v>0</v>
      </c>
      <c r="G55" s="4910">
        <f t="shared" si="15"/>
        <v>0</v>
      </c>
      <c r="H55" s="4910">
        <f t="shared" si="15"/>
        <v>0</v>
      </c>
      <c r="I55" s="4910">
        <f t="shared" si="15"/>
        <v>0</v>
      </c>
      <c r="J55" s="4910">
        <f t="shared" si="15"/>
        <v>0</v>
      </c>
      <c r="K55" s="4910">
        <f t="shared" si="15"/>
        <v>0</v>
      </c>
      <c r="L55" s="4910">
        <f t="shared" ref="L55:Q55" si="16">SUM(L53:L54)</f>
        <v>0</v>
      </c>
      <c r="M55" s="4910">
        <f t="shared" si="16"/>
        <v>0</v>
      </c>
      <c r="N55" s="4910">
        <f t="shared" si="16"/>
        <v>0</v>
      </c>
      <c r="O55" s="4910">
        <f t="shared" si="16"/>
        <v>0</v>
      </c>
      <c r="P55" s="4910">
        <f t="shared" si="16"/>
        <v>0</v>
      </c>
      <c r="Q55" s="4910">
        <f t="shared" si="16"/>
        <v>0</v>
      </c>
    </row>
    <row r="56" spans="1:17" s="1735" customFormat="1" ht="18" customHeight="1">
      <c r="A56" s="2021" t="s">
        <v>1891</v>
      </c>
      <c r="B56" s="2022"/>
      <c r="C56" s="2030"/>
      <c r="D56" s="2030"/>
      <c r="E56" s="2499"/>
      <c r="F56" s="4945"/>
      <c r="G56" s="4945"/>
      <c r="H56" s="4945"/>
      <c r="I56" s="4945"/>
      <c r="J56" s="4945"/>
      <c r="K56" s="4946"/>
      <c r="L56" s="4945"/>
      <c r="M56" s="4945"/>
      <c r="N56" s="4945"/>
      <c r="O56" s="4945"/>
      <c r="P56" s="4945"/>
      <c r="Q56" s="4946"/>
    </row>
    <row r="57" spans="1:17" s="1735" customFormat="1">
      <c r="A57" s="2053"/>
      <c r="B57" s="2054"/>
      <c r="C57" s="2005"/>
      <c r="D57" s="2005" t="s">
        <v>1917</v>
      </c>
      <c r="E57" s="2497"/>
      <c r="F57" s="4682"/>
      <c r="G57" s="4682"/>
      <c r="H57" s="4682"/>
      <c r="I57" s="4682"/>
      <c r="J57" s="4682"/>
      <c r="K57" s="4910">
        <f>SUM(F57:J57)</f>
        <v>0</v>
      </c>
      <c r="L57" s="4682"/>
      <c r="M57" s="4682"/>
      <c r="N57" s="4682"/>
      <c r="O57" s="4682"/>
      <c r="P57" s="4682"/>
      <c r="Q57" s="4910">
        <f>SUM(L57:P57)</f>
        <v>0</v>
      </c>
    </row>
    <row r="58" spans="1:17" s="1735" customFormat="1">
      <c r="A58" s="2055"/>
      <c r="B58" s="2056"/>
      <c r="C58" s="2005"/>
      <c r="D58" s="2005" t="s">
        <v>1918</v>
      </c>
      <c r="E58" s="2498"/>
      <c r="F58" s="4682"/>
      <c r="G58" s="4682"/>
      <c r="H58" s="4682"/>
      <c r="I58" s="4682"/>
      <c r="J58" s="4682"/>
      <c r="K58" s="4910">
        <f t="shared" ref="K58:K59" si="17">SUM(F58:J58)</f>
        <v>0</v>
      </c>
      <c r="L58" s="4682"/>
      <c r="M58" s="4682"/>
      <c r="N58" s="4682"/>
      <c r="O58" s="4682"/>
      <c r="P58" s="4682"/>
      <c r="Q58" s="4910">
        <f>SUM(L58:P58)</f>
        <v>0</v>
      </c>
    </row>
    <row r="59" spans="1:17" s="1735" customFormat="1">
      <c r="A59" s="2055"/>
      <c r="B59" s="2056"/>
      <c r="C59" s="2005"/>
      <c r="D59" s="2005" t="s">
        <v>272</v>
      </c>
      <c r="E59" s="2498"/>
      <c r="F59" s="4682"/>
      <c r="G59" s="4682"/>
      <c r="H59" s="4682"/>
      <c r="I59" s="4682"/>
      <c r="J59" s="4682"/>
      <c r="K59" s="4910">
        <f t="shared" si="17"/>
        <v>0</v>
      </c>
      <c r="L59" s="4682"/>
      <c r="M59" s="4682"/>
      <c r="N59" s="4682"/>
      <c r="O59" s="4682"/>
      <c r="P59" s="4682"/>
      <c r="Q59" s="4910">
        <f>SUM(L59:P59)</f>
        <v>0</v>
      </c>
    </row>
    <row r="60" spans="1:17" s="1735" customFormat="1" ht="18" customHeight="1">
      <c r="A60" s="2055"/>
      <c r="B60" s="2056"/>
      <c r="C60" s="2056" t="s">
        <v>1943</v>
      </c>
      <c r="D60" s="2028"/>
      <c r="E60" s="2498"/>
      <c r="F60" s="4910">
        <f t="shared" ref="F60:Q60" si="18">SUM(F57:F59)</f>
        <v>0</v>
      </c>
      <c r="G60" s="4910">
        <f t="shared" si="18"/>
        <v>0</v>
      </c>
      <c r="H60" s="4910">
        <f t="shared" si="18"/>
        <v>0</v>
      </c>
      <c r="I60" s="4910">
        <f t="shared" si="18"/>
        <v>0</v>
      </c>
      <c r="J60" s="4910">
        <f t="shared" si="18"/>
        <v>0</v>
      </c>
      <c r="K60" s="4910">
        <f t="shared" si="18"/>
        <v>0</v>
      </c>
      <c r="L60" s="4910">
        <f t="shared" si="18"/>
        <v>0</v>
      </c>
      <c r="M60" s="4910">
        <f t="shared" si="18"/>
        <v>0</v>
      </c>
      <c r="N60" s="4910">
        <f t="shared" si="18"/>
        <v>0</v>
      </c>
      <c r="O60" s="4910">
        <f t="shared" si="18"/>
        <v>0</v>
      </c>
      <c r="P60" s="4910">
        <f t="shared" si="18"/>
        <v>0</v>
      </c>
      <c r="Q60" s="4910">
        <f t="shared" si="18"/>
        <v>0</v>
      </c>
    </row>
    <row r="61" spans="1:17" s="1735" customFormat="1">
      <c r="A61" s="2055"/>
      <c r="B61" s="2056"/>
      <c r="C61" s="2028"/>
      <c r="D61" s="2040" t="s">
        <v>1944</v>
      </c>
      <c r="E61" s="2498"/>
      <c r="F61" s="4682"/>
      <c r="G61" s="4682"/>
      <c r="H61" s="4682"/>
      <c r="I61" s="4682"/>
      <c r="J61" s="4682"/>
      <c r="K61" s="4910">
        <f t="shared" ref="K61:K64" si="19">SUM(F61:J61)</f>
        <v>0</v>
      </c>
      <c r="L61" s="4682"/>
      <c r="M61" s="4682"/>
      <c r="N61" s="4682"/>
      <c r="O61" s="4682"/>
      <c r="P61" s="4682"/>
      <c r="Q61" s="4910">
        <f>SUM(L61:P61)</f>
        <v>0</v>
      </c>
    </row>
    <row r="62" spans="1:17" s="1735" customFormat="1">
      <c r="A62" s="2055"/>
      <c r="B62" s="2056"/>
      <c r="C62" s="2028"/>
      <c r="D62" s="3148" t="s">
        <v>1945</v>
      </c>
      <c r="E62" s="2498"/>
      <c r="F62" s="4682"/>
      <c r="G62" s="4682"/>
      <c r="H62" s="4682"/>
      <c r="I62" s="4682"/>
      <c r="J62" s="4682"/>
      <c r="K62" s="4910">
        <f t="shared" si="19"/>
        <v>0</v>
      </c>
      <c r="L62" s="4682"/>
      <c r="M62" s="4682"/>
      <c r="N62" s="4682"/>
      <c r="O62" s="4682"/>
      <c r="P62" s="4682"/>
      <c r="Q62" s="4910">
        <f>SUM(L62:P62)</f>
        <v>0</v>
      </c>
    </row>
    <row r="63" spans="1:17" s="1735" customFormat="1">
      <c r="A63" s="2055"/>
      <c r="B63" s="2056"/>
      <c r="C63" s="2028"/>
      <c r="D63" s="3148" t="s">
        <v>1946</v>
      </c>
      <c r="E63" s="2498"/>
      <c r="F63" s="4682"/>
      <c r="G63" s="4682"/>
      <c r="H63" s="4682"/>
      <c r="I63" s="4682"/>
      <c r="J63" s="4682"/>
      <c r="K63" s="4910">
        <f t="shared" si="19"/>
        <v>0</v>
      </c>
      <c r="L63" s="4682"/>
      <c r="M63" s="4682"/>
      <c r="N63" s="4682"/>
      <c r="O63" s="4682"/>
      <c r="P63" s="4682"/>
      <c r="Q63" s="4910">
        <f>SUM(L63:P63)</f>
        <v>0</v>
      </c>
    </row>
    <row r="64" spans="1:17" s="1735" customFormat="1">
      <c r="A64" s="2055"/>
      <c r="B64" s="2056"/>
      <c r="C64" s="2028"/>
      <c r="D64" s="3148" t="s">
        <v>1947</v>
      </c>
      <c r="E64" s="2498"/>
      <c r="F64" s="4682"/>
      <c r="G64" s="4682"/>
      <c r="H64" s="4682"/>
      <c r="I64" s="4682"/>
      <c r="J64" s="4682"/>
      <c r="K64" s="4910">
        <f t="shared" si="19"/>
        <v>0</v>
      </c>
      <c r="L64" s="4682"/>
      <c r="M64" s="4682"/>
      <c r="N64" s="4682"/>
      <c r="O64" s="4682"/>
      <c r="P64" s="4682"/>
      <c r="Q64" s="4910">
        <f>SUM(L64:P64)</f>
        <v>0</v>
      </c>
    </row>
    <row r="65" spans="1:17" s="1735" customFormat="1" ht="18" customHeight="1">
      <c r="A65" s="2002"/>
      <c r="B65" s="1998"/>
      <c r="C65" s="2057" t="s">
        <v>1948</v>
      </c>
      <c r="D65" s="2057"/>
      <c r="E65" s="2497"/>
      <c r="F65" s="4910">
        <f t="shared" ref="F65:Q65" si="20">SUM(F61:F64)</f>
        <v>0</v>
      </c>
      <c r="G65" s="4910">
        <f t="shared" si="20"/>
        <v>0</v>
      </c>
      <c r="H65" s="4910">
        <f t="shared" si="20"/>
        <v>0</v>
      </c>
      <c r="I65" s="4910">
        <f t="shared" si="20"/>
        <v>0</v>
      </c>
      <c r="J65" s="4910">
        <f t="shared" si="20"/>
        <v>0</v>
      </c>
      <c r="K65" s="4910">
        <f t="shared" si="20"/>
        <v>0</v>
      </c>
      <c r="L65" s="4910">
        <f t="shared" si="20"/>
        <v>0</v>
      </c>
      <c r="M65" s="4910">
        <f t="shared" si="20"/>
        <v>0</v>
      </c>
      <c r="N65" s="4910">
        <f t="shared" si="20"/>
        <v>0</v>
      </c>
      <c r="O65" s="4910">
        <f t="shared" si="20"/>
        <v>0</v>
      </c>
      <c r="P65" s="4910">
        <f t="shared" si="20"/>
        <v>0</v>
      </c>
      <c r="Q65" s="4910">
        <f t="shared" si="20"/>
        <v>0</v>
      </c>
    </row>
    <row r="66" spans="1:17" s="1735" customFormat="1">
      <c r="A66" s="2002"/>
      <c r="B66" s="1998"/>
      <c r="C66" s="1998" t="s">
        <v>1949</v>
      </c>
      <c r="D66" s="1998"/>
      <c r="E66" s="2497"/>
      <c r="F66" s="4682"/>
      <c r="G66" s="4682"/>
      <c r="H66" s="4682"/>
      <c r="I66" s="4682"/>
      <c r="J66" s="4682"/>
      <c r="K66" s="4910">
        <f t="shared" ref="K66:K67" si="21">SUM(F66:J66)</f>
        <v>0</v>
      </c>
      <c r="L66" s="4682"/>
      <c r="M66" s="4682"/>
      <c r="N66" s="4682"/>
      <c r="O66" s="4682"/>
      <c r="P66" s="4682"/>
      <c r="Q66" s="4910">
        <f>SUM(L66:P66)</f>
        <v>0</v>
      </c>
    </row>
    <row r="67" spans="1:17" s="1735" customFormat="1" ht="18" customHeight="1">
      <c r="A67" s="2002"/>
      <c r="B67" s="1998"/>
      <c r="C67" s="1998" t="s">
        <v>1933</v>
      </c>
      <c r="D67" s="1998"/>
      <c r="E67" s="2497"/>
      <c r="F67" s="4682"/>
      <c r="G67" s="4682"/>
      <c r="H67" s="4682"/>
      <c r="I67" s="4682"/>
      <c r="J67" s="4682"/>
      <c r="K67" s="4910">
        <f t="shared" si="21"/>
        <v>0</v>
      </c>
      <c r="L67" s="4682"/>
      <c r="M67" s="4682"/>
      <c r="N67" s="4682"/>
      <c r="O67" s="4682"/>
      <c r="P67" s="4682"/>
      <c r="Q67" s="4910">
        <f>SUM(L67:P67)</f>
        <v>0</v>
      </c>
    </row>
    <row r="68" spans="1:17" s="1735" customFormat="1" ht="18" customHeight="1">
      <c r="A68" s="2002"/>
      <c r="B68" s="5876" t="s">
        <v>1934</v>
      </c>
      <c r="C68" s="5876"/>
      <c r="D68" s="5876"/>
      <c r="E68" s="2497"/>
      <c r="F68" s="4910">
        <f>SUM(F60,F66:F67)+F65</f>
        <v>0</v>
      </c>
      <c r="G68" s="4910">
        <f t="shared" ref="G68" si="22">SUM(G60,G66:G67)+G65</f>
        <v>0</v>
      </c>
      <c r="H68" s="4910">
        <f t="shared" ref="H68" si="23">SUM(H60,H66:H67)+H65</f>
        <v>0</v>
      </c>
      <c r="I68" s="4910">
        <f t="shared" ref="I68" si="24">SUM(I60,I66:I67)+I65</f>
        <v>0</v>
      </c>
      <c r="J68" s="4910">
        <f t="shared" ref="J68" si="25">SUM(J60,J66:J67)+J65</f>
        <v>0</v>
      </c>
      <c r="K68" s="4910">
        <f t="shared" ref="K68" si="26">SUM(K60,K66:K67)+K65</f>
        <v>0</v>
      </c>
      <c r="L68" s="4910">
        <f t="shared" ref="L68" si="27">SUM(L60,L66:L67)+L65</f>
        <v>0</v>
      </c>
      <c r="M68" s="4910">
        <f t="shared" ref="M68" si="28">SUM(M60,M66:M67)+M65</f>
        <v>0</v>
      </c>
      <c r="N68" s="4910">
        <f t="shared" ref="N68" si="29">SUM(N60,N66:N67)+N65</f>
        <v>0</v>
      </c>
      <c r="O68" s="4910">
        <f t="shared" ref="O68" si="30">SUM(O60,O66:O67)+O65</f>
        <v>0</v>
      </c>
      <c r="P68" s="4910">
        <f t="shared" ref="P68" si="31">SUM(P60,P66:P67)+P65</f>
        <v>0</v>
      </c>
      <c r="Q68" s="4910">
        <f t="shared" ref="Q68" si="32">SUM(Q60,Q66:Q67)+Q65</f>
        <v>0</v>
      </c>
    </row>
    <row r="69" spans="1:17" s="1735" customFormat="1">
      <c r="A69" s="2002"/>
      <c r="B69" s="2006" t="s">
        <v>1935</v>
      </c>
      <c r="C69" s="2020"/>
      <c r="D69" s="2020"/>
      <c r="E69" s="2497"/>
      <c r="F69" s="4682"/>
      <c r="G69" s="4682"/>
      <c r="H69" s="4682"/>
      <c r="I69" s="4682"/>
      <c r="J69" s="4682"/>
      <c r="K69" s="4910">
        <f t="shared" ref="K69:K70" si="33">SUM(F69:J69)</f>
        <v>0</v>
      </c>
      <c r="L69" s="4682"/>
      <c r="M69" s="4682"/>
      <c r="N69" s="4682"/>
      <c r="O69" s="4682"/>
      <c r="P69" s="4682"/>
      <c r="Q69" s="4910">
        <f>SUM(L69:P69)</f>
        <v>0</v>
      </c>
    </row>
    <row r="70" spans="1:17" s="1735" customFormat="1">
      <c r="A70" s="2019"/>
      <c r="B70" s="2006" t="s">
        <v>1901</v>
      </c>
      <c r="C70" s="2020"/>
      <c r="D70" s="2020"/>
      <c r="E70" s="2498"/>
      <c r="F70" s="4682"/>
      <c r="G70" s="4682"/>
      <c r="H70" s="4682"/>
      <c r="I70" s="4682"/>
      <c r="J70" s="4682"/>
      <c r="K70" s="4910">
        <f t="shared" si="33"/>
        <v>0</v>
      </c>
      <c r="L70" s="4682"/>
      <c r="M70" s="4682"/>
      <c r="N70" s="4682"/>
      <c r="O70" s="4682"/>
      <c r="P70" s="4682"/>
      <c r="Q70" s="4910">
        <f>SUM(L70:P70)</f>
        <v>0</v>
      </c>
    </row>
    <row r="71" spans="1:17" s="1735" customFormat="1" ht="18" customHeight="1">
      <c r="A71" s="2036" t="s">
        <v>1902</v>
      </c>
      <c r="B71" s="2028"/>
      <c r="C71" s="2028"/>
      <c r="D71" s="2028"/>
      <c r="E71" s="2498"/>
      <c r="F71" s="4910">
        <f t="shared" ref="F71:Q71" si="34">SUM(F68:F70)</f>
        <v>0</v>
      </c>
      <c r="G71" s="4910">
        <f t="shared" si="34"/>
        <v>0</v>
      </c>
      <c r="H71" s="4910">
        <f t="shared" si="34"/>
        <v>0</v>
      </c>
      <c r="I71" s="4910">
        <f t="shared" si="34"/>
        <v>0</v>
      </c>
      <c r="J71" s="4910">
        <f t="shared" si="34"/>
        <v>0</v>
      </c>
      <c r="K71" s="4910">
        <f t="shared" si="34"/>
        <v>0</v>
      </c>
      <c r="L71" s="4910">
        <f t="shared" si="34"/>
        <v>0</v>
      </c>
      <c r="M71" s="4910">
        <f t="shared" si="34"/>
        <v>0</v>
      </c>
      <c r="N71" s="4910">
        <f t="shared" si="34"/>
        <v>0</v>
      </c>
      <c r="O71" s="4910">
        <f t="shared" si="34"/>
        <v>0</v>
      </c>
      <c r="P71" s="4910">
        <f t="shared" si="34"/>
        <v>0</v>
      </c>
      <c r="Q71" s="4910">
        <f t="shared" si="34"/>
        <v>0</v>
      </c>
    </row>
    <row r="72" spans="1:17" s="1735" customFormat="1" ht="18" customHeight="1">
      <c r="A72" s="2029" t="s">
        <v>1903</v>
      </c>
      <c r="B72" s="3134"/>
      <c r="C72" s="2030"/>
      <c r="D72" s="2030"/>
      <c r="E72" s="2499"/>
      <c r="F72" s="4945"/>
      <c r="G72" s="4945"/>
      <c r="H72" s="4945"/>
      <c r="I72" s="4945"/>
      <c r="J72" s="4945"/>
      <c r="K72" s="4946"/>
      <c r="L72" s="4945"/>
      <c r="M72" s="4945"/>
      <c r="N72" s="4945"/>
      <c r="O72" s="4945"/>
      <c r="P72" s="4945"/>
      <c r="Q72" s="4946"/>
    </row>
    <row r="73" spans="1:17" s="1735" customFormat="1">
      <c r="A73" s="2002"/>
      <c r="B73" s="2005" t="s">
        <v>1936</v>
      </c>
      <c r="C73" s="2005"/>
      <c r="D73" s="2005"/>
      <c r="E73" s="2497"/>
      <c r="F73" s="4682"/>
      <c r="G73" s="4682"/>
      <c r="H73" s="4682"/>
      <c r="I73" s="4682"/>
      <c r="J73" s="4682"/>
      <c r="K73" s="4910">
        <f>SUM(F73:J73)</f>
        <v>0</v>
      </c>
      <c r="L73" s="4682"/>
      <c r="M73" s="4682"/>
      <c r="N73" s="4682"/>
      <c r="O73" s="4682"/>
      <c r="P73" s="4682"/>
      <c r="Q73" s="4910">
        <f>SUM(L73:P73)</f>
        <v>0</v>
      </c>
    </row>
    <row r="74" spans="1:17" s="1735" customFormat="1">
      <c r="A74" s="2003"/>
      <c r="B74" s="2018" t="s">
        <v>1937</v>
      </c>
      <c r="C74" s="2018"/>
      <c r="D74" s="2006"/>
      <c r="E74" s="2498"/>
      <c r="F74" s="4682"/>
      <c r="G74" s="4682"/>
      <c r="H74" s="4682"/>
      <c r="I74" s="4682"/>
      <c r="J74" s="4682"/>
      <c r="K74" s="4910">
        <f>SUM(F74:J74)</f>
        <v>0</v>
      </c>
      <c r="L74" s="4682"/>
      <c r="M74" s="4682"/>
      <c r="N74" s="4682"/>
      <c r="O74" s="4682"/>
      <c r="P74" s="4682"/>
      <c r="Q74" s="4910">
        <f>SUM(L74:P74)</f>
        <v>0</v>
      </c>
    </row>
    <row r="75" spans="1:17" s="1735" customFormat="1">
      <c r="A75" s="2003"/>
      <c r="B75" s="2018" t="s">
        <v>1938</v>
      </c>
      <c r="C75" s="2018"/>
      <c r="D75" s="2006"/>
      <c r="E75" s="2498"/>
      <c r="F75" s="4682"/>
      <c r="G75" s="4682"/>
      <c r="H75" s="4682"/>
      <c r="I75" s="4682"/>
      <c r="J75" s="4682"/>
      <c r="K75" s="4910">
        <f>SUM(F75:J75)</f>
        <v>0</v>
      </c>
      <c r="L75" s="4682"/>
      <c r="M75" s="4682"/>
      <c r="N75" s="4682"/>
      <c r="O75" s="4682"/>
      <c r="P75" s="4682"/>
      <c r="Q75" s="4910">
        <f>SUM(L75:P75)</f>
        <v>0</v>
      </c>
    </row>
    <row r="76" spans="1:17" s="1735" customFormat="1" ht="18" customHeight="1">
      <c r="A76" s="2000" t="s">
        <v>1907</v>
      </c>
      <c r="B76" s="2026"/>
      <c r="C76" s="2026"/>
      <c r="D76" s="2026"/>
      <c r="E76" s="2498"/>
      <c r="F76" s="4910">
        <f t="shared" ref="F76:Q76" si="35">SUM(F73:F75)</f>
        <v>0</v>
      </c>
      <c r="G76" s="4910">
        <f t="shared" si="35"/>
        <v>0</v>
      </c>
      <c r="H76" s="4910">
        <f t="shared" si="35"/>
        <v>0</v>
      </c>
      <c r="I76" s="4910">
        <f t="shared" si="35"/>
        <v>0</v>
      </c>
      <c r="J76" s="4910">
        <f t="shared" si="35"/>
        <v>0</v>
      </c>
      <c r="K76" s="4910">
        <f t="shared" si="35"/>
        <v>0</v>
      </c>
      <c r="L76" s="4910">
        <f t="shared" si="35"/>
        <v>0</v>
      </c>
      <c r="M76" s="4910">
        <f t="shared" si="35"/>
        <v>0</v>
      </c>
      <c r="N76" s="4910">
        <f t="shared" si="35"/>
        <v>0</v>
      </c>
      <c r="O76" s="4910">
        <f t="shared" si="35"/>
        <v>0</v>
      </c>
      <c r="P76" s="4910">
        <f t="shared" si="35"/>
        <v>0</v>
      </c>
      <c r="Q76" s="4910">
        <f t="shared" si="35"/>
        <v>0</v>
      </c>
    </row>
    <row r="77" spans="1:17" s="1735" customFormat="1">
      <c r="A77" s="2017" t="s">
        <v>1939</v>
      </c>
      <c r="B77" s="2031"/>
      <c r="C77" s="2031"/>
      <c r="D77" s="2031"/>
      <c r="E77" s="2498"/>
      <c r="F77" s="4900"/>
      <c r="G77" s="4900"/>
      <c r="H77" s="4900"/>
      <c r="I77" s="4900"/>
      <c r="J77" s="4900"/>
      <c r="K77" s="4910">
        <f>SUM(F77:J77)</f>
        <v>0</v>
      </c>
      <c r="L77" s="4900"/>
      <c r="M77" s="4900"/>
      <c r="N77" s="4900"/>
      <c r="O77" s="4900"/>
      <c r="P77" s="4900"/>
      <c r="Q77" s="4910">
        <f>SUM(L77:P77)</f>
        <v>0</v>
      </c>
    </row>
    <row r="78" spans="1:17" s="1735" customFormat="1" ht="18" customHeight="1">
      <c r="A78" s="2000" t="s">
        <v>2030</v>
      </c>
      <c r="B78" s="2026"/>
      <c r="C78" s="2018"/>
      <c r="D78" s="2018"/>
      <c r="E78" s="2498"/>
      <c r="F78" s="4910">
        <f>SUM(F55,F76:F77)+F71</f>
        <v>0</v>
      </c>
      <c r="G78" s="4910">
        <f t="shared" ref="G78" si="36">SUM(G55,G76:G77)+G71</f>
        <v>0</v>
      </c>
      <c r="H78" s="4910">
        <f t="shared" ref="H78" si="37">SUM(H55,H76:H77)+H71</f>
        <v>0</v>
      </c>
      <c r="I78" s="4910">
        <f t="shared" ref="I78" si="38">SUM(I55,I76:I77)+I71</f>
        <v>0</v>
      </c>
      <c r="J78" s="4910">
        <f t="shared" ref="J78" si="39">SUM(J55,J76:J77)+J71</f>
        <v>0</v>
      </c>
      <c r="K78" s="4910">
        <f t="shared" ref="K78" si="40">SUM(K55,K76:K77)+K71</f>
        <v>0</v>
      </c>
      <c r="L78" s="4910">
        <f t="shared" ref="L78" si="41">SUM(L55,L76:L77)+L71</f>
        <v>0</v>
      </c>
      <c r="M78" s="4910">
        <f t="shared" ref="M78" si="42">SUM(M55,M76:M77)+M71</f>
        <v>0</v>
      </c>
      <c r="N78" s="4910">
        <f t="shared" ref="N78" si="43">SUM(N55,N76:N77)+N71</f>
        <v>0</v>
      </c>
      <c r="O78" s="4910">
        <f t="shared" ref="O78" si="44">SUM(O55,O76:O77)+O71</f>
        <v>0</v>
      </c>
      <c r="P78" s="4910">
        <f t="shared" ref="P78" si="45">SUM(P55,P76:P77)+P71</f>
        <v>0</v>
      </c>
      <c r="Q78" s="4910">
        <f t="shared" ref="Q78" si="46">SUM(Q55,Q76:Q77)+Q71</f>
        <v>0</v>
      </c>
    </row>
    <row r="79" spans="1:17" s="1735" customFormat="1" ht="18" customHeight="1">
      <c r="A79" s="1973" t="s">
        <v>1909</v>
      </c>
      <c r="B79" s="31"/>
      <c r="C79" s="31"/>
      <c r="D79" s="31"/>
      <c r="E79" s="2500"/>
      <c r="F79" s="4945"/>
      <c r="G79" s="4945"/>
      <c r="H79" s="4945"/>
      <c r="I79" s="4945"/>
      <c r="J79" s="4945"/>
      <c r="K79" s="4946"/>
      <c r="L79" s="4945"/>
      <c r="M79" s="4945"/>
      <c r="N79" s="4945"/>
      <c r="O79" s="4945"/>
      <c r="P79" s="4945"/>
      <c r="Q79" s="4946"/>
    </row>
    <row r="80" spans="1:17" s="1735" customFormat="1">
      <c r="A80" s="2016" t="s">
        <v>1950</v>
      </c>
      <c r="B80" s="1998"/>
      <c r="C80" s="2009"/>
      <c r="D80" s="2009"/>
      <c r="E80" s="2497"/>
      <c r="F80" s="4682"/>
      <c r="G80" s="4682"/>
      <c r="H80" s="4682"/>
      <c r="I80" s="4682"/>
      <c r="J80" s="4682"/>
      <c r="K80" s="4910">
        <f>SUM(F80:J80)</f>
        <v>0</v>
      </c>
      <c r="L80" s="4682"/>
      <c r="M80" s="4682"/>
      <c r="N80" s="4682"/>
      <c r="O80" s="4682"/>
      <c r="P80" s="4682"/>
      <c r="Q80" s="4910">
        <f>SUM(L80:P80)</f>
        <v>0</v>
      </c>
    </row>
    <row r="81" spans="1:17" s="1735" customFormat="1">
      <c r="A81" s="2016" t="s">
        <v>2031</v>
      </c>
      <c r="B81" s="1998"/>
      <c r="C81" s="2009"/>
      <c r="D81" s="2009"/>
      <c r="E81" s="2497"/>
      <c r="F81" s="4682"/>
      <c r="G81" s="4682"/>
      <c r="H81" s="4682"/>
      <c r="I81" s="4682"/>
      <c r="J81" s="4682"/>
      <c r="K81" s="4910">
        <f>SUM(F81:J81)</f>
        <v>0</v>
      </c>
      <c r="L81" s="4682"/>
      <c r="M81" s="4682"/>
      <c r="N81" s="4682"/>
      <c r="O81" s="4682"/>
      <c r="P81" s="4682"/>
      <c r="Q81" s="4910">
        <f>SUM(L81:P81)</f>
        <v>0</v>
      </c>
    </row>
    <row r="82" spans="1:17" s="1735" customFormat="1" ht="18" customHeight="1" thickBot="1">
      <c r="A82" s="2487" t="s">
        <v>2026</v>
      </c>
      <c r="B82" s="2488"/>
      <c r="C82" s="2489"/>
      <c r="D82" s="2489"/>
      <c r="E82" s="2501"/>
      <c r="F82" s="4944">
        <f t="shared" ref="F82:Q82" si="47">SUM(F80:F81)</f>
        <v>0</v>
      </c>
      <c r="G82" s="4944">
        <f t="shared" si="47"/>
        <v>0</v>
      </c>
      <c r="H82" s="4944">
        <f t="shared" si="47"/>
        <v>0</v>
      </c>
      <c r="I82" s="4944">
        <f t="shared" si="47"/>
        <v>0</v>
      </c>
      <c r="J82" s="4944">
        <f t="shared" si="47"/>
        <v>0</v>
      </c>
      <c r="K82" s="4944">
        <f t="shared" si="47"/>
        <v>0</v>
      </c>
      <c r="L82" s="4944">
        <f t="shared" si="47"/>
        <v>0</v>
      </c>
      <c r="M82" s="4944">
        <f t="shared" si="47"/>
        <v>0</v>
      </c>
      <c r="N82" s="4944">
        <f t="shared" si="47"/>
        <v>0</v>
      </c>
      <c r="O82" s="4944">
        <f t="shared" si="47"/>
        <v>0</v>
      </c>
      <c r="P82" s="4944">
        <f t="shared" si="47"/>
        <v>0</v>
      </c>
      <c r="Q82" s="4944">
        <f t="shared" si="47"/>
        <v>0</v>
      </c>
    </row>
    <row r="83" spans="1:17" ht="14.5" thickTop="1">
      <c r="A83" s="337"/>
      <c r="B83" s="337"/>
      <c r="C83" s="337"/>
      <c r="D83" s="337"/>
      <c r="E83" s="337"/>
      <c r="F83" s="337"/>
      <c r="G83" s="21"/>
      <c r="H83" s="21"/>
      <c r="I83" s="21"/>
      <c r="J83" s="21"/>
      <c r="K83" s="21"/>
      <c r="L83" s="2032"/>
      <c r="M83" s="2032"/>
      <c r="N83" s="2032"/>
      <c r="O83" s="2032"/>
      <c r="P83" s="2032"/>
      <c r="Q83" s="2032"/>
    </row>
    <row r="84" spans="1:17">
      <c r="A84" s="337"/>
      <c r="B84" s="337"/>
      <c r="C84" s="337"/>
      <c r="D84" s="337"/>
      <c r="E84" s="337"/>
      <c r="F84" s="337"/>
      <c r="G84" s="21"/>
      <c r="H84" s="21"/>
      <c r="I84" s="21"/>
      <c r="J84" s="21"/>
      <c r="K84" s="21"/>
      <c r="L84" s="2032"/>
      <c r="M84" s="2032"/>
      <c r="N84" s="2032"/>
      <c r="O84" s="2032"/>
      <c r="P84" s="21"/>
      <c r="Q84" s="1939" t="str">
        <f>ToC!A5</f>
        <v>Long-Term Insurers Annual Return</v>
      </c>
    </row>
    <row r="85" spans="1:17">
      <c r="A85" s="21"/>
      <c r="B85" s="21"/>
      <c r="C85" s="21"/>
      <c r="D85" s="21"/>
      <c r="E85" s="534"/>
      <c r="F85" s="21"/>
      <c r="G85" s="21"/>
      <c r="H85" s="21"/>
      <c r="I85" s="21"/>
      <c r="J85" s="21"/>
      <c r="K85" s="21"/>
      <c r="L85" s="2032"/>
      <c r="M85" s="2032"/>
      <c r="N85" s="2032"/>
      <c r="O85" s="2032"/>
      <c r="P85" s="21"/>
      <c r="Q85" s="1939" t="s">
        <v>824</v>
      </c>
    </row>
    <row r="86" spans="1:17" hidden="1"/>
    <row r="87" spans="1:17" hidden="1"/>
    <row r="88" spans="1:17" hidden="1"/>
    <row r="89" spans="1:17" hidden="1"/>
    <row r="90" spans="1:17" hidden="1"/>
    <row r="91" spans="1:17" hidden="1"/>
    <row r="92" spans="1:17" hidden="1"/>
    <row r="93" spans="1:17" hidden="1"/>
    <row r="94" spans="1:17" hidden="1"/>
    <row r="95" spans="1:17" hidden="1"/>
    <row r="96" spans="1:17" hidden="1"/>
    <row r="97" spans="10:10" hidden="1"/>
    <row r="98" spans="10:10" hidden="1"/>
    <row r="99" spans="10:10" hidden="1"/>
    <row r="100" spans="10:10" hidden="1"/>
    <row r="101" spans="10:10" hidden="1"/>
    <row r="102" spans="10:10" hidden="1"/>
    <row r="103" spans="10:10" hidden="1"/>
    <row r="104" spans="10:10" hidden="1"/>
    <row r="105" spans="10:10" hidden="1"/>
    <row r="106" spans="10:10" hidden="1">
      <c r="J106" s="39" t="s">
        <v>2066</v>
      </c>
    </row>
  </sheetData>
  <sheetProtection algorithmName="SHA-512" hashValue="9u2tWfhGhfPAMnliM7c/HLGgH6daKUaI8XxEBW1cX1d05tVxHmPvWFhc8vETWoTXvBAJZVLSFsvkdSzusvwm1A==" saltValue="5i54E6YtIaWjUm9swRu01w==" spinCount="100000" sheet="1" objects="1" scenarios="1"/>
  <mergeCells count="27">
    <mergeCell ref="B68:D68"/>
    <mergeCell ref="A46:Q46"/>
    <mergeCell ref="A47:Q47"/>
    <mergeCell ref="F49:K49"/>
    <mergeCell ref="L49:Q49"/>
    <mergeCell ref="F50:G50"/>
    <mergeCell ref="H50:H51"/>
    <mergeCell ref="I50:J50"/>
    <mergeCell ref="K50:K52"/>
    <mergeCell ref="L50:M50"/>
    <mergeCell ref="N50:N51"/>
    <mergeCell ref="O50:P50"/>
    <mergeCell ref="Q50:Q52"/>
    <mergeCell ref="N12:N13"/>
    <mergeCell ref="O12:P12"/>
    <mergeCell ref="B30:D30"/>
    <mergeCell ref="A1:Q1"/>
    <mergeCell ref="A8:Q8"/>
    <mergeCell ref="A9:Q9"/>
    <mergeCell ref="F11:K11"/>
    <mergeCell ref="L11:Q11"/>
    <mergeCell ref="F12:G12"/>
    <mergeCell ref="H12:H13"/>
    <mergeCell ref="I12:J12"/>
    <mergeCell ref="L12:M12"/>
    <mergeCell ref="K12:K14"/>
    <mergeCell ref="Q12:Q14"/>
  </mergeCells>
  <hyperlinks>
    <hyperlink ref="A1:Q1" location="ToC!A1" display="ToC!A1"/>
  </hyperlinks>
  <printOptions horizontalCentered="1"/>
  <pageMargins left="0.39370078740157483" right="0.39370078740157483" top="0.59055118110236227" bottom="0.39370078740157483" header="0.31496062992125984" footer="0.31496062992125984"/>
  <pageSetup paperSize="5" scale="39" orientation="landscape" verticalDpi="300" r:id="rId1"/>
  <ignoredErrors>
    <ignoredError sqref="K22:K29 K38 Q38 Q22:Q27" formula="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51">
    <tabColor rgb="FF7030A0"/>
    <pageSetUpPr fitToPage="1"/>
  </sheetPr>
  <dimension ref="A1:G62"/>
  <sheetViews>
    <sheetView topLeftCell="A37" zoomScale="60" zoomScaleNormal="60" workbookViewId="0">
      <selection activeCell="F57" sqref="F57"/>
    </sheetView>
  </sheetViews>
  <sheetFormatPr defaultColWidth="0" defaultRowHeight="15.5" zeroHeight="1"/>
  <cols>
    <col min="1" max="1" width="44" style="112" customWidth="1"/>
    <col min="2" max="2" width="5.765625" style="112" customWidth="1"/>
    <col min="3" max="6" width="20.765625" style="112" customWidth="1"/>
    <col min="7" max="7" width="0" style="112" hidden="1" customWidth="1"/>
    <col min="8" max="16384" width="8.765625" style="112" hidden="1"/>
  </cols>
  <sheetData>
    <row r="1" spans="1:6" s="46" customFormat="1">
      <c r="A1" s="5904" t="s">
        <v>81</v>
      </c>
      <c r="B1" s="5904"/>
      <c r="C1" s="5904"/>
      <c r="D1" s="5904"/>
      <c r="E1" s="5904"/>
      <c r="F1" s="5904"/>
    </row>
    <row r="2" spans="1:6" s="127" customFormat="1" ht="14">
      <c r="A2" s="206"/>
      <c r="B2" s="206"/>
      <c r="C2" s="206"/>
      <c r="D2" s="206"/>
      <c r="E2" s="206"/>
      <c r="F2" s="1441" t="s">
        <v>1790</v>
      </c>
    </row>
    <row r="3" spans="1:6" s="127" customFormat="1" ht="14">
      <c r="A3" s="339" t="str">
        <f>+Cover!A14</f>
        <v>Select Name of Insurer/ Financial Holding Company</v>
      </c>
      <c r="B3" s="3745"/>
      <c r="C3" s="53"/>
      <c r="D3" s="53"/>
      <c r="E3" s="53"/>
      <c r="F3" s="53"/>
    </row>
    <row r="4" spans="1:6" s="127" customFormat="1" ht="14">
      <c r="A4" s="330" t="str">
        <f>+ToC!A3</f>
        <v>Insurer/Financial Holding Company</v>
      </c>
      <c r="B4" s="53"/>
      <c r="C4" s="53"/>
      <c r="D4" s="53"/>
      <c r="E4" s="53"/>
      <c r="F4" s="53"/>
    </row>
    <row r="5" spans="1:6" s="127" customFormat="1" ht="14">
      <c r="A5" s="330"/>
      <c r="B5" s="53"/>
      <c r="C5" s="53"/>
      <c r="D5" s="53"/>
      <c r="E5" s="53"/>
      <c r="F5" s="3968"/>
    </row>
    <row r="6" spans="1:6" s="127" customFormat="1" ht="15" customHeight="1">
      <c r="A6" s="51" t="str">
        <f>+ToC!A5</f>
        <v>Long-Term Insurers Annual Return</v>
      </c>
      <c r="B6" s="53"/>
      <c r="C6" s="337"/>
      <c r="D6" s="337"/>
      <c r="E6" s="337"/>
      <c r="F6" s="53"/>
    </row>
    <row r="7" spans="1:6" s="127" customFormat="1" ht="15" customHeight="1">
      <c r="A7" s="3967" t="str">
        <f>+ToC!A6</f>
        <v>For Year Ended:</v>
      </c>
      <c r="B7" s="53"/>
      <c r="C7" s="53"/>
      <c r="D7" s="53"/>
      <c r="E7" s="53"/>
      <c r="F7" s="933" t="str">
        <f>IF(+Cover!$A$23="","",+Cover!$A$23)</f>
        <v/>
      </c>
    </row>
    <row r="8" spans="1:6" s="127" customFormat="1" ht="15" customHeight="1">
      <c r="A8" s="3967"/>
      <c r="B8" s="53"/>
      <c r="C8" s="53"/>
      <c r="D8" s="53"/>
      <c r="E8" s="53"/>
      <c r="F8" s="3968"/>
    </row>
    <row r="9" spans="1:6" s="127" customFormat="1" ht="21" customHeight="1">
      <c r="A9" s="5521" t="s">
        <v>764</v>
      </c>
      <c r="B9" s="5521"/>
      <c r="C9" s="5521"/>
      <c r="D9" s="5521"/>
      <c r="E9" s="5521"/>
      <c r="F9" s="5521"/>
    </row>
    <row r="10" spans="1:6" s="127" customFormat="1" ht="14">
      <c r="A10" s="5376" t="s">
        <v>2252</v>
      </c>
      <c r="B10" s="5376"/>
      <c r="C10" s="5376"/>
      <c r="D10" s="5376"/>
      <c r="E10" s="5376"/>
      <c r="F10" s="5376"/>
    </row>
    <row r="11" spans="1:6" s="127" customFormat="1" ht="16.5" customHeight="1" thickBot="1">
      <c r="A11" s="5312"/>
      <c r="B11" s="5312"/>
      <c r="C11" s="5312"/>
      <c r="D11" s="5312"/>
      <c r="E11" s="5312"/>
      <c r="F11" s="5312"/>
    </row>
    <row r="12" spans="1:6" s="127" customFormat="1" ht="38.25" customHeight="1" thickTop="1">
      <c r="A12" s="3981"/>
      <c r="B12" s="322" t="s">
        <v>113</v>
      </c>
      <c r="C12" s="1095" t="s">
        <v>807</v>
      </c>
      <c r="D12" s="1095" t="s">
        <v>722</v>
      </c>
      <c r="E12" s="1095" t="str">
        <f>IF(F7="","",YEAR($F$7))</f>
        <v/>
      </c>
      <c r="F12" s="282" t="str">
        <f>IF(E12="","",E12-1)</f>
        <v/>
      </c>
    </row>
    <row r="13" spans="1:6" s="127" customFormat="1" ht="14">
      <c r="A13" s="2581"/>
      <c r="B13" s="1111"/>
      <c r="C13" s="980" t="s">
        <v>539</v>
      </c>
      <c r="D13" s="980" t="s">
        <v>539</v>
      </c>
      <c r="E13" s="980" t="s">
        <v>539</v>
      </c>
      <c r="F13" s="980" t="s">
        <v>539</v>
      </c>
    </row>
    <row r="14" spans="1:6" s="127" customFormat="1" ht="20.149999999999999" customHeight="1">
      <c r="A14" s="1124" t="s">
        <v>825</v>
      </c>
      <c r="B14" s="1613"/>
      <c r="C14" s="982"/>
      <c r="D14" s="982"/>
      <c r="E14" s="982"/>
      <c r="F14" s="1658"/>
    </row>
    <row r="15" spans="1:6" s="127" customFormat="1" ht="20.149999999999999" customHeight="1">
      <c r="A15" s="1716"/>
      <c r="B15" s="1717"/>
      <c r="C15" s="4682"/>
      <c r="D15" s="4682"/>
      <c r="E15" s="4947">
        <f>SUM(C15:D15)</f>
        <v>0</v>
      </c>
      <c r="F15" s="4682"/>
    </row>
    <row r="16" spans="1:6" s="127" customFormat="1" ht="20.149999999999999" customHeight="1">
      <c r="A16" s="1718"/>
      <c r="B16" s="569"/>
      <c r="C16" s="4682"/>
      <c r="D16" s="4682"/>
      <c r="E16" s="4947">
        <f t="shared" ref="E16:E29" si="0">SUM(C16:D16)</f>
        <v>0</v>
      </c>
      <c r="F16" s="4682"/>
    </row>
    <row r="17" spans="1:6" s="127" customFormat="1" ht="20.149999999999999" customHeight="1">
      <c r="A17" s="1718"/>
      <c r="B17" s="569"/>
      <c r="C17" s="4682"/>
      <c r="D17" s="4682"/>
      <c r="E17" s="4947">
        <f t="shared" si="0"/>
        <v>0</v>
      </c>
      <c r="F17" s="4682"/>
    </row>
    <row r="18" spans="1:6" s="127" customFormat="1" ht="20.149999999999999" customHeight="1">
      <c r="A18" s="1718"/>
      <c r="B18" s="569"/>
      <c r="C18" s="4682"/>
      <c r="D18" s="4682"/>
      <c r="E18" s="4947">
        <f t="shared" si="0"/>
        <v>0</v>
      </c>
      <c r="F18" s="4682"/>
    </row>
    <row r="19" spans="1:6" s="127" customFormat="1" ht="20.149999999999999" customHeight="1">
      <c r="A19" s="1718"/>
      <c r="B19" s="569"/>
      <c r="C19" s="4682"/>
      <c r="D19" s="4682"/>
      <c r="E19" s="4947">
        <f t="shared" si="0"/>
        <v>0</v>
      </c>
      <c r="F19" s="4682"/>
    </row>
    <row r="20" spans="1:6" s="127" customFormat="1" ht="20.149999999999999" customHeight="1">
      <c r="A20" s="1718"/>
      <c r="B20" s="569"/>
      <c r="C20" s="4682"/>
      <c r="D20" s="4682"/>
      <c r="E20" s="4947">
        <f t="shared" si="0"/>
        <v>0</v>
      </c>
      <c r="F20" s="4682"/>
    </row>
    <row r="21" spans="1:6" s="127" customFormat="1" ht="20.149999999999999" customHeight="1">
      <c r="A21" s="1718"/>
      <c r="B21" s="569"/>
      <c r="C21" s="4682"/>
      <c r="D21" s="4682"/>
      <c r="E21" s="4947">
        <f t="shared" si="0"/>
        <v>0</v>
      </c>
      <c r="F21" s="4682"/>
    </row>
    <row r="22" spans="1:6" s="127" customFormat="1" ht="20.149999999999999" customHeight="1">
      <c r="A22" s="1718"/>
      <c r="B22" s="569"/>
      <c r="C22" s="4682"/>
      <c r="D22" s="4682"/>
      <c r="E22" s="4947">
        <f t="shared" si="0"/>
        <v>0</v>
      </c>
      <c r="F22" s="4682"/>
    </row>
    <row r="23" spans="1:6" s="127" customFormat="1" ht="20.149999999999999" customHeight="1">
      <c r="A23" s="1718"/>
      <c r="B23" s="569"/>
      <c r="C23" s="4682"/>
      <c r="D23" s="4682"/>
      <c r="E23" s="4947">
        <f t="shared" si="0"/>
        <v>0</v>
      </c>
      <c r="F23" s="4682"/>
    </row>
    <row r="24" spans="1:6" s="127" customFormat="1" ht="20.149999999999999" customHeight="1">
      <c r="A24" s="1718"/>
      <c r="B24" s="569"/>
      <c r="C24" s="4682"/>
      <c r="D24" s="4682"/>
      <c r="E24" s="4947">
        <f t="shared" si="0"/>
        <v>0</v>
      </c>
      <c r="F24" s="4682"/>
    </row>
    <row r="25" spans="1:6" s="127" customFormat="1" ht="20.149999999999999" customHeight="1">
      <c r="A25" s="1718"/>
      <c r="B25" s="569"/>
      <c r="C25" s="4682"/>
      <c r="D25" s="4682"/>
      <c r="E25" s="4947">
        <f t="shared" si="0"/>
        <v>0</v>
      </c>
      <c r="F25" s="4682"/>
    </row>
    <row r="26" spans="1:6" s="127" customFormat="1" ht="20.149999999999999" customHeight="1">
      <c r="A26" s="1718"/>
      <c r="B26" s="569"/>
      <c r="C26" s="4682"/>
      <c r="D26" s="4682"/>
      <c r="E26" s="4947">
        <f t="shared" si="0"/>
        <v>0</v>
      </c>
      <c r="F26" s="4682"/>
    </row>
    <row r="27" spans="1:6" s="127" customFormat="1" ht="20.149999999999999" customHeight="1">
      <c r="A27" s="1718"/>
      <c r="B27" s="569"/>
      <c r="C27" s="4682"/>
      <c r="D27" s="4682"/>
      <c r="E27" s="4947">
        <f t="shared" si="0"/>
        <v>0</v>
      </c>
      <c r="F27" s="4682"/>
    </row>
    <row r="28" spans="1:6" s="127" customFormat="1" ht="20.149999999999999" customHeight="1">
      <c r="A28" s="1718"/>
      <c r="B28" s="569"/>
      <c r="C28" s="4682"/>
      <c r="D28" s="4682"/>
      <c r="E28" s="4947">
        <f t="shared" si="0"/>
        <v>0</v>
      </c>
      <c r="F28" s="4682"/>
    </row>
    <row r="29" spans="1:6" s="127" customFormat="1" ht="20.149999999999999" customHeight="1">
      <c r="A29" s="1719"/>
      <c r="B29" s="1678"/>
      <c r="C29" s="4682"/>
      <c r="D29" s="4682"/>
      <c r="E29" s="4947">
        <f t="shared" si="0"/>
        <v>0</v>
      </c>
      <c r="F29" s="4682"/>
    </row>
    <row r="30" spans="1:6" s="127" customFormat="1" ht="20.149999999999999" customHeight="1">
      <c r="A30" s="974" t="s">
        <v>826</v>
      </c>
      <c r="B30" s="1720"/>
      <c r="C30" s="4948">
        <f>SUM(C15:C29)</f>
        <v>0</v>
      </c>
      <c r="D30" s="4948">
        <f>SUM(D15:D29)</f>
        <v>0</v>
      </c>
      <c r="E30" s="4949">
        <f>SUM(E15:E29)</f>
        <v>0</v>
      </c>
      <c r="F30" s="4950">
        <f>SUM(F15:F29)</f>
        <v>0</v>
      </c>
    </row>
    <row r="31" spans="1:6" s="127" customFormat="1" ht="20.149999999999999" customHeight="1">
      <c r="A31" s="1124" t="s">
        <v>827</v>
      </c>
      <c r="B31" s="1721"/>
      <c r="C31" s="4951"/>
      <c r="D31" s="4952"/>
      <c r="E31" s="4953"/>
      <c r="F31" s="4954"/>
    </row>
    <row r="32" spans="1:6" s="127" customFormat="1" ht="20.149999999999999" customHeight="1">
      <c r="A32" s="1722"/>
      <c r="B32" s="1679"/>
      <c r="C32" s="4682"/>
      <c r="D32" s="4682"/>
      <c r="E32" s="4947">
        <f>SUM(C32:D32)</f>
        <v>0</v>
      </c>
      <c r="F32" s="4682"/>
    </row>
    <row r="33" spans="1:6" s="127" customFormat="1" ht="20.149999999999999" customHeight="1">
      <c r="A33" s="1723"/>
      <c r="B33" s="569"/>
      <c r="C33" s="4682"/>
      <c r="D33" s="4682"/>
      <c r="E33" s="4947">
        <f t="shared" ref="E33:E56" si="1">SUM(C33:D33)</f>
        <v>0</v>
      </c>
      <c r="F33" s="4682"/>
    </row>
    <row r="34" spans="1:6" s="127" customFormat="1" ht="20.149999999999999" customHeight="1">
      <c r="A34" s="1724"/>
      <c r="B34" s="569"/>
      <c r="C34" s="4682"/>
      <c r="D34" s="4682"/>
      <c r="E34" s="4947">
        <f t="shared" si="1"/>
        <v>0</v>
      </c>
      <c r="F34" s="4682"/>
    </row>
    <row r="35" spans="1:6" s="127" customFormat="1" ht="20.149999999999999" customHeight="1">
      <c r="A35" s="1724"/>
      <c r="B35" s="569"/>
      <c r="C35" s="4682"/>
      <c r="D35" s="4682"/>
      <c r="E35" s="4947">
        <f t="shared" si="1"/>
        <v>0</v>
      </c>
      <c r="F35" s="4682"/>
    </row>
    <row r="36" spans="1:6" s="127" customFormat="1" ht="20.149999999999999" customHeight="1">
      <c r="A36" s="1718"/>
      <c r="B36" s="569"/>
      <c r="C36" s="4682"/>
      <c r="D36" s="4682"/>
      <c r="E36" s="4947">
        <f t="shared" si="1"/>
        <v>0</v>
      </c>
      <c r="F36" s="4682"/>
    </row>
    <row r="37" spans="1:6" s="127" customFormat="1" ht="20.149999999999999" customHeight="1">
      <c r="A37" s="1718"/>
      <c r="B37" s="569"/>
      <c r="C37" s="4682"/>
      <c r="D37" s="4682"/>
      <c r="E37" s="4947">
        <f t="shared" si="1"/>
        <v>0</v>
      </c>
      <c r="F37" s="4682"/>
    </row>
    <row r="38" spans="1:6" s="127" customFormat="1" ht="20.149999999999999" customHeight="1">
      <c r="A38" s="1718"/>
      <c r="B38" s="569"/>
      <c r="C38" s="4682"/>
      <c r="D38" s="4682"/>
      <c r="E38" s="4947">
        <f t="shared" si="1"/>
        <v>0</v>
      </c>
      <c r="F38" s="4682"/>
    </row>
    <row r="39" spans="1:6" s="127" customFormat="1" ht="20.149999999999999" customHeight="1">
      <c r="A39" s="1718"/>
      <c r="B39" s="569"/>
      <c r="C39" s="4682"/>
      <c r="D39" s="4682"/>
      <c r="E39" s="4947">
        <f t="shared" si="1"/>
        <v>0</v>
      </c>
      <c r="F39" s="4682"/>
    </row>
    <row r="40" spans="1:6" s="127" customFormat="1" ht="20.149999999999999" customHeight="1">
      <c r="A40" s="1718"/>
      <c r="B40" s="569"/>
      <c r="C40" s="4682"/>
      <c r="D40" s="4682"/>
      <c r="E40" s="4947">
        <f t="shared" si="1"/>
        <v>0</v>
      </c>
      <c r="F40" s="4682"/>
    </row>
    <row r="41" spans="1:6" s="127" customFormat="1" ht="20.149999999999999" customHeight="1">
      <c r="A41" s="1718"/>
      <c r="B41" s="569"/>
      <c r="C41" s="4682"/>
      <c r="D41" s="4682"/>
      <c r="E41" s="4947">
        <f t="shared" si="1"/>
        <v>0</v>
      </c>
      <c r="F41" s="4682"/>
    </row>
    <row r="42" spans="1:6" s="127" customFormat="1" ht="20.149999999999999" customHeight="1">
      <c r="A42" s="1718"/>
      <c r="B42" s="569"/>
      <c r="C42" s="4682"/>
      <c r="D42" s="4682"/>
      <c r="E42" s="4947">
        <f t="shared" si="1"/>
        <v>0</v>
      </c>
      <c r="F42" s="4682"/>
    </row>
    <row r="43" spans="1:6" s="127" customFormat="1" ht="20.149999999999999" customHeight="1">
      <c r="A43" s="1718"/>
      <c r="B43" s="569"/>
      <c r="C43" s="4682"/>
      <c r="D43" s="4682"/>
      <c r="E43" s="4947">
        <f t="shared" si="1"/>
        <v>0</v>
      </c>
      <c r="F43" s="4682"/>
    </row>
    <row r="44" spans="1:6" s="127" customFormat="1" ht="20.149999999999999" customHeight="1">
      <c r="A44" s="1718"/>
      <c r="B44" s="569"/>
      <c r="C44" s="4682"/>
      <c r="D44" s="4682"/>
      <c r="E44" s="4947">
        <f t="shared" si="1"/>
        <v>0</v>
      </c>
      <c r="F44" s="4682"/>
    </row>
    <row r="45" spans="1:6" s="127" customFormat="1" ht="20.149999999999999" customHeight="1">
      <c r="A45" s="1718"/>
      <c r="B45" s="569"/>
      <c r="C45" s="4682"/>
      <c r="D45" s="4682"/>
      <c r="E45" s="4947">
        <f t="shared" si="1"/>
        <v>0</v>
      </c>
      <c r="F45" s="4682"/>
    </row>
    <row r="46" spans="1:6" s="127" customFormat="1" ht="20.149999999999999" customHeight="1">
      <c r="A46" s="1718"/>
      <c r="B46" s="569"/>
      <c r="C46" s="4682"/>
      <c r="D46" s="4682"/>
      <c r="E46" s="4947">
        <f t="shared" si="1"/>
        <v>0</v>
      </c>
      <c r="F46" s="4682"/>
    </row>
    <row r="47" spans="1:6" s="127" customFormat="1" ht="20.149999999999999" customHeight="1">
      <c r="A47" s="1718"/>
      <c r="B47" s="569"/>
      <c r="C47" s="4682"/>
      <c r="D47" s="4682"/>
      <c r="E47" s="4947">
        <f t="shared" si="1"/>
        <v>0</v>
      </c>
      <c r="F47" s="4682"/>
    </row>
    <row r="48" spans="1:6" s="127" customFormat="1" ht="20.149999999999999" customHeight="1">
      <c r="A48" s="1718"/>
      <c r="B48" s="569"/>
      <c r="C48" s="4682"/>
      <c r="D48" s="4682"/>
      <c r="E48" s="4947">
        <f t="shared" si="1"/>
        <v>0</v>
      </c>
      <c r="F48" s="4682"/>
    </row>
    <row r="49" spans="1:6" s="127" customFormat="1" ht="20.149999999999999" customHeight="1">
      <c r="A49" s="1718"/>
      <c r="B49" s="569"/>
      <c r="C49" s="4682"/>
      <c r="D49" s="4682"/>
      <c r="E49" s="4947">
        <f t="shared" si="1"/>
        <v>0</v>
      </c>
      <c r="F49" s="4682"/>
    </row>
    <row r="50" spans="1:6" s="127" customFormat="1" ht="20.149999999999999" customHeight="1">
      <c r="A50" s="1718"/>
      <c r="B50" s="569"/>
      <c r="C50" s="4682"/>
      <c r="D50" s="4682"/>
      <c r="E50" s="4947">
        <f t="shared" si="1"/>
        <v>0</v>
      </c>
      <c r="F50" s="4682"/>
    </row>
    <row r="51" spans="1:6" s="127" customFormat="1" ht="20.149999999999999" customHeight="1">
      <c r="A51" s="1718"/>
      <c r="B51" s="569"/>
      <c r="C51" s="4682"/>
      <c r="D51" s="4682"/>
      <c r="E51" s="4947">
        <f t="shared" si="1"/>
        <v>0</v>
      </c>
      <c r="F51" s="4682"/>
    </row>
    <row r="52" spans="1:6" s="127" customFormat="1" ht="20.149999999999999" customHeight="1">
      <c r="A52" s="1718"/>
      <c r="B52" s="569"/>
      <c r="C52" s="4682"/>
      <c r="D52" s="4682"/>
      <c r="E52" s="4947">
        <f t="shared" si="1"/>
        <v>0</v>
      </c>
      <c r="F52" s="4682"/>
    </row>
    <row r="53" spans="1:6" s="127" customFormat="1" ht="20.149999999999999" customHeight="1">
      <c r="A53" s="1718"/>
      <c r="B53" s="569"/>
      <c r="C53" s="4682"/>
      <c r="D53" s="4682"/>
      <c r="E53" s="4947">
        <f t="shared" si="1"/>
        <v>0</v>
      </c>
      <c r="F53" s="4682"/>
    </row>
    <row r="54" spans="1:6" s="127" customFormat="1" ht="20.149999999999999" customHeight="1">
      <c r="A54" s="1718"/>
      <c r="B54" s="569"/>
      <c r="C54" s="4682"/>
      <c r="D54" s="4682"/>
      <c r="E54" s="4947">
        <f t="shared" si="1"/>
        <v>0</v>
      </c>
      <c r="F54" s="4682"/>
    </row>
    <row r="55" spans="1:6" s="127" customFormat="1" ht="20.149999999999999" customHeight="1">
      <c r="A55" s="1718"/>
      <c r="B55" s="569"/>
      <c r="C55" s="4682"/>
      <c r="D55" s="4682"/>
      <c r="E55" s="4947">
        <f t="shared" si="1"/>
        <v>0</v>
      </c>
      <c r="F55" s="4682"/>
    </row>
    <row r="56" spans="1:6" s="127" customFormat="1" ht="20.149999999999999" customHeight="1">
      <c r="A56" s="1719"/>
      <c r="B56" s="1678"/>
      <c r="C56" s="4682"/>
      <c r="D56" s="4682"/>
      <c r="E56" s="4947">
        <f t="shared" si="1"/>
        <v>0</v>
      </c>
      <c r="F56" s="4682"/>
    </row>
    <row r="57" spans="1:6" s="127" customFormat="1" ht="20.149999999999999" customHeight="1">
      <c r="A57" s="974" t="s">
        <v>359</v>
      </c>
      <c r="B57" s="1111"/>
      <c r="C57" s="4955">
        <f>SUM(C32:C56)</f>
        <v>0</v>
      </c>
      <c r="D57" s="4955">
        <f>SUM(D32:D56)</f>
        <v>0</v>
      </c>
      <c r="E57" s="4955">
        <f>SUM(E32:E56)</f>
        <v>0</v>
      </c>
      <c r="F57" s="4955">
        <f>SUM(F32:F56)</f>
        <v>0</v>
      </c>
    </row>
    <row r="58" spans="1:6" s="127" customFormat="1" ht="20.149999999999999" customHeight="1">
      <c r="A58" s="1580"/>
      <c r="B58" s="1725"/>
      <c r="C58" s="4956"/>
      <c r="D58" s="4956"/>
      <c r="E58" s="4957"/>
      <c r="F58" s="4958"/>
    </row>
    <row r="59" spans="1:6" s="127" customFormat="1" ht="20.149999999999999" customHeight="1" thickBot="1">
      <c r="A59" s="1581" t="s">
        <v>359</v>
      </c>
      <c r="B59" s="1123"/>
      <c r="C59" s="4959">
        <f>C30+C57</f>
        <v>0</v>
      </c>
      <c r="D59" s="4959">
        <f>D30+D57</f>
        <v>0</v>
      </c>
      <c r="E59" s="4959">
        <f>E30+E57</f>
        <v>0</v>
      </c>
      <c r="F59" s="4565">
        <f>F30+F57</f>
        <v>0</v>
      </c>
    </row>
    <row r="60" spans="1:6" s="127" customFormat="1" ht="20.25" customHeight="1" thickTop="1">
      <c r="A60" s="53"/>
      <c r="B60" s="53"/>
      <c r="C60" s="53"/>
      <c r="D60" s="53"/>
      <c r="E60" s="53"/>
      <c r="F60" s="53"/>
    </row>
    <row r="61" spans="1:6" s="127" customFormat="1" ht="14">
      <c r="A61" s="53"/>
      <c r="B61" s="53"/>
      <c r="C61" s="53"/>
      <c r="D61" s="53"/>
      <c r="E61" s="53"/>
      <c r="F61" s="173" t="str">
        <f>+ToC!E123</f>
        <v xml:space="preserve">Long-Term Annual Return </v>
      </c>
    </row>
    <row r="62" spans="1:6" s="127" customFormat="1" ht="14">
      <c r="A62" s="53"/>
      <c r="B62" s="53"/>
      <c r="C62" s="53"/>
      <c r="D62" s="53"/>
      <c r="E62" s="53"/>
      <c r="F62" s="173" t="s">
        <v>1441</v>
      </c>
    </row>
  </sheetData>
  <sheetProtection algorithmName="SHA-512" hashValue="LRzzDdc1g2IE2zUg6f1dAnMyGxl2Z4nhacXC9JT4JtQ4CIQSJhj2LHOnEnYJkC9RBGlYTZeJhDd3SwLUbiSSqQ==" saltValue="L186vPFxTVI+ILLKrw1wvA==" spinCount="100000" sheet="1" objects="1" scenarios="1"/>
  <mergeCells count="4">
    <mergeCell ref="A1:F1"/>
    <mergeCell ref="A9:F9"/>
    <mergeCell ref="A10:F10"/>
    <mergeCell ref="A11:F11"/>
  </mergeCells>
  <phoneticPr fontId="21" type="noConversion"/>
  <dataValidations count="1">
    <dataValidation type="decimal" operator="lessThanOrEqual" allowBlank="1" showInputMessage="1" showErrorMessage="1" errorTitle="Numbers Only" error="You can only enter numbers in these cells.To re input a number, press Cancel  or Retry and  delete, and then re enter a valid number_x000a_" sqref="C59:F59 E15:E29 C30:F30 E31:E56 E58">
      <formula1>50000000000</formula1>
    </dataValidation>
  </dataValidations>
  <hyperlinks>
    <hyperlink ref="A1:F1" location="ToC!A1" display="30.030"/>
  </hyperlinks>
  <printOptions horizontalCentered="1"/>
  <pageMargins left="0.7" right="0.7" top="0.75" bottom="0.75" header="0.3" footer="0.3"/>
  <pageSetup paperSize="5" scale="57"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tabColor rgb="FF00B0F0"/>
  </sheetPr>
  <dimension ref="A1:F44"/>
  <sheetViews>
    <sheetView topLeftCell="A21" zoomScaleNormal="100" workbookViewId="0">
      <selection activeCell="D16" sqref="D16"/>
    </sheetView>
  </sheetViews>
  <sheetFormatPr defaultColWidth="0" defaultRowHeight="15.5" zeroHeight="1"/>
  <cols>
    <col min="1" max="1" width="60.765625" style="43" customWidth="1"/>
    <col min="2" max="2" width="12.765625" style="43" customWidth="1"/>
    <col min="3" max="3" width="7.765625" style="43" customWidth="1"/>
    <col min="4" max="4" width="17" style="43" customWidth="1"/>
    <col min="5" max="5" width="2.4609375" style="43" hidden="1" customWidth="1"/>
    <col min="6" max="6" width="0" style="43" hidden="1" customWidth="1"/>
    <col min="7" max="16384" width="8.765625" style="43" hidden="1"/>
  </cols>
  <sheetData>
    <row r="1" spans="1:6">
      <c r="A1" s="5373" t="s">
        <v>84</v>
      </c>
      <c r="B1" s="5374"/>
      <c r="C1" s="5374"/>
      <c r="D1" s="5374"/>
    </row>
    <row r="2" spans="1:6">
      <c r="A2" s="86"/>
      <c r="B2" s="53"/>
      <c r="C2" s="394" t="s">
        <v>1812</v>
      </c>
      <c r="D2" s="65"/>
    </row>
    <row r="3" spans="1:6">
      <c r="A3" s="339" t="str">
        <f>+Cover!$A$14</f>
        <v>Select Name of Insurer/ Financial Holding Company</v>
      </c>
      <c r="B3" s="340"/>
      <c r="C3" s="340"/>
      <c r="D3" s="340"/>
      <c r="E3" s="1597"/>
      <c r="F3" s="337"/>
    </row>
    <row r="4" spans="1:6">
      <c r="A4" s="330" t="str">
        <f>+ToC!$A$3</f>
        <v>Insurer/Financial Holding Company</v>
      </c>
      <c r="B4" s="330"/>
      <c r="C4" s="337"/>
      <c r="D4" s="337"/>
      <c r="E4" s="1597"/>
      <c r="F4" s="337"/>
    </row>
    <row r="5" spans="1:6">
      <c r="A5" s="330"/>
      <c r="B5" s="330"/>
      <c r="C5" s="337"/>
      <c r="D5" s="337"/>
      <c r="E5" s="1597"/>
      <c r="F5" s="337"/>
    </row>
    <row r="6" spans="1:6">
      <c r="A6" s="51" t="str">
        <f>+ToC!$A$5</f>
        <v>Long-Term Insurers Annual Return</v>
      </c>
      <c r="B6" s="53"/>
      <c r="C6" s="337"/>
      <c r="D6" s="337"/>
      <c r="E6" s="1597"/>
      <c r="F6" s="337"/>
    </row>
    <row r="7" spans="1:6">
      <c r="A7" s="51" t="str">
        <f>+ToC!$A$6</f>
        <v>For Year Ended:</v>
      </c>
      <c r="B7" s="53"/>
      <c r="C7" s="337"/>
      <c r="D7" s="933">
        <f>+Cover!$A$23</f>
        <v>0</v>
      </c>
      <c r="E7" s="1597"/>
      <c r="F7" s="933" t="e">
        <f>+Cover!#REF!</f>
        <v>#REF!</v>
      </c>
    </row>
    <row r="8" spans="1:6">
      <c r="A8" s="87"/>
      <c r="B8" s="56"/>
      <c r="C8" s="56"/>
      <c r="D8" s="42"/>
    </row>
    <row r="9" spans="1:6">
      <c r="A9" s="5578" t="s">
        <v>764</v>
      </c>
      <c r="B9" s="5907"/>
      <c r="C9" s="5907"/>
      <c r="D9" s="5907"/>
      <c r="E9" s="393"/>
      <c r="F9" s="393"/>
    </row>
    <row r="10" spans="1:6">
      <c r="A10" s="691"/>
      <c r="B10" s="103"/>
      <c r="C10" s="103"/>
      <c r="D10" s="103"/>
    </row>
    <row r="11" spans="1:6">
      <c r="A11" s="5312" t="s">
        <v>1580</v>
      </c>
      <c r="B11" s="5312"/>
      <c r="C11" s="5312"/>
      <c r="D11" s="5312"/>
    </row>
    <row r="12" spans="1:6">
      <c r="A12" s="53"/>
      <c r="B12" s="53"/>
      <c r="C12" s="53"/>
      <c r="D12" s="53"/>
    </row>
    <row r="13" spans="1:6">
      <c r="A13" s="5312" t="s">
        <v>828</v>
      </c>
      <c r="B13" s="5312"/>
      <c r="C13" s="5312"/>
      <c r="D13" s="5312"/>
    </row>
    <row r="14" spans="1:6">
      <c r="A14" s="42"/>
      <c r="B14" s="42"/>
      <c r="C14" s="42"/>
      <c r="D14" s="42"/>
    </row>
    <row r="15" spans="1:6">
      <c r="A15" s="42"/>
      <c r="B15" s="1443" t="s">
        <v>1421</v>
      </c>
      <c r="C15" s="1173" t="s">
        <v>829</v>
      </c>
      <c r="D15" s="1173" t="s">
        <v>230</v>
      </c>
    </row>
    <row r="16" spans="1:6">
      <c r="A16" s="1174" t="s">
        <v>830</v>
      </c>
      <c r="B16" s="1173"/>
      <c r="C16" s="1175"/>
      <c r="D16" s="1176"/>
    </row>
    <row r="17" spans="1:4">
      <c r="A17" s="1174" t="s">
        <v>831</v>
      </c>
      <c r="B17" s="1173"/>
      <c r="C17" s="1175"/>
      <c r="D17" s="1176"/>
    </row>
    <row r="18" spans="1:4">
      <c r="A18" s="1177" t="s">
        <v>832</v>
      </c>
      <c r="B18" s="1468" t="s">
        <v>1392</v>
      </c>
      <c r="C18" s="1175">
        <v>1</v>
      </c>
      <c r="D18" s="1088">
        <f>+'40.020'!G138</f>
        <v>0</v>
      </c>
    </row>
    <row r="19" spans="1:4">
      <c r="A19" s="1177" t="s">
        <v>833</v>
      </c>
      <c r="B19" s="1468" t="s">
        <v>1393</v>
      </c>
      <c r="C19" s="1175">
        <v>2</v>
      </c>
      <c r="D19" s="1088">
        <f>+'40.021'!G52</f>
        <v>0</v>
      </c>
    </row>
    <row r="20" spans="1:4">
      <c r="A20" s="1177" t="s">
        <v>834</v>
      </c>
      <c r="B20" s="1468" t="s">
        <v>1394</v>
      </c>
      <c r="C20" s="1175">
        <v>3</v>
      </c>
      <c r="D20" s="1088">
        <f>+'40.022'!D23</f>
        <v>0</v>
      </c>
    </row>
    <row r="21" spans="1:4">
      <c r="A21" s="1177" t="s">
        <v>835</v>
      </c>
      <c r="B21" s="1468" t="s">
        <v>1395</v>
      </c>
      <c r="C21" s="1175">
        <v>4</v>
      </c>
      <c r="D21" s="1088">
        <f>'40.023'!J39</f>
        <v>0</v>
      </c>
    </row>
    <row r="22" spans="1:4">
      <c r="A22" s="1178" t="s">
        <v>1747</v>
      </c>
      <c r="B22" s="1173"/>
      <c r="C22" s="1175"/>
      <c r="D22" s="1172"/>
    </row>
    <row r="23" spans="1:4">
      <c r="A23" s="1177" t="s">
        <v>836</v>
      </c>
      <c r="B23" s="1468" t="s">
        <v>1396</v>
      </c>
      <c r="C23" s="1175">
        <v>5</v>
      </c>
      <c r="D23" s="1088">
        <f>'40.030'!N28</f>
        <v>0</v>
      </c>
    </row>
    <row r="24" spans="1:4">
      <c r="A24" s="1176" t="s">
        <v>837</v>
      </c>
      <c r="B24" s="1468" t="s">
        <v>1397</v>
      </c>
      <c r="C24" s="1175">
        <v>6</v>
      </c>
      <c r="D24" s="1088">
        <f>+'40.031'!M53</f>
        <v>0</v>
      </c>
    </row>
    <row r="25" spans="1:4">
      <c r="A25" s="1176" t="s">
        <v>838</v>
      </c>
      <c r="B25" s="1468" t="s">
        <v>1398</v>
      </c>
      <c r="C25" s="1175">
        <v>7</v>
      </c>
      <c r="D25" s="1088">
        <f>+'40.032'!H53</f>
        <v>0</v>
      </c>
    </row>
    <row r="26" spans="1:4">
      <c r="A26" s="1176" t="s">
        <v>839</v>
      </c>
      <c r="B26" s="1468" t="s">
        <v>1399</v>
      </c>
      <c r="C26" s="1175">
        <v>8</v>
      </c>
      <c r="D26" s="1088">
        <f>+'40.033'!E19</f>
        <v>0</v>
      </c>
    </row>
    <row r="27" spans="1:4">
      <c r="A27" s="1176" t="s">
        <v>840</v>
      </c>
      <c r="B27" s="1468" t="s">
        <v>1400</v>
      </c>
      <c r="C27" s="1175">
        <v>9</v>
      </c>
      <c r="D27" s="1088">
        <f>+'40.034'!D20</f>
        <v>0</v>
      </c>
    </row>
    <row r="28" spans="1:4">
      <c r="A28" s="1177" t="s">
        <v>841</v>
      </c>
      <c r="B28" s="1468" t="s">
        <v>1401</v>
      </c>
      <c r="C28" s="1175">
        <v>10</v>
      </c>
      <c r="D28" s="1088">
        <f>'40.035'!D17</f>
        <v>0</v>
      </c>
    </row>
    <row r="29" spans="1:4">
      <c r="A29" s="1177" t="s">
        <v>842</v>
      </c>
      <c r="B29" s="1468" t="s">
        <v>1402</v>
      </c>
      <c r="C29" s="1175">
        <v>11</v>
      </c>
      <c r="D29" s="1088">
        <f>+'40.036'!D19</f>
        <v>0</v>
      </c>
    </row>
    <row r="30" spans="1:4">
      <c r="A30" s="1178" t="s">
        <v>1748</v>
      </c>
      <c r="B30" s="1175"/>
      <c r="C30" s="1175"/>
      <c r="D30" s="1172"/>
    </row>
    <row r="31" spans="1:4">
      <c r="A31" s="1177" t="s">
        <v>843</v>
      </c>
      <c r="B31" s="1468" t="s">
        <v>1403</v>
      </c>
      <c r="C31" s="1175">
        <v>12</v>
      </c>
      <c r="D31" s="1088">
        <f>'40.040'!D24</f>
        <v>0</v>
      </c>
    </row>
    <row r="32" spans="1:4">
      <c r="A32" s="1177" t="s">
        <v>844</v>
      </c>
      <c r="B32" s="1468" t="s">
        <v>1404</v>
      </c>
      <c r="C32" s="1175">
        <v>13</v>
      </c>
      <c r="D32" s="1088">
        <f>'40.041'!D24</f>
        <v>0</v>
      </c>
    </row>
    <row r="33" spans="1:4">
      <c r="A33" s="1177" t="s">
        <v>845</v>
      </c>
      <c r="B33" s="1468" t="s">
        <v>1405</v>
      </c>
      <c r="C33" s="1175">
        <v>14</v>
      </c>
      <c r="D33" s="1088">
        <f>'40.042'!B34</f>
        <v>0</v>
      </c>
    </row>
    <row r="34" spans="1:4">
      <c r="A34" s="1174" t="s">
        <v>1423</v>
      </c>
      <c r="B34" s="1444" t="s">
        <v>1422</v>
      </c>
      <c r="C34" s="1175" t="s">
        <v>846</v>
      </c>
      <c r="D34" s="1179">
        <f>SUM(D18:D33)</f>
        <v>0</v>
      </c>
    </row>
    <row r="35" spans="1:4">
      <c r="A35" s="1174" t="s">
        <v>847</v>
      </c>
      <c r="B35" s="1468" t="s">
        <v>86</v>
      </c>
      <c r="C35" s="1175" t="s">
        <v>848</v>
      </c>
      <c r="D35" s="1088">
        <f>+'40.011'!D91</f>
        <v>0</v>
      </c>
    </row>
    <row r="36" spans="1:4" ht="23">
      <c r="A36" s="1473" t="s">
        <v>1425</v>
      </c>
      <c r="B36" s="1472" t="s">
        <v>1424</v>
      </c>
      <c r="C36" s="1469"/>
      <c r="D36" s="1474" t="str">
        <f>IFERROR(+D35/D34,"")</f>
        <v/>
      </c>
    </row>
    <row r="37" spans="1:4">
      <c r="A37" s="1176"/>
      <c r="B37" s="5905"/>
      <c r="C37" s="5906"/>
      <c r="D37" s="1176"/>
    </row>
    <row r="38" spans="1:4">
      <c r="A38" s="1470" t="s">
        <v>849</v>
      </c>
      <c r="B38" s="1468" t="s">
        <v>86</v>
      </c>
      <c r="C38" s="1444" t="s">
        <v>850</v>
      </c>
      <c r="D38" s="1180">
        <f>+'40.011'!D36</f>
        <v>0</v>
      </c>
    </row>
    <row r="39" spans="1:4" ht="23">
      <c r="A39" s="1473" t="s">
        <v>1427</v>
      </c>
      <c r="B39" s="1471" t="s">
        <v>1426</v>
      </c>
      <c r="C39" s="1444"/>
      <c r="D39" s="1474" t="str">
        <f>IFERROR(+D38/D34,"")</f>
        <v/>
      </c>
    </row>
    <row r="40" spans="1:4">
      <c r="A40" s="42"/>
      <c r="B40" s="42"/>
      <c r="C40" s="42"/>
      <c r="D40" s="42"/>
    </row>
    <row r="41" spans="1:4">
      <c r="A41" s="42"/>
      <c r="B41" s="42"/>
      <c r="C41" s="42"/>
      <c r="D41" s="173" t="str">
        <f>+ToC!$E$123</f>
        <v xml:space="preserve">Long-Term Annual Return </v>
      </c>
    </row>
    <row r="42" spans="1:4">
      <c r="A42" s="42"/>
      <c r="B42" s="42"/>
      <c r="C42" s="42"/>
      <c r="D42" s="173" t="s">
        <v>1440</v>
      </c>
    </row>
    <row r="43" spans="1:4" hidden="1"/>
    <row r="44" spans="1:4" hidden="1"/>
  </sheetData>
  <sheetProtection algorithmName="SHA-512" hashValue="D0JagN6BSetMyhQLWWfIdEe81UQXy8xccGYxsl13FqVh5KNwYZjChE8MEVR7/gOql8OZuX+EzvMzj5YncnSf3A==" saltValue="xJ4QClgyxBd48Brmx4bgTg==" spinCount="100000" sheet="1" objects="1" scenarios="1"/>
  <mergeCells count="5">
    <mergeCell ref="B37:C37"/>
    <mergeCell ref="A1:D1"/>
    <mergeCell ref="A9:D9"/>
    <mergeCell ref="A11:D11"/>
    <mergeCell ref="A13:D13"/>
  </mergeCells>
  <conditionalFormatting sqref="D34">
    <cfRule type="expression" dxfId="8" priority="2" stopIfTrue="1">
      <formula>ISERROR($D$22)</formula>
    </cfRule>
  </conditionalFormatting>
  <conditionalFormatting sqref="D36">
    <cfRule type="expression" dxfId="7" priority="3" stopIfTrue="1">
      <formula>ISERROR($D$25)</formula>
    </cfRule>
  </conditionalFormatting>
  <conditionalFormatting sqref="D39">
    <cfRule type="expression" dxfId="6" priority="1" stopIfTrue="1">
      <formula>ISERROR($D$25)</formula>
    </cfRule>
  </conditionalFormatting>
  <hyperlinks>
    <hyperlink ref="A1:D1" location="ToC!A1" display="40.010"/>
  </hyperlinks>
  <printOptions horizontalCentered="1"/>
  <pageMargins left="0.25" right="0.25" top="0.75" bottom="0.75" header="0.3" footer="0.3"/>
  <pageSetup paperSize="5" scale="65" orientation="portrait" r:id="rId1"/>
  <ignoredErrors>
    <ignoredError sqref="B18:B30 B31:B35"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tabColor rgb="FF00B0F0"/>
  </sheetPr>
  <dimension ref="A1:D106"/>
  <sheetViews>
    <sheetView topLeftCell="A62" zoomScale="60" zoomScaleNormal="60" workbookViewId="0">
      <selection activeCell="D16" sqref="D16"/>
    </sheetView>
  </sheetViews>
  <sheetFormatPr defaultColWidth="0" defaultRowHeight="12.5" zeroHeight="1"/>
  <cols>
    <col min="1" max="1" width="87.765625" style="188" customWidth="1"/>
    <col min="2" max="2" width="6.765625" style="188" customWidth="1"/>
    <col min="3" max="3" width="3.765625" style="188" customWidth="1"/>
    <col min="4" max="4" width="13.23046875" style="188" customWidth="1"/>
    <col min="5" max="16384" width="8.765625" style="188" hidden="1"/>
  </cols>
  <sheetData>
    <row r="1" spans="1:4" ht="13">
      <c r="A1" s="5373" t="s">
        <v>86</v>
      </c>
      <c r="B1" s="5374"/>
      <c r="C1" s="5374"/>
      <c r="D1" s="5374"/>
    </row>
    <row r="2" spans="1:4" ht="13">
      <c r="A2" s="104"/>
      <c r="B2" s="394" t="s">
        <v>1812</v>
      </c>
      <c r="C2" s="394"/>
      <c r="D2" s="715"/>
    </row>
    <row r="3" spans="1:4" ht="14">
      <c r="A3" s="339" t="str">
        <f>+Cover!$A$14</f>
        <v>Select Name of Insurer/ Financial Holding Company</v>
      </c>
      <c r="B3" s="340"/>
      <c r="C3" s="340"/>
      <c r="D3" s="340"/>
    </row>
    <row r="4" spans="1:4" ht="14">
      <c r="A4" s="330" t="str">
        <f>+ToC!$A$3</f>
        <v>Insurer/Financial Holding Company</v>
      </c>
      <c r="B4" s="330"/>
      <c r="C4" s="337"/>
      <c r="D4" s="337"/>
    </row>
    <row r="5" spans="1:4" ht="14">
      <c r="A5" s="330"/>
      <c r="B5" s="330"/>
      <c r="C5" s="337"/>
      <c r="D5" s="337"/>
    </row>
    <row r="6" spans="1:4" ht="14">
      <c r="A6" s="51" t="str">
        <f>+ToC!$A$5</f>
        <v>Long-Term Insurers Annual Return</v>
      </c>
      <c r="B6" s="53"/>
      <c r="C6" s="337"/>
      <c r="D6" s="337"/>
    </row>
    <row r="7" spans="1:4" ht="14">
      <c r="A7" s="51" t="str">
        <f>+ToC!$A$6</f>
        <v>For Year Ended:</v>
      </c>
      <c r="B7" s="53"/>
      <c r="C7" s="337"/>
      <c r="D7" s="933">
        <f>+Cover!$A$23</f>
        <v>0</v>
      </c>
    </row>
    <row r="8" spans="1:4">
      <c r="A8" s="396"/>
      <c r="B8" s="78"/>
      <c r="C8" s="78"/>
      <c r="D8" s="104"/>
    </row>
    <row r="9" spans="1:4" ht="14">
      <c r="A9" s="5578" t="s">
        <v>764</v>
      </c>
      <c r="B9" s="5312"/>
      <c r="C9" s="5312"/>
      <c r="D9" s="5312"/>
    </row>
    <row r="10" spans="1:4" ht="13">
      <c r="A10" s="718"/>
      <c r="B10" s="716"/>
      <c r="C10" s="716"/>
      <c r="D10" s="716"/>
    </row>
    <row r="11" spans="1:4" ht="14">
      <c r="A11" s="5312" t="s">
        <v>851</v>
      </c>
      <c r="B11" s="5312"/>
      <c r="C11" s="5312"/>
      <c r="D11" s="5312"/>
    </row>
    <row r="12" spans="1:4" ht="13">
      <c r="A12" s="104"/>
      <c r="B12" s="104"/>
      <c r="C12" s="104"/>
      <c r="D12" s="1173" t="s">
        <v>230</v>
      </c>
    </row>
    <row r="13" spans="1:4" ht="13">
      <c r="A13" s="5909" t="s">
        <v>852</v>
      </c>
      <c r="B13" s="5909"/>
      <c r="C13" s="5909"/>
      <c r="D13" s="5909"/>
    </row>
    <row r="14" spans="1:4">
      <c r="A14" s="1176" t="s">
        <v>853</v>
      </c>
      <c r="B14" s="1176"/>
      <c r="C14" s="1176"/>
      <c r="D14" s="1181"/>
    </row>
    <row r="15" spans="1:4" ht="14.5">
      <c r="A15" s="1176" t="s">
        <v>1672</v>
      </c>
      <c r="B15" s="1176"/>
      <c r="C15" s="1176"/>
      <c r="D15" s="1181"/>
    </row>
    <row r="16" spans="1:4">
      <c r="A16" s="1176" t="s">
        <v>854</v>
      </c>
      <c r="B16" s="1176"/>
      <c r="C16" s="1176"/>
      <c r="D16" s="1182">
        <f>SUM(D17:D18)</f>
        <v>0</v>
      </c>
    </row>
    <row r="17" spans="1:4">
      <c r="A17" s="1177" t="s">
        <v>855</v>
      </c>
      <c r="B17" s="1183"/>
      <c r="C17" s="1176"/>
      <c r="D17" s="1181"/>
    </row>
    <row r="18" spans="1:4">
      <c r="A18" s="1177" t="s">
        <v>1813</v>
      </c>
      <c r="B18" s="1183"/>
      <c r="C18" s="1176"/>
      <c r="D18" s="1181"/>
    </row>
    <row r="19" spans="1:4">
      <c r="A19" s="1177" t="s">
        <v>856</v>
      </c>
      <c r="B19" s="1183"/>
      <c r="C19" s="1176"/>
      <c r="D19" s="1181"/>
    </row>
    <row r="20" spans="1:4">
      <c r="A20" s="1176" t="s">
        <v>857</v>
      </c>
      <c r="B20" s="1176"/>
      <c r="C20" s="1176"/>
      <c r="D20" s="1181"/>
    </row>
    <row r="21" spans="1:4" ht="14.5">
      <c r="A21" s="1177" t="s">
        <v>1673</v>
      </c>
      <c r="B21" s="1176"/>
      <c r="C21" s="1176"/>
      <c r="D21" s="1184">
        <f>'40.050'!H46</f>
        <v>0</v>
      </c>
    </row>
    <row r="22" spans="1:4" ht="13">
      <c r="A22" s="1174" t="s">
        <v>858</v>
      </c>
      <c r="B22" s="1174"/>
      <c r="C22" s="1185" t="s">
        <v>846</v>
      </c>
      <c r="D22" s="1186">
        <f>SUM(D14:D21)-D16</f>
        <v>0</v>
      </c>
    </row>
    <row r="23" spans="1:4" ht="13">
      <c r="A23" s="1174"/>
      <c r="B23" s="1174"/>
      <c r="C23" s="1185"/>
      <c r="D23" s="1187"/>
    </row>
    <row r="24" spans="1:4" ht="13">
      <c r="A24" s="1174" t="s">
        <v>859</v>
      </c>
      <c r="B24" s="1174"/>
      <c r="C24" s="1185"/>
      <c r="D24" s="1183"/>
    </row>
    <row r="25" spans="1:4" ht="14.5">
      <c r="A25" s="1177" t="s">
        <v>1674</v>
      </c>
      <c r="B25" s="1177"/>
      <c r="C25" s="1185"/>
      <c r="D25" s="1171"/>
    </row>
    <row r="26" spans="1:4" ht="14.5">
      <c r="A26" s="1177" t="s">
        <v>1675</v>
      </c>
      <c r="B26" s="1177"/>
      <c r="C26" s="1185"/>
      <c r="D26" s="1171"/>
    </row>
    <row r="27" spans="1:4">
      <c r="A27" s="1177" t="s">
        <v>860</v>
      </c>
      <c r="B27" s="1177"/>
      <c r="C27" s="1185"/>
      <c r="D27" s="1181"/>
    </row>
    <row r="28" spans="1:4">
      <c r="A28" s="1177" t="s">
        <v>861</v>
      </c>
      <c r="B28" s="1177"/>
      <c r="C28" s="1185"/>
      <c r="D28" s="1181"/>
    </row>
    <row r="29" spans="1:4">
      <c r="A29" s="1177" t="s">
        <v>1667</v>
      </c>
      <c r="B29" s="1177"/>
      <c r="C29" s="1185"/>
      <c r="D29" s="1181"/>
    </row>
    <row r="30" spans="1:4">
      <c r="A30" s="1177" t="s">
        <v>862</v>
      </c>
      <c r="B30" s="1177"/>
      <c r="C30" s="1185"/>
      <c r="D30" s="1182">
        <f>'40.060'!E37</f>
        <v>0</v>
      </c>
    </row>
    <row r="31" spans="1:4" ht="13">
      <c r="A31" s="1174" t="s">
        <v>863</v>
      </c>
      <c r="B31" s="1174"/>
      <c r="C31" s="1185" t="s">
        <v>864</v>
      </c>
      <c r="D31" s="1188">
        <f>D22-SUM(D25:D30)</f>
        <v>0</v>
      </c>
    </row>
    <row r="32" spans="1:4" ht="13">
      <c r="A32" s="1174"/>
      <c r="B32" s="1174"/>
      <c r="C32" s="1185"/>
      <c r="D32" s="1183"/>
    </row>
    <row r="33" spans="1:4" ht="26">
      <c r="A33" s="1189" t="s">
        <v>865</v>
      </c>
      <c r="B33" s="1174"/>
      <c r="C33" s="1185" t="s">
        <v>848</v>
      </c>
      <c r="D33" s="1182">
        <f>+IF(D34="",0,MIN(D34,D35))</f>
        <v>0</v>
      </c>
    </row>
    <row r="34" spans="1:4">
      <c r="A34" s="1177" t="s">
        <v>866</v>
      </c>
      <c r="B34" s="1177"/>
      <c r="C34" s="1185"/>
      <c r="D34" s="1190"/>
    </row>
    <row r="35" spans="1:4">
      <c r="A35" s="1177" t="s">
        <v>867</v>
      </c>
      <c r="B35" s="1177"/>
      <c r="C35" s="1185"/>
      <c r="D35" s="1182">
        <f>MAX(0.33*D31,0)</f>
        <v>0</v>
      </c>
    </row>
    <row r="36" spans="1:4" ht="13">
      <c r="A36" s="1174" t="s">
        <v>868</v>
      </c>
      <c r="B36" s="1174"/>
      <c r="C36" s="1185" t="s">
        <v>850</v>
      </c>
      <c r="D36" s="1188">
        <f>D22+D33-SUM(D25:D30)</f>
        <v>0</v>
      </c>
    </row>
    <row r="37" spans="1:4">
      <c r="A37" s="1191"/>
      <c r="B37" s="1192"/>
      <c r="C37" s="1193"/>
      <c r="D37" s="1194"/>
    </row>
    <row r="38" spans="1:4" ht="13">
      <c r="A38" s="5909" t="s">
        <v>869</v>
      </c>
      <c r="B38" s="5909"/>
      <c r="C38" s="5909"/>
      <c r="D38" s="5909"/>
    </row>
    <row r="39" spans="1:4">
      <c r="A39" s="1176"/>
      <c r="B39" s="1176"/>
      <c r="C39" s="1185"/>
      <c r="D39" s="1176"/>
    </row>
    <row r="40" spans="1:4" ht="13">
      <c r="A40" s="1174" t="s">
        <v>870</v>
      </c>
      <c r="B40" s="1174"/>
      <c r="C40" s="1185"/>
      <c r="D40" s="1176"/>
    </row>
    <row r="41" spans="1:4">
      <c r="A41" s="1177" t="s">
        <v>871</v>
      </c>
      <c r="B41" s="1177"/>
      <c r="C41" s="1185"/>
      <c r="D41" s="1182">
        <f>D34-D33</f>
        <v>0</v>
      </c>
    </row>
    <row r="42" spans="1:4">
      <c r="A42" s="1177" t="s">
        <v>872</v>
      </c>
      <c r="B42" s="1177"/>
      <c r="C42" s="1185"/>
      <c r="D42" s="1190"/>
    </row>
    <row r="43" spans="1:4">
      <c r="A43" s="1177" t="s">
        <v>873</v>
      </c>
      <c r="B43" s="1177"/>
      <c r="C43" s="1185"/>
      <c r="D43" s="1190"/>
    </row>
    <row r="44" spans="1:4">
      <c r="A44" s="1177" t="s">
        <v>874</v>
      </c>
      <c r="B44" s="1177"/>
      <c r="C44" s="1185"/>
      <c r="D44" s="1182">
        <f>SUM(D45:D47)</f>
        <v>0</v>
      </c>
    </row>
    <row r="45" spans="1:4">
      <c r="A45" s="1195" t="s">
        <v>875</v>
      </c>
      <c r="B45" s="1177"/>
      <c r="C45" s="1185"/>
      <c r="D45" s="1190"/>
    </row>
    <row r="46" spans="1:4">
      <c r="A46" s="1195" t="s">
        <v>876</v>
      </c>
      <c r="B46" s="1177"/>
      <c r="C46" s="1185"/>
      <c r="D46" s="1181"/>
    </row>
    <row r="47" spans="1:4">
      <c r="A47" s="1195" t="s">
        <v>272</v>
      </c>
      <c r="B47" s="1177"/>
      <c r="C47" s="1185"/>
      <c r="D47" s="1190"/>
    </row>
    <row r="48" spans="1:4" ht="14.5">
      <c r="A48" s="1177" t="s">
        <v>1676</v>
      </c>
      <c r="B48" s="1183"/>
      <c r="C48" s="1185"/>
      <c r="D48" s="1184">
        <f>+IF(D49="",0,MIN(D49,D50))</f>
        <v>0</v>
      </c>
    </row>
    <row r="49" spans="1:4" ht="14.5">
      <c r="A49" s="1195" t="s">
        <v>1677</v>
      </c>
      <c r="B49" s="1177"/>
      <c r="C49" s="1185"/>
      <c r="D49" s="1190"/>
    </row>
    <row r="50" spans="1:4">
      <c r="A50" s="1195" t="s">
        <v>877</v>
      </c>
      <c r="B50" s="1177"/>
      <c r="C50" s="1185"/>
      <c r="D50" s="1182">
        <f>0.2*D36</f>
        <v>0</v>
      </c>
    </row>
    <row r="51" spans="1:4">
      <c r="A51" s="1176" t="s">
        <v>878</v>
      </c>
      <c r="B51" s="1176"/>
      <c r="C51" s="1185"/>
      <c r="D51" s="1190"/>
    </row>
    <row r="52" spans="1:4" ht="13">
      <c r="A52" s="1174" t="s">
        <v>879</v>
      </c>
      <c r="B52" s="1174"/>
      <c r="C52" s="1185" t="s">
        <v>880</v>
      </c>
      <c r="D52" s="1186">
        <f>D41+D42+D43+D44+D48+D51</f>
        <v>0</v>
      </c>
    </row>
    <row r="53" spans="1:4">
      <c r="A53" s="1176"/>
      <c r="B53" s="1176"/>
      <c r="C53" s="1185"/>
      <c r="D53" s="1176"/>
    </row>
    <row r="54" spans="1:4" ht="13">
      <c r="A54" s="1174" t="s">
        <v>881</v>
      </c>
      <c r="B54" s="1174"/>
      <c r="C54" s="1185"/>
      <c r="D54" s="1176"/>
    </row>
    <row r="55" spans="1:4">
      <c r="A55" s="1176" t="s">
        <v>882</v>
      </c>
      <c r="B55" s="1176"/>
      <c r="C55" s="1185"/>
      <c r="D55" s="1190"/>
    </row>
    <row r="56" spans="1:4">
      <c r="A56" s="1176" t="s">
        <v>883</v>
      </c>
      <c r="B56" s="1176"/>
      <c r="C56" s="1185"/>
      <c r="D56" s="1190"/>
    </row>
    <row r="57" spans="1:4">
      <c r="A57" s="1176" t="s">
        <v>878</v>
      </c>
      <c r="B57" s="1176"/>
      <c r="C57" s="1185"/>
      <c r="D57" s="1190"/>
    </row>
    <row r="58" spans="1:4" ht="13">
      <c r="A58" s="1174" t="s">
        <v>884</v>
      </c>
      <c r="B58" s="1174"/>
      <c r="C58" s="1185" t="s">
        <v>885</v>
      </c>
      <c r="D58" s="1184">
        <f>SUM(D55:D57)</f>
        <v>0</v>
      </c>
    </row>
    <row r="59" spans="1:4">
      <c r="A59" s="1176" t="s">
        <v>886</v>
      </c>
      <c r="B59" s="1176"/>
      <c r="C59" s="1185" t="s">
        <v>887</v>
      </c>
      <c r="D59" s="1182">
        <f>0.5*D36</f>
        <v>0</v>
      </c>
    </row>
    <row r="60" spans="1:4" ht="13">
      <c r="A60" s="1174" t="s">
        <v>888</v>
      </c>
      <c r="B60" s="1174"/>
      <c r="C60" s="1185" t="s">
        <v>889</v>
      </c>
      <c r="D60" s="1186">
        <f>MAX(MIN(D59,D58),0)</f>
        <v>0</v>
      </c>
    </row>
    <row r="61" spans="1:4" ht="13">
      <c r="A61" s="1174"/>
      <c r="B61" s="1174"/>
      <c r="C61" s="1185"/>
      <c r="D61" s="1176"/>
    </row>
    <row r="62" spans="1:4" ht="13">
      <c r="A62" s="1174" t="s">
        <v>890</v>
      </c>
      <c r="B62" s="1174"/>
      <c r="C62" s="1185"/>
      <c r="D62" s="1176"/>
    </row>
    <row r="63" spans="1:4">
      <c r="A63" s="1177" t="s">
        <v>891</v>
      </c>
      <c r="B63" s="1176"/>
      <c r="C63" s="1185"/>
      <c r="D63" s="1184">
        <f>D27*0.75</f>
        <v>0</v>
      </c>
    </row>
    <row r="64" spans="1:4">
      <c r="A64" s="1177" t="s">
        <v>861</v>
      </c>
      <c r="B64" s="1177"/>
      <c r="C64" s="1185"/>
      <c r="D64" s="1184">
        <f>D28</f>
        <v>0</v>
      </c>
    </row>
    <row r="65" spans="1:4">
      <c r="A65" s="1177" t="s">
        <v>823</v>
      </c>
      <c r="B65" s="1176"/>
      <c r="C65" s="1185"/>
      <c r="D65" s="1187"/>
    </row>
    <row r="66" spans="1:4">
      <c r="A66" s="1196"/>
      <c r="B66" s="1176"/>
      <c r="C66" s="1185"/>
      <c r="D66" s="1197"/>
    </row>
    <row r="67" spans="1:4">
      <c r="A67" s="1196"/>
      <c r="B67" s="1176"/>
      <c r="C67" s="1185"/>
      <c r="D67" s="1197"/>
    </row>
    <row r="68" spans="1:4">
      <c r="A68" s="1196"/>
      <c r="B68" s="1176"/>
      <c r="C68" s="1185"/>
      <c r="D68" s="1197"/>
    </row>
    <row r="69" spans="1:4">
      <c r="A69" s="1196"/>
      <c r="B69" s="1176"/>
      <c r="C69" s="1185"/>
      <c r="D69" s="1197"/>
    </row>
    <row r="70" spans="1:4" ht="13">
      <c r="A70" s="1174" t="s">
        <v>892</v>
      </c>
      <c r="B70" s="1174"/>
      <c r="C70" s="1185" t="s">
        <v>893</v>
      </c>
      <c r="D70" s="1188">
        <f>SUM(D63:D69)</f>
        <v>0</v>
      </c>
    </row>
    <row r="71" spans="1:4" ht="13">
      <c r="A71" s="1174" t="s">
        <v>894</v>
      </c>
      <c r="B71" s="1176" t="s">
        <v>895</v>
      </c>
      <c r="C71" s="1185" t="s">
        <v>896</v>
      </c>
      <c r="D71" s="1188">
        <f>+D70+D60+D52</f>
        <v>0</v>
      </c>
    </row>
    <row r="72" spans="1:4" ht="13">
      <c r="A72" s="1174" t="s">
        <v>897</v>
      </c>
      <c r="B72" s="1174"/>
      <c r="C72" s="1185" t="s">
        <v>898</v>
      </c>
      <c r="D72" s="1182">
        <f>MAX(MIN(D71,D36),0)</f>
        <v>0</v>
      </c>
    </row>
    <row r="73" spans="1:4" ht="13">
      <c r="A73" s="1174" t="s">
        <v>899</v>
      </c>
      <c r="B73" s="1176" t="s">
        <v>900</v>
      </c>
      <c r="C73" s="1185" t="s">
        <v>901</v>
      </c>
      <c r="D73" s="1188">
        <f>+D72+D36</f>
        <v>0</v>
      </c>
    </row>
    <row r="74" spans="1:4" ht="13">
      <c r="A74" s="1174"/>
      <c r="B74" s="1174"/>
      <c r="C74" s="1185"/>
      <c r="D74" s="1176"/>
    </row>
    <row r="75" spans="1:4" ht="15">
      <c r="A75" s="1174" t="s">
        <v>1745</v>
      </c>
      <c r="B75" s="1174"/>
      <c r="C75" s="1185"/>
      <c r="D75" s="1183"/>
    </row>
    <row r="76" spans="1:4" ht="25">
      <c r="A76" s="1198" t="s">
        <v>902</v>
      </c>
      <c r="B76" s="1177"/>
      <c r="C76" s="1185"/>
      <c r="D76" s="1190"/>
    </row>
    <row r="77" spans="1:4">
      <c r="A77" s="1177" t="s">
        <v>559</v>
      </c>
      <c r="B77" s="1177"/>
      <c r="C77" s="1185"/>
      <c r="D77" s="1181"/>
    </row>
    <row r="78" spans="1:4" ht="14.5">
      <c r="A78" s="1177" t="s">
        <v>1678</v>
      </c>
      <c r="B78" s="1177"/>
      <c r="C78" s="1185"/>
      <c r="D78" s="1181"/>
    </row>
    <row r="79" spans="1:4" ht="14.5">
      <c r="A79" s="1177" t="s">
        <v>1679</v>
      </c>
      <c r="B79" s="1199"/>
      <c r="C79" s="1185"/>
      <c r="D79" s="1181"/>
    </row>
    <row r="80" spans="1:4">
      <c r="A80" s="1177" t="s">
        <v>903</v>
      </c>
      <c r="B80" s="1199"/>
      <c r="C80" s="1185"/>
      <c r="D80" s="1181"/>
    </row>
    <row r="81" spans="1:4">
      <c r="A81" s="1177" t="s">
        <v>1762</v>
      </c>
      <c r="B81" s="1199"/>
      <c r="C81" s="1185"/>
      <c r="D81" s="1190"/>
    </row>
    <row r="82" spans="1:4">
      <c r="A82" s="1177" t="s">
        <v>904</v>
      </c>
      <c r="B82" s="1199"/>
      <c r="C82" s="1185"/>
      <c r="D82" s="1190"/>
    </row>
    <row r="83" spans="1:4">
      <c r="A83" s="1177" t="s">
        <v>905</v>
      </c>
      <c r="B83" s="1199"/>
      <c r="C83" s="1185"/>
      <c r="D83" s="1190"/>
    </row>
    <row r="84" spans="1:4">
      <c r="A84" s="1177" t="s">
        <v>906</v>
      </c>
      <c r="B84" s="1199"/>
      <c r="C84" s="1185"/>
      <c r="D84" s="1190"/>
    </row>
    <row r="85" spans="1:4">
      <c r="A85" s="1177" t="s">
        <v>823</v>
      </c>
      <c r="B85" s="1199"/>
      <c r="C85" s="1185"/>
      <c r="D85" s="1183"/>
    </row>
    <row r="86" spans="1:4">
      <c r="A86" s="1196"/>
      <c r="B86" s="1199"/>
      <c r="C86" s="1185"/>
      <c r="D86" s="1190"/>
    </row>
    <row r="87" spans="1:4">
      <c r="A87" s="1196"/>
      <c r="B87" s="1199"/>
      <c r="C87" s="1185"/>
      <c r="D87" s="1190"/>
    </row>
    <row r="88" spans="1:4">
      <c r="A88" s="1196"/>
      <c r="B88" s="1199"/>
      <c r="C88" s="1185"/>
      <c r="D88" s="1190"/>
    </row>
    <row r="89" spans="1:4">
      <c r="A89" s="1196"/>
      <c r="B89" s="1199"/>
      <c r="C89" s="1185"/>
      <c r="D89" s="1190"/>
    </row>
    <row r="90" spans="1:4" ht="13">
      <c r="A90" s="1174" t="s">
        <v>907</v>
      </c>
      <c r="B90" s="1174"/>
      <c r="C90" s="1185" t="s">
        <v>908</v>
      </c>
      <c r="D90" s="1188">
        <f>SUM(D76:D89)</f>
        <v>0</v>
      </c>
    </row>
    <row r="91" spans="1:4" ht="13">
      <c r="A91" s="1174" t="s">
        <v>847</v>
      </c>
      <c r="B91" s="1176" t="s">
        <v>909</v>
      </c>
      <c r="C91" s="1185" t="s">
        <v>910</v>
      </c>
      <c r="D91" s="1200">
        <f>+D73-D90</f>
        <v>0</v>
      </c>
    </row>
    <row r="92" spans="1:4">
      <c r="A92" s="104"/>
      <c r="B92" s="104"/>
      <c r="C92" s="104"/>
      <c r="D92" s="104"/>
    </row>
    <row r="93" spans="1:4">
      <c r="A93" s="104" t="s">
        <v>503</v>
      </c>
      <c r="B93" s="104"/>
      <c r="C93" s="104"/>
      <c r="D93" s="104"/>
    </row>
    <row r="94" spans="1:4" s="1439" customFormat="1" ht="12.75" customHeight="1">
      <c r="A94" s="5908" t="s">
        <v>1749</v>
      </c>
      <c r="B94" s="5908"/>
      <c r="C94" s="5908"/>
      <c r="D94" s="5908"/>
    </row>
    <row r="95" spans="1:4" s="1439" customFormat="1" ht="26.25" customHeight="1">
      <c r="A95" s="5908" t="s">
        <v>1733</v>
      </c>
      <c r="B95" s="5908"/>
      <c r="C95" s="5908"/>
      <c r="D95" s="5908"/>
    </row>
    <row r="96" spans="1:4" s="1439" customFormat="1" ht="12.75" customHeight="1">
      <c r="A96" s="5908" t="s">
        <v>1668</v>
      </c>
      <c r="B96" s="5908"/>
      <c r="C96" s="5908"/>
      <c r="D96" s="5908"/>
    </row>
    <row r="97" spans="1:4" s="1439" customFormat="1" ht="26.65" customHeight="1">
      <c r="A97" s="5908" t="s">
        <v>1734</v>
      </c>
      <c r="B97" s="5908"/>
      <c r="C97" s="5908"/>
      <c r="D97" s="5908"/>
    </row>
    <row r="98" spans="1:4" s="1439" customFormat="1" ht="12.75" customHeight="1">
      <c r="A98" s="5908" t="s">
        <v>1735</v>
      </c>
      <c r="B98" s="5908"/>
      <c r="C98" s="5908"/>
      <c r="D98" s="5908"/>
    </row>
    <row r="99" spans="1:4" s="1439" customFormat="1" ht="14.5">
      <c r="A99" s="5910" t="s">
        <v>1669</v>
      </c>
      <c r="B99" s="5910"/>
      <c r="C99" s="5910"/>
      <c r="D99" s="5910"/>
    </row>
    <row r="100" spans="1:4" s="1439" customFormat="1" ht="14.5">
      <c r="A100" s="5910" t="s">
        <v>1670</v>
      </c>
      <c r="B100" s="5910"/>
      <c r="C100" s="5910"/>
      <c r="D100" s="5910"/>
    </row>
    <row r="101" spans="1:4" s="1439" customFormat="1" ht="27.65" customHeight="1">
      <c r="A101" s="5908" t="s">
        <v>1671</v>
      </c>
      <c r="B101" s="5908"/>
      <c r="C101" s="5908"/>
      <c r="D101" s="5908"/>
    </row>
    <row r="102" spans="1:4" s="1439" customFormat="1">
      <c r="A102" s="5908"/>
      <c r="B102" s="5908"/>
      <c r="C102" s="5908"/>
      <c r="D102" s="5908"/>
    </row>
    <row r="103" spans="1:4">
      <c r="A103" s="104"/>
      <c r="B103" s="104"/>
      <c r="C103" s="104"/>
      <c r="D103" s="47" t="str">
        <f>+ToC!$E$123</f>
        <v xml:space="preserve">Long-Term Annual Return </v>
      </c>
    </row>
    <row r="104" spans="1:4">
      <c r="A104" s="104"/>
      <c r="B104" s="104"/>
      <c r="C104" s="104"/>
      <c r="D104" s="47" t="s">
        <v>1441</v>
      </c>
    </row>
    <row r="105" spans="1:4" hidden="1"/>
    <row r="106" spans="1:4" hidden="1"/>
  </sheetData>
  <sheetProtection algorithmName="SHA-512" hashValue="q0r6RjoGP5KQ7VcwbWDBhDqN7n/xaFX9YkNTltEByRW1uELTArugENz1gd8CgwUWZFaum/xMIyVQbmDFVAyRXg==" saltValue="8VLyDGmN8nof9A5moycT/w==" spinCount="100000" sheet="1" objects="1" scenarios="1"/>
  <mergeCells count="14">
    <mergeCell ref="A102:D102"/>
    <mergeCell ref="A101:D101"/>
    <mergeCell ref="A1:D1"/>
    <mergeCell ref="A9:D9"/>
    <mergeCell ref="A13:D13"/>
    <mergeCell ref="A38:D38"/>
    <mergeCell ref="A95:D95"/>
    <mergeCell ref="A96:D96"/>
    <mergeCell ref="A97:D97"/>
    <mergeCell ref="A98:D98"/>
    <mergeCell ref="A99:D99"/>
    <mergeCell ref="A100:D100"/>
    <mergeCell ref="A11:D11"/>
    <mergeCell ref="A94:D94"/>
  </mergeCells>
  <conditionalFormatting sqref="D76">
    <cfRule type="cellIs" dxfId="5" priority="5" stopIfTrue="1" operator="lessThan">
      <formula>0</formula>
    </cfRule>
    <cfRule type="cellIs" dxfId="4" priority="6" stopIfTrue="1" operator="lessThan">
      <formula>0</formula>
    </cfRule>
  </conditionalFormatting>
  <conditionalFormatting sqref="D82:D89">
    <cfRule type="cellIs" dxfId="3" priority="3" stopIfTrue="1" operator="lessThan">
      <formula>0</formula>
    </cfRule>
    <cfRule type="cellIs" dxfId="2" priority="4" stopIfTrue="1" operator="lessThan">
      <formula>0</formula>
    </cfRule>
  </conditionalFormatting>
  <conditionalFormatting sqref="D81">
    <cfRule type="cellIs" dxfId="1" priority="1" stopIfTrue="1" operator="lessThan">
      <formula>0</formula>
    </cfRule>
    <cfRule type="cellIs" dxfId="0" priority="2" stopIfTrue="1" operator="lessThan">
      <formula>0</formula>
    </cfRule>
  </conditionalFormatting>
  <hyperlinks>
    <hyperlink ref="A1:D1" location="ToC!A1" display="40.011"/>
  </hyperlinks>
  <printOptions horizontalCentered="1"/>
  <pageMargins left="0.25" right="0.25" top="0.75" bottom="0.75" header="0.3" footer="0.3"/>
  <pageSetup paperSize="5" scale="64"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tabColor rgb="FF00B0F0"/>
  </sheetPr>
  <dimension ref="A1:G166"/>
  <sheetViews>
    <sheetView topLeftCell="A7" zoomScale="70" zoomScaleNormal="70" workbookViewId="0">
      <selection activeCell="D16" sqref="D16"/>
    </sheetView>
  </sheetViews>
  <sheetFormatPr defaultColWidth="0" defaultRowHeight="12.5" zeroHeight="1"/>
  <cols>
    <col min="1" max="1" width="61" style="188" customWidth="1"/>
    <col min="2" max="2" width="8.765625" style="188" customWidth="1"/>
    <col min="3" max="4" width="12.765625" style="188" customWidth="1"/>
    <col min="5" max="5" width="2.4609375" style="188" customWidth="1"/>
    <col min="6" max="7" width="12.765625" style="188" customWidth="1"/>
    <col min="8" max="16384" width="8.765625" style="188" hidden="1"/>
  </cols>
  <sheetData>
    <row r="1" spans="1:7" ht="13">
      <c r="A1" s="5373" t="s">
        <v>1392</v>
      </c>
      <c r="B1" s="5374"/>
      <c r="C1" s="5374"/>
      <c r="D1" s="5374"/>
      <c r="E1" s="5374"/>
      <c r="F1" s="5374"/>
      <c r="G1" s="5374"/>
    </row>
    <row r="2" spans="1:7" ht="13">
      <c r="A2" s="104"/>
      <c r="B2" s="104"/>
      <c r="C2" s="104"/>
      <c r="D2" s="104"/>
      <c r="E2" s="715"/>
      <c r="F2" s="394" t="s">
        <v>1812</v>
      </c>
      <c r="G2" s="104"/>
    </row>
    <row r="3" spans="1:7" ht="14">
      <c r="A3" s="339" t="str">
        <f>+Cover!$A$14</f>
        <v>Select Name of Insurer/ Financial Holding Company</v>
      </c>
      <c r="B3" s="340"/>
      <c r="C3" s="340"/>
      <c r="D3" s="340"/>
      <c r="E3" s="337"/>
      <c r="F3" s="337"/>
      <c r="G3" s="104"/>
    </row>
    <row r="4" spans="1:7" ht="14">
      <c r="A4" s="330" t="str">
        <f>+ToC!$A$3</f>
        <v>Insurer/Financial Holding Company</v>
      </c>
      <c r="B4" s="330"/>
      <c r="C4" s="337"/>
      <c r="D4" s="337"/>
      <c r="E4" s="337"/>
      <c r="F4" s="337"/>
      <c r="G4" s="104"/>
    </row>
    <row r="5" spans="1:7" ht="14">
      <c r="A5" s="330"/>
      <c r="B5" s="330"/>
      <c r="C5" s="337"/>
      <c r="D5" s="337"/>
      <c r="E5" s="337"/>
      <c r="F5" s="337"/>
      <c r="G5" s="104"/>
    </row>
    <row r="6" spans="1:7" ht="14">
      <c r="A6" s="51" t="str">
        <f>+ToC!$A$5</f>
        <v>Long-Term Insurers Annual Return</v>
      </c>
      <c r="B6" s="53"/>
      <c r="C6" s="337"/>
      <c r="D6" s="337"/>
      <c r="E6" s="337"/>
      <c r="F6" s="337"/>
      <c r="G6" s="104"/>
    </row>
    <row r="7" spans="1:7" ht="14">
      <c r="A7" s="51" t="str">
        <f>+ToC!$A$6</f>
        <v>For Year Ended:</v>
      </c>
      <c r="B7" s="53"/>
      <c r="C7" s="337"/>
      <c r="D7" s="293"/>
      <c r="E7" s="337"/>
      <c r="F7" s="933">
        <f>+Cover!$A$23</f>
        <v>0</v>
      </c>
      <c r="G7" s="104"/>
    </row>
    <row r="8" spans="1:7">
      <c r="A8" s="396"/>
      <c r="B8" s="78"/>
      <c r="C8" s="78"/>
      <c r="D8" s="104"/>
      <c r="E8" s="104"/>
      <c r="F8" s="104"/>
      <c r="G8" s="104"/>
    </row>
    <row r="9" spans="1:7" ht="14">
      <c r="A9" s="5578" t="s">
        <v>764</v>
      </c>
      <c r="B9" s="5686"/>
      <c r="C9" s="5686"/>
      <c r="D9" s="5686"/>
      <c r="E9" s="5686"/>
      <c r="F9" s="5686"/>
      <c r="G9" s="104"/>
    </row>
    <row r="10" spans="1:7" s="397" customFormat="1" ht="14">
      <c r="A10" s="5460" t="s">
        <v>911</v>
      </c>
      <c r="B10" s="5460"/>
      <c r="C10" s="5460"/>
      <c r="D10" s="5460"/>
      <c r="E10" s="5460"/>
      <c r="F10" s="5460"/>
      <c r="G10" s="78"/>
    </row>
    <row r="11" spans="1:7" s="397" customFormat="1">
      <c r="A11" s="78"/>
      <c r="B11" s="78"/>
      <c r="C11" s="78"/>
      <c r="D11" s="78"/>
      <c r="E11" s="78"/>
      <c r="F11" s="78"/>
      <c r="G11" s="78"/>
    </row>
    <row r="12" spans="1:7" ht="29.25" customHeight="1">
      <c r="A12" s="104"/>
      <c r="B12" s="104"/>
      <c r="C12" s="5914" t="s">
        <v>912</v>
      </c>
      <c r="D12" s="5915"/>
      <c r="E12" s="398"/>
      <c r="F12" s="5916" t="s">
        <v>913</v>
      </c>
      <c r="G12" s="5917"/>
    </row>
    <row r="13" spans="1:7" ht="39">
      <c r="A13" s="5911" t="s">
        <v>914</v>
      </c>
      <c r="B13" s="1201" t="s">
        <v>915</v>
      </c>
      <c r="C13" s="1202" t="s">
        <v>916</v>
      </c>
      <c r="D13" s="1202" t="s">
        <v>917</v>
      </c>
      <c r="E13" s="399"/>
      <c r="F13" s="1202" t="s">
        <v>916</v>
      </c>
      <c r="G13" s="1202" t="s">
        <v>918</v>
      </c>
    </row>
    <row r="14" spans="1:7" ht="13">
      <c r="A14" s="5912"/>
      <c r="B14" s="1173" t="s">
        <v>846</v>
      </c>
      <c r="C14" s="1203" t="s">
        <v>848</v>
      </c>
      <c r="D14" s="1203" t="s">
        <v>850</v>
      </c>
      <c r="E14" s="400"/>
      <c r="F14" s="1203" t="s">
        <v>880</v>
      </c>
      <c r="G14" s="1203" t="s">
        <v>885</v>
      </c>
    </row>
    <row r="15" spans="1:7" ht="13">
      <c r="A15" s="5913"/>
      <c r="B15" s="1201"/>
      <c r="C15" s="1202" t="s">
        <v>230</v>
      </c>
      <c r="D15" s="1202"/>
      <c r="E15" s="399"/>
      <c r="F15" s="1202" t="s">
        <v>230</v>
      </c>
      <c r="G15" s="1202"/>
    </row>
    <row r="16" spans="1:7" ht="13">
      <c r="A16" s="1204" t="s">
        <v>919</v>
      </c>
      <c r="B16" s="1205"/>
      <c r="C16" s="1206"/>
      <c r="D16" s="1206"/>
      <c r="E16" s="400"/>
      <c r="F16" s="1206"/>
      <c r="G16" s="1206"/>
    </row>
    <row r="17" spans="1:7">
      <c r="A17" s="1207" t="s">
        <v>920</v>
      </c>
      <c r="B17" s="1205">
        <v>2.5000000000000001E-3</v>
      </c>
      <c r="C17" s="1181"/>
      <c r="D17" s="1208">
        <f>+C17*B17</f>
        <v>0</v>
      </c>
      <c r="E17" s="400"/>
      <c r="F17" s="1181"/>
      <c r="G17" s="1208">
        <f>+B17*F17</f>
        <v>0</v>
      </c>
    </row>
    <row r="18" spans="1:7" ht="14.5">
      <c r="A18" s="1209" t="s">
        <v>921</v>
      </c>
      <c r="B18" s="1210">
        <v>2.5000000000000001E-3</v>
      </c>
      <c r="C18" s="1211"/>
      <c r="D18" s="1208">
        <f>+C18*B18</f>
        <v>0</v>
      </c>
      <c r="E18" s="400"/>
      <c r="F18" s="1212"/>
      <c r="G18" s="1208">
        <f>+B18*F18</f>
        <v>0</v>
      </c>
    </row>
    <row r="19" spans="1:7" ht="25">
      <c r="A19" s="1209" t="s">
        <v>922</v>
      </c>
      <c r="B19" s="1210">
        <v>0.02</v>
      </c>
      <c r="C19" s="1211"/>
      <c r="D19" s="1208">
        <f>+C19*B19</f>
        <v>0</v>
      </c>
      <c r="E19" s="400"/>
      <c r="F19" s="1212"/>
      <c r="G19" s="1208">
        <f>+B19*F19</f>
        <v>0</v>
      </c>
    </row>
    <row r="20" spans="1:7">
      <c r="A20" s="1209" t="s">
        <v>923</v>
      </c>
      <c r="B20" s="1205">
        <v>0.15</v>
      </c>
      <c r="C20" s="1212"/>
      <c r="D20" s="1208">
        <f>+C20*B20</f>
        <v>0</v>
      </c>
      <c r="E20" s="400"/>
      <c r="F20" s="1212"/>
      <c r="G20" s="1208">
        <f>+B20*F20</f>
        <v>0</v>
      </c>
    </row>
    <row r="21" spans="1:7">
      <c r="A21" s="1209" t="s">
        <v>924</v>
      </c>
      <c r="B21" s="1205">
        <v>0</v>
      </c>
      <c r="C21" s="1212"/>
      <c r="D21" s="1208">
        <f>+C21*B21</f>
        <v>0</v>
      </c>
      <c r="E21" s="400"/>
      <c r="F21" s="1212"/>
      <c r="G21" s="1208">
        <f>+B21*F21</f>
        <v>0</v>
      </c>
    </row>
    <row r="22" spans="1:7" ht="13">
      <c r="A22" s="1204" t="s">
        <v>925</v>
      </c>
      <c r="B22" s="1205"/>
      <c r="C22" s="1213">
        <f>SUM(C17:C21)</f>
        <v>0</v>
      </c>
      <c r="D22" s="1213">
        <f>SUM(D17:D21)</f>
        <v>0</v>
      </c>
      <c r="E22" s="401"/>
      <c r="F22" s="1213">
        <f>SUM(F17:F21)</f>
        <v>0</v>
      </c>
      <c r="G22" s="1213">
        <f>SUM(G17:G21)</f>
        <v>0</v>
      </c>
    </row>
    <row r="23" spans="1:7" ht="13">
      <c r="A23" s="5918"/>
      <c r="B23" s="5919"/>
      <c r="C23" s="5919"/>
      <c r="D23" s="5920"/>
      <c r="E23" s="400"/>
      <c r="F23" s="5921"/>
      <c r="G23" s="5922"/>
    </row>
    <row r="24" spans="1:7" ht="15">
      <c r="A24" s="1204" t="s">
        <v>926</v>
      </c>
      <c r="B24" s="1205"/>
      <c r="C24" s="1206"/>
      <c r="D24" s="1206"/>
      <c r="E24" s="400"/>
      <c r="F24" s="1206"/>
      <c r="G24" s="1206"/>
    </row>
    <row r="25" spans="1:7" ht="51" customHeight="1">
      <c r="A25" s="1207" t="s">
        <v>927</v>
      </c>
      <c r="B25" s="1205"/>
      <c r="C25" s="1206"/>
      <c r="D25" s="1206"/>
      <c r="E25" s="400"/>
      <c r="F25" s="1206"/>
      <c r="G25" s="1206"/>
    </row>
    <row r="26" spans="1:7">
      <c r="A26" s="1177" t="s">
        <v>928</v>
      </c>
      <c r="B26" s="1205">
        <v>0</v>
      </c>
      <c r="C26" s="1181"/>
      <c r="D26" s="1208">
        <f>+C26*B26</f>
        <v>0</v>
      </c>
      <c r="E26" s="400"/>
      <c r="F26" s="1181"/>
      <c r="G26" s="1208">
        <f t="shared" ref="G26:G35" si="0">+B26*F26</f>
        <v>0</v>
      </c>
    </row>
    <row r="27" spans="1:7">
      <c r="A27" s="1177" t="s">
        <v>929</v>
      </c>
      <c r="B27" s="1205">
        <v>0</v>
      </c>
      <c r="C27" s="1181"/>
      <c r="D27" s="1208">
        <f t="shared" ref="D27:D35" si="1">+C27*B27</f>
        <v>0</v>
      </c>
      <c r="E27" s="400"/>
      <c r="F27" s="1181"/>
      <c r="G27" s="1208">
        <f t="shared" si="0"/>
        <v>0</v>
      </c>
    </row>
    <row r="28" spans="1:7">
      <c r="A28" s="1177" t="s">
        <v>930</v>
      </c>
      <c r="B28" s="1205">
        <v>5.0000000000000001E-3</v>
      </c>
      <c r="C28" s="1181"/>
      <c r="D28" s="1208">
        <f t="shared" si="1"/>
        <v>0</v>
      </c>
      <c r="E28" s="400"/>
      <c r="F28" s="1181"/>
      <c r="G28" s="1208">
        <f t="shared" si="0"/>
        <v>0</v>
      </c>
    </row>
    <row r="29" spans="1:7">
      <c r="A29" s="1177" t="s">
        <v>931</v>
      </c>
      <c r="B29" s="1205">
        <v>0.01</v>
      </c>
      <c r="C29" s="1181"/>
      <c r="D29" s="1208">
        <f t="shared" si="1"/>
        <v>0</v>
      </c>
      <c r="E29" s="400"/>
      <c r="F29" s="1181"/>
      <c r="G29" s="1208">
        <f t="shared" si="0"/>
        <v>0</v>
      </c>
    </row>
    <row r="30" spans="1:7">
      <c r="A30" s="1177" t="s">
        <v>932</v>
      </c>
      <c r="B30" s="1205">
        <v>0.03</v>
      </c>
      <c r="C30" s="1181"/>
      <c r="D30" s="1208">
        <f t="shared" si="1"/>
        <v>0</v>
      </c>
      <c r="E30" s="400"/>
      <c r="F30" s="1181"/>
      <c r="G30" s="1208">
        <f t="shared" si="0"/>
        <v>0</v>
      </c>
    </row>
    <row r="31" spans="1:7">
      <c r="A31" s="1177" t="s">
        <v>933</v>
      </c>
      <c r="B31" s="1205">
        <v>0.05</v>
      </c>
      <c r="C31" s="1181"/>
      <c r="D31" s="1208">
        <f t="shared" si="1"/>
        <v>0</v>
      </c>
      <c r="E31" s="400"/>
      <c r="F31" s="1181"/>
      <c r="G31" s="1208">
        <f t="shared" si="0"/>
        <v>0</v>
      </c>
    </row>
    <row r="32" spans="1:7">
      <c r="A32" s="1177" t="s">
        <v>934</v>
      </c>
      <c r="B32" s="1205">
        <v>0.1</v>
      </c>
      <c r="C32" s="1181"/>
      <c r="D32" s="1208">
        <f t="shared" si="1"/>
        <v>0</v>
      </c>
      <c r="E32" s="400"/>
      <c r="F32" s="1181"/>
      <c r="G32" s="1208">
        <f t="shared" si="0"/>
        <v>0</v>
      </c>
    </row>
    <row r="33" spans="1:7">
      <c r="A33" s="1177" t="s">
        <v>935</v>
      </c>
      <c r="B33" s="1205">
        <v>0.15</v>
      </c>
      <c r="C33" s="1181"/>
      <c r="D33" s="1208">
        <f t="shared" si="1"/>
        <v>0</v>
      </c>
      <c r="E33" s="400"/>
      <c r="F33" s="1181"/>
      <c r="G33" s="1208">
        <f t="shared" si="0"/>
        <v>0</v>
      </c>
    </row>
    <row r="34" spans="1:7">
      <c r="A34" s="1177" t="s">
        <v>936</v>
      </c>
      <c r="B34" s="1205">
        <v>0.1</v>
      </c>
      <c r="C34" s="1181"/>
      <c r="D34" s="1208">
        <f t="shared" si="1"/>
        <v>0</v>
      </c>
      <c r="E34" s="400"/>
      <c r="F34" s="1181"/>
      <c r="G34" s="1208">
        <f t="shared" si="0"/>
        <v>0</v>
      </c>
    </row>
    <row r="35" spans="1:7">
      <c r="A35" s="1177" t="s">
        <v>937</v>
      </c>
      <c r="B35" s="1205">
        <v>0.15</v>
      </c>
      <c r="C35" s="1171">
        <v>0</v>
      </c>
      <c r="D35" s="1208">
        <f t="shared" si="1"/>
        <v>0</v>
      </c>
      <c r="E35" s="400"/>
      <c r="F35" s="1212"/>
      <c r="G35" s="1208">
        <f t="shared" si="0"/>
        <v>0</v>
      </c>
    </row>
    <row r="36" spans="1:7" ht="14.5">
      <c r="A36" s="1177" t="s">
        <v>938</v>
      </c>
      <c r="B36" s="1205">
        <v>0.1</v>
      </c>
      <c r="C36" s="1208">
        <f>+'40.051'!D164</f>
        <v>0</v>
      </c>
      <c r="D36" s="1208">
        <f>+C36*B36</f>
        <v>0</v>
      </c>
      <c r="E36" s="400"/>
      <c r="F36" s="1208">
        <f>+'40.051'!F164</f>
        <v>0</v>
      </c>
      <c r="G36" s="1208">
        <f>+B36*F36</f>
        <v>0</v>
      </c>
    </row>
    <row r="37" spans="1:7" ht="13">
      <c r="A37" s="1174" t="s">
        <v>939</v>
      </c>
      <c r="B37" s="1205"/>
      <c r="C37" s="1213">
        <f>SUM(C26:C36)</f>
        <v>0</v>
      </c>
      <c r="D37" s="1213">
        <f>SUM(D26:D36)</f>
        <v>0</v>
      </c>
      <c r="E37" s="400"/>
      <c r="F37" s="1213">
        <f>SUM(F26:F36)</f>
        <v>0</v>
      </c>
      <c r="G37" s="1213">
        <f>SUM(G26:G36)</f>
        <v>0</v>
      </c>
    </row>
    <row r="38" spans="1:7">
      <c r="A38" s="1177"/>
      <c r="B38" s="1205"/>
      <c r="C38" s="1206"/>
      <c r="D38" s="1206"/>
      <c r="E38" s="400"/>
      <c r="F38" s="1206"/>
      <c r="G38" s="1206"/>
    </row>
    <row r="39" spans="1:7" ht="15">
      <c r="A39" s="1174" t="s">
        <v>940</v>
      </c>
      <c r="B39" s="1205"/>
      <c r="C39" s="1206"/>
      <c r="D39" s="1206"/>
      <c r="E39" s="402"/>
      <c r="F39" s="1206"/>
      <c r="G39" s="1206"/>
    </row>
    <row r="40" spans="1:7">
      <c r="A40" s="1177" t="s">
        <v>941</v>
      </c>
      <c r="B40" s="1205"/>
      <c r="C40" s="1212"/>
      <c r="D40" s="1208">
        <f>+C40*B40</f>
        <v>0</v>
      </c>
      <c r="E40" s="400"/>
      <c r="F40" s="1212"/>
      <c r="G40" s="1208">
        <f>+B40*F40</f>
        <v>0</v>
      </c>
    </row>
    <row r="41" spans="1:7" ht="13">
      <c r="A41" s="1214"/>
      <c r="B41" s="1215"/>
      <c r="C41" s="1212"/>
      <c r="D41" s="1208">
        <f>+C41*B41</f>
        <v>0</v>
      </c>
      <c r="E41" s="400"/>
      <c r="F41" s="1212"/>
      <c r="G41" s="1208">
        <f>+B41*F41</f>
        <v>0</v>
      </c>
    </row>
    <row r="42" spans="1:7" ht="13">
      <c r="A42" s="1214"/>
      <c r="B42" s="1215"/>
      <c r="C42" s="1212"/>
      <c r="D42" s="1208">
        <f>+C42*B42</f>
        <v>0</v>
      </c>
      <c r="E42" s="400"/>
      <c r="F42" s="1212"/>
      <c r="G42" s="1208">
        <f>+B42*F42</f>
        <v>0</v>
      </c>
    </row>
    <row r="43" spans="1:7" ht="13">
      <c r="A43" s="1214"/>
      <c r="B43" s="1215"/>
      <c r="C43" s="1211"/>
      <c r="D43" s="1208">
        <f>+C43*B43</f>
        <v>0</v>
      </c>
      <c r="E43" s="400"/>
      <c r="F43" s="1212"/>
      <c r="G43" s="1208">
        <f>+B43*F43</f>
        <v>0</v>
      </c>
    </row>
    <row r="44" spans="1:7" ht="13">
      <c r="A44" s="1174" t="s">
        <v>942</v>
      </c>
      <c r="B44" s="1205"/>
      <c r="C44" s="1213">
        <f>SUM(C40:C43)</f>
        <v>0</v>
      </c>
      <c r="D44" s="1213">
        <f>SUM(D40:D43)</f>
        <v>0</v>
      </c>
      <c r="E44" s="400"/>
      <c r="F44" s="1213">
        <f>SUM(F40:F43)</f>
        <v>0</v>
      </c>
      <c r="G44" s="1213">
        <f>SUM(G40:G43)</f>
        <v>0</v>
      </c>
    </row>
    <row r="45" spans="1:7" ht="13">
      <c r="A45" s="5918"/>
      <c r="B45" s="5919"/>
      <c r="C45" s="5919"/>
      <c r="D45" s="5920"/>
      <c r="E45" s="403"/>
      <c r="F45" s="1206"/>
      <c r="G45" s="1206"/>
    </row>
    <row r="46" spans="1:7" ht="13">
      <c r="A46" s="1174" t="s">
        <v>943</v>
      </c>
      <c r="B46" s="1205"/>
      <c r="C46" s="1213">
        <f>+C37+C44</f>
        <v>0</v>
      </c>
      <c r="D46" s="1213">
        <f>+D37+D44</f>
        <v>0</v>
      </c>
      <c r="E46" s="401"/>
      <c r="F46" s="1213">
        <f>+F37+F44</f>
        <v>0</v>
      </c>
      <c r="G46" s="1213">
        <f>+G37+G44</f>
        <v>0</v>
      </c>
    </row>
    <row r="47" spans="1:7" ht="13">
      <c r="A47" s="1174"/>
      <c r="B47" s="1216"/>
      <c r="C47" s="1206"/>
      <c r="D47" s="1206"/>
      <c r="E47" s="400"/>
      <c r="F47" s="1206"/>
      <c r="G47" s="1206"/>
    </row>
    <row r="48" spans="1:7" ht="15">
      <c r="A48" s="1174" t="s">
        <v>944</v>
      </c>
      <c r="B48" s="1216"/>
      <c r="C48" s="1206"/>
      <c r="D48" s="1206"/>
      <c r="E48" s="400"/>
      <c r="F48" s="1206"/>
      <c r="G48" s="1206"/>
    </row>
    <row r="49" spans="1:7">
      <c r="A49" s="1177" t="s">
        <v>930</v>
      </c>
      <c r="B49" s="1205">
        <v>5.0000000000000001E-3</v>
      </c>
      <c r="C49" s="1211"/>
      <c r="D49" s="1208">
        <f t="shared" ref="D49:D55" si="2">+C49*B49</f>
        <v>0</v>
      </c>
      <c r="E49" s="400"/>
      <c r="F49" s="1211"/>
      <c r="G49" s="1208">
        <f t="shared" ref="G49:G56" si="3">+B49*F49</f>
        <v>0</v>
      </c>
    </row>
    <row r="50" spans="1:7">
      <c r="A50" s="1177" t="s">
        <v>931</v>
      </c>
      <c r="B50" s="1205">
        <v>0.02</v>
      </c>
      <c r="C50" s="1211"/>
      <c r="D50" s="1208">
        <f t="shared" si="2"/>
        <v>0</v>
      </c>
      <c r="E50" s="400"/>
      <c r="F50" s="1211"/>
      <c r="G50" s="1208">
        <f t="shared" si="3"/>
        <v>0</v>
      </c>
    </row>
    <row r="51" spans="1:7">
      <c r="A51" s="1177" t="s">
        <v>932</v>
      </c>
      <c r="B51" s="1205">
        <v>0.03</v>
      </c>
      <c r="C51" s="1211"/>
      <c r="D51" s="1208">
        <f t="shared" si="2"/>
        <v>0</v>
      </c>
      <c r="E51" s="400"/>
      <c r="F51" s="1211"/>
      <c r="G51" s="1208">
        <f t="shared" si="3"/>
        <v>0</v>
      </c>
    </row>
    <row r="52" spans="1:7">
      <c r="A52" s="1177" t="s">
        <v>933</v>
      </c>
      <c r="B52" s="1205">
        <v>0.1</v>
      </c>
      <c r="C52" s="1211"/>
      <c r="D52" s="1208">
        <f t="shared" si="2"/>
        <v>0</v>
      </c>
      <c r="E52" s="400"/>
      <c r="F52" s="1211"/>
      <c r="G52" s="1208">
        <f t="shared" si="3"/>
        <v>0</v>
      </c>
    </row>
    <row r="53" spans="1:7">
      <c r="A53" s="1177" t="s">
        <v>934</v>
      </c>
      <c r="B53" s="1205">
        <v>0.15</v>
      </c>
      <c r="C53" s="1211"/>
      <c r="D53" s="1208">
        <f t="shared" si="2"/>
        <v>0</v>
      </c>
      <c r="E53" s="400"/>
      <c r="F53" s="1211"/>
      <c r="G53" s="1208">
        <f t="shared" si="3"/>
        <v>0</v>
      </c>
    </row>
    <row r="54" spans="1:7">
      <c r="A54" s="1177" t="s">
        <v>935</v>
      </c>
      <c r="B54" s="1205">
        <v>0.2</v>
      </c>
      <c r="C54" s="1211"/>
      <c r="D54" s="1208">
        <f t="shared" si="2"/>
        <v>0</v>
      </c>
      <c r="E54" s="400"/>
      <c r="F54" s="1211"/>
      <c r="G54" s="1208">
        <f t="shared" si="3"/>
        <v>0</v>
      </c>
    </row>
    <row r="55" spans="1:7">
      <c r="A55" s="1177" t="s">
        <v>945</v>
      </c>
      <c r="B55" s="1205">
        <v>0.02</v>
      </c>
      <c r="C55" s="1181"/>
      <c r="D55" s="1208">
        <f t="shared" si="2"/>
        <v>0</v>
      </c>
      <c r="E55" s="400"/>
      <c r="F55" s="1181"/>
      <c r="G55" s="1208">
        <f t="shared" si="3"/>
        <v>0</v>
      </c>
    </row>
    <row r="56" spans="1:7">
      <c r="A56" s="1177" t="s">
        <v>946</v>
      </c>
      <c r="B56" s="1205">
        <v>0.2</v>
      </c>
      <c r="C56" s="1181"/>
      <c r="D56" s="1208">
        <f>+C56*B56</f>
        <v>0</v>
      </c>
      <c r="E56" s="400"/>
      <c r="F56" s="1181"/>
      <c r="G56" s="1208">
        <f t="shared" si="3"/>
        <v>0</v>
      </c>
    </row>
    <row r="57" spans="1:7" ht="13">
      <c r="A57" s="1174" t="s">
        <v>947</v>
      </c>
      <c r="B57" s="1205"/>
      <c r="C57" s="1213">
        <f>SUM(C49:C56)</f>
        <v>0</v>
      </c>
      <c r="D57" s="1213">
        <f>SUM(D49:D56)</f>
        <v>0</v>
      </c>
      <c r="E57" s="401"/>
      <c r="F57" s="1213">
        <f>SUM(F49:F56)</f>
        <v>0</v>
      </c>
      <c r="G57" s="1213">
        <f>SUM(G49:G56)</f>
        <v>0</v>
      </c>
    </row>
    <row r="58" spans="1:7" ht="13">
      <c r="A58" s="1174"/>
      <c r="B58" s="1216"/>
      <c r="C58" s="1206"/>
      <c r="D58" s="1206"/>
      <c r="E58" s="400"/>
      <c r="F58" s="1206"/>
      <c r="G58" s="1206"/>
    </row>
    <row r="59" spans="1:7" ht="13">
      <c r="A59" s="1174" t="s">
        <v>948</v>
      </c>
      <c r="B59" s="1216"/>
      <c r="C59" s="1206"/>
      <c r="D59" s="1206"/>
      <c r="E59" s="400"/>
      <c r="F59" s="1206"/>
      <c r="G59" s="1206"/>
    </row>
    <row r="60" spans="1:7" ht="14.5">
      <c r="A60" s="1177" t="s">
        <v>949</v>
      </c>
      <c r="B60" s="1216"/>
      <c r="C60" s="1206"/>
      <c r="D60" s="1206"/>
      <c r="E60" s="400"/>
      <c r="F60" s="1206"/>
      <c r="G60" s="1206"/>
    </row>
    <row r="61" spans="1:7">
      <c r="A61" s="1217"/>
      <c r="B61" s="1218"/>
      <c r="C61" s="1211"/>
      <c r="D61" s="1208">
        <f>+C61*B61</f>
        <v>0</v>
      </c>
      <c r="E61" s="400"/>
      <c r="F61" s="1211"/>
      <c r="G61" s="1208">
        <f>+B61*F61</f>
        <v>0</v>
      </c>
    </row>
    <row r="62" spans="1:7">
      <c r="A62" s="1219"/>
      <c r="B62" s="1218"/>
      <c r="C62" s="1211"/>
      <c r="D62" s="1208">
        <f>+C62*B62</f>
        <v>0</v>
      </c>
      <c r="E62" s="400"/>
      <c r="F62" s="1211"/>
      <c r="G62" s="1208">
        <f>+B62*F62</f>
        <v>0</v>
      </c>
    </row>
    <row r="63" spans="1:7" ht="13">
      <c r="A63" s="1174" t="s">
        <v>950</v>
      </c>
      <c r="B63" s="1205"/>
      <c r="C63" s="1213">
        <f>SUM(C61:C62)</f>
        <v>0</v>
      </c>
      <c r="D63" s="1213">
        <f>SUM(D61:D62)</f>
        <v>0</v>
      </c>
      <c r="E63" s="400"/>
      <c r="F63" s="1213">
        <f>SUM(F61:F62)</f>
        <v>0</v>
      </c>
      <c r="G63" s="1213">
        <f>SUM(G61:G62)</f>
        <v>0</v>
      </c>
    </row>
    <row r="64" spans="1:7" ht="13">
      <c r="A64" s="1174"/>
      <c r="B64" s="1205"/>
      <c r="C64" s="1206"/>
      <c r="D64" s="1206"/>
      <c r="E64" s="400"/>
      <c r="F64" s="1206"/>
      <c r="G64" s="1206"/>
    </row>
    <row r="65" spans="1:7" ht="13">
      <c r="A65" s="1174" t="s">
        <v>951</v>
      </c>
      <c r="B65" s="1205"/>
      <c r="C65" s="1206"/>
      <c r="D65" s="1206"/>
      <c r="E65" s="400"/>
      <c r="F65" s="1206"/>
      <c r="G65" s="1206"/>
    </row>
    <row r="66" spans="1:7" ht="13">
      <c r="A66" s="1174" t="s">
        <v>952</v>
      </c>
      <c r="B66" s="1205"/>
      <c r="C66" s="1206"/>
      <c r="D66" s="1206"/>
      <c r="E66" s="400"/>
      <c r="F66" s="1206"/>
      <c r="G66" s="1206"/>
    </row>
    <row r="67" spans="1:7">
      <c r="A67" s="1177" t="s">
        <v>953</v>
      </c>
      <c r="B67" s="1205"/>
      <c r="C67" s="1206"/>
      <c r="D67" s="1206"/>
      <c r="E67" s="401"/>
      <c r="F67" s="1206"/>
      <c r="G67" s="1206"/>
    </row>
    <row r="68" spans="1:7">
      <c r="A68" s="1220"/>
      <c r="B68" s="1215"/>
      <c r="C68" s="1211"/>
      <c r="D68" s="1208">
        <f t="shared" ref="D68:D85" si="4">+C68*B68</f>
        <v>0</v>
      </c>
      <c r="E68" s="401"/>
      <c r="F68" s="1211"/>
      <c r="G68" s="1208">
        <f t="shared" ref="G68:G85" si="5">+B68*F68</f>
        <v>0</v>
      </c>
    </row>
    <row r="69" spans="1:7">
      <c r="A69" s="1220"/>
      <c r="B69" s="1215"/>
      <c r="C69" s="1211"/>
      <c r="D69" s="1208">
        <f t="shared" si="4"/>
        <v>0</v>
      </c>
      <c r="E69" s="401"/>
      <c r="F69" s="1211"/>
      <c r="G69" s="1208">
        <f t="shared" si="5"/>
        <v>0</v>
      </c>
    </row>
    <row r="70" spans="1:7">
      <c r="A70" s="1220"/>
      <c r="B70" s="1215"/>
      <c r="C70" s="1211"/>
      <c r="D70" s="1208">
        <f t="shared" si="4"/>
        <v>0</v>
      </c>
      <c r="E70" s="401"/>
      <c r="F70" s="1211"/>
      <c r="G70" s="1208">
        <f t="shared" si="5"/>
        <v>0</v>
      </c>
    </row>
    <row r="71" spans="1:7" ht="14.25" customHeight="1">
      <c r="A71" s="1221" t="s">
        <v>954</v>
      </c>
      <c r="B71" s="1205"/>
      <c r="C71" s="1206"/>
      <c r="D71" s="1206"/>
      <c r="E71" s="404"/>
      <c r="F71" s="1206"/>
      <c r="G71" s="1206"/>
    </row>
    <row r="72" spans="1:7" ht="14.25" customHeight="1">
      <c r="A72" s="1222" t="s">
        <v>955</v>
      </c>
      <c r="B72" s="1223">
        <v>0.1</v>
      </c>
      <c r="C72" s="1211"/>
      <c r="D72" s="1208">
        <f t="shared" si="4"/>
        <v>0</v>
      </c>
      <c r="E72" s="404"/>
      <c r="F72" s="1211"/>
      <c r="G72" s="1208">
        <f t="shared" si="5"/>
        <v>0</v>
      </c>
    </row>
    <row r="73" spans="1:7" ht="14.25" customHeight="1">
      <c r="A73" s="1222" t="s">
        <v>956</v>
      </c>
      <c r="B73" s="1223">
        <v>0.05</v>
      </c>
      <c r="C73" s="1211"/>
      <c r="D73" s="1208">
        <f t="shared" si="4"/>
        <v>0</v>
      </c>
      <c r="E73" s="404"/>
      <c r="F73" s="1211"/>
      <c r="G73" s="1208">
        <f t="shared" si="5"/>
        <v>0</v>
      </c>
    </row>
    <row r="74" spans="1:7" ht="14.25" customHeight="1">
      <c r="A74" s="1222" t="s">
        <v>957</v>
      </c>
      <c r="B74" s="1223">
        <v>0.35</v>
      </c>
      <c r="C74" s="1211"/>
      <c r="D74" s="1208">
        <f t="shared" si="4"/>
        <v>0</v>
      </c>
      <c r="E74" s="404"/>
      <c r="F74" s="1211"/>
      <c r="G74" s="1208">
        <f t="shared" si="5"/>
        <v>0</v>
      </c>
    </row>
    <row r="75" spans="1:7" ht="14.25" customHeight="1">
      <c r="A75" s="1222" t="s">
        <v>272</v>
      </c>
      <c r="B75" s="1223">
        <v>0.15</v>
      </c>
      <c r="C75" s="1211"/>
      <c r="D75" s="1208">
        <f t="shared" si="4"/>
        <v>0</v>
      </c>
      <c r="E75" s="404"/>
      <c r="F75" s="1211"/>
      <c r="G75" s="1208">
        <f t="shared" si="5"/>
        <v>0</v>
      </c>
    </row>
    <row r="76" spans="1:7" ht="14.5">
      <c r="A76" s="1221" t="s">
        <v>958</v>
      </c>
      <c r="B76" s="1205"/>
      <c r="C76" s="1206"/>
      <c r="D76" s="1206"/>
      <c r="E76" s="400"/>
      <c r="F76" s="1206"/>
      <c r="G76" s="1206"/>
    </row>
    <row r="77" spans="1:7">
      <c r="A77" s="1222" t="s">
        <v>930</v>
      </c>
      <c r="B77" s="1223">
        <v>5.0000000000000001E-3</v>
      </c>
      <c r="C77" s="1211"/>
      <c r="D77" s="1208">
        <f t="shared" si="4"/>
        <v>0</v>
      </c>
      <c r="E77" s="400"/>
      <c r="F77" s="1211"/>
      <c r="G77" s="1208">
        <f t="shared" si="5"/>
        <v>0</v>
      </c>
    </row>
    <row r="78" spans="1:7">
      <c r="A78" s="1222" t="s">
        <v>931</v>
      </c>
      <c r="B78" s="1223">
        <v>0.01</v>
      </c>
      <c r="C78" s="1211"/>
      <c r="D78" s="1208">
        <f t="shared" si="4"/>
        <v>0</v>
      </c>
      <c r="E78" s="400"/>
      <c r="F78" s="1211"/>
      <c r="G78" s="1208">
        <f t="shared" si="5"/>
        <v>0</v>
      </c>
    </row>
    <row r="79" spans="1:7">
      <c r="A79" s="1222" t="s">
        <v>932</v>
      </c>
      <c r="B79" s="1223">
        <v>0.03</v>
      </c>
      <c r="C79" s="1211"/>
      <c r="D79" s="1208">
        <f t="shared" si="4"/>
        <v>0</v>
      </c>
      <c r="E79" s="400"/>
      <c r="F79" s="1211"/>
      <c r="G79" s="1208">
        <f t="shared" si="5"/>
        <v>0</v>
      </c>
    </row>
    <row r="80" spans="1:7">
      <c r="A80" s="1222" t="s">
        <v>933</v>
      </c>
      <c r="B80" s="1223">
        <v>0.05</v>
      </c>
      <c r="C80" s="1211"/>
      <c r="D80" s="1208">
        <f t="shared" si="4"/>
        <v>0</v>
      </c>
      <c r="E80" s="400"/>
      <c r="F80" s="1211"/>
      <c r="G80" s="1208">
        <f t="shared" si="5"/>
        <v>0</v>
      </c>
    </row>
    <row r="81" spans="1:7">
      <c r="A81" s="1222" t="s">
        <v>934</v>
      </c>
      <c r="B81" s="1223">
        <v>0.1</v>
      </c>
      <c r="C81" s="1211"/>
      <c r="D81" s="1208">
        <f t="shared" si="4"/>
        <v>0</v>
      </c>
      <c r="E81" s="400"/>
      <c r="F81" s="1211"/>
      <c r="G81" s="1208">
        <f t="shared" si="5"/>
        <v>0</v>
      </c>
    </row>
    <row r="82" spans="1:7">
      <c r="A82" s="1222" t="s">
        <v>935</v>
      </c>
      <c r="B82" s="1223">
        <v>0.15</v>
      </c>
      <c r="C82" s="1211"/>
      <c r="D82" s="1208">
        <f t="shared" si="4"/>
        <v>0</v>
      </c>
      <c r="E82" s="400"/>
      <c r="F82" s="1211"/>
      <c r="G82" s="1208">
        <f t="shared" si="5"/>
        <v>0</v>
      </c>
    </row>
    <row r="83" spans="1:7">
      <c r="A83" s="1222" t="s">
        <v>936</v>
      </c>
      <c r="B83" s="1223">
        <v>0.1</v>
      </c>
      <c r="C83" s="1211"/>
      <c r="D83" s="1208">
        <f t="shared" si="4"/>
        <v>0</v>
      </c>
      <c r="E83" s="400"/>
      <c r="F83" s="1211"/>
      <c r="G83" s="1208">
        <f t="shared" si="5"/>
        <v>0</v>
      </c>
    </row>
    <row r="84" spans="1:7">
      <c r="A84" s="1222" t="s">
        <v>937</v>
      </c>
      <c r="B84" s="1223">
        <v>0.15</v>
      </c>
      <c r="C84" s="1211"/>
      <c r="D84" s="1208">
        <f t="shared" si="4"/>
        <v>0</v>
      </c>
      <c r="E84" s="400"/>
      <c r="F84" s="1211"/>
      <c r="G84" s="1208">
        <f t="shared" si="5"/>
        <v>0</v>
      </c>
    </row>
    <row r="85" spans="1:7">
      <c r="A85" s="1177" t="s">
        <v>959</v>
      </c>
      <c r="B85" s="1205">
        <v>0.2</v>
      </c>
      <c r="C85" s="1212"/>
      <c r="D85" s="1208">
        <f t="shared" si="4"/>
        <v>0</v>
      </c>
      <c r="E85" s="400"/>
      <c r="F85" s="1211"/>
      <c r="G85" s="1208">
        <f t="shared" si="5"/>
        <v>0</v>
      </c>
    </row>
    <row r="86" spans="1:7" ht="13">
      <c r="A86" s="1174" t="s">
        <v>960</v>
      </c>
      <c r="B86" s="1205"/>
      <c r="C86" s="1213">
        <f>SUM(C67:C85)</f>
        <v>0</v>
      </c>
      <c r="D86" s="1213">
        <f>SUM(D67:D85)</f>
        <v>0</v>
      </c>
      <c r="E86" s="400"/>
      <c r="F86" s="1213">
        <f>SUM(F67:F85)</f>
        <v>0</v>
      </c>
      <c r="G86" s="1213">
        <f>SUM(G67:G85)</f>
        <v>0</v>
      </c>
    </row>
    <row r="87" spans="1:7" ht="13">
      <c r="A87" s="5918"/>
      <c r="B87" s="5919"/>
      <c r="C87" s="5919"/>
      <c r="D87" s="5920"/>
      <c r="E87" s="400"/>
      <c r="F87" s="5921"/>
      <c r="G87" s="5922"/>
    </row>
    <row r="88" spans="1:7" ht="13">
      <c r="A88" s="1224" t="s">
        <v>961</v>
      </c>
      <c r="B88" s="1225"/>
      <c r="C88" s="1213">
        <f>+C46+C57+C63+C86</f>
        <v>0</v>
      </c>
      <c r="D88" s="1213">
        <f>+D46+D57+D63+D86</f>
        <v>0</v>
      </c>
      <c r="E88" s="400"/>
      <c r="F88" s="1213">
        <f>+F46+F57+F63+F86</f>
        <v>0</v>
      </c>
      <c r="G88" s="1213">
        <f>+G46+G57+G63+G86</f>
        <v>0</v>
      </c>
    </row>
    <row r="89" spans="1:7" ht="13">
      <c r="A89" s="5918"/>
      <c r="B89" s="5919"/>
      <c r="C89" s="5919"/>
      <c r="D89" s="5920"/>
      <c r="E89" s="403"/>
      <c r="F89" s="5921"/>
      <c r="G89" s="5922"/>
    </row>
    <row r="90" spans="1:7" ht="13">
      <c r="A90" s="1224" t="s">
        <v>962</v>
      </c>
      <c r="B90" s="1205"/>
      <c r="C90" s="1206"/>
      <c r="D90" s="1206"/>
      <c r="E90" s="400"/>
      <c r="F90" s="1206"/>
      <c r="G90" s="1206"/>
    </row>
    <row r="91" spans="1:7" ht="14.5">
      <c r="A91" s="1176" t="s">
        <v>1760</v>
      </c>
      <c r="B91" s="1205">
        <v>0</v>
      </c>
      <c r="C91" s="1181"/>
      <c r="D91" s="1208">
        <f t="shared" ref="D91:D96" si="6">+C91*B91</f>
        <v>0</v>
      </c>
      <c r="E91" s="400"/>
      <c r="F91" s="1211">
        <v>0</v>
      </c>
      <c r="G91" s="1208">
        <f t="shared" ref="G91:G96" si="7">+B91*F91</f>
        <v>0</v>
      </c>
    </row>
    <row r="92" spans="1:7">
      <c r="A92" s="1176" t="s">
        <v>963</v>
      </c>
      <c r="B92" s="1205">
        <v>0</v>
      </c>
      <c r="C92" s="1181"/>
      <c r="D92" s="1208">
        <f t="shared" si="6"/>
        <v>0</v>
      </c>
      <c r="E92" s="400"/>
      <c r="F92" s="1211">
        <v>0</v>
      </c>
      <c r="G92" s="1208">
        <f t="shared" si="7"/>
        <v>0</v>
      </c>
    </row>
    <row r="93" spans="1:7">
      <c r="A93" s="1176" t="s">
        <v>964</v>
      </c>
      <c r="B93" s="1205">
        <v>0</v>
      </c>
      <c r="C93" s="1181"/>
      <c r="D93" s="1208">
        <f t="shared" si="6"/>
        <v>0</v>
      </c>
      <c r="E93" s="400"/>
      <c r="F93" s="1211">
        <v>0</v>
      </c>
      <c r="G93" s="1208">
        <f t="shared" si="7"/>
        <v>0</v>
      </c>
    </row>
    <row r="94" spans="1:7" ht="14.5">
      <c r="A94" s="1176" t="s">
        <v>1755</v>
      </c>
      <c r="B94" s="1205">
        <v>0</v>
      </c>
      <c r="C94" s="1181"/>
      <c r="D94" s="1208">
        <f t="shared" si="6"/>
        <v>0</v>
      </c>
      <c r="E94" s="400"/>
      <c r="F94" s="1212">
        <v>0</v>
      </c>
      <c r="G94" s="1208">
        <f t="shared" si="7"/>
        <v>0</v>
      </c>
    </row>
    <row r="95" spans="1:7">
      <c r="A95" s="1176" t="s">
        <v>965</v>
      </c>
      <c r="B95" s="1205">
        <v>0</v>
      </c>
      <c r="C95" s="1181"/>
      <c r="D95" s="1208">
        <f t="shared" si="6"/>
        <v>0</v>
      </c>
      <c r="E95" s="401"/>
      <c r="F95" s="1211">
        <v>0</v>
      </c>
      <c r="G95" s="1208">
        <f t="shared" si="7"/>
        <v>0</v>
      </c>
    </row>
    <row r="96" spans="1:7">
      <c r="A96" s="1176" t="s">
        <v>966</v>
      </c>
      <c r="B96" s="1205">
        <v>5.0000000000000001E-3</v>
      </c>
      <c r="C96" s="1181"/>
      <c r="D96" s="1208">
        <f t="shared" si="6"/>
        <v>0</v>
      </c>
      <c r="E96" s="400"/>
      <c r="F96" s="1212">
        <v>0</v>
      </c>
      <c r="G96" s="1208">
        <f t="shared" si="7"/>
        <v>0</v>
      </c>
    </row>
    <row r="97" spans="1:7">
      <c r="A97" s="1176" t="s">
        <v>967</v>
      </c>
      <c r="B97" s="1223"/>
      <c r="C97" s="1181"/>
      <c r="D97" s="1226"/>
      <c r="E97" s="400"/>
      <c r="F97" s="1226"/>
      <c r="G97" s="1226"/>
    </row>
    <row r="98" spans="1:7">
      <c r="A98" s="1177" t="s">
        <v>930</v>
      </c>
      <c r="B98" s="1227">
        <v>5.0000000000000001E-3</v>
      </c>
      <c r="C98" s="1181"/>
      <c r="D98" s="1208">
        <f t="shared" ref="D98:D104" si="8">+C98*B98</f>
        <v>0</v>
      </c>
      <c r="E98" s="400"/>
      <c r="F98" s="1211">
        <v>0</v>
      </c>
      <c r="G98" s="1208">
        <f t="shared" ref="G98:G104" si="9">+B98*F98</f>
        <v>0</v>
      </c>
    </row>
    <row r="99" spans="1:7">
      <c r="A99" s="1177" t="s">
        <v>931</v>
      </c>
      <c r="B99" s="1227">
        <v>0.02</v>
      </c>
      <c r="C99" s="1212"/>
      <c r="D99" s="1208">
        <f t="shared" si="8"/>
        <v>0</v>
      </c>
      <c r="E99" s="400"/>
      <c r="F99" s="1212">
        <v>0</v>
      </c>
      <c r="G99" s="1208">
        <f t="shared" si="9"/>
        <v>0</v>
      </c>
    </row>
    <row r="100" spans="1:7">
      <c r="A100" s="1177" t="s">
        <v>932</v>
      </c>
      <c r="B100" s="1227">
        <v>0.03</v>
      </c>
      <c r="C100" s="1212"/>
      <c r="D100" s="1208">
        <f t="shared" si="8"/>
        <v>0</v>
      </c>
      <c r="E100" s="400"/>
      <c r="F100" s="1212">
        <v>0</v>
      </c>
      <c r="G100" s="1208">
        <f t="shared" si="9"/>
        <v>0</v>
      </c>
    </row>
    <row r="101" spans="1:7">
      <c r="A101" s="1177" t="s">
        <v>933</v>
      </c>
      <c r="B101" s="1227">
        <v>0.1</v>
      </c>
      <c r="C101" s="1212"/>
      <c r="D101" s="1208">
        <f t="shared" si="8"/>
        <v>0</v>
      </c>
      <c r="E101" s="400"/>
      <c r="F101" s="1212">
        <v>0</v>
      </c>
      <c r="G101" s="1208">
        <f t="shared" si="9"/>
        <v>0</v>
      </c>
    </row>
    <row r="102" spans="1:7">
      <c r="A102" s="1177" t="s">
        <v>934</v>
      </c>
      <c r="B102" s="1227">
        <v>0.15</v>
      </c>
      <c r="C102" s="1212"/>
      <c r="D102" s="1208">
        <f t="shared" si="8"/>
        <v>0</v>
      </c>
      <c r="E102" s="400"/>
      <c r="F102" s="1212">
        <v>0</v>
      </c>
      <c r="G102" s="1208">
        <f t="shared" si="9"/>
        <v>0</v>
      </c>
    </row>
    <row r="103" spans="1:7">
      <c r="A103" s="1177" t="s">
        <v>935</v>
      </c>
      <c r="B103" s="1227">
        <v>0.15</v>
      </c>
      <c r="C103" s="1212"/>
      <c r="D103" s="1208">
        <f t="shared" si="8"/>
        <v>0</v>
      </c>
      <c r="E103" s="400"/>
      <c r="F103" s="1212">
        <v>0</v>
      </c>
      <c r="G103" s="1208">
        <f t="shared" si="9"/>
        <v>0</v>
      </c>
    </row>
    <row r="104" spans="1:7">
      <c r="A104" s="1177" t="s">
        <v>968</v>
      </c>
      <c r="B104" s="1228">
        <v>0.2</v>
      </c>
      <c r="C104" s="1212"/>
      <c r="D104" s="1208">
        <f t="shared" si="8"/>
        <v>0</v>
      </c>
      <c r="E104" s="400"/>
      <c r="F104" s="1212">
        <v>0</v>
      </c>
      <c r="G104" s="1208">
        <f t="shared" si="9"/>
        <v>0</v>
      </c>
    </row>
    <row r="105" spans="1:7" ht="13">
      <c r="A105" s="1204" t="s">
        <v>969</v>
      </c>
      <c r="B105" s="1205"/>
      <c r="C105" s="1213">
        <f>SUM(C91:C104)</f>
        <v>0</v>
      </c>
      <c r="D105" s="1213">
        <f>SUM(D91:D104)</f>
        <v>0</v>
      </c>
      <c r="E105" s="403"/>
      <c r="F105" s="1213">
        <f>SUM(F91:F104)</f>
        <v>0</v>
      </c>
      <c r="G105" s="1213">
        <f>SUM(G91:G104)</f>
        <v>0</v>
      </c>
    </row>
    <row r="106" spans="1:7" ht="13">
      <c r="A106" s="1174"/>
      <c r="B106" s="1205"/>
      <c r="C106" s="1206"/>
      <c r="D106" s="1206"/>
      <c r="E106" s="400"/>
      <c r="F106" s="1206"/>
      <c r="G106" s="1206"/>
    </row>
    <row r="107" spans="1:7" ht="13">
      <c r="A107" s="1174" t="s">
        <v>970</v>
      </c>
      <c r="B107" s="1216"/>
      <c r="C107" s="1206"/>
      <c r="D107" s="1206"/>
      <c r="E107" s="400"/>
      <c r="F107" s="1206"/>
      <c r="G107" s="1206"/>
    </row>
    <row r="108" spans="1:7">
      <c r="A108" s="1176" t="s">
        <v>971</v>
      </c>
      <c r="B108" s="1205">
        <v>0.02</v>
      </c>
      <c r="C108" s="1181"/>
      <c r="D108" s="1208">
        <f>+C108*B108</f>
        <v>0</v>
      </c>
      <c r="E108" s="400"/>
      <c r="F108" s="1181"/>
      <c r="G108" s="1208">
        <f>+B108*F108</f>
        <v>0</v>
      </c>
    </row>
    <row r="109" spans="1:7">
      <c r="A109" s="1176" t="s">
        <v>972</v>
      </c>
      <c r="B109" s="1205">
        <v>0.04</v>
      </c>
      <c r="C109" s="1181"/>
      <c r="D109" s="1208">
        <f>+C109*B109</f>
        <v>0</v>
      </c>
      <c r="E109" s="400"/>
      <c r="F109" s="1181"/>
      <c r="G109" s="1208">
        <f>+B109*F109</f>
        <v>0</v>
      </c>
    </row>
    <row r="110" spans="1:7">
      <c r="A110" s="1177" t="s">
        <v>973</v>
      </c>
      <c r="B110" s="1205">
        <v>0.1</v>
      </c>
      <c r="C110" s="1181"/>
      <c r="D110" s="1208">
        <f>+C110*B110</f>
        <v>0</v>
      </c>
      <c r="E110" s="400"/>
      <c r="F110" s="1171"/>
      <c r="G110" s="1208">
        <f>+B110*F110</f>
        <v>0</v>
      </c>
    </row>
    <row r="111" spans="1:7">
      <c r="A111" s="1177" t="s">
        <v>974</v>
      </c>
      <c r="B111" s="1205">
        <v>0.2</v>
      </c>
      <c r="C111" s="1181"/>
      <c r="D111" s="1208">
        <f>+C111*B111</f>
        <v>0</v>
      </c>
      <c r="E111" s="400"/>
      <c r="F111" s="1171"/>
      <c r="G111" s="1208">
        <f>+B111*F111</f>
        <v>0</v>
      </c>
    </row>
    <row r="112" spans="1:7">
      <c r="A112" s="1176" t="s">
        <v>975</v>
      </c>
      <c r="B112" s="1205">
        <v>0.08</v>
      </c>
      <c r="C112" s="1181"/>
      <c r="D112" s="1208">
        <f>+C112*B112</f>
        <v>0</v>
      </c>
      <c r="E112" s="400"/>
      <c r="F112" s="1171">
        <v>0</v>
      </c>
      <c r="G112" s="1208">
        <f>+B112*F112</f>
        <v>0</v>
      </c>
    </row>
    <row r="113" spans="1:7" ht="13">
      <c r="A113" s="1174" t="s">
        <v>976</v>
      </c>
      <c r="B113" s="1205"/>
      <c r="C113" s="1213">
        <f>SUM(C108:C112)</f>
        <v>0</v>
      </c>
      <c r="D113" s="1213">
        <f>SUM(D108:D112)</f>
        <v>0</v>
      </c>
      <c r="E113" s="403"/>
      <c r="F113" s="1213">
        <f>SUM(F108:F112)</f>
        <v>0</v>
      </c>
      <c r="G113" s="1213">
        <f>SUM(G108:G112)</f>
        <v>0</v>
      </c>
    </row>
    <row r="114" spans="1:7" ht="13">
      <c r="A114" s="5918"/>
      <c r="B114" s="5919"/>
      <c r="C114" s="5919"/>
      <c r="D114" s="5920"/>
      <c r="E114" s="403"/>
      <c r="F114" s="5921"/>
      <c r="G114" s="5922"/>
    </row>
    <row r="115" spans="1:7" ht="13">
      <c r="A115" s="1204" t="s">
        <v>977</v>
      </c>
      <c r="B115" s="1205"/>
      <c r="C115" s="1213">
        <f>C105+C113</f>
        <v>0</v>
      </c>
      <c r="D115" s="1213">
        <f>D105+D113</f>
        <v>0</v>
      </c>
      <c r="E115" s="405"/>
      <c r="F115" s="1213">
        <f>F105+F113</f>
        <v>0</v>
      </c>
      <c r="G115" s="1213">
        <f>G105+G113</f>
        <v>0</v>
      </c>
    </row>
    <row r="116" spans="1:7" ht="13">
      <c r="A116" s="1174"/>
      <c r="B116" s="1205"/>
      <c r="C116" s="1206"/>
      <c r="D116" s="1206"/>
      <c r="E116" s="403"/>
      <c r="F116" s="1206"/>
      <c r="G116" s="1206"/>
    </row>
    <row r="117" spans="1:7" ht="13">
      <c r="A117" s="1174" t="s">
        <v>978</v>
      </c>
      <c r="B117" s="1205"/>
      <c r="C117" s="1206"/>
      <c r="D117" s="1206"/>
      <c r="E117" s="403"/>
      <c r="F117" s="1206"/>
      <c r="G117" s="1206"/>
    </row>
    <row r="118" spans="1:7" ht="14.5">
      <c r="A118" s="1177" t="s">
        <v>1756</v>
      </c>
      <c r="B118" s="1205">
        <v>0.02</v>
      </c>
      <c r="C118" s="1181"/>
      <c r="D118" s="1208">
        <f>+C118*B118</f>
        <v>0</v>
      </c>
      <c r="E118" s="403"/>
      <c r="F118" s="1181"/>
      <c r="G118" s="1229">
        <f>+B118*F118</f>
        <v>0</v>
      </c>
    </row>
    <row r="119" spans="1:7" ht="14.5">
      <c r="A119" s="1177" t="s">
        <v>1757</v>
      </c>
      <c r="B119" s="1205">
        <v>0.08</v>
      </c>
      <c r="C119" s="1181"/>
      <c r="D119" s="1208">
        <f>+C119*B119</f>
        <v>0</v>
      </c>
      <c r="E119" s="403"/>
      <c r="F119" s="1181"/>
      <c r="G119" s="1229">
        <f>+B119*F119</f>
        <v>0</v>
      </c>
    </row>
    <row r="120" spans="1:7" ht="13">
      <c r="A120" s="1178" t="s">
        <v>979</v>
      </c>
      <c r="B120" s="1230"/>
      <c r="C120" s="1213">
        <f>SUM(C118:C119)</f>
        <v>0</v>
      </c>
      <c r="D120" s="1213">
        <f>SUM(D118:D119)</f>
        <v>0</v>
      </c>
      <c r="E120" s="403"/>
      <c r="F120" s="1213">
        <f>SUM(F118:F119)</f>
        <v>0</v>
      </c>
      <c r="G120" s="1213">
        <f>SUM(G118:G119)</f>
        <v>0</v>
      </c>
    </row>
    <row r="121" spans="1:7" ht="13">
      <c r="A121" s="1174"/>
      <c r="B121" s="1205"/>
      <c r="C121" s="1206"/>
      <c r="D121" s="1206"/>
      <c r="E121" s="403"/>
      <c r="F121" s="1206"/>
      <c r="G121" s="1206"/>
    </row>
    <row r="122" spans="1:7" ht="26">
      <c r="A122" s="1231" t="s">
        <v>980</v>
      </c>
      <c r="B122" s="1205"/>
      <c r="C122" s="1206"/>
      <c r="D122" s="1206"/>
      <c r="E122" s="400"/>
      <c r="F122" s="1206"/>
      <c r="G122" s="1206"/>
    </row>
    <row r="123" spans="1:7" ht="14.5">
      <c r="A123" s="1177" t="s">
        <v>1758</v>
      </c>
      <c r="B123" s="1205"/>
      <c r="C123" s="1206"/>
      <c r="D123" s="1206"/>
      <c r="E123" s="403"/>
      <c r="F123" s="1206"/>
      <c r="G123" s="1206"/>
    </row>
    <row r="124" spans="1:7">
      <c r="A124" s="1219"/>
      <c r="B124" s="1215">
        <v>0.1</v>
      </c>
      <c r="C124" s="1181"/>
      <c r="D124" s="1208">
        <f>+C124*B124</f>
        <v>0</v>
      </c>
      <c r="E124" s="403"/>
      <c r="F124" s="1211"/>
      <c r="G124" s="1208">
        <f>+B124*F124</f>
        <v>0</v>
      </c>
    </row>
    <row r="125" spans="1:7">
      <c r="A125" s="1219"/>
      <c r="B125" s="1215">
        <v>0.1</v>
      </c>
      <c r="C125" s="1181"/>
      <c r="D125" s="1208">
        <f>+C125*B125</f>
        <v>0</v>
      </c>
      <c r="E125" s="403"/>
      <c r="F125" s="1211"/>
      <c r="G125" s="1208">
        <f>+B125*F125</f>
        <v>0</v>
      </c>
    </row>
    <row r="126" spans="1:7">
      <c r="A126" s="1219"/>
      <c r="B126" s="1215"/>
      <c r="C126" s="1211"/>
      <c r="D126" s="1208">
        <f>+C126*B126</f>
        <v>0</v>
      </c>
      <c r="E126" s="403"/>
      <c r="F126" s="1211"/>
      <c r="G126" s="1208">
        <f>+B126*F126</f>
        <v>0</v>
      </c>
    </row>
    <row r="127" spans="1:7">
      <c r="A127" s="1219"/>
      <c r="B127" s="1215"/>
      <c r="C127" s="1211"/>
      <c r="D127" s="1208">
        <f>+C127*B127</f>
        <v>0</v>
      </c>
      <c r="E127" s="403"/>
      <c r="F127" s="1211"/>
      <c r="G127" s="1208">
        <f>+B127*F127</f>
        <v>0</v>
      </c>
    </row>
    <row r="128" spans="1:7">
      <c r="A128" s="1219"/>
      <c r="B128" s="1215"/>
      <c r="C128" s="1211"/>
      <c r="D128" s="1208">
        <f>+C128*B128</f>
        <v>0</v>
      </c>
      <c r="E128" s="400"/>
      <c r="F128" s="1211"/>
      <c r="G128" s="1208">
        <f>+B128*F128</f>
        <v>0</v>
      </c>
    </row>
    <row r="129" spans="1:7" ht="13">
      <c r="A129" s="1178" t="s">
        <v>981</v>
      </c>
      <c r="B129" s="1230"/>
      <c r="C129" s="1213">
        <f>SUM(C124:C128)</f>
        <v>0</v>
      </c>
      <c r="D129" s="1213">
        <f>SUM(D124:D128)</f>
        <v>0</v>
      </c>
      <c r="E129" s="400"/>
      <c r="F129" s="1213">
        <f>SUM(F124:F128)</f>
        <v>0</v>
      </c>
      <c r="G129" s="1213">
        <f>SUM(G124:G128)</f>
        <v>0</v>
      </c>
    </row>
    <row r="130" spans="1:7">
      <c r="A130" s="1177"/>
      <c r="B130" s="1205"/>
      <c r="C130" s="1206"/>
      <c r="D130" s="1206"/>
      <c r="E130" s="400"/>
      <c r="F130" s="1206"/>
      <c r="G130" s="1206"/>
    </row>
    <row r="131" spans="1:7" ht="13">
      <c r="A131" s="1204" t="s">
        <v>982</v>
      </c>
      <c r="B131" s="1205"/>
      <c r="C131" s="1205"/>
      <c r="D131" s="1205"/>
      <c r="E131" s="400"/>
      <c r="F131" s="1205"/>
      <c r="G131" s="1205"/>
    </row>
    <row r="132" spans="1:7">
      <c r="A132" s="1176" t="s">
        <v>709</v>
      </c>
      <c r="B132" s="1205">
        <v>0</v>
      </c>
      <c r="C132" s="1181"/>
      <c r="D132" s="1208">
        <f>+C132*B132</f>
        <v>0</v>
      </c>
      <c r="E132" s="400"/>
      <c r="F132" s="1181"/>
      <c r="G132" s="1208">
        <f>+B132*F132</f>
        <v>0</v>
      </c>
    </row>
    <row r="133" spans="1:7">
      <c r="A133" s="1176" t="s">
        <v>983</v>
      </c>
      <c r="B133" s="1205">
        <v>0.1</v>
      </c>
      <c r="C133" s="1181"/>
      <c r="D133" s="1208">
        <f>+C133*B133</f>
        <v>0</v>
      </c>
      <c r="E133" s="400"/>
      <c r="F133" s="1163"/>
      <c r="G133" s="1208">
        <f>+B133*F133</f>
        <v>0</v>
      </c>
    </row>
    <row r="134" spans="1:7" ht="27">
      <c r="A134" s="1207" t="s">
        <v>1759</v>
      </c>
      <c r="B134" s="1205">
        <v>0.2</v>
      </c>
      <c r="C134" s="1181"/>
      <c r="D134" s="1208">
        <f>+C134*B134</f>
        <v>0</v>
      </c>
      <c r="E134" s="400"/>
      <c r="F134" s="1163"/>
      <c r="G134" s="1208">
        <f>+B134*F134</f>
        <v>0</v>
      </c>
    </row>
    <row r="135" spans="1:7" ht="13">
      <c r="A135" s="1204" t="s">
        <v>984</v>
      </c>
      <c r="B135" s="1205"/>
      <c r="C135" s="1213">
        <f>SUM(C132:C134)</f>
        <v>0</v>
      </c>
      <c r="D135" s="1213">
        <f>SUM(D132:D134)</f>
        <v>0</v>
      </c>
      <c r="E135" s="400"/>
      <c r="F135" s="1213">
        <f>SUM(F132:F134)</f>
        <v>0</v>
      </c>
      <c r="G135" s="1213">
        <f>SUM(G132:G134)</f>
        <v>0</v>
      </c>
    </row>
    <row r="136" spans="1:7" ht="13">
      <c r="A136" s="5905"/>
      <c r="B136" s="5923"/>
      <c r="C136" s="5923"/>
      <c r="D136" s="5906"/>
      <c r="E136" s="400"/>
      <c r="F136" s="5924"/>
      <c r="G136" s="5925"/>
    </row>
    <row r="137" spans="1:7" ht="13">
      <c r="A137" s="1232" t="s">
        <v>359</v>
      </c>
      <c r="B137" s="1230"/>
      <c r="C137" s="1233">
        <f>SUM(C22,C88,C115,C120,C129,C135)</f>
        <v>0</v>
      </c>
      <c r="D137" s="1233">
        <f>SUM(D22,D88,D115,D120,D129,D135)</f>
        <v>0</v>
      </c>
      <c r="E137" s="400"/>
      <c r="F137" s="1233">
        <f>SUM(F22,F88,F115,F120,F129,F135)</f>
        <v>0</v>
      </c>
      <c r="G137" s="1233">
        <f>SUM(G22,G88,G115,G120,G129,G135)</f>
        <v>0</v>
      </c>
    </row>
    <row r="138" spans="1:7" ht="13">
      <c r="A138" s="1232" t="s">
        <v>985</v>
      </c>
      <c r="B138" s="1234"/>
      <c r="C138" s="1234"/>
      <c r="D138" s="1176"/>
      <c r="E138" s="406"/>
      <c r="F138" s="1234"/>
      <c r="G138" s="1233">
        <f>+D137-G137</f>
        <v>0</v>
      </c>
    </row>
    <row r="139" spans="1:7">
      <c r="A139" s="104"/>
      <c r="B139" s="104"/>
      <c r="C139" s="104"/>
      <c r="D139" s="104"/>
      <c r="E139" s="104"/>
      <c r="F139" s="104"/>
      <c r="G139" s="104"/>
    </row>
    <row r="140" spans="1:7">
      <c r="A140" s="104" t="s">
        <v>503</v>
      </c>
      <c r="B140" s="104"/>
      <c r="C140" s="104"/>
      <c r="D140" s="104"/>
      <c r="E140" s="104"/>
      <c r="F140" s="104"/>
      <c r="G140" s="104"/>
    </row>
    <row r="141" spans="1:7" ht="14.5">
      <c r="A141" s="5910" t="s">
        <v>986</v>
      </c>
      <c r="B141" s="5910"/>
      <c r="C141" s="5910"/>
      <c r="D141" s="5910"/>
      <c r="E141" s="5910"/>
      <c r="F141" s="5910"/>
      <c r="G141" s="5910"/>
    </row>
    <row r="142" spans="1:7" ht="14.5">
      <c r="A142" s="5910" t="s">
        <v>987</v>
      </c>
      <c r="B142" s="5910"/>
      <c r="C142" s="5910"/>
      <c r="D142" s="5910"/>
      <c r="E142" s="5910"/>
      <c r="F142" s="5910"/>
      <c r="G142" s="5910"/>
    </row>
    <row r="143" spans="1:7" ht="16.5" customHeight="1">
      <c r="A143" s="5908" t="s">
        <v>1736</v>
      </c>
      <c r="B143" s="5908"/>
      <c r="C143" s="5908"/>
      <c r="D143" s="5908"/>
      <c r="E143" s="5908"/>
      <c r="F143" s="5908"/>
      <c r="G143" s="5908"/>
    </row>
    <row r="144" spans="1:7" ht="37.5" customHeight="1">
      <c r="A144" s="5908" t="s">
        <v>988</v>
      </c>
      <c r="B144" s="5908"/>
      <c r="C144" s="5908"/>
      <c r="D144" s="5908"/>
      <c r="E144" s="5908"/>
      <c r="F144" s="5908"/>
      <c r="G144" s="5908"/>
    </row>
    <row r="145" spans="1:7" ht="33" customHeight="1">
      <c r="A145" s="5908" t="s">
        <v>989</v>
      </c>
      <c r="B145" s="5908"/>
      <c r="C145" s="5908"/>
      <c r="D145" s="5908"/>
      <c r="E145" s="5908"/>
      <c r="F145" s="5908"/>
      <c r="G145" s="5908"/>
    </row>
    <row r="146" spans="1:7" ht="14.5">
      <c r="A146" s="5910" t="s">
        <v>1737</v>
      </c>
      <c r="B146" s="5910"/>
      <c r="C146" s="5910"/>
      <c r="D146" s="5910"/>
      <c r="E146" s="5910"/>
      <c r="F146" s="5910"/>
      <c r="G146" s="5910"/>
    </row>
    <row r="147" spans="1:7">
      <c r="A147" s="5908" t="s">
        <v>1761</v>
      </c>
      <c r="B147" s="5908"/>
      <c r="C147" s="5908"/>
      <c r="D147" s="5908"/>
      <c r="E147" s="5908"/>
      <c r="F147" s="5908"/>
      <c r="G147" s="5908"/>
    </row>
    <row r="148" spans="1:7">
      <c r="A148" s="5908" t="s">
        <v>1750</v>
      </c>
      <c r="B148" s="5908"/>
      <c r="C148" s="5908"/>
      <c r="D148" s="5908"/>
      <c r="E148" s="5908"/>
      <c r="F148" s="5908"/>
      <c r="G148" s="5908"/>
    </row>
    <row r="149" spans="1:7" ht="30" customHeight="1">
      <c r="A149" s="5908" t="s">
        <v>1751</v>
      </c>
      <c r="B149" s="5908"/>
      <c r="C149" s="5908"/>
      <c r="D149" s="5908"/>
      <c r="E149" s="5908"/>
      <c r="F149" s="5908"/>
      <c r="G149" s="5908"/>
    </row>
    <row r="150" spans="1:7" ht="34.5" customHeight="1">
      <c r="A150" s="5908" t="s">
        <v>1752</v>
      </c>
      <c r="B150" s="5908"/>
      <c r="C150" s="5908"/>
      <c r="D150" s="5908"/>
      <c r="E150" s="5908"/>
      <c r="F150" s="5908"/>
      <c r="G150" s="5908"/>
    </row>
    <row r="151" spans="1:7" ht="14.5">
      <c r="A151" s="104" t="s">
        <v>1753</v>
      </c>
      <c r="B151" s="104"/>
      <c r="C151" s="104"/>
      <c r="D151" s="104"/>
      <c r="E151" s="104"/>
      <c r="F151" s="104"/>
      <c r="G151" s="104"/>
    </row>
    <row r="152" spans="1:7" ht="14.5">
      <c r="A152" s="104" t="s">
        <v>1754</v>
      </c>
      <c r="B152" s="104"/>
      <c r="C152" s="104"/>
      <c r="D152" s="104"/>
      <c r="E152" s="104"/>
      <c r="F152" s="104"/>
      <c r="G152" s="104"/>
    </row>
    <row r="153" spans="1:7" ht="14">
      <c r="A153" s="104"/>
      <c r="B153" s="104"/>
      <c r="C153" s="104"/>
      <c r="D153" s="104"/>
      <c r="E153" s="104"/>
      <c r="F153" s="104"/>
      <c r="G153" s="173" t="str">
        <f>+ToC!$E$123</f>
        <v xml:space="preserve">Long-Term Annual Return </v>
      </c>
    </row>
    <row r="154" spans="1:7" ht="14">
      <c r="A154" s="104"/>
      <c r="B154" s="104"/>
      <c r="C154" s="104"/>
      <c r="D154" s="104"/>
      <c r="E154" s="104"/>
      <c r="F154" s="104"/>
      <c r="G154" s="173" t="s">
        <v>1442</v>
      </c>
    </row>
    <row r="155" spans="1:7" hidden="1"/>
    <row r="156" spans="1:7" hidden="1"/>
    <row r="157" spans="1:7" hidden="1"/>
    <row r="158" spans="1:7" hidden="1"/>
    <row r="159" spans="1:7" hidden="1"/>
    <row r="160" spans="1:7" hidden="1"/>
    <row r="161" hidden="1"/>
    <row r="162" hidden="1"/>
    <row r="163" hidden="1"/>
    <row r="164" hidden="1"/>
    <row r="165" hidden="1"/>
    <row r="166" hidden="1"/>
  </sheetData>
  <sheetProtection algorithmName="SHA-512" hashValue="IDxyN+/hVpqUN8dZcAAg0lXV8zfHCfMMjcww5AYwFmhEp9JqIQN2hWcFzWEVb27SE9+ciAtHAKGVSNUJ/51AEw==" saltValue="57YFZ8/Stx+Nc5VjtNpdug==" spinCount="100000" sheet="1" objects="1" scenarios="1"/>
  <mergeCells count="27">
    <mergeCell ref="A150:G150"/>
    <mergeCell ref="A143:G143"/>
    <mergeCell ref="A144:G144"/>
    <mergeCell ref="A145:G145"/>
    <mergeCell ref="A146:G146"/>
    <mergeCell ref="A148:G148"/>
    <mergeCell ref="A149:G149"/>
    <mergeCell ref="A147:G147"/>
    <mergeCell ref="A142:G142"/>
    <mergeCell ref="A23:D23"/>
    <mergeCell ref="F23:G23"/>
    <mergeCell ref="A45:D45"/>
    <mergeCell ref="A87:D87"/>
    <mergeCell ref="F87:G87"/>
    <mergeCell ref="A89:D89"/>
    <mergeCell ref="F89:G89"/>
    <mergeCell ref="A114:D114"/>
    <mergeCell ref="F114:G114"/>
    <mergeCell ref="A136:D136"/>
    <mergeCell ref="F136:G136"/>
    <mergeCell ref="A141:G141"/>
    <mergeCell ref="A13:A15"/>
    <mergeCell ref="A1:G1"/>
    <mergeCell ref="A9:F9"/>
    <mergeCell ref="A10:F10"/>
    <mergeCell ref="C12:D12"/>
    <mergeCell ref="F12:G12"/>
  </mergeCells>
  <hyperlinks>
    <hyperlink ref="A1:G1" location="ToC!A1" display="40.020"/>
  </hyperlinks>
  <printOptions horizontalCentered="1"/>
  <pageMargins left="0.25" right="0.25" top="0.75" bottom="0.75" header="0.3" footer="0.3"/>
  <pageSetup paperSize="5" scale="65"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tabColor rgb="FF00B0F0"/>
  </sheetPr>
  <dimension ref="A1:G81"/>
  <sheetViews>
    <sheetView zoomScale="70" zoomScaleNormal="70" workbookViewId="0">
      <selection activeCell="D16" sqref="D16"/>
    </sheetView>
  </sheetViews>
  <sheetFormatPr defaultColWidth="0" defaultRowHeight="12.5" zeroHeight="1"/>
  <cols>
    <col min="1" max="1" width="63.765625" style="188" customWidth="1"/>
    <col min="2" max="2" width="8.765625" style="188" customWidth="1"/>
    <col min="3" max="4" width="12.765625" style="188" customWidth="1"/>
    <col min="5" max="5" width="2.4609375" style="188" customWidth="1"/>
    <col min="6" max="7" width="12.765625" style="188" customWidth="1"/>
    <col min="8" max="16384" width="8.765625" style="188" hidden="1"/>
  </cols>
  <sheetData>
    <row r="1" spans="1:7" ht="13">
      <c r="A1" s="5373" t="s">
        <v>1393</v>
      </c>
      <c r="B1" s="5374"/>
      <c r="C1" s="5374"/>
      <c r="D1" s="5374"/>
      <c r="E1" s="5374"/>
      <c r="F1" s="5374"/>
      <c r="G1" s="5374"/>
    </row>
    <row r="2" spans="1:7" ht="13">
      <c r="A2" s="395"/>
      <c r="B2" s="104"/>
      <c r="C2" s="104"/>
      <c r="D2" s="104"/>
      <c r="E2" s="104"/>
      <c r="F2" s="394" t="s">
        <v>1812</v>
      </c>
      <c r="G2" s="104"/>
    </row>
    <row r="3" spans="1:7" ht="14">
      <c r="A3" s="339" t="str">
        <f>+Cover!$A$14</f>
        <v>Select Name of Insurer/ Financial Holding Company</v>
      </c>
      <c r="B3" s="340"/>
      <c r="C3" s="340"/>
      <c r="D3" s="340"/>
      <c r="E3" s="337"/>
      <c r="F3" s="337"/>
      <c r="G3" s="104"/>
    </row>
    <row r="4" spans="1:7" ht="14">
      <c r="A4" s="330" t="str">
        <f>+ToC!$A$3</f>
        <v>Insurer/Financial Holding Company</v>
      </c>
      <c r="B4" s="330"/>
      <c r="C4" s="337"/>
      <c r="D4" s="337"/>
      <c r="E4" s="337"/>
      <c r="F4" s="337"/>
      <c r="G4" s="104"/>
    </row>
    <row r="5" spans="1:7" ht="14">
      <c r="A5" s="330"/>
      <c r="B5" s="330"/>
      <c r="C5" s="337"/>
      <c r="D5" s="337"/>
      <c r="E5" s="337"/>
      <c r="F5" s="337"/>
      <c r="G5" s="104"/>
    </row>
    <row r="6" spans="1:7" ht="14">
      <c r="A6" s="51" t="str">
        <f>+ToC!$A$5</f>
        <v>Long-Term Insurers Annual Return</v>
      </c>
      <c r="B6" s="53"/>
      <c r="C6" s="337"/>
      <c r="D6" s="337"/>
      <c r="E6" s="337"/>
      <c r="F6" s="337"/>
      <c r="G6" s="104"/>
    </row>
    <row r="7" spans="1:7" ht="14">
      <c r="A7" s="51" t="str">
        <f>+ToC!$A$6</f>
        <v>For Year Ended:</v>
      </c>
      <c r="B7" s="53"/>
      <c r="C7" s="337"/>
      <c r="D7" s="293"/>
      <c r="E7" s="337"/>
      <c r="F7" s="933">
        <f>+Cover!$A$23</f>
        <v>0</v>
      </c>
      <c r="G7" s="104"/>
    </row>
    <row r="8" spans="1:7">
      <c r="A8" s="396"/>
      <c r="B8" s="78"/>
      <c r="C8" s="78"/>
      <c r="D8" s="104"/>
      <c r="E8" s="104"/>
      <c r="F8" s="104"/>
      <c r="G8" s="104"/>
    </row>
    <row r="9" spans="1:7" ht="14">
      <c r="A9" s="5578" t="s">
        <v>764</v>
      </c>
      <c r="B9" s="5578"/>
      <c r="C9" s="5578"/>
      <c r="D9" s="5578"/>
      <c r="E9" s="5578"/>
      <c r="F9" s="5578"/>
      <c r="G9" s="5578"/>
    </row>
    <row r="10" spans="1:7" ht="14.5">
      <c r="A10" s="691"/>
      <c r="B10" s="1599"/>
      <c r="C10" s="1599"/>
      <c r="D10" s="1599"/>
      <c r="E10" s="1599"/>
      <c r="F10" s="53"/>
      <c r="G10" s="53"/>
    </row>
    <row r="11" spans="1:7" ht="14">
      <c r="A11" s="5312" t="s">
        <v>990</v>
      </c>
      <c r="B11" s="5312"/>
      <c r="C11" s="5312"/>
      <c r="D11" s="5312"/>
      <c r="E11" s="5312"/>
      <c r="F11" s="5312"/>
      <c r="G11" s="5312"/>
    </row>
    <row r="12" spans="1:7" ht="14">
      <c r="A12" s="53"/>
      <c r="B12" s="53"/>
      <c r="C12" s="53"/>
      <c r="D12" s="53"/>
      <c r="E12" s="53"/>
      <c r="F12" s="53"/>
      <c r="G12" s="53"/>
    </row>
    <row r="13" spans="1:7" ht="27" customHeight="1">
      <c r="A13" s="104"/>
      <c r="B13" s="104"/>
      <c r="C13" s="5918" t="s">
        <v>912</v>
      </c>
      <c r="D13" s="5920"/>
      <c r="E13" s="104"/>
      <c r="F13" s="5916" t="s">
        <v>913</v>
      </c>
      <c r="G13" s="5917"/>
    </row>
    <row r="14" spans="1:7" ht="39">
      <c r="A14" s="5911" t="s">
        <v>740</v>
      </c>
      <c r="B14" s="1201" t="s">
        <v>915</v>
      </c>
      <c r="C14" s="1201" t="s">
        <v>916</v>
      </c>
      <c r="D14" s="1235" t="s">
        <v>917</v>
      </c>
      <c r="E14" s="407"/>
      <c r="F14" s="1201" t="s">
        <v>916</v>
      </c>
      <c r="G14" s="1235" t="s">
        <v>918</v>
      </c>
    </row>
    <row r="15" spans="1:7" ht="13">
      <c r="A15" s="5912"/>
      <c r="B15" s="1173" t="s">
        <v>846</v>
      </c>
      <c r="C15" s="1173" t="s">
        <v>848</v>
      </c>
      <c r="D15" s="1236" t="s">
        <v>850</v>
      </c>
      <c r="E15" s="407"/>
      <c r="F15" s="1173" t="s">
        <v>880</v>
      </c>
      <c r="G15" s="1236" t="s">
        <v>885</v>
      </c>
    </row>
    <row r="16" spans="1:7" ht="13">
      <c r="A16" s="5913"/>
      <c r="B16" s="1201"/>
      <c r="C16" s="1201" t="s">
        <v>230</v>
      </c>
      <c r="D16" s="1235"/>
      <c r="E16" s="407"/>
      <c r="F16" s="1201" t="s">
        <v>230</v>
      </c>
      <c r="G16" s="1235"/>
    </row>
    <row r="17" spans="1:7" ht="13">
      <c r="A17" s="1174" t="s">
        <v>991</v>
      </c>
      <c r="B17" s="1237"/>
      <c r="C17" s="1225"/>
      <c r="D17" s="1238"/>
      <c r="E17" s="407"/>
      <c r="F17" s="1225"/>
      <c r="G17" s="1239"/>
    </row>
    <row r="18" spans="1:7">
      <c r="A18" s="1177" t="s">
        <v>992</v>
      </c>
      <c r="B18" s="1240">
        <v>0.2</v>
      </c>
      <c r="C18" s="1241"/>
      <c r="D18" s="1242">
        <f>+C18*B18</f>
        <v>0</v>
      </c>
      <c r="E18" s="407"/>
      <c r="F18" s="1171"/>
      <c r="G18" s="1208">
        <f>+F18*B18</f>
        <v>0</v>
      </c>
    </row>
    <row r="19" spans="1:7" ht="14.5">
      <c r="A19" s="1177" t="s">
        <v>993</v>
      </c>
      <c r="B19" s="1240">
        <v>0.15</v>
      </c>
      <c r="C19" s="1088">
        <f>+'40.052'!E165</f>
        <v>0</v>
      </c>
      <c r="D19" s="1242">
        <f>+C19*B19</f>
        <v>0</v>
      </c>
      <c r="E19" s="407"/>
      <c r="F19" s="1088">
        <f>+'40.052'!H165</f>
        <v>0</v>
      </c>
      <c r="G19" s="1208">
        <f>+F19*B19</f>
        <v>0</v>
      </c>
    </row>
    <row r="20" spans="1:7">
      <c r="A20" s="1177" t="s">
        <v>994</v>
      </c>
      <c r="B20" s="1240">
        <v>0.25</v>
      </c>
      <c r="C20" s="1181"/>
      <c r="D20" s="1242">
        <f>+C20*B20</f>
        <v>0</v>
      </c>
      <c r="E20" s="407"/>
      <c r="F20" s="1171"/>
      <c r="G20" s="1208">
        <f>+F20*B20</f>
        <v>0</v>
      </c>
    </row>
    <row r="21" spans="1:7">
      <c r="A21" s="1177" t="s">
        <v>995</v>
      </c>
      <c r="B21" s="1240">
        <v>0.1</v>
      </c>
      <c r="C21" s="1181"/>
      <c r="D21" s="1242">
        <f>+C21*B21</f>
        <v>0</v>
      </c>
      <c r="E21" s="407"/>
      <c r="F21" s="1171"/>
      <c r="G21" s="1208">
        <f>+F21*B21</f>
        <v>0</v>
      </c>
    </row>
    <row r="22" spans="1:7">
      <c r="A22" s="1177" t="s">
        <v>996</v>
      </c>
      <c r="B22" s="1240">
        <v>0.12</v>
      </c>
      <c r="C22" s="1181"/>
      <c r="D22" s="1242">
        <f>+C22*B22</f>
        <v>0</v>
      </c>
      <c r="E22" s="408"/>
      <c r="F22" s="1171"/>
      <c r="G22" s="1208">
        <f>+F22*B22</f>
        <v>0</v>
      </c>
    </row>
    <row r="23" spans="1:7" ht="13">
      <c r="A23" s="1174" t="s">
        <v>997</v>
      </c>
      <c r="B23" s="1240"/>
      <c r="C23" s="1243">
        <f>SUM(C18:C22)</f>
        <v>0</v>
      </c>
      <c r="D23" s="1243">
        <f>SUM(D18:D22)</f>
        <v>0</v>
      </c>
      <c r="E23" s="407"/>
      <c r="F23" s="1179">
        <f>SUM(F18:F22)</f>
        <v>0</v>
      </c>
      <c r="G23" s="1243">
        <f>SUM(G18:G22)</f>
        <v>0</v>
      </c>
    </row>
    <row r="24" spans="1:7" ht="13">
      <c r="A24" s="1174"/>
      <c r="B24" s="1240"/>
      <c r="C24" s="1225"/>
      <c r="D24" s="1244"/>
      <c r="E24" s="407"/>
      <c r="F24" s="1172"/>
      <c r="G24" s="1206"/>
    </row>
    <row r="25" spans="1:7" ht="13">
      <c r="A25" s="1174" t="s">
        <v>771</v>
      </c>
      <c r="B25" s="1175"/>
      <c r="C25" s="1225"/>
      <c r="D25" s="1244"/>
      <c r="E25" s="407"/>
      <c r="F25" s="1172"/>
      <c r="G25" s="1225"/>
    </row>
    <row r="26" spans="1:7">
      <c r="A26" s="1177" t="s">
        <v>955</v>
      </c>
      <c r="B26" s="1240">
        <v>0.1</v>
      </c>
      <c r="C26" s="1181"/>
      <c r="D26" s="1242">
        <f>+C26*B26</f>
        <v>0</v>
      </c>
      <c r="E26" s="407"/>
      <c r="F26" s="1181"/>
      <c r="G26" s="1208">
        <f>+F26*B26</f>
        <v>0</v>
      </c>
    </row>
    <row r="27" spans="1:7">
      <c r="A27" s="1177" t="s">
        <v>956</v>
      </c>
      <c r="B27" s="1240">
        <v>0.05</v>
      </c>
      <c r="C27" s="1181"/>
      <c r="D27" s="1242">
        <f>+C27*B27</f>
        <v>0</v>
      </c>
      <c r="E27" s="407"/>
      <c r="F27" s="1181"/>
      <c r="G27" s="1208">
        <f>+F27*B27</f>
        <v>0</v>
      </c>
    </row>
    <row r="28" spans="1:7">
      <c r="A28" s="1177" t="s">
        <v>957</v>
      </c>
      <c r="B28" s="1240">
        <v>0.35</v>
      </c>
      <c r="C28" s="1181"/>
      <c r="D28" s="1242">
        <f>+C28*B28</f>
        <v>0</v>
      </c>
      <c r="E28" s="407"/>
      <c r="F28" s="1181"/>
      <c r="G28" s="1208">
        <f>+F28*B28</f>
        <v>0</v>
      </c>
    </row>
    <row r="29" spans="1:7">
      <c r="A29" s="1177" t="s">
        <v>272</v>
      </c>
      <c r="B29" s="1240">
        <v>0.15</v>
      </c>
      <c r="C29" s="1181"/>
      <c r="D29" s="1242">
        <f>+C29*B29</f>
        <v>0</v>
      </c>
      <c r="E29" s="408"/>
      <c r="F29" s="1181"/>
      <c r="G29" s="1208">
        <f>+F29*B29</f>
        <v>0</v>
      </c>
    </row>
    <row r="30" spans="1:7" ht="13">
      <c r="A30" s="1174" t="s">
        <v>998</v>
      </c>
      <c r="B30" s="1240"/>
      <c r="C30" s="1243">
        <f>SUM(C26:C29)</f>
        <v>0</v>
      </c>
      <c r="D30" s="1243">
        <f>SUM(D26:D29)</f>
        <v>0</v>
      </c>
      <c r="E30" s="407"/>
      <c r="F30" s="1179">
        <f>SUM(F26:F29)</f>
        <v>0</v>
      </c>
      <c r="G30" s="1243">
        <f>SUM(G26:G29)</f>
        <v>0</v>
      </c>
    </row>
    <row r="31" spans="1:7">
      <c r="A31" s="1176"/>
      <c r="B31" s="1240"/>
      <c r="C31" s="1225"/>
      <c r="D31" s="1244"/>
      <c r="E31" s="407"/>
      <c r="F31" s="1172"/>
      <c r="G31" s="1206"/>
    </row>
    <row r="32" spans="1:7" ht="13">
      <c r="A32" s="1174" t="s">
        <v>999</v>
      </c>
      <c r="B32" s="1237"/>
      <c r="C32" s="1225"/>
      <c r="D32" s="1244"/>
      <c r="E32" s="407"/>
      <c r="F32" s="1172"/>
      <c r="G32" s="1225"/>
    </row>
    <row r="33" spans="1:7" ht="14.5">
      <c r="A33" s="1177" t="s">
        <v>1000</v>
      </c>
      <c r="B33" s="1240">
        <v>0.2</v>
      </c>
      <c r="C33" s="1181"/>
      <c r="D33" s="1242">
        <f>+C33*B33</f>
        <v>0</v>
      </c>
      <c r="E33" s="407"/>
      <c r="F33" s="1181"/>
      <c r="G33" s="1208">
        <f>+F33*B33</f>
        <v>0</v>
      </c>
    </row>
    <row r="34" spans="1:7">
      <c r="A34" s="1177" t="s">
        <v>1001</v>
      </c>
      <c r="B34" s="1240">
        <v>0.12</v>
      </c>
      <c r="C34" s="1181"/>
      <c r="D34" s="1242">
        <f>+C34*B34</f>
        <v>0</v>
      </c>
      <c r="E34" s="407"/>
      <c r="F34" s="1181"/>
      <c r="G34" s="1208">
        <f>+F34*B34</f>
        <v>0</v>
      </c>
    </row>
    <row r="35" spans="1:7" ht="13">
      <c r="A35" s="1174" t="s">
        <v>1002</v>
      </c>
      <c r="B35" s="1237"/>
      <c r="C35" s="1243">
        <f>SUM(C33:C34)</f>
        <v>0</v>
      </c>
      <c r="D35" s="1243">
        <f>SUM(D33:D34)</f>
        <v>0</v>
      </c>
      <c r="E35" s="407"/>
      <c r="F35" s="1179">
        <f>SUM(F33:F34)</f>
        <v>0</v>
      </c>
      <c r="G35" s="1243">
        <f>SUM(G33:G34)</f>
        <v>0</v>
      </c>
    </row>
    <row r="36" spans="1:7" ht="13">
      <c r="A36" s="1174"/>
      <c r="B36" s="1237"/>
      <c r="C36" s="1225"/>
      <c r="D36" s="1244"/>
      <c r="E36" s="407"/>
      <c r="F36" s="1172"/>
      <c r="G36" s="1225"/>
    </row>
    <row r="37" spans="1:7" ht="26">
      <c r="A37" s="1231" t="s">
        <v>1003</v>
      </c>
      <c r="B37" s="1237"/>
      <c r="C37" s="1225"/>
      <c r="D37" s="1244"/>
      <c r="E37" s="407"/>
      <c r="F37" s="1172"/>
      <c r="G37" s="1225"/>
    </row>
    <row r="38" spans="1:7" ht="14.5">
      <c r="A38" s="1177" t="s">
        <v>1004</v>
      </c>
      <c r="B38" s="1237"/>
      <c r="C38" s="1237"/>
      <c r="D38" s="1237"/>
      <c r="E38" s="1237"/>
      <c r="F38" s="1172"/>
      <c r="G38" s="1237"/>
    </row>
    <row r="39" spans="1:7">
      <c r="A39" s="1219"/>
      <c r="B39" s="1245"/>
      <c r="C39" s="1181"/>
      <c r="D39" s="1242">
        <f>B39*C39</f>
        <v>0</v>
      </c>
      <c r="E39" s="408"/>
      <c r="F39" s="1181"/>
      <c r="G39" s="1242">
        <f>B39*F39</f>
        <v>0</v>
      </c>
    </row>
    <row r="40" spans="1:7">
      <c r="A40" s="1219"/>
      <c r="B40" s="1245"/>
      <c r="C40" s="1181"/>
      <c r="D40" s="1242">
        <f>B40*C40</f>
        <v>0</v>
      </c>
      <c r="E40" s="408"/>
      <c r="F40" s="1181"/>
      <c r="G40" s="1242">
        <f t="shared" ref="G40:G48" si="0">B40*F40</f>
        <v>0</v>
      </c>
    </row>
    <row r="41" spans="1:7">
      <c r="A41" s="1219"/>
      <c r="B41" s="1245"/>
      <c r="C41" s="1181"/>
      <c r="D41" s="1242">
        <f t="shared" ref="D41:D48" si="1">B41*C41</f>
        <v>0</v>
      </c>
      <c r="E41" s="408"/>
      <c r="F41" s="1181"/>
      <c r="G41" s="1242">
        <f t="shared" si="0"/>
        <v>0</v>
      </c>
    </row>
    <row r="42" spans="1:7">
      <c r="A42" s="1219"/>
      <c r="B42" s="1245"/>
      <c r="C42" s="1181"/>
      <c r="D42" s="1242">
        <f t="shared" si="1"/>
        <v>0</v>
      </c>
      <c r="E42" s="408"/>
      <c r="F42" s="1181"/>
      <c r="G42" s="1242">
        <f t="shared" si="0"/>
        <v>0</v>
      </c>
    </row>
    <row r="43" spans="1:7">
      <c r="A43" s="1219"/>
      <c r="B43" s="1245"/>
      <c r="C43" s="1246"/>
      <c r="D43" s="1242">
        <f t="shared" si="1"/>
        <v>0</v>
      </c>
      <c r="E43" s="408"/>
      <c r="F43" s="1163"/>
      <c r="G43" s="1242">
        <f t="shared" si="0"/>
        <v>0</v>
      </c>
    </row>
    <row r="44" spans="1:7">
      <c r="A44" s="1219"/>
      <c r="B44" s="1245"/>
      <c r="C44" s="1246"/>
      <c r="D44" s="1242">
        <f t="shared" si="1"/>
        <v>0</v>
      </c>
      <c r="E44" s="408"/>
      <c r="F44" s="1163"/>
      <c r="G44" s="1242">
        <f t="shared" si="0"/>
        <v>0</v>
      </c>
    </row>
    <row r="45" spans="1:7">
      <c r="A45" s="1219"/>
      <c r="B45" s="1245"/>
      <c r="C45" s="1246"/>
      <c r="D45" s="1242">
        <f t="shared" si="1"/>
        <v>0</v>
      </c>
      <c r="E45" s="408"/>
      <c r="F45" s="1163"/>
      <c r="G45" s="1242">
        <f t="shared" si="0"/>
        <v>0</v>
      </c>
    </row>
    <row r="46" spans="1:7">
      <c r="A46" s="1247"/>
      <c r="B46" s="1245"/>
      <c r="C46" s="1246"/>
      <c r="D46" s="1242">
        <f t="shared" si="1"/>
        <v>0</v>
      </c>
      <c r="E46" s="408"/>
      <c r="F46" s="1163"/>
      <c r="G46" s="1242">
        <f t="shared" si="0"/>
        <v>0</v>
      </c>
    </row>
    <row r="47" spans="1:7">
      <c r="A47" s="1247"/>
      <c r="B47" s="1245"/>
      <c r="C47" s="1246"/>
      <c r="D47" s="1242">
        <f t="shared" si="1"/>
        <v>0</v>
      </c>
      <c r="E47" s="408"/>
      <c r="F47" s="1163"/>
      <c r="G47" s="1242">
        <f>B47*F47</f>
        <v>0</v>
      </c>
    </row>
    <row r="48" spans="1:7">
      <c r="A48" s="1247"/>
      <c r="B48" s="1245"/>
      <c r="C48" s="1246"/>
      <c r="D48" s="1242">
        <f t="shared" si="1"/>
        <v>0</v>
      </c>
      <c r="E48" s="407"/>
      <c r="F48" s="1163"/>
      <c r="G48" s="1242">
        <f t="shared" si="0"/>
        <v>0</v>
      </c>
    </row>
    <row r="49" spans="1:7" ht="13">
      <c r="A49" s="1174" t="s">
        <v>1005</v>
      </c>
      <c r="B49" s="1237"/>
      <c r="C49" s="1243">
        <f>SUM(C39:C48)</f>
        <v>0</v>
      </c>
      <c r="D49" s="1243">
        <f>SUM(D39:D48)</f>
        <v>0</v>
      </c>
      <c r="E49" s="407"/>
      <c r="F49" s="1243">
        <f>SUM(F39:F48)</f>
        <v>0</v>
      </c>
      <c r="G49" s="1243">
        <f>SUM(G39:G48)</f>
        <v>0</v>
      </c>
    </row>
    <row r="50" spans="1:7" ht="13">
      <c r="A50" s="5918"/>
      <c r="B50" s="5919"/>
      <c r="C50" s="5919"/>
      <c r="D50" s="5920"/>
      <c r="E50" s="407"/>
      <c r="F50" s="5926"/>
      <c r="G50" s="5927"/>
    </row>
    <row r="51" spans="1:7" ht="13">
      <c r="A51" s="1174" t="s">
        <v>359</v>
      </c>
      <c r="B51" s="1237"/>
      <c r="C51" s="1248">
        <f>C49+C35+C30+C23</f>
        <v>0</v>
      </c>
      <c r="D51" s="1249">
        <f>D49+D35+D30+D23</f>
        <v>0</v>
      </c>
      <c r="E51" s="407"/>
      <c r="F51" s="1248">
        <f>F49+F35+F30+F23</f>
        <v>0</v>
      </c>
      <c r="G51" s="1248">
        <f>G49+G35+G30+G23</f>
        <v>0</v>
      </c>
    </row>
    <row r="52" spans="1:7" ht="13">
      <c r="A52" s="1232" t="s">
        <v>1006</v>
      </c>
      <c r="B52" s="1176"/>
      <c r="C52" s="1176"/>
      <c r="D52" s="1176"/>
      <c r="E52" s="407"/>
      <c r="F52" s="1176"/>
      <c r="G52" s="1249">
        <f>+D51-G51</f>
        <v>0</v>
      </c>
    </row>
    <row r="53" spans="1:7">
      <c r="A53" s="104"/>
      <c r="B53" s="104"/>
      <c r="C53" s="104"/>
      <c r="D53" s="104"/>
      <c r="E53" s="104"/>
      <c r="F53" s="104"/>
      <c r="G53" s="104"/>
    </row>
    <row r="54" spans="1:7">
      <c r="A54" s="104" t="s">
        <v>113</v>
      </c>
      <c r="B54" s="104"/>
      <c r="C54" s="104"/>
      <c r="D54" s="104"/>
      <c r="E54" s="104"/>
      <c r="F54" s="104"/>
      <c r="G54" s="104"/>
    </row>
    <row r="55" spans="1:7" ht="33" customHeight="1">
      <c r="A55" s="5908" t="s">
        <v>1738</v>
      </c>
      <c r="B55" s="5908"/>
      <c r="C55" s="5908"/>
      <c r="D55" s="5908"/>
      <c r="E55" s="5908"/>
      <c r="F55" s="5908"/>
      <c r="G55" s="104"/>
    </row>
    <row r="56" spans="1:7" ht="14.5">
      <c r="A56" s="104" t="s">
        <v>1007</v>
      </c>
      <c r="B56" s="104"/>
      <c r="C56" s="104"/>
      <c r="D56" s="104"/>
      <c r="E56" s="104"/>
      <c r="F56" s="104"/>
      <c r="G56" s="104"/>
    </row>
    <row r="57" spans="1:7" ht="14.5">
      <c r="A57" s="104" t="s">
        <v>1008</v>
      </c>
      <c r="B57" s="104"/>
      <c r="C57" s="104"/>
      <c r="D57" s="104"/>
      <c r="E57" s="104"/>
      <c r="F57" s="104"/>
      <c r="G57" s="104"/>
    </row>
    <row r="58" spans="1:7" ht="14">
      <c r="A58" s="104"/>
      <c r="B58" s="104"/>
      <c r="C58" s="104"/>
      <c r="D58" s="104"/>
      <c r="E58" s="104"/>
      <c r="F58" s="104"/>
      <c r="G58" s="173" t="str">
        <f>+ToC!$E$123</f>
        <v xml:space="preserve">Long-Term Annual Return </v>
      </c>
    </row>
    <row r="59" spans="1:7" ht="14">
      <c r="A59" s="104"/>
      <c r="B59" s="104"/>
      <c r="C59" s="104"/>
      <c r="D59" s="104"/>
      <c r="E59" s="104"/>
      <c r="F59" s="104"/>
      <c r="G59" s="173" t="s">
        <v>1443</v>
      </c>
    </row>
    <row r="60" spans="1:7" hidden="1"/>
    <row r="61" spans="1:7" hidden="1"/>
    <row r="62" spans="1:7" hidden="1"/>
    <row r="63" spans="1:7" hidden="1"/>
    <row r="64" spans="1:7"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sheetData>
  <sheetProtection algorithmName="SHA-512" hashValue="P9hbSanndxkqAZ9nc99Qid67AxXy8lwfaWwYjcxNNmYWkynIeeZscxTE1AsMqCVchkhcT4wC98KfwX9Kazm7jg==" saltValue="HgzRcp90MJ+9+4jUA3R6qg==" spinCount="100000" sheet="1" objects="1" scenarios="1"/>
  <mergeCells count="9">
    <mergeCell ref="A50:D50"/>
    <mergeCell ref="F50:G50"/>
    <mergeCell ref="A55:F55"/>
    <mergeCell ref="A1:G1"/>
    <mergeCell ref="C13:D13"/>
    <mergeCell ref="F13:G13"/>
    <mergeCell ref="A14:A16"/>
    <mergeCell ref="A9:G9"/>
    <mergeCell ref="A11:G11"/>
  </mergeCells>
  <hyperlinks>
    <hyperlink ref="A1:G1" location="ToC!A1" display="40.021"/>
  </hyperlinks>
  <printOptions horizontalCentered="1"/>
  <pageMargins left="0.25" right="0.25" top="0.75" bottom="0.75" header="0.3" footer="0.3"/>
  <pageSetup paperSize="5" scale="65"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tabColor rgb="FF00B0F0"/>
  </sheetPr>
  <dimension ref="A1:F29"/>
  <sheetViews>
    <sheetView zoomScale="70" zoomScaleNormal="70" workbookViewId="0">
      <selection activeCell="D16" sqref="D16"/>
    </sheetView>
  </sheetViews>
  <sheetFormatPr defaultColWidth="0" defaultRowHeight="0" customHeight="1" zeroHeight="1"/>
  <cols>
    <col min="1" max="1" width="73.765625" style="188" customWidth="1"/>
    <col min="2" max="2" width="9.23046875" style="188" customWidth="1"/>
    <col min="3" max="3" width="16.4609375" style="188" customWidth="1"/>
    <col min="4" max="4" width="14" style="188" customWidth="1"/>
    <col min="5" max="5" width="2.4609375" style="188" hidden="1" customWidth="1"/>
    <col min="6" max="16384" width="8.765625" style="188" hidden="1"/>
  </cols>
  <sheetData>
    <row r="1" spans="1:6" ht="13">
      <c r="A1" s="5373" t="s">
        <v>1394</v>
      </c>
      <c r="B1" s="5374"/>
      <c r="C1" s="5374"/>
      <c r="D1" s="5374"/>
    </row>
    <row r="2" spans="1:6" ht="13">
      <c r="A2" s="104"/>
      <c r="B2" s="104"/>
      <c r="C2" s="394" t="s">
        <v>1812</v>
      </c>
      <c r="D2" s="715"/>
    </row>
    <row r="3" spans="1:6" ht="14">
      <c r="A3" s="339" t="str">
        <f>+Cover!$A$14</f>
        <v>Select Name of Insurer/ Financial Holding Company</v>
      </c>
      <c r="B3" s="340"/>
      <c r="C3" s="394"/>
      <c r="D3" s="340"/>
      <c r="E3" s="337"/>
      <c r="F3" s="337"/>
    </row>
    <row r="4" spans="1:6" ht="14">
      <c r="A4" s="330" t="str">
        <f>+ToC!$A$3</f>
        <v>Insurer/Financial Holding Company</v>
      </c>
      <c r="B4" s="330"/>
      <c r="C4" s="337"/>
      <c r="D4" s="337"/>
      <c r="E4" s="337"/>
      <c r="F4" s="337"/>
    </row>
    <row r="5" spans="1:6" ht="14">
      <c r="A5" s="330"/>
      <c r="B5" s="330"/>
      <c r="C5" s="337"/>
      <c r="D5" s="337"/>
      <c r="E5" s="337"/>
      <c r="F5" s="337"/>
    </row>
    <row r="6" spans="1:6" ht="14">
      <c r="A6" s="51" t="str">
        <f>+ToC!$A$5</f>
        <v>Long-Term Insurers Annual Return</v>
      </c>
      <c r="B6" s="53"/>
      <c r="C6" s="337"/>
      <c r="D6" s="337"/>
      <c r="E6" s="337"/>
      <c r="F6" s="337"/>
    </row>
    <row r="7" spans="1:6" ht="14">
      <c r="A7" s="51" t="str">
        <f>+ToC!$A$6</f>
        <v>For Year Ended:</v>
      </c>
      <c r="B7" s="53"/>
      <c r="C7" s="337"/>
      <c r="D7" s="933">
        <f>+Cover!$A$23</f>
        <v>0</v>
      </c>
      <c r="E7" s="337"/>
      <c r="F7" s="933" t="e">
        <f>+Cover!#REF!</f>
        <v>#REF!</v>
      </c>
    </row>
    <row r="8" spans="1:6" ht="12.5">
      <c r="A8" s="396"/>
      <c r="B8" s="78"/>
      <c r="C8" s="78"/>
      <c r="D8" s="104"/>
    </row>
    <row r="9" spans="1:6" ht="14">
      <c r="A9" s="5578" t="s">
        <v>764</v>
      </c>
      <c r="B9" s="5686"/>
      <c r="C9" s="5686"/>
      <c r="D9" s="5686"/>
    </row>
    <row r="10" spans="1:6" ht="14.5">
      <c r="A10" s="691"/>
      <c r="B10" s="1599"/>
      <c r="C10" s="1599"/>
      <c r="D10" s="1599"/>
    </row>
    <row r="11" spans="1:6" ht="14">
      <c r="A11" s="5312" t="s">
        <v>1009</v>
      </c>
      <c r="B11" s="5312"/>
      <c r="C11" s="5312"/>
      <c r="D11" s="5312"/>
    </row>
    <row r="12" spans="1:6" ht="12.5">
      <c r="A12" s="104"/>
      <c r="B12" s="104"/>
      <c r="C12" s="104"/>
      <c r="D12" s="104"/>
    </row>
    <row r="13" spans="1:6" ht="39">
      <c r="A13" s="5911" t="s">
        <v>1010</v>
      </c>
      <c r="B13" s="1201" t="s">
        <v>915</v>
      </c>
      <c r="C13" s="1201" t="s">
        <v>916</v>
      </c>
      <c r="D13" s="1235" t="s">
        <v>1011</v>
      </c>
    </row>
    <row r="14" spans="1:6" ht="13">
      <c r="A14" s="5913"/>
      <c r="B14" s="1173" t="s">
        <v>846</v>
      </c>
      <c r="C14" s="1173" t="s">
        <v>848</v>
      </c>
      <c r="D14" s="1236" t="s">
        <v>850</v>
      </c>
    </row>
    <row r="15" spans="1:6" ht="13">
      <c r="A15" s="1178"/>
      <c r="B15" s="1236"/>
      <c r="C15" s="1250" t="s">
        <v>230</v>
      </c>
      <c r="D15" s="1251" t="s">
        <v>538</v>
      </c>
    </row>
    <row r="16" spans="1:6" ht="14.5">
      <c r="A16" s="1177" t="s">
        <v>1012</v>
      </c>
      <c r="B16" s="1252"/>
      <c r="C16" s="1205"/>
      <c r="D16" s="1253"/>
    </row>
    <row r="17" spans="1:4" ht="12.5">
      <c r="A17" s="1254"/>
      <c r="B17" s="1255"/>
      <c r="C17" s="1169"/>
      <c r="D17" s="1256">
        <f t="shared" ref="D17:D22" si="0">+B17*C17</f>
        <v>0</v>
      </c>
    </row>
    <row r="18" spans="1:4" ht="12.5">
      <c r="A18" s="1254"/>
      <c r="B18" s="1255"/>
      <c r="C18" s="1169"/>
      <c r="D18" s="1256">
        <f t="shared" si="0"/>
        <v>0</v>
      </c>
    </row>
    <row r="19" spans="1:4" ht="12.5">
      <c r="A19" s="1254"/>
      <c r="B19" s="1255"/>
      <c r="C19" s="1169"/>
      <c r="D19" s="1256">
        <f t="shared" si="0"/>
        <v>0</v>
      </c>
    </row>
    <row r="20" spans="1:4" ht="12.5">
      <c r="A20" s="1254"/>
      <c r="B20" s="1255"/>
      <c r="C20" s="1169"/>
      <c r="D20" s="1256">
        <f t="shared" si="0"/>
        <v>0</v>
      </c>
    </row>
    <row r="21" spans="1:4" ht="12.5">
      <c r="A21" s="1254"/>
      <c r="B21" s="1255"/>
      <c r="C21" s="1169"/>
      <c r="D21" s="1256">
        <f t="shared" si="0"/>
        <v>0</v>
      </c>
    </row>
    <row r="22" spans="1:4" ht="12.5">
      <c r="A22" s="1257"/>
      <c r="B22" s="1258"/>
      <c r="C22" s="1169"/>
      <c r="D22" s="1256">
        <f t="shared" si="0"/>
        <v>0</v>
      </c>
    </row>
    <row r="23" spans="1:4" ht="13">
      <c r="A23" s="1174" t="s">
        <v>1013</v>
      </c>
      <c r="B23" s="1259"/>
      <c r="C23" s="1260">
        <f>SUM(C17:C22)</f>
        <v>0</v>
      </c>
      <c r="D23" s="1261">
        <f>SUM(D17:D22)</f>
        <v>0</v>
      </c>
    </row>
    <row r="24" spans="1:4" ht="12.5">
      <c r="A24" s="104"/>
      <c r="B24" s="104"/>
      <c r="C24" s="104"/>
      <c r="D24" s="104"/>
    </row>
    <row r="25" spans="1:4" ht="12.5">
      <c r="A25" s="104" t="s">
        <v>1014</v>
      </c>
      <c r="B25" s="104"/>
      <c r="C25" s="104"/>
      <c r="D25" s="104"/>
    </row>
    <row r="26" spans="1:4" ht="14.5">
      <c r="A26" s="104" t="s">
        <v>1739</v>
      </c>
      <c r="B26" s="104"/>
      <c r="C26" s="104"/>
      <c r="D26" s="104"/>
    </row>
    <row r="27" spans="1:4" ht="12.5">
      <c r="A27" s="104"/>
      <c r="B27" s="104"/>
      <c r="C27" s="104"/>
      <c r="D27" s="104"/>
    </row>
    <row r="28" spans="1:4" ht="14">
      <c r="A28" s="104"/>
      <c r="B28" s="104"/>
      <c r="C28" s="104"/>
      <c r="D28" s="173" t="str">
        <f>+ToC!$E$123</f>
        <v xml:space="preserve">Long-Term Annual Return </v>
      </c>
    </row>
    <row r="29" spans="1:4" ht="14">
      <c r="A29" s="104"/>
      <c r="B29" s="104"/>
      <c r="C29" s="104"/>
      <c r="D29" s="173" t="s">
        <v>1444</v>
      </c>
    </row>
  </sheetData>
  <sheetProtection algorithmName="SHA-512" hashValue="Nw7l2jVhidULGJDyjHTxKcgJhXghQswUjq9jz+Tb/YQ7tIbM8flFd0qzexfgvg2fPnu6l+hQeVBkr2/TPO9QGQ==" saltValue="TrCA7Bm9Rc16HPqqXCi9eQ==" spinCount="100000" sheet="1" objects="1" scenarios="1"/>
  <mergeCells count="4">
    <mergeCell ref="A1:D1"/>
    <mergeCell ref="A9:D9"/>
    <mergeCell ref="A13:A14"/>
    <mergeCell ref="A11:D11"/>
  </mergeCells>
  <hyperlinks>
    <hyperlink ref="A1:D1" location="ToC!A1" display="40.022"/>
  </hyperlinks>
  <printOptions horizontalCentered="1"/>
  <pageMargins left="0.25" right="0.25" top="0.75" bottom="0.75" header="0.3" footer="0.3"/>
  <pageSetup paperSize="5" scale="65"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tabColor rgb="FF00B0F0"/>
  </sheetPr>
  <dimension ref="A1:R49"/>
  <sheetViews>
    <sheetView zoomScale="70" zoomScaleNormal="70" workbookViewId="0">
      <selection activeCell="D15" sqref="D15:D16"/>
    </sheetView>
  </sheetViews>
  <sheetFormatPr defaultColWidth="0" defaultRowHeight="12.5" zeroHeight="1"/>
  <cols>
    <col min="1" max="1" width="39.765625" style="188" customWidth="1"/>
    <col min="2" max="3" width="12.765625" style="188" customWidth="1"/>
    <col min="4" max="4" width="6.765625" style="188" customWidth="1"/>
    <col min="5" max="5" width="13.23046875" style="188" customWidth="1"/>
    <col min="6" max="6" width="3.23046875" style="188" customWidth="1"/>
    <col min="7" max="8" width="12.765625" style="188" customWidth="1"/>
    <col min="9" max="9" width="6.765625" style="188" customWidth="1"/>
    <col min="10" max="10" width="12.765625" style="188" customWidth="1"/>
    <col min="11" max="16384" width="8.765625" style="188" hidden="1"/>
  </cols>
  <sheetData>
    <row r="1" spans="1:18" ht="13">
      <c r="A1" s="5373" t="s">
        <v>1395</v>
      </c>
      <c r="B1" s="5374"/>
      <c r="C1" s="5374"/>
      <c r="D1" s="5374"/>
      <c r="E1" s="5374"/>
      <c r="F1" s="5374"/>
      <c r="G1" s="5374"/>
      <c r="H1" s="5374"/>
      <c r="I1" s="5374"/>
      <c r="J1" s="5374"/>
      <c r="K1" s="409"/>
      <c r="L1" s="409"/>
      <c r="M1" s="409"/>
      <c r="N1" s="409"/>
      <c r="O1" s="409"/>
      <c r="P1" s="409"/>
      <c r="Q1" s="409"/>
      <c r="R1" s="409"/>
    </row>
    <row r="2" spans="1:18" ht="13">
      <c r="A2" s="104"/>
      <c r="B2" s="104"/>
      <c r="C2" s="104"/>
      <c r="D2" s="104"/>
      <c r="E2" s="104"/>
      <c r="F2" s="104"/>
      <c r="G2" s="104"/>
      <c r="H2" s="104"/>
      <c r="I2" s="394" t="s">
        <v>1812</v>
      </c>
      <c r="J2" s="394"/>
    </row>
    <row r="3" spans="1:18" ht="14">
      <c r="A3" s="339" t="str">
        <f>+Cover!$A$14</f>
        <v>Select Name of Insurer/ Financial Holding Company</v>
      </c>
      <c r="B3" s="340"/>
      <c r="C3" s="340"/>
      <c r="D3" s="340"/>
      <c r="E3" s="337"/>
      <c r="F3" s="337"/>
      <c r="G3" s="78"/>
      <c r="H3" s="78"/>
      <c r="I3" s="78"/>
      <c r="J3" s="104"/>
    </row>
    <row r="4" spans="1:18" ht="14">
      <c r="A4" s="330" t="str">
        <f>+ToC!$A$3</f>
        <v>Insurer/Financial Holding Company</v>
      </c>
      <c r="B4" s="330"/>
      <c r="C4" s="337"/>
      <c r="D4" s="337"/>
      <c r="E4" s="337"/>
      <c r="F4" s="337"/>
      <c r="G4" s="78"/>
      <c r="H4" s="104"/>
      <c r="I4" s="78"/>
      <c r="J4" s="104"/>
    </row>
    <row r="5" spans="1:18" ht="14">
      <c r="A5" s="330"/>
      <c r="B5" s="330"/>
      <c r="C5" s="337"/>
      <c r="D5" s="337"/>
      <c r="E5" s="337"/>
      <c r="F5" s="337"/>
      <c r="G5" s="78"/>
      <c r="H5" s="104"/>
      <c r="I5" s="78"/>
      <c r="J5" s="104"/>
    </row>
    <row r="6" spans="1:18" ht="14">
      <c r="A6" s="51" t="str">
        <f>+ToC!$A$5</f>
        <v>Long-Term Insurers Annual Return</v>
      </c>
      <c r="B6" s="53"/>
      <c r="C6" s="337"/>
      <c r="D6" s="337"/>
      <c r="E6" s="337"/>
      <c r="F6" s="337"/>
      <c r="G6" s="78"/>
      <c r="H6" s="104"/>
      <c r="I6" s="78"/>
      <c r="J6" s="104"/>
    </row>
    <row r="7" spans="1:18" ht="14">
      <c r="A7" s="51" t="str">
        <f>+ToC!$A$6</f>
        <v>For Year Ended:</v>
      </c>
      <c r="B7" s="53"/>
      <c r="C7" s="337"/>
      <c r="D7" s="293"/>
      <c r="E7" s="337"/>
      <c r="F7" s="293"/>
      <c r="G7" s="717"/>
      <c r="H7" s="104"/>
      <c r="I7" s="717"/>
      <c r="J7" s="933">
        <f>+Cover!$A$23</f>
        <v>0</v>
      </c>
    </row>
    <row r="8" spans="1:18">
      <c r="A8" s="396"/>
      <c r="B8" s="78"/>
      <c r="C8" s="78"/>
      <c r="D8" s="78"/>
      <c r="E8" s="78"/>
      <c r="F8" s="78"/>
      <c r="G8" s="78"/>
      <c r="H8" s="78"/>
      <c r="I8" s="78"/>
      <c r="J8" s="78"/>
    </row>
    <row r="9" spans="1:18" ht="14">
      <c r="A9" s="5578" t="s">
        <v>764</v>
      </c>
      <c r="B9" s="5686"/>
      <c r="C9" s="5686"/>
      <c r="D9" s="5686"/>
      <c r="E9" s="5686"/>
      <c r="F9" s="5686"/>
      <c r="G9" s="5686"/>
      <c r="H9" s="5686"/>
      <c r="I9" s="5686"/>
      <c r="J9" s="5686"/>
      <c r="K9" s="409"/>
      <c r="L9" s="409"/>
      <c r="M9" s="409"/>
      <c r="N9" s="409"/>
      <c r="O9" s="409"/>
      <c r="P9" s="409"/>
      <c r="Q9" s="409"/>
      <c r="R9" s="409"/>
    </row>
    <row r="10" spans="1:18" ht="14.5">
      <c r="A10" s="691"/>
      <c r="B10" s="1599"/>
      <c r="C10" s="1599"/>
      <c r="D10" s="1599"/>
      <c r="E10" s="1599"/>
      <c r="F10" s="1599"/>
      <c r="G10" s="1599"/>
      <c r="H10" s="1599"/>
      <c r="I10" s="1599"/>
      <c r="J10" s="1599"/>
      <c r="K10" s="409"/>
      <c r="L10" s="409"/>
      <c r="M10" s="409"/>
      <c r="N10" s="409"/>
      <c r="O10" s="409"/>
      <c r="P10" s="409"/>
      <c r="Q10" s="409"/>
      <c r="R10" s="409"/>
    </row>
    <row r="11" spans="1:18" ht="14">
      <c r="A11" s="5460" t="s">
        <v>1015</v>
      </c>
      <c r="B11" s="5686"/>
      <c r="C11" s="5686"/>
      <c r="D11" s="5686"/>
      <c r="E11" s="5686"/>
      <c r="F11" s="5686"/>
      <c r="G11" s="5686"/>
      <c r="H11" s="5686"/>
      <c r="I11" s="5686"/>
      <c r="J11" s="5686"/>
      <c r="K11" s="409"/>
      <c r="L11" s="409"/>
      <c r="M11" s="409"/>
      <c r="N11" s="409"/>
      <c r="O11" s="409"/>
      <c r="P11" s="409"/>
      <c r="Q11" s="409"/>
      <c r="R11" s="409"/>
    </row>
    <row r="12" spans="1:18">
      <c r="A12" s="104"/>
      <c r="B12" s="104"/>
      <c r="C12" s="104"/>
      <c r="D12" s="104"/>
      <c r="E12" s="104"/>
      <c r="F12" s="104"/>
      <c r="G12" s="104"/>
      <c r="H12" s="104"/>
      <c r="I12" s="104"/>
      <c r="J12" s="104"/>
    </row>
    <row r="13" spans="1:18">
      <c r="A13" s="104"/>
      <c r="B13" s="104"/>
      <c r="C13" s="104"/>
      <c r="D13" s="104"/>
      <c r="E13" s="104"/>
      <c r="F13" s="104"/>
      <c r="G13" s="104"/>
      <c r="H13" s="104"/>
      <c r="I13" s="104"/>
      <c r="J13" s="104"/>
    </row>
    <row r="14" spans="1:18" ht="13">
      <c r="A14" s="104"/>
      <c r="B14" s="5931" t="s">
        <v>1016</v>
      </c>
      <c r="C14" s="5931"/>
      <c r="D14" s="5931"/>
      <c r="E14" s="5931"/>
      <c r="F14" s="104"/>
      <c r="G14" s="5931" t="s">
        <v>1017</v>
      </c>
      <c r="H14" s="5931"/>
      <c r="I14" s="5931"/>
      <c r="J14" s="5931"/>
    </row>
    <row r="15" spans="1:18" ht="15" customHeight="1">
      <c r="A15" s="5928" t="s">
        <v>1018</v>
      </c>
      <c r="B15" s="5918"/>
      <c r="C15" s="5920"/>
      <c r="D15" s="5932" t="s">
        <v>915</v>
      </c>
      <c r="E15" s="5928" t="s">
        <v>1019</v>
      </c>
      <c r="F15" s="410"/>
      <c r="G15" s="1201"/>
      <c r="H15" s="1201"/>
      <c r="I15" s="5932" t="s">
        <v>915</v>
      </c>
      <c r="J15" s="5928" t="s">
        <v>1019</v>
      </c>
    </row>
    <row r="16" spans="1:18" ht="13">
      <c r="A16" s="5929"/>
      <c r="B16" s="1201" t="s">
        <v>740</v>
      </c>
      <c r="C16" s="1201" t="s">
        <v>78</v>
      </c>
      <c r="D16" s="5933"/>
      <c r="E16" s="5929"/>
      <c r="F16" s="410"/>
      <c r="G16" s="1201" t="s">
        <v>740</v>
      </c>
      <c r="H16" s="1201" t="s">
        <v>78</v>
      </c>
      <c r="I16" s="5933"/>
      <c r="J16" s="5929"/>
    </row>
    <row r="17" spans="1:12" ht="13">
      <c r="A17" s="1189"/>
      <c r="B17" s="1173" t="s">
        <v>846</v>
      </c>
      <c r="C17" s="1173" t="s">
        <v>848</v>
      </c>
      <c r="D17" s="1173" t="s">
        <v>850</v>
      </c>
      <c r="E17" s="1173" t="s">
        <v>880</v>
      </c>
      <c r="F17" s="717"/>
      <c r="G17" s="1173" t="s">
        <v>885</v>
      </c>
      <c r="H17" s="1173" t="s">
        <v>887</v>
      </c>
      <c r="I17" s="1173" t="s">
        <v>889</v>
      </c>
      <c r="J17" s="1173" t="s">
        <v>893</v>
      </c>
    </row>
    <row r="18" spans="1:12" ht="26">
      <c r="A18" s="1189"/>
      <c r="B18" s="1201" t="s">
        <v>230</v>
      </c>
      <c r="C18" s="1201" t="s">
        <v>230</v>
      </c>
      <c r="D18" s="1173"/>
      <c r="E18" s="1201" t="s">
        <v>1020</v>
      </c>
      <c r="F18" s="410"/>
      <c r="G18" s="1201" t="s">
        <v>230</v>
      </c>
      <c r="H18" s="1201" t="s">
        <v>230</v>
      </c>
      <c r="I18" s="1173"/>
      <c r="J18" s="1201" t="s">
        <v>1021</v>
      </c>
    </row>
    <row r="19" spans="1:12" ht="26">
      <c r="A19" s="1262" t="s">
        <v>1022</v>
      </c>
      <c r="B19" s="1173"/>
      <c r="C19" s="1173"/>
      <c r="D19" s="1173"/>
      <c r="E19" s="1173"/>
      <c r="F19" s="717"/>
      <c r="G19" s="1173"/>
      <c r="H19" s="1173"/>
      <c r="I19" s="1173"/>
      <c r="J19" s="1173"/>
      <c r="L19" s="1263" t="s">
        <v>1023</v>
      </c>
    </row>
    <row r="20" spans="1:12" ht="13">
      <c r="A20" s="1264"/>
      <c r="B20" s="1170"/>
      <c r="C20" s="1170"/>
      <c r="D20" s="1265">
        <v>0.02</v>
      </c>
      <c r="E20" s="1266">
        <f>+ABS(B20-C20)*D20</f>
        <v>0</v>
      </c>
      <c r="F20" s="717"/>
      <c r="G20" s="1170"/>
      <c r="H20" s="1170"/>
      <c r="I20" s="1265">
        <v>0.02</v>
      </c>
      <c r="J20" s="1266">
        <f>+ABS(G20-H20)*I20</f>
        <v>0</v>
      </c>
      <c r="L20" s="1263" t="s">
        <v>1024</v>
      </c>
    </row>
    <row r="21" spans="1:12" ht="13">
      <c r="A21" s="1264"/>
      <c r="B21" s="1170"/>
      <c r="C21" s="1170"/>
      <c r="D21" s="1265">
        <v>0.02</v>
      </c>
      <c r="E21" s="1266">
        <f t="shared" ref="E21:E37" si="0">+ABS(B21-C21)*D21</f>
        <v>0</v>
      </c>
      <c r="F21" s="717"/>
      <c r="G21" s="1170"/>
      <c r="H21" s="1170"/>
      <c r="I21" s="1265">
        <v>0.02</v>
      </c>
      <c r="J21" s="1266">
        <f t="shared" ref="J21:J37" si="1">+ABS(G21-H21)*I21</f>
        <v>0</v>
      </c>
      <c r="L21" s="1263" t="s">
        <v>1025</v>
      </c>
    </row>
    <row r="22" spans="1:12" ht="13">
      <c r="A22" s="1264"/>
      <c r="B22" s="1170"/>
      <c r="C22" s="1170"/>
      <c r="D22" s="1265">
        <v>0.02</v>
      </c>
      <c r="E22" s="1266">
        <f t="shared" si="0"/>
        <v>0</v>
      </c>
      <c r="F22" s="717"/>
      <c r="G22" s="1170"/>
      <c r="H22" s="1170"/>
      <c r="I22" s="1265">
        <v>0.02</v>
      </c>
      <c r="J22" s="1266">
        <f t="shared" si="1"/>
        <v>0</v>
      </c>
      <c r="L22" s="1263" t="s">
        <v>1026</v>
      </c>
    </row>
    <row r="23" spans="1:12" ht="13">
      <c r="A23" s="1264"/>
      <c r="B23" s="1170"/>
      <c r="C23" s="1170"/>
      <c r="D23" s="1265">
        <v>0.02</v>
      </c>
      <c r="E23" s="1266">
        <f t="shared" si="0"/>
        <v>0</v>
      </c>
      <c r="F23" s="717"/>
      <c r="G23" s="1170"/>
      <c r="H23" s="1170"/>
      <c r="I23" s="1265">
        <v>0.02</v>
      </c>
      <c r="J23" s="1266">
        <f t="shared" si="1"/>
        <v>0</v>
      </c>
      <c r="L23" s="1263" t="s">
        <v>1027</v>
      </c>
    </row>
    <row r="24" spans="1:12" ht="13">
      <c r="A24" s="1264"/>
      <c r="B24" s="1170"/>
      <c r="C24" s="1170"/>
      <c r="D24" s="1265">
        <v>0.02</v>
      </c>
      <c r="E24" s="1266">
        <f t="shared" si="0"/>
        <v>0</v>
      </c>
      <c r="F24" s="717"/>
      <c r="G24" s="1170"/>
      <c r="H24" s="1170"/>
      <c r="I24" s="1265">
        <v>0.02</v>
      </c>
      <c r="J24" s="1266">
        <f t="shared" si="1"/>
        <v>0</v>
      </c>
      <c r="L24" s="1263" t="s">
        <v>1028</v>
      </c>
    </row>
    <row r="25" spans="1:12" ht="13">
      <c r="A25" s="1264"/>
      <c r="B25" s="1170"/>
      <c r="C25" s="1170"/>
      <c r="D25" s="1265">
        <v>0.02</v>
      </c>
      <c r="E25" s="1266">
        <f t="shared" si="0"/>
        <v>0</v>
      </c>
      <c r="F25" s="717"/>
      <c r="G25" s="1170"/>
      <c r="H25" s="1170"/>
      <c r="I25" s="1265">
        <v>0.02</v>
      </c>
      <c r="J25" s="1266">
        <f t="shared" si="1"/>
        <v>0</v>
      </c>
      <c r="L25" s="1263" t="s">
        <v>1029</v>
      </c>
    </row>
    <row r="26" spans="1:12" ht="13">
      <c r="A26" s="1267"/>
      <c r="B26" s="1170"/>
      <c r="C26" s="1170"/>
      <c r="D26" s="1265">
        <v>0.02</v>
      </c>
      <c r="E26" s="1266">
        <f t="shared" si="0"/>
        <v>0</v>
      </c>
      <c r="F26" s="717"/>
      <c r="G26" s="1170"/>
      <c r="H26" s="1170"/>
      <c r="I26" s="1265">
        <v>0.02</v>
      </c>
      <c r="J26" s="1266">
        <f t="shared" si="1"/>
        <v>0</v>
      </c>
      <c r="L26" s="1263" t="s">
        <v>1030</v>
      </c>
    </row>
    <row r="27" spans="1:12" ht="13">
      <c r="A27" s="1268"/>
      <c r="B27" s="1170"/>
      <c r="C27" s="1170"/>
      <c r="D27" s="1265">
        <v>0.02</v>
      </c>
      <c r="E27" s="1266">
        <f t="shared" si="0"/>
        <v>0</v>
      </c>
      <c r="F27" s="717"/>
      <c r="G27" s="1170"/>
      <c r="H27" s="1170"/>
      <c r="I27" s="1265">
        <v>0.02</v>
      </c>
      <c r="J27" s="1266">
        <f t="shared" si="1"/>
        <v>0</v>
      </c>
      <c r="L27" s="1263" t="s">
        <v>1031</v>
      </c>
    </row>
    <row r="28" spans="1:12" ht="13">
      <c r="A28" s="1267"/>
      <c r="B28" s="1170"/>
      <c r="C28" s="1170"/>
      <c r="D28" s="1265">
        <v>0.02</v>
      </c>
      <c r="E28" s="1266">
        <f t="shared" si="0"/>
        <v>0</v>
      </c>
      <c r="F28" s="717"/>
      <c r="G28" s="1170"/>
      <c r="H28" s="1170"/>
      <c r="I28" s="1265">
        <v>0.02</v>
      </c>
      <c r="J28" s="1266">
        <f t="shared" si="1"/>
        <v>0</v>
      </c>
      <c r="L28" s="1263" t="s">
        <v>1032</v>
      </c>
    </row>
    <row r="29" spans="1:12" ht="13">
      <c r="A29" s="1269"/>
      <c r="B29" s="1170"/>
      <c r="C29" s="1170"/>
      <c r="D29" s="1265">
        <v>0.02</v>
      </c>
      <c r="E29" s="1266">
        <f t="shared" si="0"/>
        <v>0</v>
      </c>
      <c r="F29" s="717"/>
      <c r="G29" s="1170"/>
      <c r="H29" s="1170"/>
      <c r="I29" s="1265">
        <v>0.02</v>
      </c>
      <c r="J29" s="1266">
        <f t="shared" si="1"/>
        <v>0</v>
      </c>
      <c r="L29" s="1263" t="s">
        <v>1033</v>
      </c>
    </row>
    <row r="30" spans="1:12" ht="13">
      <c r="A30" s="1269"/>
      <c r="B30" s="1170"/>
      <c r="C30" s="1170"/>
      <c r="D30" s="1265">
        <v>0.02</v>
      </c>
      <c r="E30" s="1266">
        <f t="shared" si="0"/>
        <v>0</v>
      </c>
      <c r="F30" s="717"/>
      <c r="G30" s="1170"/>
      <c r="H30" s="1170"/>
      <c r="I30" s="1265">
        <v>0.02</v>
      </c>
      <c r="J30" s="1266">
        <f t="shared" si="1"/>
        <v>0</v>
      </c>
      <c r="L30" s="1263" t="s">
        <v>1034</v>
      </c>
    </row>
    <row r="31" spans="1:12" ht="26">
      <c r="A31" s="1262" t="s">
        <v>1035</v>
      </c>
      <c r="B31" s="1175"/>
      <c r="C31" s="1175"/>
      <c r="D31" s="1265"/>
      <c r="E31" s="1270"/>
      <c r="F31" s="411"/>
      <c r="G31" s="1175"/>
      <c r="H31" s="1175"/>
      <c r="I31" s="1265"/>
      <c r="J31" s="1270"/>
      <c r="L31" s="1263" t="s">
        <v>1036</v>
      </c>
    </row>
    <row r="32" spans="1:12" ht="13">
      <c r="A32" s="1269"/>
      <c r="B32" s="1170"/>
      <c r="C32" s="1170"/>
      <c r="D32" s="1265">
        <v>0.08</v>
      </c>
      <c r="E32" s="1266">
        <f t="shared" si="0"/>
        <v>0</v>
      </c>
      <c r="F32" s="411"/>
      <c r="G32" s="1170"/>
      <c r="H32" s="1170"/>
      <c r="I32" s="1265">
        <v>0.08</v>
      </c>
      <c r="J32" s="1266">
        <f t="shared" si="1"/>
        <v>0</v>
      </c>
      <c r="L32" s="1263" t="s">
        <v>1037</v>
      </c>
    </row>
    <row r="33" spans="1:12" ht="13">
      <c r="A33" s="1269"/>
      <c r="B33" s="1170"/>
      <c r="C33" s="1170"/>
      <c r="D33" s="1265">
        <v>0.08</v>
      </c>
      <c r="E33" s="1266">
        <f t="shared" si="0"/>
        <v>0</v>
      </c>
      <c r="F33" s="411"/>
      <c r="G33" s="1170"/>
      <c r="H33" s="1170"/>
      <c r="I33" s="1265">
        <v>0.08</v>
      </c>
      <c r="J33" s="1266">
        <f t="shared" si="1"/>
        <v>0</v>
      </c>
      <c r="L33" s="1263" t="s">
        <v>1038</v>
      </c>
    </row>
    <row r="34" spans="1:12" ht="13">
      <c r="A34" s="1269"/>
      <c r="B34" s="1170"/>
      <c r="C34" s="1170"/>
      <c r="D34" s="1265">
        <v>0.08</v>
      </c>
      <c r="E34" s="1266">
        <f t="shared" si="0"/>
        <v>0</v>
      </c>
      <c r="F34" s="411"/>
      <c r="G34" s="1170"/>
      <c r="H34" s="1170"/>
      <c r="I34" s="1265">
        <v>0.08</v>
      </c>
      <c r="J34" s="1266">
        <f t="shared" si="1"/>
        <v>0</v>
      </c>
      <c r="L34" s="1263" t="s">
        <v>1039</v>
      </c>
    </row>
    <row r="35" spans="1:12" ht="13">
      <c r="A35" s="1269"/>
      <c r="B35" s="1170"/>
      <c r="C35" s="1170"/>
      <c r="D35" s="1265">
        <v>0.08</v>
      </c>
      <c r="E35" s="1266">
        <f t="shared" si="0"/>
        <v>0</v>
      </c>
      <c r="F35" s="411"/>
      <c r="G35" s="1170"/>
      <c r="H35" s="1170"/>
      <c r="I35" s="1265">
        <v>0.08</v>
      </c>
      <c r="J35" s="1266">
        <f t="shared" si="1"/>
        <v>0</v>
      </c>
    </row>
    <row r="36" spans="1:12" ht="13">
      <c r="A36" s="1269"/>
      <c r="B36" s="1170"/>
      <c r="C36" s="1170"/>
      <c r="D36" s="1265">
        <v>0.08</v>
      </c>
      <c r="E36" s="1266">
        <f t="shared" si="0"/>
        <v>0</v>
      </c>
      <c r="F36" s="411"/>
      <c r="G36" s="1170"/>
      <c r="H36" s="1170"/>
      <c r="I36" s="1265">
        <v>0.08</v>
      </c>
      <c r="J36" s="1266">
        <f t="shared" si="1"/>
        <v>0</v>
      </c>
    </row>
    <row r="37" spans="1:12" ht="13">
      <c r="A37" s="1269"/>
      <c r="B37" s="1170"/>
      <c r="C37" s="1170"/>
      <c r="D37" s="1265">
        <v>0.08</v>
      </c>
      <c r="E37" s="1266">
        <f t="shared" si="0"/>
        <v>0</v>
      </c>
      <c r="F37" s="411"/>
      <c r="G37" s="1170"/>
      <c r="H37" s="1170"/>
      <c r="I37" s="1265">
        <v>0.08</v>
      </c>
      <c r="J37" s="1266">
        <f t="shared" si="1"/>
        <v>0</v>
      </c>
    </row>
    <row r="38" spans="1:12" ht="13">
      <c r="A38" s="1262" t="s">
        <v>736</v>
      </c>
      <c r="B38" s="1271">
        <f>SUM(B20,B21,B22,B23,B24,B25,B26,B27,B28,B29,B30,B32,B33,B34,B35,B36,B37)</f>
        <v>0</v>
      </c>
      <c r="C38" s="1271">
        <f>SUM(C20,C21,C22,C23,C24,C25,C26,C27,C28,C29,C30,C32,C33,C34,C35,C36,C37)</f>
        <v>0</v>
      </c>
      <c r="D38" s="1265"/>
      <c r="E38" s="1271">
        <f>SUM(E20,E21,E22,E23,E24,E25,E26,E27,E28,E29,E30,E32,E33,E34,E35,E36,E37)</f>
        <v>0</v>
      </c>
      <c r="F38" s="412"/>
      <c r="G38" s="1271">
        <f>SUM(G20,G21,G22,G23,G24,G25,G26,G27,G28,G29,G30,G32,G33,G34,G35,G36,G37)</f>
        <v>0</v>
      </c>
      <c r="H38" s="1271">
        <f>SUM(H20,H21,H22,H23,H24,H25,H26,H27,H28,H29,H30,H32,H33,H34,H35,H36,H37)</f>
        <v>0</v>
      </c>
      <c r="I38" s="1265"/>
      <c r="J38" s="1271">
        <f>SUM(J20,J21,J22,J23,J24,J25,J26,J27,J28,J29,J30,J32,J33,J34,J35,J36,J37)</f>
        <v>0</v>
      </c>
    </row>
    <row r="39" spans="1:12" ht="13">
      <c r="A39" s="1272" t="s">
        <v>1040</v>
      </c>
      <c r="B39" s="1272"/>
      <c r="C39" s="1272"/>
      <c r="D39" s="1178"/>
      <c r="E39" s="1178"/>
      <c r="F39" s="412"/>
      <c r="G39" s="1272"/>
      <c r="H39" s="1272"/>
      <c r="I39" s="1178"/>
      <c r="J39" s="1273">
        <f>+E38-J38</f>
        <v>0</v>
      </c>
    </row>
    <row r="40" spans="1:12" ht="13">
      <c r="A40" s="323"/>
      <c r="B40" s="323"/>
      <c r="C40" s="323"/>
      <c r="D40" s="323"/>
      <c r="E40" s="323"/>
      <c r="F40" s="323"/>
      <c r="G40" s="323"/>
      <c r="H40" s="323"/>
      <c r="I40" s="323"/>
      <c r="J40" s="323"/>
    </row>
    <row r="41" spans="1:12" ht="13">
      <c r="A41" s="323"/>
      <c r="B41" s="323"/>
      <c r="C41" s="323"/>
      <c r="D41" s="323"/>
      <c r="E41" s="323"/>
      <c r="F41" s="323"/>
      <c r="G41" s="323"/>
      <c r="H41" s="323"/>
      <c r="I41" s="323"/>
      <c r="J41" s="323"/>
    </row>
    <row r="42" spans="1:12">
      <c r="A42" s="104" t="s">
        <v>1014</v>
      </c>
      <c r="B42" s="104"/>
      <c r="C42" s="104"/>
      <c r="D42" s="104"/>
      <c r="E42" s="104"/>
      <c r="F42" s="104"/>
      <c r="G42" s="104"/>
      <c r="H42" s="104"/>
      <c r="I42" s="104"/>
      <c r="J42" s="104"/>
    </row>
    <row r="43" spans="1:12" ht="27.65" customHeight="1">
      <c r="A43" s="5930" t="s">
        <v>1041</v>
      </c>
      <c r="B43" s="5930"/>
      <c r="C43" s="5930"/>
      <c r="D43" s="5930"/>
      <c r="E43" s="5930"/>
      <c r="F43" s="5930"/>
      <c r="G43" s="5930"/>
      <c r="H43" s="5930"/>
      <c r="I43" s="5930"/>
      <c r="J43" s="5930"/>
    </row>
    <row r="44" spans="1:12">
      <c r="A44" s="104" t="s">
        <v>1042</v>
      </c>
      <c r="B44" s="104"/>
      <c r="C44" s="104"/>
      <c r="D44" s="104"/>
      <c r="E44" s="104"/>
      <c r="F44" s="104"/>
      <c r="G44" s="104"/>
      <c r="H44" s="104"/>
      <c r="I44" s="104"/>
      <c r="J44" s="104"/>
    </row>
    <row r="45" spans="1:12" ht="14">
      <c r="A45" s="104" t="s">
        <v>1043</v>
      </c>
      <c r="B45" s="104"/>
      <c r="C45" s="104"/>
      <c r="D45" s="104"/>
      <c r="E45" s="104"/>
      <c r="F45" s="104"/>
      <c r="G45" s="104"/>
      <c r="H45" s="104"/>
      <c r="I45" s="104"/>
      <c r="J45" s="173" t="str">
        <f>+ToC!$E$123</f>
        <v xml:space="preserve">Long-Term Annual Return </v>
      </c>
    </row>
    <row r="46" spans="1:12" ht="38">
      <c r="A46" s="714" t="s">
        <v>1044</v>
      </c>
      <c r="B46" s="104"/>
      <c r="C46" s="104"/>
      <c r="D46" s="104"/>
      <c r="E46" s="104"/>
      <c r="F46" s="104"/>
      <c r="G46" s="104"/>
      <c r="H46" s="104"/>
      <c r="I46" s="104"/>
      <c r="J46" s="173" t="s">
        <v>1445</v>
      </c>
    </row>
    <row r="47" spans="1:12" ht="12.65" hidden="1" customHeight="1"/>
    <row r="48" spans="1:12" ht="12.65" hidden="1" customHeight="1"/>
    <row r="49" hidden="1"/>
  </sheetData>
  <sheetProtection algorithmName="SHA-512" hashValue="wRB4u+Uj/RoYAGhferirvJaD66YMxvQeWP77ZmOyDZkx0nR0Yqudm1VFVTGyD3RFXMPdgG4+w8gFI1JYD2QceA==" saltValue="tKrZ3uoaQ9bxhIsCUxyV4g==" spinCount="100000" sheet="1" objects="1" scenarios="1"/>
  <mergeCells count="12">
    <mergeCell ref="J15:J16"/>
    <mergeCell ref="A43:J43"/>
    <mergeCell ref="A1:J1"/>
    <mergeCell ref="A9:J9"/>
    <mergeCell ref="A11:J11"/>
    <mergeCell ref="B14:E14"/>
    <mergeCell ref="G14:J14"/>
    <mergeCell ref="A15:A16"/>
    <mergeCell ref="B15:C15"/>
    <mergeCell ref="D15:D16"/>
    <mergeCell ref="E15:E16"/>
    <mergeCell ref="I15:I16"/>
  </mergeCells>
  <dataValidations count="1">
    <dataValidation type="list" allowBlank="1" showInputMessage="1" showErrorMessage="1" sqref="A20:A30 A32:A37">
      <formula1>$L$20:$L$34</formula1>
    </dataValidation>
  </dataValidations>
  <hyperlinks>
    <hyperlink ref="A1:J1" location="ToC!A1" display="40.023"/>
  </hyperlinks>
  <printOptions horizontalCentered="1"/>
  <pageMargins left="0.25" right="0.25" top="0.75" bottom="0.75" header="0.3" footer="0.3"/>
  <pageSetup paperSize="5" scale="6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I54"/>
  <sheetViews>
    <sheetView showZeros="0" topLeftCell="A10" zoomScale="80" zoomScaleNormal="80" workbookViewId="0">
      <selection activeCell="D16" sqref="D16"/>
    </sheetView>
  </sheetViews>
  <sheetFormatPr defaultColWidth="0" defaultRowHeight="15.5" zeroHeight="1"/>
  <cols>
    <col min="1" max="1" width="5.765625" style="39" customWidth="1"/>
    <col min="2" max="2" width="19.53515625" style="39" customWidth="1"/>
    <col min="3" max="3" width="12.23046875" style="39" customWidth="1"/>
    <col min="4" max="4" width="10.765625" style="39" customWidth="1"/>
    <col min="5" max="5" width="18.23046875" style="39" customWidth="1"/>
    <col min="6" max="6" width="13.23046875" style="39" customWidth="1"/>
    <col min="7" max="7" width="17" style="39" customWidth="1"/>
    <col min="8" max="8" width="18.4609375" style="39" customWidth="1"/>
    <col min="9" max="9" width="17.4609375" style="39" customWidth="1"/>
    <col min="10" max="16384" width="8.765625" hidden="1"/>
  </cols>
  <sheetData>
    <row r="1" spans="1:9">
      <c r="A1" s="5324">
        <v>10.002000000000001</v>
      </c>
      <c r="B1" s="5324"/>
      <c r="C1" s="5324"/>
      <c r="D1" s="5324"/>
      <c r="E1" s="5324"/>
      <c r="F1" s="5324"/>
      <c r="G1" s="5324"/>
      <c r="H1" s="5324"/>
      <c r="I1" s="5324"/>
    </row>
    <row r="2" spans="1:9">
      <c r="A2" s="20"/>
      <c r="B2" s="20"/>
      <c r="C2" s="20"/>
      <c r="D2" s="20"/>
      <c r="E2" s="20"/>
      <c r="F2" s="20"/>
      <c r="G2" s="20"/>
      <c r="H2" s="208" t="s">
        <v>1785</v>
      </c>
      <c r="I2" s="208"/>
    </row>
    <row r="3" spans="1:9">
      <c r="A3" s="2659" t="str">
        <f>+Cover!A14</f>
        <v>Select Name of Insurer/ Financial Holding Company</v>
      </c>
      <c r="B3" s="731"/>
      <c r="C3" s="22"/>
      <c r="D3" s="22"/>
      <c r="E3" s="22"/>
      <c r="F3" s="22"/>
      <c r="G3" s="22"/>
      <c r="H3" s="21"/>
      <c r="I3" s="21"/>
    </row>
    <row r="4" spans="1:9">
      <c r="A4" s="5350" t="str">
        <f>+ToC!A3</f>
        <v>Insurer/Financial Holding Company</v>
      </c>
      <c r="B4" s="5350"/>
      <c r="C4" s="5351"/>
      <c r="D4" s="5351"/>
      <c r="E4" s="5351"/>
      <c r="F4" s="2628"/>
      <c r="G4" s="2628"/>
      <c r="H4" s="20"/>
      <c r="I4" s="21"/>
    </row>
    <row r="5" spans="1:9">
      <c r="A5" s="21"/>
      <c r="B5" s="21"/>
      <c r="C5" s="21"/>
      <c r="D5" s="21"/>
      <c r="E5" s="21"/>
      <c r="F5" s="21"/>
      <c r="G5" s="21"/>
      <c r="H5" s="21"/>
      <c r="I5" s="21"/>
    </row>
    <row r="6" spans="1:9">
      <c r="A6" s="23" t="str">
        <f>+ToC!A5</f>
        <v>Long-Term Insurers Annual Return</v>
      </c>
      <c r="B6" s="21"/>
      <c r="C6" s="21"/>
      <c r="D6" s="21"/>
      <c r="E6" s="21"/>
      <c r="F6" s="21"/>
      <c r="G6" s="21"/>
      <c r="H6" s="21"/>
      <c r="I6" s="21"/>
    </row>
    <row r="7" spans="1:9">
      <c r="A7" s="2641" t="str">
        <f>+ToC!A6</f>
        <v>For Year Ended:</v>
      </c>
      <c r="B7" s="24"/>
      <c r="C7" s="24"/>
      <c r="D7" s="24"/>
      <c r="E7" s="21"/>
      <c r="F7" s="514"/>
      <c r="G7" s="514"/>
      <c r="H7" s="5354" t="str">
        <f>IF(+Cover!$A$23="","",+Cover!$A$23)</f>
        <v/>
      </c>
      <c r="I7" s="5355"/>
    </row>
    <row r="8" spans="1:9" ht="20.25" customHeight="1">
      <c r="A8" s="2641"/>
      <c r="B8" s="24"/>
      <c r="C8" s="24"/>
      <c r="D8" s="24"/>
      <c r="E8" s="21"/>
      <c r="F8" s="21"/>
      <c r="G8" s="21"/>
      <c r="H8" s="21"/>
      <c r="I8" s="21"/>
    </row>
    <row r="9" spans="1:9" s="4" customFormat="1">
      <c r="A9" s="5334" t="s">
        <v>1504</v>
      </c>
      <c r="B9" s="5334"/>
      <c r="C9" s="5334"/>
      <c r="D9" s="5334"/>
      <c r="E9" s="5334"/>
      <c r="F9" s="5334"/>
      <c r="G9" s="5334"/>
      <c r="H9" s="5334"/>
      <c r="I9" s="5334"/>
    </row>
    <row r="10" spans="1:9">
      <c r="A10" s="5334" t="s">
        <v>1511</v>
      </c>
      <c r="B10" s="5334"/>
      <c r="C10" s="5334"/>
      <c r="D10" s="5334"/>
      <c r="E10" s="5334"/>
      <c r="F10" s="5334"/>
      <c r="G10" s="5334"/>
      <c r="H10" s="5334"/>
      <c r="I10" s="5334"/>
    </row>
    <row r="11" spans="1:9">
      <c r="A11" s="21"/>
      <c r="B11" s="21"/>
      <c r="C11" s="21"/>
      <c r="D11" s="21"/>
      <c r="E11" s="21"/>
      <c r="F11" s="21"/>
      <c r="G11" s="21"/>
      <c r="H11" s="21"/>
      <c r="I11" s="21"/>
    </row>
    <row r="12" spans="1:9">
      <c r="A12" s="21"/>
      <c r="B12" s="21"/>
      <c r="C12" s="21"/>
      <c r="D12" s="21"/>
      <c r="E12" s="21"/>
      <c r="F12" s="21"/>
      <c r="G12" s="21"/>
      <c r="H12" s="21"/>
      <c r="I12" s="21"/>
    </row>
    <row r="13" spans="1:9">
      <c r="A13" s="21" t="s">
        <v>118</v>
      </c>
      <c r="B13" s="5356" t="s">
        <v>140</v>
      </c>
      <c r="C13" s="5357"/>
      <c r="D13" s="5357"/>
      <c r="E13" s="2630" t="s">
        <v>141</v>
      </c>
      <c r="F13" s="735" t="str">
        <f>+A3</f>
        <v>Select Name of Insurer/ Financial Holding Company</v>
      </c>
      <c r="G13" s="736"/>
      <c r="H13" s="731"/>
      <c r="I13" s="737"/>
    </row>
    <row r="14" spans="1:9">
      <c r="A14" s="21"/>
      <c r="B14" s="25"/>
      <c r="C14" s="25"/>
      <c r="D14" s="25"/>
      <c r="E14" s="26"/>
      <c r="F14" s="26"/>
      <c r="G14" s="26"/>
      <c r="H14" s="22"/>
      <c r="I14" s="21"/>
    </row>
    <row r="15" spans="1:9">
      <c r="A15" s="21" t="s">
        <v>121</v>
      </c>
      <c r="B15" s="5325">
        <f>+Cover!A15</f>
        <v>0</v>
      </c>
      <c r="C15" s="5325"/>
      <c r="D15" s="5325"/>
      <c r="E15" s="2630" t="s">
        <v>122</v>
      </c>
      <c r="F15" s="5325">
        <f>+Cover!A16</f>
        <v>0</v>
      </c>
      <c r="G15" s="5353"/>
      <c r="H15" s="692" t="s">
        <v>123</v>
      </c>
      <c r="I15" s="731">
        <f>+Cover!F16</f>
        <v>0</v>
      </c>
    </row>
    <row r="16" spans="1:9">
      <c r="A16" s="21"/>
      <c r="B16" s="21"/>
      <c r="C16" s="21"/>
      <c r="D16" s="21"/>
      <c r="E16" s="22"/>
      <c r="F16" s="22"/>
      <c r="G16" s="22"/>
      <c r="H16" s="22"/>
      <c r="I16" s="21"/>
    </row>
    <row r="17" spans="1:9">
      <c r="A17" s="476" t="s">
        <v>150</v>
      </c>
      <c r="B17" s="21"/>
      <c r="C17" s="21"/>
      <c r="D17" s="21"/>
      <c r="E17" s="22"/>
      <c r="F17" s="22"/>
      <c r="G17" s="22"/>
      <c r="H17" s="22"/>
      <c r="I17" s="21"/>
    </row>
    <row r="18" spans="1:9">
      <c r="A18" s="21"/>
      <c r="B18" s="21"/>
      <c r="C18" s="21"/>
      <c r="D18" s="21"/>
      <c r="E18" s="21"/>
      <c r="F18" s="21"/>
      <c r="G18" s="21"/>
      <c r="H18" s="21"/>
      <c r="I18" s="21"/>
    </row>
    <row r="19" spans="1:9">
      <c r="A19" s="638">
        <v>1</v>
      </c>
      <c r="B19" s="2637" t="s">
        <v>151</v>
      </c>
      <c r="C19" s="2637"/>
      <c r="D19" s="2637"/>
      <c r="E19" s="2631"/>
      <c r="F19" s="2631"/>
      <c r="G19" s="2631"/>
      <c r="H19" s="2631"/>
      <c r="I19" s="2631"/>
    </row>
    <row r="20" spans="1:9">
      <c r="A20" s="638"/>
      <c r="B20" s="2637"/>
      <c r="C20" s="2637"/>
      <c r="D20" s="2637"/>
      <c r="E20" s="2631"/>
      <c r="F20" s="2631"/>
      <c r="G20" s="2631"/>
      <c r="H20" s="2631"/>
      <c r="I20" s="2631"/>
    </row>
    <row r="21" spans="1:9">
      <c r="A21" s="2631">
        <v>2</v>
      </c>
      <c r="B21" s="5352" t="s">
        <v>1764</v>
      </c>
      <c r="C21" s="5352"/>
      <c r="D21" s="5352"/>
      <c r="E21" s="5352"/>
      <c r="F21" s="5352"/>
      <c r="G21" s="5352"/>
      <c r="H21" s="5352"/>
      <c r="I21" s="5352"/>
    </row>
    <row r="22" spans="1:9">
      <c r="A22" s="2631"/>
      <c r="B22" s="5352" t="s">
        <v>152</v>
      </c>
      <c r="C22" s="5352"/>
      <c r="D22" s="5352"/>
      <c r="E22" s="5352"/>
      <c r="F22" s="5352"/>
      <c r="G22" s="5352"/>
      <c r="H22" s="5352"/>
      <c r="I22" s="2629"/>
    </row>
    <row r="23" spans="1:9">
      <c r="A23" s="2631"/>
      <c r="B23" s="5352" t="s">
        <v>153</v>
      </c>
      <c r="C23" s="5352"/>
      <c r="D23" s="5352"/>
      <c r="E23" s="5352"/>
      <c r="F23" s="2629"/>
      <c r="G23" s="2629"/>
      <c r="H23" s="2629"/>
      <c r="I23" s="2629"/>
    </row>
    <row r="24" spans="1:9">
      <c r="A24" s="2631"/>
      <c r="B24" s="5352" t="s">
        <v>154</v>
      </c>
      <c r="C24" s="5352"/>
      <c r="D24" s="5352"/>
      <c r="E24" s="5352"/>
      <c r="F24" s="2629"/>
      <c r="G24" s="2629"/>
      <c r="H24" s="2629"/>
      <c r="I24" s="2629"/>
    </row>
    <row r="25" spans="1:9">
      <c r="A25" s="2631"/>
      <c r="B25" s="5352" t="s">
        <v>155</v>
      </c>
      <c r="C25" s="5352"/>
      <c r="D25" s="5352"/>
      <c r="E25" s="5352"/>
      <c r="F25" s="2629"/>
      <c r="G25" s="2629"/>
      <c r="H25" s="2629"/>
      <c r="I25" s="2629"/>
    </row>
    <row r="26" spans="1:9">
      <c r="A26" s="2631"/>
      <c r="B26" s="2629"/>
      <c r="C26" s="2629"/>
      <c r="D26" s="2629"/>
      <c r="E26" s="2629"/>
      <c r="F26" s="2629"/>
      <c r="G26" s="2629"/>
      <c r="H26" s="2629"/>
      <c r="I26" s="2629"/>
    </row>
    <row r="27" spans="1:9">
      <c r="A27" s="2631">
        <v>3</v>
      </c>
      <c r="B27" s="5352" t="s">
        <v>156</v>
      </c>
      <c r="C27" s="5352"/>
      <c r="D27" s="5352"/>
      <c r="E27" s="5352"/>
      <c r="F27" s="5352"/>
      <c r="G27" s="5352"/>
      <c r="H27" s="5352"/>
      <c r="I27" s="5352"/>
    </row>
    <row r="28" spans="1:9">
      <c r="A28" s="2631"/>
      <c r="B28" s="2629"/>
      <c r="C28" s="2629"/>
      <c r="D28" s="2629"/>
      <c r="E28" s="2629"/>
      <c r="F28" s="2629"/>
      <c r="G28" s="2629"/>
      <c r="H28" s="2629"/>
      <c r="I28" s="2629"/>
    </row>
    <row r="29" spans="1:9">
      <c r="A29" s="2631">
        <v>4</v>
      </c>
      <c r="B29" s="5352" t="s">
        <v>157</v>
      </c>
      <c r="C29" s="5352"/>
      <c r="D29" s="5352"/>
      <c r="E29" s="5352"/>
      <c r="F29" s="5352"/>
      <c r="G29" s="5352"/>
      <c r="H29" s="5352"/>
      <c r="I29" s="5352"/>
    </row>
    <row r="30" spans="1:9">
      <c r="A30" s="2631"/>
      <c r="B30" s="2631"/>
      <c r="C30" s="2631"/>
      <c r="D30" s="2631"/>
      <c r="E30" s="2631"/>
      <c r="F30" s="2631"/>
      <c r="G30" s="2631"/>
      <c r="H30" s="2631"/>
      <c r="I30" s="2631"/>
    </row>
    <row r="31" spans="1:9">
      <c r="A31" s="2631">
        <v>5</v>
      </c>
      <c r="B31" s="5361" t="s">
        <v>158</v>
      </c>
      <c r="C31" s="5361"/>
      <c r="D31" s="5361"/>
      <c r="E31" s="5361"/>
      <c r="F31" s="5361"/>
      <c r="G31" s="5361"/>
      <c r="H31" s="5361"/>
      <c r="I31" s="5361"/>
    </row>
    <row r="32" spans="1:9">
      <c r="A32" s="21"/>
      <c r="B32" s="738" t="str">
        <f>+H7</f>
        <v/>
      </c>
      <c r="C32" s="2631" t="s">
        <v>159</v>
      </c>
      <c r="D32" s="2631"/>
      <c r="E32" s="2631"/>
      <c r="F32" s="2631"/>
      <c r="G32" s="2631"/>
      <c r="H32" s="2631"/>
      <c r="I32" s="2631"/>
    </row>
    <row r="33" spans="1:9">
      <c r="A33" s="21"/>
      <c r="B33" s="2631" t="s">
        <v>160</v>
      </c>
      <c r="C33" s="2631"/>
      <c r="D33" s="2631"/>
      <c r="E33" s="620"/>
      <c r="F33" s="620"/>
      <c r="G33" s="620"/>
      <c r="H33" s="2631"/>
      <c r="I33" s="2631"/>
    </row>
    <row r="34" spans="1:9">
      <c r="A34" s="21"/>
      <c r="B34" s="21"/>
      <c r="C34" s="21"/>
      <c r="D34" s="21"/>
      <c r="E34" s="21"/>
      <c r="F34" s="21"/>
      <c r="G34" s="21"/>
      <c r="H34" s="21"/>
      <c r="I34" s="21"/>
    </row>
    <row r="35" spans="1:9">
      <c r="A35" s="21"/>
      <c r="B35" s="21"/>
      <c r="C35" s="21"/>
      <c r="D35" s="21"/>
      <c r="E35" s="21"/>
      <c r="F35" s="21"/>
      <c r="G35" s="21"/>
      <c r="H35" s="21"/>
      <c r="I35" s="21"/>
    </row>
    <row r="36" spans="1:9">
      <c r="A36" s="21"/>
      <c r="B36" s="21"/>
      <c r="C36" s="21"/>
      <c r="D36" s="21"/>
      <c r="E36" s="21"/>
      <c r="F36" s="21"/>
      <c r="G36" s="21"/>
      <c r="H36" s="21"/>
      <c r="I36" s="21"/>
    </row>
    <row r="37" spans="1:9" ht="24.5" customHeight="1">
      <c r="A37" s="5295" t="s">
        <v>136</v>
      </c>
      <c r="B37" s="5362"/>
      <c r="C37" s="5363"/>
      <c r="D37" s="21"/>
      <c r="E37" s="21"/>
      <c r="F37" s="21"/>
      <c r="G37" s="4404"/>
      <c r="H37" s="21"/>
      <c r="I37" s="21"/>
    </row>
    <row r="38" spans="1:9" ht="25" customHeight="1">
      <c r="A38" s="5364" t="s">
        <v>131</v>
      </c>
      <c r="B38" s="5365"/>
      <c r="C38" s="5366"/>
      <c r="D38" s="21"/>
      <c r="E38" s="21"/>
      <c r="F38" s="21"/>
      <c r="G38" s="1618" t="s">
        <v>132</v>
      </c>
      <c r="H38" s="21"/>
      <c r="I38" s="21"/>
    </row>
    <row r="39" spans="1:9">
      <c r="A39" s="5358" t="s">
        <v>148</v>
      </c>
      <c r="B39" s="5367"/>
      <c r="C39" s="5360"/>
      <c r="D39" s="21"/>
      <c r="E39" s="21"/>
      <c r="F39" s="21"/>
      <c r="G39" s="4402" t="s">
        <v>2392</v>
      </c>
      <c r="H39" s="21"/>
      <c r="I39" s="21"/>
    </row>
    <row r="40" spans="1:9" s="4" customFormat="1">
      <c r="A40" s="5306" t="s">
        <v>134</v>
      </c>
      <c r="B40" s="5305"/>
      <c r="C40" s="5305"/>
      <c r="D40" s="476"/>
      <c r="E40" s="21"/>
      <c r="F40" s="21"/>
      <c r="G40" s="21"/>
      <c r="H40" s="21"/>
      <c r="I40" s="21"/>
    </row>
    <row r="41" spans="1:9" s="4" customFormat="1">
      <c r="A41" s="692"/>
      <c r="B41" s="693"/>
      <c r="C41" s="693"/>
      <c r="D41" s="21"/>
      <c r="E41" s="21"/>
      <c r="F41" s="21"/>
      <c r="G41" s="21"/>
      <c r="H41" s="21"/>
      <c r="I41" s="21"/>
    </row>
    <row r="42" spans="1:9" s="4" customFormat="1">
      <c r="A42" s="692"/>
      <c r="B42" s="693"/>
      <c r="C42" s="693"/>
      <c r="D42" s="21"/>
      <c r="E42" s="21"/>
      <c r="F42" s="21"/>
      <c r="G42" s="21"/>
      <c r="H42" s="21"/>
      <c r="I42" s="21"/>
    </row>
    <row r="43" spans="1:9">
      <c r="A43" s="21"/>
      <c r="B43" s="21"/>
      <c r="C43" s="21"/>
      <c r="D43" s="21"/>
      <c r="E43" s="21"/>
      <c r="F43" s="21"/>
      <c r="G43" s="21"/>
      <c r="H43" s="21"/>
      <c r="I43" s="21"/>
    </row>
    <row r="44" spans="1:9" ht="25" customHeight="1">
      <c r="A44" s="5295" t="s">
        <v>136</v>
      </c>
      <c r="B44" s="5362"/>
      <c r="C44" s="5363"/>
      <c r="D44" s="21"/>
      <c r="E44" s="21"/>
      <c r="F44" s="21"/>
      <c r="G44" s="4404"/>
      <c r="H44" s="21"/>
      <c r="I44" s="21"/>
    </row>
    <row r="45" spans="1:9" ht="23.5" customHeight="1">
      <c r="A45" s="5364" t="s">
        <v>131</v>
      </c>
      <c r="B45" s="5365"/>
      <c r="C45" s="5366"/>
      <c r="D45" s="21"/>
      <c r="E45" s="21"/>
      <c r="F45" s="21"/>
      <c r="G45" s="1618" t="s">
        <v>132</v>
      </c>
      <c r="H45" s="21"/>
      <c r="I45" s="21"/>
    </row>
    <row r="46" spans="1:9">
      <c r="A46" s="5358" t="s">
        <v>161</v>
      </c>
      <c r="B46" s="5359"/>
      <c r="C46" s="5360"/>
      <c r="D46" s="21"/>
      <c r="E46" s="21"/>
      <c r="F46" s="21"/>
      <c r="G46" s="4402" t="s">
        <v>2392</v>
      </c>
      <c r="H46" s="21"/>
      <c r="I46" s="21"/>
    </row>
    <row r="47" spans="1:9">
      <c r="A47" s="5306" t="s">
        <v>134</v>
      </c>
      <c r="B47" s="5305"/>
      <c r="C47" s="5305"/>
      <c r="D47" s="476"/>
      <c r="E47" s="21"/>
      <c r="F47" s="21"/>
      <c r="G47" s="21"/>
      <c r="H47" s="21"/>
      <c r="I47" s="21"/>
    </row>
    <row r="48" spans="1:9">
      <c r="A48" s="21"/>
      <c r="B48" s="21"/>
      <c r="C48" s="21"/>
      <c r="D48" s="21"/>
      <c r="E48" s="21"/>
      <c r="F48" s="21"/>
      <c r="G48" s="21"/>
      <c r="H48" s="21"/>
      <c r="I48" s="21"/>
    </row>
    <row r="49" spans="1:9">
      <c r="A49" s="21"/>
      <c r="B49" s="21"/>
      <c r="C49" s="21"/>
      <c r="D49" s="21"/>
      <c r="E49" s="21"/>
      <c r="F49" s="21"/>
      <c r="G49" s="21"/>
      <c r="H49" s="21"/>
      <c r="I49" s="21"/>
    </row>
    <row r="50" spans="1:9">
      <c r="A50" s="21"/>
      <c r="B50" s="21"/>
      <c r="C50" s="21"/>
      <c r="D50" s="21"/>
      <c r="E50" s="21"/>
      <c r="F50" s="21"/>
      <c r="G50" s="21"/>
      <c r="H50" s="28"/>
      <c r="I50" s="21"/>
    </row>
    <row r="51" spans="1:9">
      <c r="A51" s="21"/>
      <c r="B51" s="21"/>
      <c r="C51" s="21"/>
      <c r="D51" s="21"/>
      <c r="E51" s="21"/>
      <c r="F51" s="21"/>
      <c r="G51" s="21"/>
      <c r="H51" s="21"/>
      <c r="I51" s="35" t="str">
        <f>+ToC!E123</f>
        <v xml:space="preserve">Long-Term Annual Return </v>
      </c>
    </row>
    <row r="52" spans="1:9">
      <c r="A52" s="21"/>
      <c r="B52" s="21"/>
      <c r="C52" s="21"/>
      <c r="D52" s="21"/>
      <c r="E52" s="21"/>
      <c r="F52" s="21"/>
      <c r="G52" s="21"/>
      <c r="H52" s="21"/>
      <c r="I52" s="35" t="s">
        <v>162</v>
      </c>
    </row>
    <row r="53" spans="1:9">
      <c r="A53" s="21"/>
      <c r="B53" s="21"/>
      <c r="C53" s="21"/>
      <c r="D53" s="21"/>
      <c r="E53" s="21"/>
      <c r="F53" s="21"/>
      <c r="G53" s="21"/>
      <c r="H53" s="21"/>
      <c r="I53" s="21"/>
    </row>
    <row r="54" spans="1:9">
      <c r="A54" s="21"/>
      <c r="B54" s="21"/>
      <c r="C54" s="21"/>
      <c r="D54" s="21"/>
      <c r="E54" s="21"/>
      <c r="F54" s="21"/>
      <c r="G54" s="21"/>
      <c r="H54" s="21"/>
      <c r="I54" s="21"/>
    </row>
  </sheetData>
  <sheetProtection algorithmName="SHA-512" hashValue="5LpPsf5mzTHn0nmhr7M0CRrq8b++AgplxV51Y4cPvnU0iKWYDfT+ZEbgTv4THfclhRnSzmlteqAhO23MY6+lrw==" saltValue="Xr+rK23BH0cwB8ExIlQ70w==" spinCount="100000" sheet="1" objects="1" scenarios="1"/>
  <mergeCells count="24">
    <mergeCell ref="A40:C40"/>
    <mergeCell ref="A47:C47"/>
    <mergeCell ref="B13:D13"/>
    <mergeCell ref="A46:C46"/>
    <mergeCell ref="B31:I31"/>
    <mergeCell ref="A37:C37"/>
    <mergeCell ref="A38:C38"/>
    <mergeCell ref="A44:C44"/>
    <mergeCell ref="A45:C45"/>
    <mergeCell ref="A39:C39"/>
    <mergeCell ref="B23:E23"/>
    <mergeCell ref="B24:E24"/>
    <mergeCell ref="B25:E25"/>
    <mergeCell ref="B27:I27"/>
    <mergeCell ref="B29:I29"/>
    <mergeCell ref="A1:I1"/>
    <mergeCell ref="A4:E4"/>
    <mergeCell ref="B21:I21"/>
    <mergeCell ref="B22:H22"/>
    <mergeCell ref="B15:D15"/>
    <mergeCell ref="F15:G15"/>
    <mergeCell ref="H7:I7"/>
    <mergeCell ref="A9:I9"/>
    <mergeCell ref="A10:I10"/>
  </mergeCells>
  <hyperlinks>
    <hyperlink ref="A1:I1" location="ToC!A1" display="ToC!A1"/>
  </hyperlinks>
  <pageMargins left="0.7" right="0.7" top="0.75" bottom="0.75" header="0.3" footer="0.3"/>
  <pageSetup paperSize="5" scale="56"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tabColor rgb="FF00B0F0"/>
  </sheetPr>
  <dimension ref="A1:T39"/>
  <sheetViews>
    <sheetView zoomScale="70" zoomScaleNormal="70" workbookViewId="0">
      <selection activeCell="D16" sqref="D16"/>
    </sheetView>
  </sheetViews>
  <sheetFormatPr defaultColWidth="0" defaultRowHeight="12.5" zeroHeight="1"/>
  <cols>
    <col min="1" max="1" width="8.765625" style="188" customWidth="1"/>
    <col min="2" max="4" width="12.765625" style="188" customWidth="1"/>
    <col min="5" max="5" width="11.53515625" style="188" customWidth="1"/>
    <col min="6" max="6" width="9.765625" style="188" customWidth="1"/>
    <col min="7" max="7" width="12.23046875" style="188" customWidth="1"/>
    <col min="8" max="14" width="12.765625" style="188" customWidth="1"/>
    <col min="15" max="20" width="0" style="188" hidden="1" customWidth="1"/>
    <col min="21" max="16384" width="8.765625" style="188" hidden="1"/>
  </cols>
  <sheetData>
    <row r="1" spans="1:14" ht="13">
      <c r="A1" s="5373" t="s">
        <v>1396</v>
      </c>
      <c r="B1" s="5374"/>
      <c r="C1" s="5374"/>
      <c r="D1" s="5374"/>
      <c r="E1" s="5374"/>
      <c r="F1" s="5374"/>
      <c r="G1" s="5374"/>
      <c r="H1" s="5374"/>
      <c r="I1" s="5374"/>
      <c r="J1" s="5374"/>
      <c r="K1" s="5374"/>
      <c r="L1" s="5374"/>
      <c r="M1" s="5374"/>
      <c r="N1" s="5374"/>
    </row>
    <row r="2" spans="1:14" ht="13">
      <c r="A2" s="395"/>
      <c r="B2" s="104"/>
      <c r="C2" s="104"/>
      <c r="D2" s="104"/>
      <c r="E2" s="104"/>
      <c r="F2" s="104"/>
      <c r="G2" s="104"/>
      <c r="H2" s="104"/>
      <c r="I2" s="104"/>
      <c r="J2" s="104"/>
      <c r="K2" s="104"/>
      <c r="L2" s="104"/>
      <c r="M2" s="394" t="s">
        <v>1812</v>
      </c>
      <c r="N2" s="104"/>
    </row>
    <row r="3" spans="1:14" ht="14">
      <c r="A3" s="339" t="str">
        <f>+Cover!$A$14</f>
        <v>Select Name of Insurer/ Financial Holding Company</v>
      </c>
      <c r="B3" s="340"/>
      <c r="C3" s="340"/>
      <c r="D3" s="340"/>
      <c r="E3" s="337"/>
      <c r="F3" s="337"/>
      <c r="G3" s="104"/>
      <c r="H3" s="104"/>
      <c r="I3" s="104"/>
      <c r="J3" s="104"/>
      <c r="K3" s="394"/>
      <c r="L3" s="104"/>
      <c r="M3" s="394"/>
      <c r="N3" s="104"/>
    </row>
    <row r="4" spans="1:14" ht="14">
      <c r="A4" s="330" t="str">
        <f>+ToC!$A$3</f>
        <v>Insurer/Financial Holding Company</v>
      </c>
      <c r="B4" s="330"/>
      <c r="C4" s="337"/>
      <c r="D4" s="337"/>
      <c r="E4" s="337"/>
      <c r="F4" s="337"/>
      <c r="G4" s="104"/>
      <c r="H4" s="104"/>
      <c r="I4" s="104"/>
      <c r="J4" s="104"/>
      <c r="K4" s="104"/>
      <c r="L4" s="104"/>
      <c r="M4" s="104"/>
      <c r="N4" s="104"/>
    </row>
    <row r="5" spans="1:14" ht="14">
      <c r="A5" s="330"/>
      <c r="B5" s="330"/>
      <c r="C5" s="337"/>
      <c r="D5" s="337"/>
      <c r="E5" s="337"/>
      <c r="F5" s="337"/>
      <c r="G5" s="104"/>
      <c r="H5" s="104"/>
      <c r="I5" s="104"/>
      <c r="J5" s="104"/>
      <c r="K5" s="104"/>
      <c r="L5" s="104"/>
      <c r="M5" s="104"/>
      <c r="N5" s="104"/>
    </row>
    <row r="6" spans="1:14" ht="14">
      <c r="A6" s="51" t="str">
        <f>+ToC!$A$5</f>
        <v>Long-Term Insurers Annual Return</v>
      </c>
      <c r="B6" s="53"/>
      <c r="C6" s="337"/>
      <c r="D6" s="337"/>
      <c r="E6" s="337"/>
      <c r="F6" s="337"/>
      <c r="G6" s="104"/>
      <c r="H6" s="104"/>
      <c r="I6" s="104"/>
      <c r="J6" s="104"/>
      <c r="K6" s="104"/>
      <c r="L6" s="104"/>
      <c r="M6" s="104"/>
      <c r="N6" s="104"/>
    </row>
    <row r="7" spans="1:14" ht="14">
      <c r="A7" s="51" t="str">
        <f>+ToC!$A$6</f>
        <v>For Year Ended:</v>
      </c>
      <c r="B7" s="53"/>
      <c r="C7" s="337"/>
      <c r="D7" s="293"/>
      <c r="E7" s="337"/>
      <c r="F7" s="933">
        <f>+Cover!$A$23</f>
        <v>0</v>
      </c>
      <c r="G7" s="104"/>
      <c r="H7" s="104"/>
      <c r="I7" s="104"/>
      <c r="J7" s="104"/>
      <c r="K7" s="104"/>
      <c r="L7" s="104"/>
      <c r="M7" s="431"/>
      <c r="N7" s="104"/>
    </row>
    <row r="8" spans="1:14" ht="13">
      <c r="A8" s="5934"/>
      <c r="B8" s="5935"/>
      <c r="C8" s="5935"/>
      <c r="D8" s="5936"/>
      <c r="E8" s="5936"/>
      <c r="F8" s="5936"/>
      <c r="G8" s="5936"/>
      <c r="H8" s="5936"/>
      <c r="I8" s="5936"/>
      <c r="J8" s="5936"/>
      <c r="K8" s="5936"/>
      <c r="L8" s="5936"/>
      <c r="M8" s="5936"/>
      <c r="N8" s="104"/>
    </row>
    <row r="9" spans="1:14" ht="15" customHeight="1">
      <c r="A9" s="5578" t="s">
        <v>764</v>
      </c>
      <c r="B9" s="5578"/>
      <c r="C9" s="5578"/>
      <c r="D9" s="5578"/>
      <c r="E9" s="5578"/>
      <c r="F9" s="5578"/>
      <c r="G9" s="5578"/>
      <c r="H9" s="5578"/>
      <c r="I9" s="5578"/>
      <c r="J9" s="5578"/>
      <c r="K9" s="5578"/>
      <c r="L9" s="5578"/>
      <c r="M9" s="5578"/>
      <c r="N9" s="5578"/>
    </row>
    <row r="10" spans="1:14" ht="15" customHeight="1">
      <c r="A10" s="5578" t="s">
        <v>1045</v>
      </c>
      <c r="B10" s="5578"/>
      <c r="C10" s="5578"/>
      <c r="D10" s="5578"/>
      <c r="E10" s="5578"/>
      <c r="F10" s="5578"/>
      <c r="G10" s="5578"/>
      <c r="H10" s="5578"/>
      <c r="I10" s="5578"/>
      <c r="J10" s="5578"/>
      <c r="K10" s="5578"/>
      <c r="L10" s="5578"/>
      <c r="M10" s="5578"/>
      <c r="N10" s="5578"/>
    </row>
    <row r="11" spans="1:14" ht="14">
      <c r="A11" s="5312" t="s">
        <v>1046</v>
      </c>
      <c r="B11" s="5312"/>
      <c r="C11" s="5312"/>
      <c r="D11" s="5312"/>
      <c r="E11" s="5312"/>
      <c r="F11" s="5312"/>
      <c r="G11" s="5312"/>
      <c r="H11" s="5312"/>
      <c r="I11" s="5312"/>
      <c r="J11" s="5312"/>
      <c r="K11" s="5312"/>
      <c r="L11" s="5312"/>
      <c r="M11" s="5312"/>
      <c r="N11" s="5312"/>
    </row>
    <row r="12" spans="1:14">
      <c r="A12" s="104"/>
      <c r="B12" s="104"/>
      <c r="C12" s="104"/>
      <c r="D12" s="104"/>
      <c r="E12" s="104"/>
      <c r="F12" s="104"/>
      <c r="G12" s="104"/>
      <c r="H12" s="104"/>
      <c r="I12" s="104"/>
      <c r="J12" s="104"/>
      <c r="K12" s="104"/>
      <c r="L12" s="104"/>
      <c r="M12" s="104"/>
      <c r="N12" s="104"/>
    </row>
    <row r="13" spans="1:14">
      <c r="A13" s="104"/>
      <c r="B13" s="104"/>
      <c r="C13" s="104"/>
      <c r="D13" s="104"/>
      <c r="E13" s="104"/>
      <c r="F13" s="104"/>
      <c r="G13" s="104"/>
      <c r="H13" s="104"/>
      <c r="I13" s="104"/>
      <c r="J13" s="104"/>
      <c r="K13" s="104"/>
      <c r="L13" s="104"/>
      <c r="M13" s="104"/>
      <c r="N13" s="104"/>
    </row>
    <row r="14" spans="1:14" ht="65">
      <c r="A14" s="1274" t="s">
        <v>1047</v>
      </c>
      <c r="B14" s="1275" t="s">
        <v>1048</v>
      </c>
      <c r="C14" s="1274" t="s">
        <v>1049</v>
      </c>
      <c r="D14" s="1274" t="s">
        <v>1050</v>
      </c>
      <c r="E14" s="1274" t="s">
        <v>1051</v>
      </c>
      <c r="F14" s="1276" t="s">
        <v>915</v>
      </c>
      <c r="G14" s="1274" t="s">
        <v>1052</v>
      </c>
      <c r="H14" s="1275" t="s">
        <v>1053</v>
      </c>
      <c r="I14" s="1275" t="s">
        <v>1054</v>
      </c>
      <c r="J14" s="1275" t="s">
        <v>1055</v>
      </c>
      <c r="K14" s="1275" t="s">
        <v>1056</v>
      </c>
      <c r="L14" s="1275" t="s">
        <v>1057</v>
      </c>
      <c r="M14" s="1275" t="s">
        <v>1058</v>
      </c>
      <c r="N14" s="1275" t="s">
        <v>1059</v>
      </c>
    </row>
    <row r="15" spans="1:14" ht="13">
      <c r="A15" s="1262"/>
      <c r="B15" s="1173" t="s">
        <v>846</v>
      </c>
      <c r="C15" s="1173" t="s">
        <v>848</v>
      </c>
      <c r="D15" s="1173" t="s">
        <v>850</v>
      </c>
      <c r="E15" s="1173" t="s">
        <v>880</v>
      </c>
      <c r="F15" s="1173" t="s">
        <v>885</v>
      </c>
      <c r="G15" s="1173" t="s">
        <v>887</v>
      </c>
      <c r="H15" s="1173" t="s">
        <v>889</v>
      </c>
      <c r="I15" s="1173" t="s">
        <v>893</v>
      </c>
      <c r="J15" s="1173" t="s">
        <v>896</v>
      </c>
      <c r="K15" s="1173" t="s">
        <v>898</v>
      </c>
      <c r="L15" s="1173" t="s">
        <v>901</v>
      </c>
      <c r="M15" s="1173" t="s">
        <v>908</v>
      </c>
      <c r="N15" s="1173" t="s">
        <v>910</v>
      </c>
    </row>
    <row r="16" spans="1:14" ht="13">
      <c r="A16" s="1262"/>
      <c r="B16" s="1201" t="s">
        <v>230</v>
      </c>
      <c r="C16" s="1201" t="s">
        <v>230</v>
      </c>
      <c r="D16" s="1201" t="s">
        <v>230</v>
      </c>
      <c r="E16" s="1173"/>
      <c r="F16" s="1173"/>
      <c r="G16" s="1173"/>
      <c r="H16" s="1201" t="s">
        <v>230</v>
      </c>
      <c r="I16" s="1201" t="s">
        <v>230</v>
      </c>
      <c r="J16" s="1201" t="s">
        <v>230</v>
      </c>
      <c r="K16" s="1173"/>
      <c r="L16" s="1173"/>
      <c r="M16" s="1173"/>
      <c r="N16" s="1173"/>
    </row>
    <row r="17" spans="1:14" ht="13">
      <c r="A17" s="1277"/>
      <c r="B17" s="1278"/>
      <c r="C17" s="1278"/>
      <c r="D17" s="1278"/>
      <c r="E17" s="1266">
        <f>MAX(ABS(C17-B17),ABS(D17-B17))</f>
        <v>0</v>
      </c>
      <c r="F17" s="1265">
        <v>0.1</v>
      </c>
      <c r="G17" s="1266">
        <f>+E17*F17</f>
        <v>0</v>
      </c>
      <c r="H17" s="1278"/>
      <c r="I17" s="1278"/>
      <c r="J17" s="1278"/>
      <c r="K17" s="1279">
        <f>+(C17-B17)-(I17-H17)</f>
        <v>0</v>
      </c>
      <c r="L17" s="1266">
        <f t="shared" ref="L17:L27" si="0">+(D17-B17)-(J17-H17)</f>
        <v>0</v>
      </c>
      <c r="M17" s="1266">
        <f t="shared" ref="M17:M27" si="1">MAX(ABS(K17),ABS(L17))</f>
        <v>0</v>
      </c>
      <c r="N17" s="1266">
        <f>MIN(G17,M17)</f>
        <v>0</v>
      </c>
    </row>
    <row r="18" spans="1:14" ht="13">
      <c r="A18" s="1277"/>
      <c r="B18" s="1278"/>
      <c r="C18" s="1278"/>
      <c r="D18" s="1278"/>
      <c r="E18" s="1266">
        <f t="shared" ref="E18:E27" si="2">MAX(ABS(C18-B18),ABS(D18-B18))</f>
        <v>0</v>
      </c>
      <c r="F18" s="1265">
        <v>0.1</v>
      </c>
      <c r="G18" s="1266">
        <f t="shared" ref="G18:G27" si="3">+E18*F18</f>
        <v>0</v>
      </c>
      <c r="H18" s="1278"/>
      <c r="I18" s="1278"/>
      <c r="J18" s="1278"/>
      <c r="K18" s="1279">
        <f t="shared" ref="K18:K27" si="4">+(C18-B18)-(I18-H18)</f>
        <v>0</v>
      </c>
      <c r="L18" s="1266">
        <f t="shared" si="0"/>
        <v>0</v>
      </c>
      <c r="M18" s="1266">
        <f t="shared" si="1"/>
        <v>0</v>
      </c>
      <c r="N18" s="1266">
        <f t="shared" ref="N18:N27" si="5">MIN(G18,M18)</f>
        <v>0</v>
      </c>
    </row>
    <row r="19" spans="1:14" ht="13">
      <c r="A19" s="1277"/>
      <c r="B19" s="1278"/>
      <c r="C19" s="1278"/>
      <c r="D19" s="1278"/>
      <c r="E19" s="1266">
        <f t="shared" si="2"/>
        <v>0</v>
      </c>
      <c r="F19" s="1265">
        <v>0.1</v>
      </c>
      <c r="G19" s="1266">
        <f t="shared" si="3"/>
        <v>0</v>
      </c>
      <c r="H19" s="1278"/>
      <c r="I19" s="1278"/>
      <c r="J19" s="1278"/>
      <c r="K19" s="1279">
        <f t="shared" si="4"/>
        <v>0</v>
      </c>
      <c r="L19" s="1266">
        <f t="shared" si="0"/>
        <v>0</v>
      </c>
      <c r="M19" s="1266">
        <f t="shared" si="1"/>
        <v>0</v>
      </c>
      <c r="N19" s="1266">
        <f t="shared" si="5"/>
        <v>0</v>
      </c>
    </row>
    <row r="20" spans="1:14" ht="13">
      <c r="A20" s="1277"/>
      <c r="B20" s="1278"/>
      <c r="C20" s="1278"/>
      <c r="D20" s="1278"/>
      <c r="E20" s="1266">
        <f t="shared" si="2"/>
        <v>0</v>
      </c>
      <c r="F20" s="1265">
        <v>0.1</v>
      </c>
      <c r="G20" s="1266">
        <f t="shared" si="3"/>
        <v>0</v>
      </c>
      <c r="H20" s="1278"/>
      <c r="I20" s="1278"/>
      <c r="J20" s="1278"/>
      <c r="K20" s="1279">
        <f>+(C20-B20)-(I20-H20)</f>
        <v>0</v>
      </c>
      <c r="L20" s="1266">
        <f t="shared" si="0"/>
        <v>0</v>
      </c>
      <c r="M20" s="1266">
        <f t="shared" si="1"/>
        <v>0</v>
      </c>
      <c r="N20" s="1266">
        <f t="shared" si="5"/>
        <v>0</v>
      </c>
    </row>
    <row r="21" spans="1:14" ht="13">
      <c r="A21" s="1277"/>
      <c r="B21" s="1278"/>
      <c r="C21" s="1278"/>
      <c r="D21" s="1278"/>
      <c r="E21" s="1266">
        <f t="shared" si="2"/>
        <v>0</v>
      </c>
      <c r="F21" s="1265">
        <v>0.1</v>
      </c>
      <c r="G21" s="1266">
        <f t="shared" si="3"/>
        <v>0</v>
      </c>
      <c r="H21" s="1278"/>
      <c r="I21" s="1278"/>
      <c r="J21" s="1278"/>
      <c r="K21" s="1279">
        <f t="shared" si="4"/>
        <v>0</v>
      </c>
      <c r="L21" s="1266">
        <f t="shared" si="0"/>
        <v>0</v>
      </c>
      <c r="M21" s="1266">
        <f t="shared" si="1"/>
        <v>0</v>
      </c>
      <c r="N21" s="1266">
        <f t="shared" si="5"/>
        <v>0</v>
      </c>
    </row>
    <row r="22" spans="1:14" ht="13">
      <c r="A22" s="1277"/>
      <c r="B22" s="1278"/>
      <c r="C22" s="1278"/>
      <c r="D22" s="1278"/>
      <c r="E22" s="1266">
        <f t="shared" si="2"/>
        <v>0</v>
      </c>
      <c r="F22" s="1265">
        <v>0.1</v>
      </c>
      <c r="G22" s="1266">
        <f t="shared" si="3"/>
        <v>0</v>
      </c>
      <c r="H22" s="1278"/>
      <c r="I22" s="1278"/>
      <c r="J22" s="1278"/>
      <c r="K22" s="1279">
        <f t="shared" si="4"/>
        <v>0</v>
      </c>
      <c r="L22" s="1266">
        <f t="shared" si="0"/>
        <v>0</v>
      </c>
      <c r="M22" s="1266">
        <f t="shared" si="1"/>
        <v>0</v>
      </c>
      <c r="N22" s="1266">
        <f t="shared" si="5"/>
        <v>0</v>
      </c>
    </row>
    <row r="23" spans="1:14" ht="13">
      <c r="A23" s="1277"/>
      <c r="B23" s="1278"/>
      <c r="C23" s="1280"/>
      <c r="D23" s="1170"/>
      <c r="E23" s="1266">
        <f t="shared" si="2"/>
        <v>0</v>
      </c>
      <c r="F23" s="1265">
        <v>0.1</v>
      </c>
      <c r="G23" s="1266">
        <f t="shared" si="3"/>
        <v>0</v>
      </c>
      <c r="H23" s="1280"/>
      <c r="I23" s="1278"/>
      <c r="J23" s="1170"/>
      <c r="K23" s="1279">
        <f t="shared" si="4"/>
        <v>0</v>
      </c>
      <c r="L23" s="1266">
        <f t="shared" si="0"/>
        <v>0</v>
      </c>
      <c r="M23" s="1266">
        <f t="shared" si="1"/>
        <v>0</v>
      </c>
      <c r="N23" s="1266">
        <f t="shared" si="5"/>
        <v>0</v>
      </c>
    </row>
    <row r="24" spans="1:14" ht="13">
      <c r="A24" s="1277"/>
      <c r="B24" s="1278"/>
      <c r="C24" s="1280"/>
      <c r="D24" s="1170"/>
      <c r="E24" s="1266">
        <f t="shared" si="2"/>
        <v>0</v>
      </c>
      <c r="F24" s="1265">
        <v>0.1</v>
      </c>
      <c r="G24" s="1266">
        <f t="shared" si="3"/>
        <v>0</v>
      </c>
      <c r="H24" s="1280"/>
      <c r="I24" s="1280"/>
      <c r="J24" s="1170"/>
      <c r="K24" s="1279">
        <f t="shared" si="4"/>
        <v>0</v>
      </c>
      <c r="L24" s="1266">
        <f t="shared" si="0"/>
        <v>0</v>
      </c>
      <c r="M24" s="1266">
        <f t="shared" si="1"/>
        <v>0</v>
      </c>
      <c r="N24" s="1266">
        <f t="shared" si="5"/>
        <v>0</v>
      </c>
    </row>
    <row r="25" spans="1:14" ht="13">
      <c r="A25" s="1277"/>
      <c r="B25" s="1278"/>
      <c r="C25" s="1280"/>
      <c r="D25" s="1170"/>
      <c r="E25" s="1266">
        <f t="shared" si="2"/>
        <v>0</v>
      </c>
      <c r="F25" s="1265">
        <v>0.1</v>
      </c>
      <c r="G25" s="1266">
        <f t="shared" si="3"/>
        <v>0</v>
      </c>
      <c r="H25" s="1280"/>
      <c r="I25" s="1280"/>
      <c r="J25" s="1170"/>
      <c r="K25" s="1279">
        <f t="shared" si="4"/>
        <v>0</v>
      </c>
      <c r="L25" s="1266">
        <f t="shared" si="0"/>
        <v>0</v>
      </c>
      <c r="M25" s="1266">
        <f t="shared" si="1"/>
        <v>0</v>
      </c>
      <c r="N25" s="1266">
        <f t="shared" si="5"/>
        <v>0</v>
      </c>
    </row>
    <row r="26" spans="1:14" ht="13">
      <c r="A26" s="1277"/>
      <c r="B26" s="1278"/>
      <c r="C26" s="1280"/>
      <c r="D26" s="1170"/>
      <c r="E26" s="1266">
        <f t="shared" si="2"/>
        <v>0</v>
      </c>
      <c r="F26" s="1265">
        <v>0.1</v>
      </c>
      <c r="G26" s="1266">
        <f t="shared" si="3"/>
        <v>0</v>
      </c>
      <c r="H26" s="1280"/>
      <c r="I26" s="1280"/>
      <c r="J26" s="1170"/>
      <c r="K26" s="1279">
        <f t="shared" si="4"/>
        <v>0</v>
      </c>
      <c r="L26" s="1266">
        <f t="shared" si="0"/>
        <v>0</v>
      </c>
      <c r="M26" s="1266">
        <f t="shared" si="1"/>
        <v>0</v>
      </c>
      <c r="N26" s="1266">
        <f t="shared" si="5"/>
        <v>0</v>
      </c>
    </row>
    <row r="27" spans="1:14" ht="13">
      <c r="A27" s="1277"/>
      <c r="B27" s="1278"/>
      <c r="C27" s="1280"/>
      <c r="D27" s="1170"/>
      <c r="E27" s="1266">
        <f t="shared" si="2"/>
        <v>0</v>
      </c>
      <c r="F27" s="1265">
        <v>0.1</v>
      </c>
      <c r="G27" s="1266">
        <f t="shared" si="3"/>
        <v>0</v>
      </c>
      <c r="H27" s="1280"/>
      <c r="I27" s="1280"/>
      <c r="J27" s="1170"/>
      <c r="K27" s="1279">
        <f t="shared" si="4"/>
        <v>0</v>
      </c>
      <c r="L27" s="1266">
        <f t="shared" si="0"/>
        <v>0</v>
      </c>
      <c r="M27" s="1266">
        <f t="shared" si="1"/>
        <v>0</v>
      </c>
      <c r="N27" s="1266">
        <f t="shared" si="5"/>
        <v>0</v>
      </c>
    </row>
    <row r="28" spans="1:14" ht="13">
      <c r="A28" s="1262" t="s">
        <v>736</v>
      </c>
      <c r="B28" s="1281">
        <f>SUM(B17:B27)</f>
        <v>0</v>
      </c>
      <c r="C28" s="1281">
        <f>SUM(C17:C27)</f>
        <v>0</v>
      </c>
      <c r="D28" s="1281">
        <f>SUM(D17:D27)</f>
        <v>0</v>
      </c>
      <c r="E28" s="1281">
        <f>SUM(E17:E27)</f>
        <v>0</v>
      </c>
      <c r="F28" s="1173"/>
      <c r="G28" s="1281">
        <f>SUM(G17:G27)</f>
        <v>0</v>
      </c>
      <c r="H28" s="1281">
        <f t="shared" ref="H28:N28" si="6">SUM(H17:H27)</f>
        <v>0</v>
      </c>
      <c r="I28" s="1281">
        <f t="shared" si="6"/>
        <v>0</v>
      </c>
      <c r="J28" s="1281">
        <f t="shared" si="6"/>
        <v>0</v>
      </c>
      <c r="K28" s="1281">
        <f t="shared" si="6"/>
        <v>0</v>
      </c>
      <c r="L28" s="1281">
        <f>SUM(L17:L27)</f>
        <v>0</v>
      </c>
      <c r="M28" s="1281">
        <f t="shared" si="6"/>
        <v>0</v>
      </c>
      <c r="N28" s="1281">
        <f t="shared" si="6"/>
        <v>0</v>
      </c>
    </row>
    <row r="29" spans="1:14">
      <c r="A29" s="104"/>
      <c r="B29" s="104"/>
      <c r="C29" s="104"/>
      <c r="D29" s="104"/>
      <c r="E29" s="104"/>
      <c r="F29" s="104"/>
      <c r="G29" s="104"/>
      <c r="H29" s="104"/>
      <c r="I29" s="104"/>
      <c r="J29" s="104"/>
      <c r="K29" s="104"/>
      <c r="L29" s="104"/>
      <c r="M29" s="104"/>
      <c r="N29" s="104"/>
    </row>
    <row r="30" spans="1:14">
      <c r="A30" s="104" t="s">
        <v>1014</v>
      </c>
      <c r="B30" s="104"/>
      <c r="C30" s="104"/>
      <c r="D30" s="104"/>
      <c r="E30" s="104"/>
      <c r="F30" s="104"/>
      <c r="G30" s="104"/>
      <c r="H30" s="104"/>
      <c r="I30" s="104"/>
      <c r="J30" s="104"/>
      <c r="K30" s="104"/>
      <c r="L30" s="104"/>
      <c r="M30" s="104"/>
      <c r="N30" s="104"/>
    </row>
    <row r="31" spans="1:14">
      <c r="A31" s="104" t="s">
        <v>1060</v>
      </c>
      <c r="B31" s="104"/>
      <c r="C31" s="104"/>
      <c r="D31" s="104"/>
      <c r="E31" s="104"/>
      <c r="F31" s="104"/>
      <c r="G31" s="104"/>
      <c r="H31" s="104"/>
      <c r="I31" s="104"/>
      <c r="J31" s="104"/>
      <c r="K31" s="104"/>
      <c r="L31" s="104"/>
      <c r="M31" s="104"/>
      <c r="N31" s="104"/>
    </row>
    <row r="32" spans="1:14">
      <c r="A32" s="104" t="s">
        <v>1042</v>
      </c>
      <c r="B32" s="104"/>
      <c r="C32" s="104"/>
      <c r="D32" s="104"/>
      <c r="E32" s="104"/>
      <c r="F32" s="104"/>
      <c r="G32" s="104"/>
      <c r="H32" s="104"/>
      <c r="I32" s="104"/>
      <c r="J32" s="104"/>
      <c r="K32" s="104"/>
      <c r="L32" s="104"/>
      <c r="M32" s="104"/>
      <c r="N32" s="104"/>
    </row>
    <row r="33" spans="1:14">
      <c r="A33" s="104" t="s">
        <v>1043</v>
      </c>
      <c r="B33" s="104"/>
      <c r="C33" s="104"/>
      <c r="D33" s="104"/>
      <c r="E33" s="104"/>
      <c r="F33" s="104"/>
      <c r="G33" s="104"/>
      <c r="H33" s="104"/>
      <c r="I33" s="104"/>
      <c r="J33" s="104"/>
      <c r="K33" s="104"/>
      <c r="L33" s="104"/>
      <c r="M33" s="104"/>
      <c r="N33" s="104"/>
    </row>
    <row r="34" spans="1:14">
      <c r="A34" s="104" t="s">
        <v>1061</v>
      </c>
      <c r="B34" s="104"/>
      <c r="C34" s="104"/>
      <c r="D34" s="104"/>
      <c r="E34" s="104"/>
      <c r="F34" s="104"/>
      <c r="G34" s="104"/>
      <c r="H34" s="104"/>
      <c r="I34" s="104"/>
      <c r="J34" s="104"/>
      <c r="K34" s="104"/>
      <c r="L34" s="104"/>
      <c r="M34" s="104"/>
      <c r="N34" s="104"/>
    </row>
    <row r="35" spans="1:14">
      <c r="A35" s="104"/>
      <c r="B35" s="104"/>
      <c r="C35" s="104"/>
      <c r="D35" s="104"/>
      <c r="E35" s="104"/>
      <c r="F35" s="104"/>
      <c r="G35" s="104"/>
      <c r="H35" s="104"/>
      <c r="I35" s="104"/>
      <c r="J35" s="104"/>
      <c r="K35" s="104"/>
      <c r="L35" s="104"/>
      <c r="M35" s="104"/>
      <c r="N35" s="104"/>
    </row>
    <row r="36" spans="1:14" ht="14">
      <c r="A36" s="104"/>
      <c r="B36" s="104"/>
      <c r="C36" s="104"/>
      <c r="D36" s="104"/>
      <c r="E36" s="104"/>
      <c r="F36" s="104"/>
      <c r="G36" s="104"/>
      <c r="H36" s="104"/>
      <c r="I36" s="104"/>
      <c r="J36" s="104"/>
      <c r="K36" s="104"/>
      <c r="L36" s="104"/>
      <c r="M36" s="53"/>
      <c r="N36" s="173" t="str">
        <f>+ToC!$E$123</f>
        <v xml:space="preserve">Long-Term Annual Return </v>
      </c>
    </row>
    <row r="37" spans="1:14" ht="14">
      <c r="A37" s="104"/>
      <c r="B37" s="104"/>
      <c r="C37" s="104"/>
      <c r="D37" s="104"/>
      <c r="E37" s="104"/>
      <c r="F37" s="104"/>
      <c r="G37" s="104"/>
      <c r="H37" s="104"/>
      <c r="I37" s="104"/>
      <c r="J37" s="104"/>
      <c r="K37" s="104"/>
      <c r="L37" s="104"/>
      <c r="M37" s="53"/>
      <c r="N37" s="173" t="s">
        <v>1446</v>
      </c>
    </row>
    <row r="38" spans="1:14" hidden="1"/>
    <row r="39" spans="1:14" hidden="1"/>
  </sheetData>
  <sheetProtection algorithmName="SHA-512" hashValue="Cn0X95gjLDvBOUafhl9L+ZcS/7J0wXNaUFfRWbEDW3bk+9609zdwJ6mJ/FwIahzPVB51x8YEkaEs7nwrtlUL4g==" saltValue="bo0y+ArKFHtSgCOhpmJ5Lw==" spinCount="100000" sheet="1" objects="1" scenarios="1"/>
  <mergeCells count="5">
    <mergeCell ref="A1:N1"/>
    <mergeCell ref="A8:M8"/>
    <mergeCell ref="A10:N10"/>
    <mergeCell ref="A9:N9"/>
    <mergeCell ref="A11:N11"/>
  </mergeCells>
  <hyperlinks>
    <hyperlink ref="A1:N1" location="ToC!A1" display="40.030"/>
  </hyperlinks>
  <printOptions horizontalCentered="1"/>
  <pageMargins left="0.25" right="0.25" top="0.75" bottom="0.75" header="0.3" footer="0.3"/>
  <pageSetup paperSize="5" scale="70"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tabColor rgb="FF00B0F0"/>
    <pageSetUpPr fitToPage="1"/>
  </sheetPr>
  <dimension ref="A1:M57"/>
  <sheetViews>
    <sheetView zoomScale="60" zoomScaleNormal="60" workbookViewId="0">
      <selection activeCell="B16" sqref="B16:E16"/>
    </sheetView>
  </sheetViews>
  <sheetFormatPr defaultColWidth="0" defaultRowHeight="13" zeroHeight="1"/>
  <cols>
    <col min="1" max="1" width="35.765625" style="413" customWidth="1"/>
    <col min="2" max="5" width="13.23046875" style="413" customWidth="1"/>
    <col min="6" max="6" width="9.765625" style="415" customWidth="1"/>
    <col min="7" max="10" width="13.23046875" style="413" customWidth="1"/>
    <col min="11" max="11" width="8.765625" style="415" customWidth="1"/>
    <col min="12" max="13" width="13.23046875" style="413" customWidth="1"/>
    <col min="14" max="16384" width="8.765625" style="413" hidden="1"/>
  </cols>
  <sheetData>
    <row r="1" spans="1:13">
      <c r="A1" s="5373" t="s">
        <v>1397</v>
      </c>
      <c r="B1" s="5374"/>
      <c r="C1" s="5374"/>
      <c r="D1" s="5374"/>
      <c r="E1" s="5374"/>
      <c r="F1" s="5374"/>
      <c r="G1" s="5374"/>
      <c r="H1" s="5374"/>
      <c r="I1" s="5374"/>
      <c r="J1" s="5374"/>
      <c r="K1" s="5374"/>
      <c r="L1" s="5374"/>
      <c r="M1" s="111"/>
    </row>
    <row r="2" spans="1:13">
      <c r="A2" s="395"/>
      <c r="B2" s="111"/>
      <c r="C2" s="715"/>
      <c r="D2" s="723"/>
      <c r="E2" s="111"/>
      <c r="F2" s="715"/>
      <c r="G2" s="111"/>
      <c r="H2" s="111"/>
      <c r="I2" s="111"/>
      <c r="J2" s="111"/>
      <c r="K2" s="715"/>
      <c r="L2" s="394" t="s">
        <v>1812</v>
      </c>
      <c r="M2" s="111"/>
    </row>
    <row r="3" spans="1:13" ht="14">
      <c r="A3" s="339" t="str">
        <f>+Cover!$A$14</f>
        <v>Select Name of Insurer/ Financial Holding Company</v>
      </c>
      <c r="B3" s="340"/>
      <c r="C3" s="340"/>
      <c r="D3" s="340"/>
      <c r="E3" s="337"/>
      <c r="F3" s="337"/>
      <c r="G3" s="111"/>
      <c r="H3" s="111"/>
      <c r="I3" s="111"/>
      <c r="J3" s="111"/>
      <c r="K3" s="394"/>
      <c r="L3" s="111"/>
      <c r="M3" s="111"/>
    </row>
    <row r="4" spans="1:13" ht="14">
      <c r="A4" s="330" t="str">
        <f>+ToC!$A$3</f>
        <v>Insurer/Financial Holding Company</v>
      </c>
      <c r="B4" s="330"/>
      <c r="C4" s="337"/>
      <c r="D4" s="337"/>
      <c r="E4" s="337"/>
      <c r="F4" s="337"/>
      <c r="G4" s="111"/>
      <c r="H4" s="111"/>
      <c r="I4" s="111"/>
      <c r="J4" s="111"/>
      <c r="K4" s="715"/>
      <c r="L4" s="111"/>
      <c r="M4" s="111"/>
    </row>
    <row r="5" spans="1:13" ht="14">
      <c r="A5" s="330"/>
      <c r="B5" s="330"/>
      <c r="C5" s="337"/>
      <c r="D5" s="337"/>
      <c r="E5" s="337"/>
      <c r="F5" s="337"/>
      <c r="G5" s="111"/>
      <c r="H5" s="111"/>
      <c r="I5" s="111"/>
      <c r="J5" s="111"/>
      <c r="K5" s="715"/>
      <c r="L5" s="111"/>
      <c r="M5" s="111"/>
    </row>
    <row r="6" spans="1:13" ht="14">
      <c r="A6" s="51" t="str">
        <f>+ToC!$A$5</f>
        <v>Long-Term Insurers Annual Return</v>
      </c>
      <c r="B6" s="53"/>
      <c r="C6" s="337"/>
      <c r="D6" s="337"/>
      <c r="E6" s="337"/>
      <c r="F6" s="337"/>
      <c r="G6" s="111"/>
      <c r="H6" s="111"/>
      <c r="I6" s="111"/>
      <c r="J6" s="111"/>
      <c r="K6" s="715"/>
      <c r="L6" s="111"/>
      <c r="M6" s="111"/>
    </row>
    <row r="7" spans="1:13" ht="14">
      <c r="A7" s="51" t="str">
        <f>+ToC!$A$6</f>
        <v>For Year Ended:</v>
      </c>
      <c r="B7" s="53"/>
      <c r="C7" s="337"/>
      <c r="D7" s="293"/>
      <c r="E7" s="337"/>
      <c r="F7" s="933">
        <f>+Cover!$A$23</f>
        <v>0</v>
      </c>
      <c r="G7" s="111"/>
      <c r="H7" s="111"/>
      <c r="I7" s="111"/>
      <c r="J7" s="111"/>
      <c r="K7" s="715"/>
      <c r="L7" s="431"/>
      <c r="M7" s="111"/>
    </row>
    <row r="8" spans="1:13">
      <c r="A8" s="5934"/>
      <c r="B8" s="5935"/>
      <c r="C8" s="5935"/>
      <c r="D8" s="5935"/>
      <c r="E8" s="5936"/>
      <c r="F8" s="5936"/>
      <c r="G8" s="5936"/>
      <c r="H8" s="5936"/>
      <c r="I8" s="5936"/>
      <c r="J8" s="5936"/>
      <c r="K8" s="5936"/>
      <c r="L8" s="5936"/>
      <c r="M8" s="111"/>
    </row>
    <row r="9" spans="1:13">
      <c r="A9" s="5934" t="s">
        <v>764</v>
      </c>
      <c r="B9" s="5935"/>
      <c r="C9" s="5935"/>
      <c r="D9" s="5935"/>
      <c r="E9" s="5936"/>
      <c r="F9" s="5936"/>
      <c r="G9" s="5936"/>
      <c r="H9" s="5936"/>
      <c r="I9" s="5936"/>
      <c r="J9" s="5936"/>
      <c r="K9" s="5936"/>
      <c r="L9" s="5936"/>
      <c r="M9" s="111"/>
    </row>
    <row r="10" spans="1:13" ht="14">
      <c r="A10" s="5578" t="s">
        <v>1045</v>
      </c>
      <c r="B10" s="5578"/>
      <c r="C10" s="5578"/>
      <c r="D10" s="5578"/>
      <c r="E10" s="5578"/>
      <c r="F10" s="5578"/>
      <c r="G10" s="5578"/>
      <c r="H10" s="5578"/>
      <c r="I10" s="5578"/>
      <c r="J10" s="5578"/>
      <c r="K10" s="5578"/>
      <c r="L10" s="5578"/>
      <c r="M10" s="1574"/>
    </row>
    <row r="11" spans="1:13">
      <c r="A11" s="5935" t="s">
        <v>1062</v>
      </c>
      <c r="B11" s="5935"/>
      <c r="C11" s="5935"/>
      <c r="D11" s="5935"/>
      <c r="E11" s="5935"/>
      <c r="F11" s="5935"/>
      <c r="G11" s="5935"/>
      <c r="H11" s="5935"/>
      <c r="I11" s="5935"/>
      <c r="J11" s="5935"/>
      <c r="K11" s="5935"/>
      <c r="L11" s="5935"/>
      <c r="M11" s="111"/>
    </row>
    <row r="12" spans="1:13">
      <c r="A12" s="111"/>
      <c r="B12" s="111"/>
      <c r="C12" s="111"/>
      <c r="D12" s="111"/>
      <c r="E12" s="111"/>
      <c r="F12" s="715"/>
      <c r="G12" s="111"/>
      <c r="H12" s="111"/>
      <c r="I12" s="111"/>
      <c r="J12" s="111"/>
      <c r="K12" s="715"/>
      <c r="L12" s="111"/>
      <c r="M12" s="111"/>
    </row>
    <row r="13" spans="1:13">
      <c r="A13" s="1174"/>
      <c r="B13" s="5918" t="s">
        <v>1063</v>
      </c>
      <c r="C13" s="5919"/>
      <c r="D13" s="5919"/>
      <c r="E13" s="5919"/>
      <c r="F13" s="5919"/>
      <c r="G13" s="5920"/>
      <c r="H13" s="5918" t="s">
        <v>1064</v>
      </c>
      <c r="I13" s="5919"/>
      <c r="J13" s="5919"/>
      <c r="K13" s="5919"/>
      <c r="L13" s="5920"/>
      <c r="M13" s="5938" t="s">
        <v>1065</v>
      </c>
    </row>
    <row r="14" spans="1:13" ht="39">
      <c r="A14" s="1201" t="s">
        <v>1066</v>
      </c>
      <c r="B14" s="1201" t="s">
        <v>1067</v>
      </c>
      <c r="C14" s="1201" t="s">
        <v>1068</v>
      </c>
      <c r="D14" s="1201" t="s">
        <v>1069</v>
      </c>
      <c r="E14" s="1201" t="s">
        <v>1070</v>
      </c>
      <c r="F14" s="1201" t="s">
        <v>915</v>
      </c>
      <c r="G14" s="1201" t="s">
        <v>1071</v>
      </c>
      <c r="H14" s="1201" t="s">
        <v>1067</v>
      </c>
      <c r="I14" s="1201" t="s">
        <v>1068</v>
      </c>
      <c r="J14" s="1201" t="s">
        <v>1072</v>
      </c>
      <c r="K14" s="1201" t="s">
        <v>915</v>
      </c>
      <c r="L14" s="1201" t="s">
        <v>1073</v>
      </c>
      <c r="M14" s="5938"/>
    </row>
    <row r="15" spans="1:13">
      <c r="A15" s="1201"/>
      <c r="B15" s="1173" t="s">
        <v>846</v>
      </c>
      <c r="C15" s="1173" t="s">
        <v>848</v>
      </c>
      <c r="D15" s="1173" t="s">
        <v>850</v>
      </c>
      <c r="E15" s="1173" t="s">
        <v>880</v>
      </c>
      <c r="F15" s="1173" t="s">
        <v>885</v>
      </c>
      <c r="G15" s="1173" t="s">
        <v>887</v>
      </c>
      <c r="H15" s="1173" t="s">
        <v>889</v>
      </c>
      <c r="I15" s="1173" t="s">
        <v>893</v>
      </c>
      <c r="J15" s="1173" t="s">
        <v>896</v>
      </c>
      <c r="K15" s="1173" t="s">
        <v>898</v>
      </c>
      <c r="L15" s="1173" t="s">
        <v>901</v>
      </c>
      <c r="M15" s="1173" t="s">
        <v>910</v>
      </c>
    </row>
    <row r="16" spans="1:13">
      <c r="A16" s="1201"/>
      <c r="B16" s="5938" t="s">
        <v>230</v>
      </c>
      <c r="C16" s="5938"/>
      <c r="D16" s="5938"/>
      <c r="E16" s="5938"/>
      <c r="F16" s="1201"/>
      <c r="G16" s="1201"/>
      <c r="H16" s="5938" t="s">
        <v>230</v>
      </c>
      <c r="I16" s="5938"/>
      <c r="J16" s="5938"/>
      <c r="K16" s="1201"/>
      <c r="L16" s="1201"/>
      <c r="M16" s="1201"/>
    </row>
    <row r="17" spans="1:13">
      <c r="A17" s="5909" t="s">
        <v>1074</v>
      </c>
      <c r="B17" s="5909"/>
      <c r="C17" s="5931"/>
      <c r="D17" s="5909"/>
      <c r="E17" s="5909"/>
      <c r="F17" s="5909"/>
      <c r="G17" s="5909"/>
      <c r="H17" s="5909"/>
      <c r="I17" s="5909"/>
      <c r="J17" s="5909"/>
      <c r="K17" s="5909"/>
      <c r="L17" s="5909"/>
      <c r="M17" s="5909"/>
    </row>
    <row r="18" spans="1:13">
      <c r="A18" s="5939" t="s">
        <v>1075</v>
      </c>
      <c r="B18" s="5940"/>
      <c r="C18" s="5940"/>
      <c r="D18" s="5940"/>
      <c r="E18" s="5940"/>
      <c r="F18" s="5940"/>
      <c r="G18" s="5940"/>
      <c r="H18" s="5940"/>
      <c r="I18" s="5940"/>
      <c r="J18" s="5940"/>
      <c r="K18" s="5940"/>
      <c r="L18" s="5940"/>
      <c r="M18" s="5941"/>
    </row>
    <row r="19" spans="1:13">
      <c r="A19" s="1176" t="s">
        <v>1076</v>
      </c>
      <c r="B19" s="1282"/>
      <c r="C19" s="1282"/>
      <c r="D19" s="1088">
        <f>+B19-C19</f>
        <v>0</v>
      </c>
      <c r="E19" s="1171"/>
      <c r="F19" s="1283">
        <v>5.0000000000000001E-4</v>
      </c>
      <c r="G19" s="1088">
        <f>+(D19-E19)*F19</f>
        <v>0</v>
      </c>
      <c r="H19" s="1282"/>
      <c r="I19" s="1282"/>
      <c r="J19" s="1088">
        <f>+H19-I19</f>
        <v>0</v>
      </c>
      <c r="K19" s="1283">
        <v>5.0000000000000001E-4</v>
      </c>
      <c r="L19" s="1088">
        <f>+J19*K19</f>
        <v>0</v>
      </c>
      <c r="M19" s="1088">
        <f>+G19-L19</f>
        <v>0</v>
      </c>
    </row>
    <row r="20" spans="1:13">
      <c r="A20" s="1176" t="s">
        <v>1077</v>
      </c>
      <c r="B20" s="1282"/>
      <c r="C20" s="1282"/>
      <c r="D20" s="1088">
        <f>+B20-C20</f>
        <v>0</v>
      </c>
      <c r="E20" s="1171"/>
      <c r="F20" s="1283">
        <v>1E-3</v>
      </c>
      <c r="G20" s="1088">
        <f>+(D20-E20)*F20</f>
        <v>0</v>
      </c>
      <c r="H20" s="1282"/>
      <c r="I20" s="1282"/>
      <c r="J20" s="1088">
        <f>+H20-I20</f>
        <v>0</v>
      </c>
      <c r="K20" s="1283">
        <v>1E-3</v>
      </c>
      <c r="L20" s="1088">
        <f>+J20*K20</f>
        <v>0</v>
      </c>
      <c r="M20" s="1088">
        <f>+G20-L20</f>
        <v>0</v>
      </c>
    </row>
    <row r="21" spans="1:13">
      <c r="A21" s="1176" t="s">
        <v>1078</v>
      </c>
      <c r="B21" s="1282"/>
      <c r="C21" s="1282"/>
      <c r="D21" s="1088">
        <f>+B21-C21</f>
        <v>0</v>
      </c>
      <c r="E21" s="1171"/>
      <c r="F21" s="1283">
        <v>2E-3</v>
      </c>
      <c r="G21" s="1088">
        <f>+(D21-E21)*F21</f>
        <v>0</v>
      </c>
      <c r="H21" s="1282"/>
      <c r="I21" s="1282"/>
      <c r="J21" s="1088">
        <f>+H21-I21</f>
        <v>0</v>
      </c>
      <c r="K21" s="1283">
        <v>2E-3</v>
      </c>
      <c r="L21" s="1088">
        <f>+J21*K21</f>
        <v>0</v>
      </c>
      <c r="M21" s="1088">
        <f>+G21-L21</f>
        <v>0</v>
      </c>
    </row>
    <row r="22" spans="1:13">
      <c r="A22" s="1225" t="s">
        <v>1079</v>
      </c>
      <c r="B22" s="1282"/>
      <c r="C22" s="1282"/>
      <c r="D22" s="1088">
        <f>+B22-C22</f>
        <v>0</v>
      </c>
      <c r="E22" s="1171"/>
      <c r="F22" s="1283">
        <v>1E-3</v>
      </c>
      <c r="G22" s="1088">
        <f>+(D22-E22)*F22</f>
        <v>0</v>
      </c>
      <c r="H22" s="1282"/>
      <c r="I22" s="1282"/>
      <c r="J22" s="1088">
        <f>+H22-I22</f>
        <v>0</v>
      </c>
      <c r="K22" s="1283">
        <v>1E-3</v>
      </c>
      <c r="L22" s="1088">
        <f>+J22*K22</f>
        <v>0</v>
      </c>
      <c r="M22" s="1088">
        <f>+G22-L22</f>
        <v>0</v>
      </c>
    </row>
    <row r="23" spans="1:13">
      <c r="A23" s="1224" t="s">
        <v>1080</v>
      </c>
      <c r="B23" s="1249">
        <f>SUM(B19:B22)</f>
        <v>0</v>
      </c>
      <c r="C23" s="1249">
        <f>SUM(C19:C22)</f>
        <v>0</v>
      </c>
      <c r="D23" s="1249">
        <f>SUM(D19:D22)</f>
        <v>0</v>
      </c>
      <c r="E23" s="1249">
        <f>SUM(E19:E22)</f>
        <v>0</v>
      </c>
      <c r="F23" s="1284"/>
      <c r="G23" s="1249">
        <f>SUM(G19:G22)</f>
        <v>0</v>
      </c>
      <c r="H23" s="1249">
        <f>SUM(H19:H22)</f>
        <v>0</v>
      </c>
      <c r="I23" s="1249">
        <f>SUM(I19:I22)</f>
        <v>0</v>
      </c>
      <c r="J23" s="1249">
        <f>SUM(J19:J22)</f>
        <v>0</v>
      </c>
      <c r="K23" s="1285"/>
      <c r="L23" s="1249">
        <f>SUM(L19:L22)</f>
        <v>0</v>
      </c>
      <c r="M23" s="1249">
        <f>SUM(M19:M22)</f>
        <v>0</v>
      </c>
    </row>
    <row r="24" spans="1:13">
      <c r="A24" s="5937"/>
      <c r="B24" s="5937"/>
      <c r="C24" s="5937"/>
      <c r="D24" s="5937"/>
      <c r="E24" s="5937"/>
      <c r="F24" s="5937"/>
      <c r="G24" s="5937"/>
      <c r="H24" s="5937"/>
      <c r="I24" s="5937"/>
      <c r="J24" s="5937"/>
      <c r="K24" s="5937"/>
      <c r="L24" s="5937"/>
      <c r="M24" s="5937"/>
    </row>
    <row r="25" spans="1:13">
      <c r="A25" s="5937" t="s">
        <v>1081</v>
      </c>
      <c r="B25" s="5937"/>
      <c r="C25" s="5937"/>
      <c r="D25" s="5937"/>
      <c r="E25" s="5937"/>
      <c r="F25" s="5937"/>
      <c r="G25" s="5937"/>
      <c r="H25" s="5937"/>
      <c r="I25" s="5937"/>
      <c r="J25" s="5937"/>
      <c r="K25" s="5937"/>
      <c r="L25" s="5937"/>
      <c r="M25" s="5937"/>
    </row>
    <row r="26" spans="1:13">
      <c r="A26" s="1176" t="s">
        <v>1076</v>
      </c>
      <c r="B26" s="1282"/>
      <c r="C26" s="1282"/>
      <c r="D26" s="1088">
        <f>+B26-C26</f>
        <v>0</v>
      </c>
      <c r="E26" s="1171"/>
      <c r="F26" s="1283">
        <v>5.0000000000000001E-4</v>
      </c>
      <c r="G26" s="1088">
        <f>+(D26-E26)*F26</f>
        <v>0</v>
      </c>
      <c r="H26" s="1282"/>
      <c r="I26" s="1282"/>
      <c r="J26" s="1088">
        <f>+H26-I26</f>
        <v>0</v>
      </c>
      <c r="K26" s="1283">
        <v>5.0000000000000001E-4</v>
      </c>
      <c r="L26" s="1088">
        <f>+J26*K26</f>
        <v>0</v>
      </c>
      <c r="M26" s="1088">
        <f>+G26-L26</f>
        <v>0</v>
      </c>
    </row>
    <row r="27" spans="1:13">
      <c r="A27" s="1176" t="s">
        <v>1077</v>
      </c>
      <c r="B27" s="1282"/>
      <c r="C27" s="1282"/>
      <c r="D27" s="1088">
        <f>+B27-C27</f>
        <v>0</v>
      </c>
      <c r="E27" s="1171"/>
      <c r="F27" s="1283">
        <v>1E-3</v>
      </c>
      <c r="G27" s="1088">
        <f>+(D27-E27)*F27</f>
        <v>0</v>
      </c>
      <c r="H27" s="1282"/>
      <c r="I27" s="1282"/>
      <c r="J27" s="1088">
        <f>+H27-I27</f>
        <v>0</v>
      </c>
      <c r="K27" s="1283">
        <v>1E-3</v>
      </c>
      <c r="L27" s="1088">
        <f>+J27*K27</f>
        <v>0</v>
      </c>
      <c r="M27" s="1088">
        <f>+G27-L27</f>
        <v>0</v>
      </c>
    </row>
    <row r="28" spans="1:13">
      <c r="A28" s="1176" t="s">
        <v>1078</v>
      </c>
      <c r="B28" s="1282"/>
      <c r="C28" s="1282"/>
      <c r="D28" s="1088">
        <f>+B28-C28</f>
        <v>0</v>
      </c>
      <c r="E28" s="1171"/>
      <c r="F28" s="1283">
        <v>2E-3</v>
      </c>
      <c r="G28" s="1088">
        <f>+(D28-E28)*F28</f>
        <v>0</v>
      </c>
      <c r="H28" s="1282"/>
      <c r="I28" s="1282"/>
      <c r="J28" s="1088">
        <f>+H28-I28</f>
        <v>0</v>
      </c>
      <c r="K28" s="1283">
        <v>2E-3</v>
      </c>
      <c r="L28" s="1088">
        <f>+J28*K28</f>
        <v>0</v>
      </c>
      <c r="M28" s="1088">
        <f>+G28-L28</f>
        <v>0</v>
      </c>
    </row>
    <row r="29" spans="1:13">
      <c r="A29" s="1174" t="s">
        <v>1082</v>
      </c>
      <c r="B29" s="1249">
        <f>SUM(B26:B28)</f>
        <v>0</v>
      </c>
      <c r="C29" s="1249">
        <f>SUM(C26:C28)</f>
        <v>0</v>
      </c>
      <c r="D29" s="1249">
        <f>SUM(D26:D28)</f>
        <v>0</v>
      </c>
      <c r="E29" s="1249">
        <f>SUM(E26:E28)</f>
        <v>0</v>
      </c>
      <c r="F29" s="1284"/>
      <c r="G29" s="1249">
        <f>SUM(G26:G28)</f>
        <v>0</v>
      </c>
      <c r="H29" s="1249">
        <f>SUM(H26:H28)</f>
        <v>0</v>
      </c>
      <c r="I29" s="1249">
        <f>SUM(I26:I28)</f>
        <v>0</v>
      </c>
      <c r="J29" s="1249">
        <f>SUM(J26:J28)</f>
        <v>0</v>
      </c>
      <c r="K29" s="1286"/>
      <c r="L29" s="1249">
        <f>SUM(L26:L28)</f>
        <v>0</v>
      </c>
      <c r="M29" s="1249">
        <f>SUM(M26:M28)</f>
        <v>0</v>
      </c>
    </row>
    <row r="30" spans="1:13">
      <c r="A30" s="5931"/>
      <c r="B30" s="5931"/>
      <c r="C30" s="5931"/>
      <c r="D30" s="5931"/>
      <c r="E30" s="5931"/>
      <c r="F30" s="5931"/>
      <c r="G30" s="5931"/>
      <c r="H30" s="5931"/>
      <c r="I30" s="5931"/>
      <c r="J30" s="5931"/>
      <c r="K30" s="5931"/>
      <c r="L30" s="5931"/>
      <c r="M30" s="5931"/>
    </row>
    <row r="31" spans="1:13">
      <c r="A31" s="5909" t="s">
        <v>1083</v>
      </c>
      <c r="B31" s="5909"/>
      <c r="C31" s="5909"/>
      <c r="D31" s="5909"/>
      <c r="E31" s="5909"/>
      <c r="F31" s="5909"/>
      <c r="G31" s="5909"/>
      <c r="H31" s="5909"/>
      <c r="I31" s="5909"/>
      <c r="J31" s="5909"/>
      <c r="K31" s="5909"/>
      <c r="L31" s="5909"/>
      <c r="M31" s="5909"/>
    </row>
    <row r="32" spans="1:13">
      <c r="A32" s="5939" t="s">
        <v>1075</v>
      </c>
      <c r="B32" s="5940"/>
      <c r="C32" s="5940"/>
      <c r="D32" s="5940"/>
      <c r="E32" s="5940"/>
      <c r="F32" s="5940"/>
      <c r="G32" s="5940"/>
      <c r="H32" s="5940"/>
      <c r="I32" s="5940"/>
      <c r="J32" s="5940"/>
      <c r="K32" s="5940"/>
      <c r="L32" s="5940"/>
      <c r="M32" s="5941"/>
    </row>
    <row r="33" spans="1:13">
      <c r="A33" s="1176" t="s">
        <v>1076</v>
      </c>
      <c r="B33" s="1282"/>
      <c r="C33" s="1282"/>
      <c r="D33" s="1088">
        <f>+B33-C33</f>
        <v>0</v>
      </c>
      <c r="E33" s="1171"/>
      <c r="F33" s="1283">
        <v>1.4999999999999999E-4</v>
      </c>
      <c r="G33" s="1088">
        <f>+(D33-E33)*F33</f>
        <v>0</v>
      </c>
      <c r="H33" s="1282"/>
      <c r="I33" s="1282"/>
      <c r="J33" s="1088">
        <f>+H33-I33</f>
        <v>0</v>
      </c>
      <c r="K33" s="1283">
        <v>1.4999999999999999E-4</v>
      </c>
      <c r="L33" s="1088">
        <f>+J33*K33</f>
        <v>0</v>
      </c>
      <c r="M33" s="1088">
        <f>+G33-L33</f>
        <v>0</v>
      </c>
    </row>
    <row r="34" spans="1:13">
      <c r="A34" s="1176" t="s">
        <v>1077</v>
      </c>
      <c r="B34" s="1282"/>
      <c r="C34" s="1282"/>
      <c r="D34" s="1088">
        <f>+B34-C34</f>
        <v>0</v>
      </c>
      <c r="E34" s="1171"/>
      <c r="F34" s="1283">
        <v>2.9999999999999997E-4</v>
      </c>
      <c r="G34" s="1088">
        <f>+(D34-E34)*F34</f>
        <v>0</v>
      </c>
      <c r="H34" s="1282"/>
      <c r="I34" s="1282"/>
      <c r="J34" s="1088">
        <f>+H34-I34</f>
        <v>0</v>
      </c>
      <c r="K34" s="1283">
        <v>2.9999999999999997E-4</v>
      </c>
      <c r="L34" s="1088">
        <f>+J34*K34</f>
        <v>0</v>
      </c>
      <c r="M34" s="1088">
        <f>+G34-L34</f>
        <v>0</v>
      </c>
    </row>
    <row r="35" spans="1:13">
      <c r="A35" s="1176" t="s">
        <v>1078</v>
      </c>
      <c r="B35" s="1282"/>
      <c r="C35" s="1282"/>
      <c r="D35" s="1088">
        <f>+B35-C35</f>
        <v>0</v>
      </c>
      <c r="E35" s="1171"/>
      <c r="F35" s="1283">
        <v>5.9999999999999995E-4</v>
      </c>
      <c r="G35" s="1088">
        <f>+(D35-E35)*F35</f>
        <v>0</v>
      </c>
      <c r="H35" s="1282"/>
      <c r="I35" s="1282"/>
      <c r="J35" s="1088">
        <f>+H35-I35</f>
        <v>0</v>
      </c>
      <c r="K35" s="1283">
        <v>5.9999999999999995E-4</v>
      </c>
      <c r="L35" s="1088">
        <f>+J35*K35</f>
        <v>0</v>
      </c>
      <c r="M35" s="1088">
        <f>+G35-L35</f>
        <v>0</v>
      </c>
    </row>
    <row r="36" spans="1:13">
      <c r="A36" s="1225" t="s">
        <v>1079</v>
      </c>
      <c r="B36" s="1282"/>
      <c r="C36" s="1282"/>
      <c r="D36" s="1088">
        <f>+B36-C36</f>
        <v>0</v>
      </c>
      <c r="E36" s="1171"/>
      <c r="F36" s="1283">
        <v>2.9999999999999997E-4</v>
      </c>
      <c r="G36" s="1088">
        <f>+(D36-E36)*F36</f>
        <v>0</v>
      </c>
      <c r="H36" s="1282"/>
      <c r="I36" s="1282"/>
      <c r="J36" s="1088">
        <f>+H36-I36</f>
        <v>0</v>
      </c>
      <c r="K36" s="1283">
        <v>2.9999999999999997E-4</v>
      </c>
      <c r="L36" s="1088">
        <f>+J36*K36</f>
        <v>0</v>
      </c>
      <c r="M36" s="1088">
        <f>+G36-L36</f>
        <v>0</v>
      </c>
    </row>
    <row r="37" spans="1:13">
      <c r="A37" s="5939" t="s">
        <v>1084</v>
      </c>
      <c r="B37" s="5940"/>
      <c r="C37" s="5940"/>
      <c r="D37" s="5940"/>
      <c r="E37" s="5940"/>
      <c r="F37" s="5940"/>
      <c r="G37" s="5940"/>
      <c r="H37" s="5940"/>
      <c r="I37" s="5940"/>
      <c r="J37" s="5940"/>
      <c r="K37" s="5940"/>
      <c r="L37" s="5940"/>
      <c r="M37" s="5941"/>
    </row>
    <row r="38" spans="1:13">
      <c r="A38" s="1176" t="s">
        <v>1076</v>
      </c>
      <c r="B38" s="1282"/>
      <c r="C38" s="1282"/>
      <c r="D38" s="1088">
        <f>+B38-C38</f>
        <v>0</v>
      </c>
      <c r="E38" s="1171"/>
      <c r="F38" s="1283">
        <v>1.4999999999999999E-4</v>
      </c>
      <c r="G38" s="1088">
        <f>+(D38-E38)*F38</f>
        <v>0</v>
      </c>
      <c r="H38" s="1282"/>
      <c r="I38" s="1282"/>
      <c r="J38" s="1088">
        <f>+H38-I38</f>
        <v>0</v>
      </c>
      <c r="K38" s="1283">
        <v>1.4999999999999999E-4</v>
      </c>
      <c r="L38" s="1088">
        <f>+J38*K38</f>
        <v>0</v>
      </c>
      <c r="M38" s="1088">
        <f>+G38-L38</f>
        <v>0</v>
      </c>
    </row>
    <row r="39" spans="1:13">
      <c r="A39" s="1176" t="s">
        <v>1077</v>
      </c>
      <c r="B39" s="1282"/>
      <c r="C39" s="1282"/>
      <c r="D39" s="1088">
        <f>+B39-C39</f>
        <v>0</v>
      </c>
      <c r="E39" s="1171"/>
      <c r="F39" s="1283">
        <v>2.9999999999999997E-4</v>
      </c>
      <c r="G39" s="1088">
        <f>+(D39-E39)*F39</f>
        <v>0</v>
      </c>
      <c r="H39" s="1282"/>
      <c r="I39" s="1282"/>
      <c r="J39" s="1088">
        <f>+H39-I39</f>
        <v>0</v>
      </c>
      <c r="K39" s="1283">
        <v>2.9999999999999997E-4</v>
      </c>
      <c r="L39" s="1088">
        <f>+J39*K39</f>
        <v>0</v>
      </c>
      <c r="M39" s="1088">
        <f>+G39-L39</f>
        <v>0</v>
      </c>
    </row>
    <row r="40" spans="1:13">
      <c r="A40" s="1176" t="s">
        <v>1078</v>
      </c>
      <c r="B40" s="1282"/>
      <c r="C40" s="1282"/>
      <c r="D40" s="1088">
        <f>+B40-C40</f>
        <v>0</v>
      </c>
      <c r="E40" s="1171"/>
      <c r="F40" s="1283">
        <v>5.9999999999999995E-4</v>
      </c>
      <c r="G40" s="1088">
        <f>+(D40-E40)*F40</f>
        <v>0</v>
      </c>
      <c r="H40" s="1282"/>
      <c r="I40" s="1282"/>
      <c r="J40" s="1088">
        <f>+H40-I40</f>
        <v>0</v>
      </c>
      <c r="K40" s="1283">
        <v>5.9999999999999995E-4</v>
      </c>
      <c r="L40" s="1088">
        <f>+J40*K40</f>
        <v>0</v>
      </c>
      <c r="M40" s="1088">
        <f>+G40-L40</f>
        <v>0</v>
      </c>
    </row>
    <row r="41" spans="1:13">
      <c r="A41" s="1174" t="s">
        <v>1085</v>
      </c>
      <c r="B41" s="1249">
        <f>+SUM(B33,B34,B35,B36,B38,B39,B40)</f>
        <v>0</v>
      </c>
      <c r="C41" s="1249">
        <f>+SUM(C33,C34,C35,C36,C38,C39,C40)</f>
        <v>0</v>
      </c>
      <c r="D41" s="1249">
        <f>+SUM(D33,D34,D35,D36,D38,D39,D40)</f>
        <v>0</v>
      </c>
      <c r="E41" s="1249">
        <f>+SUM(E33,E34,E35,E36,E38,E39,E40)</f>
        <v>0</v>
      </c>
      <c r="F41" s="1286"/>
      <c r="G41" s="1249">
        <f>+SUM(G33,G34,G35,G36,G38,G39,G40)</f>
        <v>0</v>
      </c>
      <c r="H41" s="1249">
        <f>+SUM(H33,H34,H35,H36,H38,H39,H40)</f>
        <v>0</v>
      </c>
      <c r="I41" s="1249">
        <f>+SUM(I33,I34,I35,I36,I38,I39,I40)</f>
        <v>0</v>
      </c>
      <c r="J41" s="1249">
        <f>+SUM(J33,J34,J35,J36,J38,J39,J40)</f>
        <v>0</v>
      </c>
      <c r="K41" s="1286"/>
      <c r="L41" s="1249">
        <f>+SUM(L33,L34,L35,L36,L38,L39,L40)</f>
        <v>0</v>
      </c>
      <c r="M41" s="1249">
        <f>+SUM(M33,M34,M35,M36,M38,M39,M40)</f>
        <v>0</v>
      </c>
    </row>
    <row r="42" spans="1:13">
      <c r="A42" s="5909"/>
      <c r="B42" s="5909"/>
      <c r="C42" s="5909"/>
      <c r="D42" s="5909"/>
      <c r="E42" s="5909"/>
      <c r="F42" s="5909"/>
      <c r="G42" s="5909"/>
      <c r="H42" s="5909"/>
      <c r="I42" s="5909"/>
      <c r="J42" s="5909"/>
      <c r="K42" s="5909"/>
      <c r="L42" s="5909"/>
      <c r="M42" s="5909"/>
    </row>
    <row r="43" spans="1:13">
      <c r="A43" s="5909" t="s">
        <v>1086</v>
      </c>
      <c r="B43" s="5909"/>
      <c r="C43" s="5909"/>
      <c r="D43" s="5909"/>
      <c r="E43" s="5909"/>
      <c r="F43" s="5909"/>
      <c r="G43" s="5909"/>
      <c r="H43" s="5909"/>
      <c r="I43" s="5909"/>
      <c r="J43" s="5909"/>
      <c r="K43" s="5909"/>
      <c r="L43" s="5909"/>
      <c r="M43" s="5909"/>
    </row>
    <row r="44" spans="1:13">
      <c r="A44" s="1176" t="s">
        <v>1087</v>
      </c>
      <c r="B44" s="1282"/>
      <c r="C44" s="1282"/>
      <c r="D44" s="1088">
        <f>+C44</f>
        <v>0</v>
      </c>
      <c r="E44" s="1171"/>
      <c r="F44" s="1283">
        <v>0.01</v>
      </c>
      <c r="G44" s="1088">
        <f>+(D44-E44)*F44</f>
        <v>0</v>
      </c>
      <c r="H44" s="1282"/>
      <c r="I44" s="1282"/>
      <c r="J44" s="1088">
        <f>+I44</f>
        <v>0</v>
      </c>
      <c r="K44" s="1283">
        <v>0.01</v>
      </c>
      <c r="L44" s="1088">
        <f>+J44*K44</f>
        <v>0</v>
      </c>
      <c r="M44" s="1088">
        <f>+G44-L44</f>
        <v>0</v>
      </c>
    </row>
    <row r="45" spans="1:13">
      <c r="A45" s="1176" t="s">
        <v>1088</v>
      </c>
      <c r="B45" s="1282"/>
      <c r="C45" s="1282"/>
      <c r="D45" s="1088">
        <f>+C45</f>
        <v>0</v>
      </c>
      <c r="E45" s="1171"/>
      <c r="F45" s="1283">
        <v>0.01</v>
      </c>
      <c r="G45" s="1088">
        <f>+(D45-E45)*F45</f>
        <v>0</v>
      </c>
      <c r="H45" s="1282"/>
      <c r="I45" s="1282"/>
      <c r="J45" s="1088">
        <f>+I45</f>
        <v>0</v>
      </c>
      <c r="K45" s="1283">
        <v>0.01</v>
      </c>
      <c r="L45" s="1088">
        <f>+J45*K45</f>
        <v>0</v>
      </c>
      <c r="M45" s="1088">
        <f>+G45-L45</f>
        <v>0</v>
      </c>
    </row>
    <row r="46" spans="1:13">
      <c r="A46" s="1174" t="s">
        <v>1089</v>
      </c>
      <c r="B46" s="1249">
        <f>SUM(B44:B45)</f>
        <v>0</v>
      </c>
      <c r="C46" s="1249">
        <f>SUM(C44:C45)</f>
        <v>0</v>
      </c>
      <c r="D46" s="1249">
        <f>SUM(D44:D45)</f>
        <v>0</v>
      </c>
      <c r="E46" s="1249">
        <f>SUM(E44:E45)</f>
        <v>0</v>
      </c>
      <c r="F46" s="1286"/>
      <c r="G46" s="1249">
        <f>SUM(G44:G45)</f>
        <v>0</v>
      </c>
      <c r="H46" s="1249"/>
      <c r="I46" s="1249">
        <f>SUM(I44:I45)</f>
        <v>0</v>
      </c>
      <c r="J46" s="1249">
        <f>SUM(J44:J45)</f>
        <v>0</v>
      </c>
      <c r="K46" s="1286"/>
      <c r="L46" s="1249">
        <f>SUM(L44:L45)</f>
        <v>0</v>
      </c>
      <c r="M46" s="1249">
        <f>SUM(M44:M45)</f>
        <v>0</v>
      </c>
    </row>
    <row r="47" spans="1:13">
      <c r="A47" s="5909"/>
      <c r="B47" s="5909"/>
      <c r="C47" s="5909"/>
      <c r="D47" s="5909"/>
      <c r="E47" s="5909"/>
      <c r="F47" s="5909"/>
      <c r="G47" s="5909"/>
      <c r="H47" s="5909"/>
      <c r="I47" s="5909"/>
      <c r="J47" s="5909"/>
      <c r="K47" s="5909"/>
      <c r="L47" s="5909"/>
      <c r="M47" s="5909"/>
    </row>
    <row r="48" spans="1:13">
      <c r="A48" s="5909" t="s">
        <v>1090</v>
      </c>
      <c r="B48" s="5909"/>
      <c r="C48" s="5909"/>
      <c r="D48" s="5909"/>
      <c r="E48" s="5909"/>
      <c r="F48" s="5909"/>
      <c r="G48" s="5909"/>
      <c r="H48" s="5909"/>
      <c r="I48" s="5909"/>
      <c r="J48" s="5909"/>
      <c r="K48" s="5909"/>
      <c r="L48" s="5909"/>
      <c r="M48" s="5909"/>
    </row>
    <row r="49" spans="1:13">
      <c r="A49" s="1176" t="s">
        <v>1076</v>
      </c>
      <c r="B49" s="1282"/>
      <c r="C49" s="1282"/>
      <c r="D49" s="1088">
        <f>+B49-C49</f>
        <v>0</v>
      </c>
      <c r="E49" s="1171"/>
      <c r="F49" s="1283">
        <v>5.0000000000000001E-4</v>
      </c>
      <c r="G49" s="1088">
        <f>+(D49-E49)*F49</f>
        <v>0</v>
      </c>
      <c r="H49" s="1282"/>
      <c r="I49" s="1282"/>
      <c r="J49" s="1088">
        <f>+H49-I49</f>
        <v>0</v>
      </c>
      <c r="K49" s="1283">
        <v>5.0000000000000001E-4</v>
      </c>
      <c r="L49" s="1088">
        <f>+J49*K49</f>
        <v>0</v>
      </c>
      <c r="M49" s="1088">
        <f>+G49-L49</f>
        <v>0</v>
      </c>
    </row>
    <row r="50" spans="1:13">
      <c r="A50" s="1176" t="s">
        <v>1077</v>
      </c>
      <c r="B50" s="1282"/>
      <c r="C50" s="1282"/>
      <c r="D50" s="1088">
        <f>+B50-C50</f>
        <v>0</v>
      </c>
      <c r="E50" s="1171"/>
      <c r="F50" s="1283">
        <v>1E-3</v>
      </c>
      <c r="G50" s="1088">
        <f>+(D50-E50)*F50</f>
        <v>0</v>
      </c>
      <c r="H50" s="1282"/>
      <c r="I50" s="1282"/>
      <c r="J50" s="1088">
        <f>+H50-I50</f>
        <v>0</v>
      </c>
      <c r="K50" s="1283">
        <v>1E-3</v>
      </c>
      <c r="L50" s="1088">
        <f>+J50*K50</f>
        <v>0</v>
      </c>
      <c r="M50" s="1088">
        <f>+G50-L50</f>
        <v>0</v>
      </c>
    </row>
    <row r="51" spans="1:13">
      <c r="A51" s="1176" t="s">
        <v>1078</v>
      </c>
      <c r="B51" s="1282"/>
      <c r="C51" s="1282"/>
      <c r="D51" s="1088">
        <f>+B51-C51</f>
        <v>0</v>
      </c>
      <c r="E51" s="1171"/>
      <c r="F51" s="1283">
        <v>2E-3</v>
      </c>
      <c r="G51" s="1088">
        <f>+(D51-E51)*F51</f>
        <v>0</v>
      </c>
      <c r="H51" s="1288"/>
      <c r="I51" s="1171"/>
      <c r="J51" s="1088">
        <f>+H51-I51</f>
        <v>0</v>
      </c>
      <c r="K51" s="1283">
        <v>2E-3</v>
      </c>
      <c r="L51" s="1088">
        <f>+J51*K51</f>
        <v>0</v>
      </c>
      <c r="M51" s="1088">
        <f>+G51-L51</f>
        <v>0</v>
      </c>
    </row>
    <row r="52" spans="1:13">
      <c r="A52" s="1174" t="s">
        <v>1091</v>
      </c>
      <c r="B52" s="1249">
        <f>SUM(B49:B51)</f>
        <v>0</v>
      </c>
      <c r="C52" s="1249">
        <f>SUM(C49:C51)</f>
        <v>0</v>
      </c>
      <c r="D52" s="1249">
        <f>SUM(D49:D51)</f>
        <v>0</v>
      </c>
      <c r="E52" s="1249">
        <f>SUM(E49:E51)</f>
        <v>0</v>
      </c>
      <c r="F52" s="1286"/>
      <c r="G52" s="1249">
        <f>SUM(G49:G51)</f>
        <v>0</v>
      </c>
      <c r="H52" s="1249">
        <f>SUM(H49:H51)</f>
        <v>0</v>
      </c>
      <c r="I52" s="1249">
        <f>SUM(I49:I51)</f>
        <v>0</v>
      </c>
      <c r="J52" s="1249">
        <f>SUM(J49:J51)</f>
        <v>0</v>
      </c>
      <c r="K52" s="1286"/>
      <c r="L52" s="1249">
        <f>SUM(L49:L51)</f>
        <v>0</v>
      </c>
      <c r="M52" s="1249">
        <f>SUM(M49:M51)</f>
        <v>0</v>
      </c>
    </row>
    <row r="53" spans="1:13">
      <c r="A53" s="5909" t="s">
        <v>1092</v>
      </c>
      <c r="B53" s="5909"/>
      <c r="C53" s="5909"/>
      <c r="D53" s="5909"/>
      <c r="E53" s="5909"/>
      <c r="F53" s="5909"/>
      <c r="G53" s="5909"/>
      <c r="H53" s="5909"/>
      <c r="I53" s="5909"/>
      <c r="J53" s="5909"/>
      <c r="K53" s="5909"/>
      <c r="L53" s="5909"/>
      <c r="M53" s="1249">
        <f>+M52+M46+M41+M29+M23</f>
        <v>0</v>
      </c>
    </row>
    <row r="54" spans="1:13">
      <c r="A54" s="111"/>
      <c r="B54" s="111"/>
      <c r="C54" s="111"/>
      <c r="D54" s="111"/>
      <c r="E54" s="111"/>
      <c r="F54" s="715"/>
      <c r="G54" s="111"/>
      <c r="H54" s="111"/>
      <c r="I54" s="111"/>
      <c r="J54" s="111"/>
      <c r="K54" s="715"/>
      <c r="L54" s="111"/>
      <c r="M54" s="111"/>
    </row>
    <row r="55" spans="1:13" ht="14">
      <c r="A55" s="111"/>
      <c r="B55" s="111"/>
      <c r="C55" s="111"/>
      <c r="D55" s="111"/>
      <c r="E55" s="111"/>
      <c r="F55" s="715"/>
      <c r="G55" s="111"/>
      <c r="H55" s="111"/>
      <c r="I55" s="111"/>
      <c r="J55" s="111"/>
      <c r="K55" s="715"/>
      <c r="L55" s="111"/>
      <c r="M55" s="173" t="str">
        <f>+ToC!$E$123</f>
        <v xml:space="preserve">Long-Term Annual Return </v>
      </c>
    </row>
    <row r="56" spans="1:13" ht="14">
      <c r="A56" s="111"/>
      <c r="B56" s="111"/>
      <c r="C56" s="111"/>
      <c r="D56" s="111"/>
      <c r="E56" s="111"/>
      <c r="F56" s="715"/>
      <c r="G56" s="111"/>
      <c r="H56" s="111"/>
      <c r="I56" s="111"/>
      <c r="J56" s="111"/>
      <c r="K56" s="715"/>
      <c r="L56" s="111"/>
      <c r="M56" s="173" t="s">
        <v>1447</v>
      </c>
    </row>
    <row r="57" spans="1:13" hidden="1"/>
  </sheetData>
  <sheetProtection algorithmName="SHA-512" hashValue="xFUp2VbVdzfVrQCmJppBx4N0fMaSjgfgs+qntjJpZcGPp4d0DcNiHWn98x+gdofngaSM9GR0amJWd4Bsm/7TPQ==" saltValue="1XqNhw/ng4osixnDF276kA==" spinCount="100000" sheet="1" objects="1" scenarios="1"/>
  <mergeCells count="23">
    <mergeCell ref="A53:L53"/>
    <mergeCell ref="A30:M30"/>
    <mergeCell ref="A31:M31"/>
    <mergeCell ref="A42:M42"/>
    <mergeCell ref="A43:M43"/>
    <mergeCell ref="A47:M47"/>
    <mergeCell ref="A48:M48"/>
    <mergeCell ref="A32:M32"/>
    <mergeCell ref="A37:M37"/>
    <mergeCell ref="A25:M25"/>
    <mergeCell ref="A1:L1"/>
    <mergeCell ref="A8:L8"/>
    <mergeCell ref="A9:L9"/>
    <mergeCell ref="A10:L10"/>
    <mergeCell ref="A11:L11"/>
    <mergeCell ref="B13:G13"/>
    <mergeCell ref="H13:L13"/>
    <mergeCell ref="M13:M14"/>
    <mergeCell ref="B16:E16"/>
    <mergeCell ref="H16:J16"/>
    <mergeCell ref="A17:M17"/>
    <mergeCell ref="A24:M24"/>
    <mergeCell ref="A18:M18"/>
  </mergeCells>
  <hyperlinks>
    <hyperlink ref="A1:L1" location="ToC!A1" display="40.031"/>
  </hyperlinks>
  <printOptions horizontalCentered="1"/>
  <pageMargins left="0.23622047244094491" right="0.23622047244094491" top="0.74803149606299213" bottom="0.74803149606299213" header="0.31496062992125984" footer="0.31496062992125984"/>
  <pageSetup paperSize="9" scale="67" fitToWidth="0"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0">
    <tabColor rgb="FF00B0F0"/>
  </sheetPr>
  <dimension ref="A1:H56"/>
  <sheetViews>
    <sheetView topLeftCell="A3" zoomScale="70" zoomScaleNormal="70" workbookViewId="0">
      <selection activeCell="D16" sqref="D16"/>
    </sheetView>
  </sheetViews>
  <sheetFormatPr defaultColWidth="0" defaultRowHeight="12.5" zeroHeight="1"/>
  <cols>
    <col min="1" max="1" width="41.765625" style="188" customWidth="1"/>
    <col min="2" max="2" width="12.765625" style="188" customWidth="1"/>
    <col min="3" max="3" width="12.765625" style="416" customWidth="1"/>
    <col min="4" max="5" width="12.765625" style="188" customWidth="1"/>
    <col min="6" max="6" width="9.23046875" style="416" customWidth="1"/>
    <col min="7" max="7" width="12.765625" style="188" customWidth="1"/>
    <col min="8" max="8" width="13.765625" style="188" customWidth="1"/>
    <col min="9" max="16384" width="8.765625" style="188" hidden="1"/>
  </cols>
  <sheetData>
    <row r="1" spans="1:8" ht="13">
      <c r="A1" s="5373" t="s">
        <v>1398</v>
      </c>
      <c r="B1" s="5374"/>
      <c r="C1" s="5374"/>
      <c r="D1" s="5374"/>
      <c r="E1" s="5374"/>
      <c r="F1" s="5374"/>
      <c r="G1" s="5374"/>
      <c r="H1" s="104"/>
    </row>
    <row r="2" spans="1:8" ht="13">
      <c r="A2" s="104"/>
      <c r="B2" s="104"/>
      <c r="C2" s="719"/>
      <c r="D2" s="104"/>
      <c r="E2" s="104"/>
      <c r="F2" s="719"/>
      <c r="G2" s="394" t="s">
        <v>1812</v>
      </c>
      <c r="H2" s="104"/>
    </row>
    <row r="3" spans="1:8" ht="14">
      <c r="A3" s="339" t="str">
        <f>+Cover!$A$14</f>
        <v>Select Name of Insurer/ Financial Holding Company</v>
      </c>
      <c r="B3" s="340"/>
      <c r="C3" s="340"/>
      <c r="D3" s="340"/>
      <c r="E3" s="337"/>
      <c r="F3" s="337"/>
      <c r="G3" s="394"/>
      <c r="H3" s="104"/>
    </row>
    <row r="4" spans="1:8" ht="14">
      <c r="A4" s="330" t="str">
        <f>+ToC!$A$3</f>
        <v>Insurer/Financial Holding Company</v>
      </c>
      <c r="B4" s="330"/>
      <c r="C4" s="337"/>
      <c r="D4" s="337"/>
      <c r="E4" s="337"/>
      <c r="F4" s="337"/>
      <c r="G4" s="104"/>
      <c r="H4" s="104"/>
    </row>
    <row r="5" spans="1:8" ht="14">
      <c r="A5" s="330"/>
      <c r="B5" s="330"/>
      <c r="C5" s="337"/>
      <c r="D5" s="337"/>
      <c r="E5" s="337"/>
      <c r="F5" s="337"/>
      <c r="G5" s="104"/>
      <c r="H5" s="104"/>
    </row>
    <row r="6" spans="1:8" ht="14">
      <c r="A6" s="51" t="str">
        <f>+ToC!$A$5</f>
        <v>Long-Term Insurers Annual Return</v>
      </c>
      <c r="B6" s="53"/>
      <c r="C6" s="337"/>
      <c r="D6" s="337"/>
      <c r="E6" s="337"/>
      <c r="F6" s="337"/>
      <c r="G6" s="104"/>
      <c r="H6" s="104"/>
    </row>
    <row r="7" spans="1:8" ht="14">
      <c r="A7" s="51" t="str">
        <f>+ToC!$A$6</f>
        <v>For Year Ended:</v>
      </c>
      <c r="B7" s="53"/>
      <c r="C7" s="337"/>
      <c r="D7" s="293"/>
      <c r="E7" s="337"/>
      <c r="F7" s="933">
        <f>+Cover!$A$23</f>
        <v>0</v>
      </c>
      <c r="G7" s="431"/>
      <c r="H7" s="104"/>
    </row>
    <row r="8" spans="1:8" ht="13">
      <c r="A8" s="5934"/>
      <c r="B8" s="5935"/>
      <c r="C8" s="5935"/>
      <c r="D8" s="5935"/>
      <c r="E8" s="5951"/>
      <c r="F8" s="5951"/>
      <c r="G8" s="5951"/>
      <c r="H8" s="5951"/>
    </row>
    <row r="9" spans="1:8" ht="14">
      <c r="A9" s="5578" t="s">
        <v>764</v>
      </c>
      <c r="B9" s="5312"/>
      <c r="C9" s="5312"/>
      <c r="D9" s="5312"/>
      <c r="E9" s="5952"/>
      <c r="F9" s="5952"/>
      <c r="G9" s="5952"/>
      <c r="H9" s="5952"/>
    </row>
    <row r="10" spans="1:8" ht="15" customHeight="1">
      <c r="A10" s="5578" t="s">
        <v>1045</v>
      </c>
      <c r="B10" s="5578"/>
      <c r="C10" s="5578"/>
      <c r="D10" s="5578"/>
      <c r="E10" s="5578"/>
      <c r="F10" s="5578"/>
      <c r="G10" s="5578"/>
      <c r="H10" s="5578"/>
    </row>
    <row r="11" spans="1:8" ht="14">
      <c r="A11" s="5312" t="s">
        <v>1093</v>
      </c>
      <c r="B11" s="5312"/>
      <c r="C11" s="5312"/>
      <c r="D11" s="5312"/>
      <c r="E11" s="5312"/>
      <c r="F11" s="5312"/>
      <c r="G11" s="5312"/>
      <c r="H11" s="5312"/>
    </row>
    <row r="12" spans="1:8">
      <c r="A12" s="104"/>
      <c r="B12" s="104"/>
      <c r="C12" s="719"/>
      <c r="D12" s="104"/>
      <c r="E12" s="104"/>
      <c r="F12" s="719"/>
      <c r="G12" s="104"/>
      <c r="H12" s="104"/>
    </row>
    <row r="13" spans="1:8" ht="13">
      <c r="A13" s="1176"/>
      <c r="B13" s="5931" t="s">
        <v>1063</v>
      </c>
      <c r="C13" s="5931"/>
      <c r="D13" s="5931"/>
      <c r="E13" s="5931" t="s">
        <v>1064</v>
      </c>
      <c r="F13" s="5931"/>
      <c r="G13" s="5931"/>
      <c r="H13" s="5938" t="s">
        <v>1094</v>
      </c>
    </row>
    <row r="14" spans="1:8" ht="26">
      <c r="A14" s="1201" t="s">
        <v>1066</v>
      </c>
      <c r="B14" s="1201" t="s">
        <v>1095</v>
      </c>
      <c r="C14" s="1201" t="s">
        <v>915</v>
      </c>
      <c r="D14" s="1201" t="s">
        <v>1096</v>
      </c>
      <c r="E14" s="1201" t="s">
        <v>1097</v>
      </c>
      <c r="F14" s="1201" t="s">
        <v>915</v>
      </c>
      <c r="G14" s="1201" t="s">
        <v>1098</v>
      </c>
      <c r="H14" s="5938"/>
    </row>
    <row r="15" spans="1:8" ht="13">
      <c r="A15" s="1262"/>
      <c r="B15" s="1173" t="s">
        <v>846</v>
      </c>
      <c r="C15" s="1173" t="s">
        <v>848</v>
      </c>
      <c r="D15" s="1173" t="s">
        <v>1099</v>
      </c>
      <c r="E15" s="1173" t="s">
        <v>880</v>
      </c>
      <c r="F15" s="1173" t="s">
        <v>885</v>
      </c>
      <c r="G15" s="1173" t="s">
        <v>887</v>
      </c>
      <c r="H15" s="1173" t="s">
        <v>889</v>
      </c>
    </row>
    <row r="16" spans="1:8" ht="13">
      <c r="A16" s="1262" t="s">
        <v>1100</v>
      </c>
      <c r="B16" s="1173" t="s">
        <v>230</v>
      </c>
      <c r="C16" s="1173"/>
      <c r="D16" s="1173"/>
      <c r="E16" s="1173" t="s">
        <v>230</v>
      </c>
      <c r="F16" s="1173"/>
      <c r="G16" s="1173"/>
      <c r="H16" s="1173"/>
    </row>
    <row r="17" spans="1:8">
      <c r="A17" s="5948" t="s">
        <v>1605</v>
      </c>
      <c r="B17" s="5948"/>
      <c r="C17" s="5949"/>
      <c r="D17" s="5948"/>
      <c r="E17" s="5948"/>
      <c r="F17" s="5948"/>
      <c r="G17" s="5948"/>
      <c r="H17" s="5948"/>
    </row>
    <row r="18" spans="1:8" ht="13">
      <c r="A18" s="1176" t="s">
        <v>1076</v>
      </c>
      <c r="B18" s="1246"/>
      <c r="C18" s="1289">
        <v>0.12</v>
      </c>
      <c r="D18" s="1242">
        <f>+B18*C18</f>
        <v>0</v>
      </c>
      <c r="E18" s="1217"/>
      <c r="F18" s="1289">
        <v>0.12</v>
      </c>
      <c r="G18" s="1242">
        <f>+E18*F18</f>
        <v>0</v>
      </c>
      <c r="H18" s="1242">
        <f>+D18-G18</f>
        <v>0</v>
      </c>
    </row>
    <row r="19" spans="1:8" ht="13">
      <c r="A19" s="1176" t="s">
        <v>1077</v>
      </c>
      <c r="B19" s="1246"/>
      <c r="C19" s="1289">
        <v>0.2</v>
      </c>
      <c r="D19" s="1242">
        <f>+B19*C19</f>
        <v>0</v>
      </c>
      <c r="E19" s="1217"/>
      <c r="F19" s="1289">
        <v>0.2</v>
      </c>
      <c r="G19" s="1242">
        <f>+E19*F19</f>
        <v>0</v>
      </c>
      <c r="H19" s="1242">
        <f>+D19-G19</f>
        <v>0</v>
      </c>
    </row>
    <row r="20" spans="1:8" ht="13">
      <c r="A20" s="1176" t="s">
        <v>1078</v>
      </c>
      <c r="B20" s="1290"/>
      <c r="C20" s="1289">
        <v>0.3</v>
      </c>
      <c r="D20" s="1242">
        <f>+B20*C20</f>
        <v>0</v>
      </c>
      <c r="E20" s="1217"/>
      <c r="F20" s="1289">
        <v>0.3</v>
      </c>
      <c r="G20" s="1242">
        <f>+E20*F20</f>
        <v>0</v>
      </c>
      <c r="H20" s="1242">
        <f>+D20-G20</f>
        <v>0</v>
      </c>
    </row>
    <row r="21" spans="1:8">
      <c r="A21" s="1176" t="s">
        <v>359</v>
      </c>
      <c r="B21" s="1243">
        <f>SUM(B18:B20)</f>
        <v>0</v>
      </c>
      <c r="C21" s="1291"/>
      <c r="D21" s="1243">
        <f>SUM(D18:D20)</f>
        <v>0</v>
      </c>
      <c r="E21" s="1243">
        <f>SUM(E18:E20)</f>
        <v>0</v>
      </c>
      <c r="F21" s="1291"/>
      <c r="G21" s="1243">
        <f>SUM(G18:G20)</f>
        <v>0</v>
      </c>
      <c r="H21" s="1243">
        <f>SUM(H18:H20)</f>
        <v>0</v>
      </c>
    </row>
    <row r="22" spans="1:8">
      <c r="A22" s="5948" t="s">
        <v>1606</v>
      </c>
      <c r="B22" s="5948"/>
      <c r="C22" s="5948"/>
      <c r="D22" s="5948"/>
      <c r="E22" s="5948"/>
      <c r="F22" s="5948"/>
      <c r="G22" s="5948"/>
      <c r="H22" s="5948"/>
    </row>
    <row r="23" spans="1:8" ht="13">
      <c r="A23" s="1176" t="s">
        <v>1076</v>
      </c>
      <c r="B23" s="1246"/>
      <c r="C23" s="1289">
        <v>0.12</v>
      </c>
      <c r="D23" s="1242">
        <f>+B23*C23</f>
        <v>0</v>
      </c>
      <c r="E23" s="1217"/>
      <c r="F23" s="1289">
        <v>0.12</v>
      </c>
      <c r="G23" s="1242">
        <f>+E23*F23</f>
        <v>0</v>
      </c>
      <c r="H23" s="1242">
        <f>+D23-G23</f>
        <v>0</v>
      </c>
    </row>
    <row r="24" spans="1:8" ht="13">
      <c r="A24" s="1176" t="s">
        <v>1077</v>
      </c>
      <c r="B24" s="1246"/>
      <c r="C24" s="1289">
        <v>0.25</v>
      </c>
      <c r="D24" s="1242">
        <f>+B24*C24</f>
        <v>0</v>
      </c>
      <c r="E24" s="1217"/>
      <c r="F24" s="1289">
        <v>0.25</v>
      </c>
      <c r="G24" s="1242">
        <f>+E24*F24</f>
        <v>0</v>
      </c>
      <c r="H24" s="1242">
        <f>+D24-G24</f>
        <v>0</v>
      </c>
    </row>
    <row r="25" spans="1:8" ht="13">
      <c r="A25" s="1176" t="s">
        <v>1078</v>
      </c>
      <c r="B25" s="1290"/>
      <c r="C25" s="1289">
        <v>0.4</v>
      </c>
      <c r="D25" s="1242">
        <f>+B25*C25</f>
        <v>0</v>
      </c>
      <c r="E25" s="1217"/>
      <c r="F25" s="1289">
        <v>0.4</v>
      </c>
      <c r="G25" s="1242">
        <f>+E25*F25</f>
        <v>0</v>
      </c>
      <c r="H25" s="1242">
        <f>+D25-G25</f>
        <v>0</v>
      </c>
    </row>
    <row r="26" spans="1:8">
      <c r="A26" s="1176" t="s">
        <v>359</v>
      </c>
      <c r="B26" s="1243">
        <f>SUM(B23:B25)</f>
        <v>0</v>
      </c>
      <c r="C26" s="1291"/>
      <c r="D26" s="1243">
        <f>SUM(D23:D25)</f>
        <v>0</v>
      </c>
      <c r="E26" s="1243">
        <f>SUM(E23:E25)</f>
        <v>0</v>
      </c>
      <c r="F26" s="1291"/>
      <c r="G26" s="1243">
        <f>SUM(G23:G25)</f>
        <v>0</v>
      </c>
      <c r="H26" s="1243">
        <f>SUM(H23:H25)</f>
        <v>0</v>
      </c>
    </row>
    <row r="27" spans="1:8" ht="13">
      <c r="A27" s="1176" t="s">
        <v>1101</v>
      </c>
      <c r="B27" s="1217"/>
      <c r="C27" s="1289">
        <v>0.12</v>
      </c>
      <c r="D27" s="1292">
        <f>+B27*C27</f>
        <v>0</v>
      </c>
      <c r="E27" s="1246"/>
      <c r="F27" s="1289">
        <v>0.12</v>
      </c>
      <c r="G27" s="1242">
        <f>+E27*F27</f>
        <v>0</v>
      </c>
      <c r="H27" s="1242">
        <f>+D27-G27</f>
        <v>0</v>
      </c>
    </row>
    <row r="28" spans="1:8" ht="13">
      <c r="A28" s="1287" t="s">
        <v>1102</v>
      </c>
      <c r="B28" s="1290"/>
      <c r="C28" s="1289">
        <v>0.2</v>
      </c>
      <c r="D28" s="1292">
        <f>+B28*C28</f>
        <v>0</v>
      </c>
      <c r="E28" s="1290"/>
      <c r="F28" s="1289">
        <v>0.2</v>
      </c>
      <c r="G28" s="1242">
        <f>+E28*F28</f>
        <v>0</v>
      </c>
      <c r="H28" s="1242">
        <f>+D28-G28</f>
        <v>0</v>
      </c>
    </row>
    <row r="29" spans="1:8">
      <c r="A29" s="1176" t="s">
        <v>359</v>
      </c>
      <c r="B29" s="1184">
        <f>SUM(B27:B28)</f>
        <v>0</v>
      </c>
      <c r="C29" s="1293"/>
      <c r="D29" s="1184">
        <f>SUM(D27:D28)</f>
        <v>0</v>
      </c>
      <c r="E29" s="1184">
        <f>SUM(E27:E28)</f>
        <v>0</v>
      </c>
      <c r="F29" s="1291"/>
      <c r="G29" s="1184">
        <f>SUM(G27:G28)</f>
        <v>0</v>
      </c>
      <c r="H29" s="1184">
        <f>SUM(H27:H28)</f>
        <v>0</v>
      </c>
    </row>
    <row r="30" spans="1:8" ht="13">
      <c r="A30" s="1174" t="s">
        <v>1103</v>
      </c>
      <c r="B30" s="1186">
        <f>+B29+B26+B21</f>
        <v>0</v>
      </c>
      <c r="C30" s="1175"/>
      <c r="D30" s="1186">
        <f>+D29+D26+D21</f>
        <v>0</v>
      </c>
      <c r="E30" s="1186">
        <f>+E29+E26+E21</f>
        <v>0</v>
      </c>
      <c r="F30" s="1734"/>
      <c r="G30" s="1186">
        <f>+G29+G26+G21</f>
        <v>0</v>
      </c>
      <c r="H30" s="1186">
        <f>+H29+H26+H21</f>
        <v>0</v>
      </c>
    </row>
    <row r="31" spans="1:8" ht="13">
      <c r="A31" s="5909"/>
      <c r="B31" s="5909"/>
      <c r="C31" s="5909"/>
      <c r="D31" s="5909"/>
      <c r="E31" s="5909"/>
      <c r="F31" s="5909"/>
      <c r="G31" s="5909"/>
      <c r="H31" s="5909"/>
    </row>
    <row r="32" spans="1:8">
      <c r="A32" s="5949"/>
      <c r="B32" s="5949"/>
      <c r="C32" s="5949"/>
      <c r="D32" s="5949"/>
      <c r="E32" s="5949"/>
      <c r="F32" s="5949"/>
      <c r="G32" s="5949"/>
      <c r="H32" s="5949"/>
    </row>
    <row r="33" spans="1:8" ht="13">
      <c r="A33" s="5950" t="s">
        <v>1104</v>
      </c>
      <c r="B33" s="5931" t="s">
        <v>1063</v>
      </c>
      <c r="C33" s="5931"/>
      <c r="D33" s="5931"/>
      <c r="E33" s="5931" t="s">
        <v>1064</v>
      </c>
      <c r="F33" s="5931"/>
      <c r="G33" s="5931"/>
      <c r="H33" s="5938" t="s">
        <v>1094</v>
      </c>
    </row>
    <row r="34" spans="1:8" ht="26">
      <c r="A34" s="5950"/>
      <c r="B34" s="1201" t="s">
        <v>1105</v>
      </c>
      <c r="C34" s="1201" t="s">
        <v>915</v>
      </c>
      <c r="D34" s="1201" t="s">
        <v>1096</v>
      </c>
      <c r="E34" s="1201" t="s">
        <v>1106</v>
      </c>
      <c r="F34" s="1201" t="s">
        <v>915</v>
      </c>
      <c r="G34" s="1201" t="s">
        <v>1098</v>
      </c>
      <c r="H34" s="5938"/>
    </row>
    <row r="35" spans="1:8" ht="13">
      <c r="A35" s="5950"/>
      <c r="B35" s="1201" t="s">
        <v>230</v>
      </c>
      <c r="C35" s="1201"/>
      <c r="D35" s="1201"/>
      <c r="E35" s="1201" t="s">
        <v>230</v>
      </c>
      <c r="F35" s="1201"/>
      <c r="G35" s="1201"/>
      <c r="H35" s="1201"/>
    </row>
    <row r="36" spans="1:8" ht="13">
      <c r="A36" s="5950"/>
      <c r="B36" s="1173" t="s">
        <v>846</v>
      </c>
      <c r="C36" s="1173" t="s">
        <v>848</v>
      </c>
      <c r="D36" s="1173" t="s">
        <v>1099</v>
      </c>
      <c r="E36" s="1173" t="s">
        <v>880</v>
      </c>
      <c r="F36" s="1173" t="s">
        <v>885</v>
      </c>
      <c r="G36" s="1173" t="s">
        <v>887</v>
      </c>
      <c r="H36" s="1173" t="s">
        <v>889</v>
      </c>
    </row>
    <row r="37" spans="1:8" ht="13">
      <c r="A37" s="5945" t="s">
        <v>1107</v>
      </c>
      <c r="B37" s="5946"/>
      <c r="C37" s="5946"/>
      <c r="D37" s="5946"/>
      <c r="E37" s="5946"/>
      <c r="F37" s="5946"/>
      <c r="G37" s="5946"/>
      <c r="H37" s="5947"/>
    </row>
    <row r="38" spans="1:8">
      <c r="A38" s="5942" t="s">
        <v>1108</v>
      </c>
      <c r="B38" s="5943"/>
      <c r="C38" s="5943"/>
      <c r="D38" s="5943"/>
      <c r="E38" s="5943"/>
      <c r="F38" s="5943"/>
      <c r="G38" s="5943"/>
      <c r="H38" s="5944"/>
    </row>
    <row r="39" spans="1:8" ht="13">
      <c r="A39" s="1176" t="s">
        <v>1826</v>
      </c>
      <c r="B39" s="1290"/>
      <c r="C39" s="1289">
        <v>0.04</v>
      </c>
      <c r="D39" s="1242">
        <f>+B39*C39</f>
        <v>0</v>
      </c>
      <c r="E39" s="1290"/>
      <c r="F39" s="1289">
        <v>0.04</v>
      </c>
      <c r="G39" s="1242">
        <f>+E39*F39</f>
        <v>0</v>
      </c>
      <c r="H39" s="1242">
        <f>+D39-G39</f>
        <v>0</v>
      </c>
    </row>
    <row r="40" spans="1:8" ht="13">
      <c r="A40" s="1176" t="s">
        <v>1109</v>
      </c>
      <c r="B40" s="1290"/>
      <c r="C40" s="1289">
        <v>0.03</v>
      </c>
      <c r="D40" s="1242">
        <f>+B40*C40</f>
        <v>0</v>
      </c>
      <c r="E40" s="1290"/>
      <c r="F40" s="1289">
        <v>0.03</v>
      </c>
      <c r="G40" s="1242">
        <f>+E40*F40</f>
        <v>0</v>
      </c>
      <c r="H40" s="1242">
        <f>+D40-G40</f>
        <v>0</v>
      </c>
    </row>
    <row r="41" spans="1:8" ht="13">
      <c r="A41" s="1176" t="s">
        <v>1110</v>
      </c>
      <c r="B41" s="1290"/>
      <c r="C41" s="1289">
        <v>0.02</v>
      </c>
      <c r="D41" s="1242">
        <f>+B41*C41</f>
        <v>0</v>
      </c>
      <c r="E41" s="1290"/>
      <c r="F41" s="1289">
        <v>0.02</v>
      </c>
      <c r="G41" s="1242">
        <f>+E41*F41</f>
        <v>0</v>
      </c>
      <c r="H41" s="1242">
        <f>+D41-G41</f>
        <v>0</v>
      </c>
    </row>
    <row r="42" spans="1:8">
      <c r="A42" s="5942" t="s">
        <v>1111</v>
      </c>
      <c r="B42" s="5943"/>
      <c r="C42" s="5943"/>
      <c r="D42" s="5943"/>
      <c r="E42" s="5943"/>
      <c r="F42" s="5943"/>
      <c r="G42" s="5943"/>
      <c r="H42" s="5944"/>
    </row>
    <row r="43" spans="1:8" ht="13">
      <c r="A43" s="1176" t="s">
        <v>1826</v>
      </c>
      <c r="B43" s="1290"/>
      <c r="C43" s="1289">
        <v>0.06</v>
      </c>
      <c r="D43" s="1242">
        <f>+B43*C43</f>
        <v>0</v>
      </c>
      <c r="E43" s="1294"/>
      <c r="F43" s="1289">
        <v>0.06</v>
      </c>
      <c r="G43" s="1242">
        <f>+E43*F43</f>
        <v>0</v>
      </c>
      <c r="H43" s="1242">
        <f>+D43-G43</f>
        <v>0</v>
      </c>
    </row>
    <row r="44" spans="1:8" ht="13">
      <c r="A44" s="1176" t="s">
        <v>1109</v>
      </c>
      <c r="B44" s="1290"/>
      <c r="C44" s="1289">
        <v>4.4999999999999998E-2</v>
      </c>
      <c r="D44" s="1242">
        <f>+B44*C44</f>
        <v>0</v>
      </c>
      <c r="E44" s="1294"/>
      <c r="F44" s="1289">
        <v>4.4999999999999998E-2</v>
      </c>
      <c r="G44" s="1242">
        <f>+E44*F44</f>
        <v>0</v>
      </c>
      <c r="H44" s="1242">
        <f>+D44-G44</f>
        <v>0</v>
      </c>
    </row>
    <row r="45" spans="1:8" ht="13">
      <c r="A45" s="1176" t="s">
        <v>1110</v>
      </c>
      <c r="B45" s="1290"/>
      <c r="C45" s="1289">
        <v>0.03</v>
      </c>
      <c r="D45" s="1242">
        <f>+B45*C45</f>
        <v>0</v>
      </c>
      <c r="E45" s="1294"/>
      <c r="F45" s="1289">
        <v>0.03</v>
      </c>
      <c r="G45" s="1242">
        <f>+E45*F45</f>
        <v>0</v>
      </c>
      <c r="H45" s="1242">
        <f>+D45-G45</f>
        <v>0</v>
      </c>
    </row>
    <row r="46" spans="1:8">
      <c r="A46" s="5942" t="s">
        <v>1112</v>
      </c>
      <c r="B46" s="5943"/>
      <c r="C46" s="5943"/>
      <c r="D46" s="5943"/>
      <c r="E46" s="5943"/>
      <c r="F46" s="5943"/>
      <c r="G46" s="5943"/>
      <c r="H46" s="5944"/>
    </row>
    <row r="47" spans="1:8" ht="13">
      <c r="A47" s="1176" t="s">
        <v>1826</v>
      </c>
      <c r="B47" s="1290"/>
      <c r="C47" s="1289">
        <v>0.08</v>
      </c>
      <c r="D47" s="1242">
        <f>+B47*C47</f>
        <v>0</v>
      </c>
      <c r="E47" s="1294"/>
      <c r="F47" s="1289">
        <v>0.08</v>
      </c>
      <c r="G47" s="1242">
        <f>+E47*F47</f>
        <v>0</v>
      </c>
      <c r="H47" s="1242">
        <f>+D47-G47</f>
        <v>0</v>
      </c>
    </row>
    <row r="48" spans="1:8" ht="13">
      <c r="A48" s="1176" t="s">
        <v>1109</v>
      </c>
      <c r="B48" s="1290"/>
      <c r="C48" s="1289">
        <v>0.06</v>
      </c>
      <c r="D48" s="1242">
        <f>+B48*C48</f>
        <v>0</v>
      </c>
      <c r="E48" s="1294"/>
      <c r="F48" s="1289">
        <v>0.06</v>
      </c>
      <c r="G48" s="1242">
        <f>+E48*F48</f>
        <v>0</v>
      </c>
      <c r="H48" s="1242">
        <f>+D48-G48</f>
        <v>0</v>
      </c>
    </row>
    <row r="49" spans="1:8" ht="13">
      <c r="A49" s="1176" t="s">
        <v>1110</v>
      </c>
      <c r="B49" s="1290"/>
      <c r="C49" s="1289">
        <v>0.04</v>
      </c>
      <c r="D49" s="1242">
        <f>+B49*C49</f>
        <v>0</v>
      </c>
      <c r="E49" s="1294"/>
      <c r="F49" s="1289">
        <v>0.04</v>
      </c>
      <c r="G49" s="1242">
        <f>+E49*F49</f>
        <v>0</v>
      </c>
      <c r="H49" s="1242">
        <f>+D49-G49</f>
        <v>0</v>
      </c>
    </row>
    <row r="50" spans="1:8" ht="13">
      <c r="A50" s="1176" t="s">
        <v>1101</v>
      </c>
      <c r="B50" s="1290"/>
      <c r="C50" s="1289">
        <v>0.1</v>
      </c>
      <c r="D50" s="1242">
        <f>+B50*C50</f>
        <v>0</v>
      </c>
      <c r="E50" s="1294"/>
      <c r="F50" s="1289">
        <v>0.1</v>
      </c>
      <c r="G50" s="1242">
        <f>+E50*F50</f>
        <v>0</v>
      </c>
      <c r="H50" s="1242">
        <f>+D50-G50</f>
        <v>0</v>
      </c>
    </row>
    <row r="51" spans="1:8" ht="13">
      <c r="A51" s="1287" t="s">
        <v>1102</v>
      </c>
      <c r="B51" s="1290"/>
      <c r="C51" s="1289">
        <v>0.1</v>
      </c>
      <c r="D51" s="1242">
        <f>+B51*C51</f>
        <v>0</v>
      </c>
      <c r="E51" s="1217"/>
      <c r="F51" s="1289">
        <v>0.1</v>
      </c>
      <c r="G51" s="1242">
        <f>+E51*F51</f>
        <v>0</v>
      </c>
      <c r="H51" s="1242">
        <f>+D51-G51</f>
        <v>0</v>
      </c>
    </row>
    <row r="52" spans="1:8" ht="13">
      <c r="A52" s="1174" t="s">
        <v>1113</v>
      </c>
      <c r="B52" s="1186">
        <f>SUM(B39,B40,B41,B43,B44,B45,B47,B48,B49,B50,B51)</f>
        <v>0</v>
      </c>
      <c r="C52" s="1173"/>
      <c r="D52" s="1186">
        <f>SUM(D39,D40,D41,D43,D44,D45,D47,D48,D49,D50,D51)</f>
        <v>0</v>
      </c>
      <c r="E52" s="1186">
        <f>SUM(E39,E40,E41,E43,E44,E45,E47,E48,E49,E50,E51)</f>
        <v>0</v>
      </c>
      <c r="F52" s="1173"/>
      <c r="G52" s="1186">
        <f>SUM(G39,G40,G41,G43,G44,G45,G47,G48,G49,G50,G51)</f>
        <v>0</v>
      </c>
      <c r="H52" s="1186">
        <f>SUM(H39,H40,H41,H43,H44,H45,H47,H48,H49,H50,H51)</f>
        <v>0</v>
      </c>
    </row>
    <row r="53" spans="1:8" ht="13">
      <c r="A53" s="1178" t="s">
        <v>1114</v>
      </c>
      <c r="B53" s="1178"/>
      <c r="C53" s="1173"/>
      <c r="D53" s="1178"/>
      <c r="E53" s="1178"/>
      <c r="F53" s="1173"/>
      <c r="G53" s="1178"/>
      <c r="H53" s="1273">
        <f>+H52+H30</f>
        <v>0</v>
      </c>
    </row>
    <row r="54" spans="1:8">
      <c r="A54" s="104"/>
      <c r="B54" s="104"/>
      <c r="C54" s="719"/>
      <c r="D54" s="104"/>
      <c r="E54" s="104"/>
      <c r="F54" s="719"/>
      <c r="G54" s="104"/>
      <c r="H54" s="104"/>
    </row>
    <row r="55" spans="1:8" ht="14">
      <c r="A55" s="104"/>
      <c r="B55" s="104"/>
      <c r="C55" s="719"/>
      <c r="D55" s="104"/>
      <c r="E55" s="104"/>
      <c r="F55" s="719"/>
      <c r="G55" s="104"/>
      <c r="H55" s="173" t="str">
        <f>+ToC!$E$123</f>
        <v xml:space="preserve">Long-Term Annual Return </v>
      </c>
    </row>
    <row r="56" spans="1:8" ht="14">
      <c r="A56" s="104"/>
      <c r="B56" s="104"/>
      <c r="C56" s="719"/>
      <c r="D56" s="104"/>
      <c r="E56" s="104"/>
      <c r="F56" s="719"/>
      <c r="G56" s="104"/>
      <c r="H56" s="173" t="s">
        <v>1448</v>
      </c>
    </row>
  </sheetData>
  <sheetProtection algorithmName="SHA-512" hashValue="Fit452l2aeAZorkO0lEyb7sJh0iE8eKupN0aAumqQ7st+8UTcFYXPF5Vjq6YG92jmIqgqEKQGaZncy9tOqlrCg==" saltValue="EZHgzvNW0EnM6P+wN8trSQ==" spinCount="100000" sheet="1" objects="1" scenarios="1"/>
  <mergeCells count="20">
    <mergeCell ref="A1:G1"/>
    <mergeCell ref="A8:H8"/>
    <mergeCell ref="A9:H9"/>
    <mergeCell ref="A10:H10"/>
    <mergeCell ref="A11:H11"/>
    <mergeCell ref="A42:H42"/>
    <mergeCell ref="A46:H46"/>
    <mergeCell ref="A38:H38"/>
    <mergeCell ref="A37:H37"/>
    <mergeCell ref="B13:D13"/>
    <mergeCell ref="E13:G13"/>
    <mergeCell ref="H13:H14"/>
    <mergeCell ref="A17:H17"/>
    <mergeCell ref="A22:H22"/>
    <mergeCell ref="A31:H31"/>
    <mergeCell ref="A32:H32"/>
    <mergeCell ref="A33:A36"/>
    <mergeCell ref="B33:D33"/>
    <mergeCell ref="E33:G33"/>
    <mergeCell ref="H33:H34"/>
  </mergeCells>
  <hyperlinks>
    <hyperlink ref="A1:G1" location="ToC!A1" display="40.032"/>
  </hyperlinks>
  <printOptions horizontalCentered="1"/>
  <pageMargins left="0.25" right="0.25" top="0.75" bottom="0.75" header="0.3" footer="0.3"/>
  <pageSetup paperSize="9" scale="65"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
    <tabColor rgb="FF00B0F0"/>
  </sheetPr>
  <dimension ref="A1:H36"/>
  <sheetViews>
    <sheetView zoomScale="70" zoomScaleNormal="70" workbookViewId="0">
      <selection activeCell="D16" sqref="D16"/>
    </sheetView>
  </sheetViews>
  <sheetFormatPr defaultColWidth="0" defaultRowHeight="12.5" zeroHeight="1"/>
  <cols>
    <col min="1" max="1" width="12.765625" style="188" customWidth="1"/>
    <col min="2" max="2" width="29.765625" style="188" customWidth="1"/>
    <col min="3" max="3" width="12.4609375" style="188" customWidth="1"/>
    <col min="4" max="4" width="12.765625" style="188" customWidth="1"/>
    <col min="5" max="5" width="18.765625" style="188" customWidth="1"/>
    <col min="6" max="8" width="0" style="188" hidden="1" customWidth="1"/>
    <col min="9" max="16384" width="8.765625" style="188" hidden="1"/>
  </cols>
  <sheetData>
    <row r="1" spans="1:8" ht="13">
      <c r="A1" s="5373" t="s">
        <v>1399</v>
      </c>
      <c r="B1" s="5373"/>
      <c r="C1" s="5373"/>
      <c r="D1" s="5373"/>
      <c r="E1" s="417"/>
      <c r="F1" s="418"/>
      <c r="G1" s="418"/>
      <c r="H1" s="418"/>
    </row>
    <row r="2" spans="1:8" ht="13">
      <c r="A2" s="104"/>
      <c r="B2" s="104"/>
      <c r="C2" s="104"/>
      <c r="D2" s="715"/>
      <c r="E2" s="1596" t="s">
        <v>1812</v>
      </c>
      <c r="F2" s="79"/>
      <c r="H2" s="79"/>
    </row>
    <row r="3" spans="1:8" ht="14">
      <c r="A3" s="339" t="str">
        <f>+Cover!$A$14</f>
        <v>Select Name of Insurer/ Financial Holding Company</v>
      </c>
      <c r="B3" s="340"/>
      <c r="C3" s="340"/>
      <c r="D3" s="340"/>
      <c r="E3" s="394"/>
      <c r="F3" s="337"/>
      <c r="G3" s="419"/>
      <c r="H3" s="420"/>
    </row>
    <row r="4" spans="1:8" ht="14">
      <c r="A4" s="330" t="str">
        <f>+ToC!$A$3</f>
        <v>Insurer/Financial Holding Company</v>
      </c>
      <c r="B4" s="330"/>
      <c r="C4" s="337"/>
      <c r="D4" s="337"/>
      <c r="E4" s="337"/>
      <c r="F4" s="337"/>
      <c r="G4" s="419"/>
    </row>
    <row r="5" spans="1:8" ht="14">
      <c r="A5" s="330"/>
      <c r="B5" s="330"/>
      <c r="C5" s="337"/>
      <c r="D5" s="337"/>
      <c r="E5" s="337"/>
      <c r="F5" s="337"/>
      <c r="G5" s="419"/>
    </row>
    <row r="6" spans="1:8" ht="14">
      <c r="A6" s="51" t="str">
        <f>+ToC!$A$5</f>
        <v>Long-Term Insurers Annual Return</v>
      </c>
      <c r="B6" s="53"/>
      <c r="C6" s="337"/>
      <c r="D6" s="337"/>
      <c r="E6" s="337"/>
      <c r="F6" s="337"/>
      <c r="G6" s="419"/>
    </row>
    <row r="7" spans="1:8" ht="14">
      <c r="A7" s="51" t="str">
        <f>+ToC!$A$6</f>
        <v>For Year Ended:</v>
      </c>
      <c r="B7" s="53"/>
      <c r="C7" s="337"/>
      <c r="D7" s="933">
        <f>+Cover!$A$23</f>
        <v>0</v>
      </c>
      <c r="E7" s="337"/>
      <c r="F7" s="933" t="e">
        <f>+Cover!#REF!</f>
        <v>#REF!</v>
      </c>
      <c r="G7" s="419"/>
    </row>
    <row r="8" spans="1:8" ht="13">
      <c r="A8" s="5934"/>
      <c r="B8" s="5935"/>
      <c r="C8" s="5935"/>
      <c r="D8" s="5935"/>
      <c r="E8" s="5959"/>
      <c r="F8" s="419"/>
      <c r="G8" s="419"/>
      <c r="H8" s="421"/>
    </row>
    <row r="9" spans="1:8" ht="14.5">
      <c r="A9" s="5578" t="s">
        <v>764</v>
      </c>
      <c r="B9" s="5521"/>
      <c r="C9" s="5521"/>
      <c r="D9" s="5521"/>
      <c r="E9" s="5960"/>
      <c r="F9" s="416"/>
      <c r="G9" s="416"/>
      <c r="H9" s="416"/>
    </row>
    <row r="10" spans="1:8" ht="14">
      <c r="A10" s="5578" t="s">
        <v>1045</v>
      </c>
      <c r="B10" s="5578"/>
      <c r="C10" s="5578"/>
      <c r="D10" s="5578"/>
      <c r="E10" s="5578"/>
    </row>
    <row r="11" spans="1:8" ht="14">
      <c r="A11" s="5312" t="s">
        <v>1115</v>
      </c>
      <c r="B11" s="5312"/>
      <c r="C11" s="5312"/>
      <c r="D11" s="5312"/>
      <c r="E11" s="5312"/>
    </row>
    <row r="12" spans="1:8">
      <c r="A12" s="104"/>
      <c r="B12" s="104"/>
      <c r="C12" s="104"/>
      <c r="D12" s="104"/>
      <c r="E12" s="104"/>
    </row>
    <row r="13" spans="1:8" ht="111" customHeight="1">
      <c r="A13" s="5953" t="s">
        <v>1066</v>
      </c>
      <c r="B13" s="5954"/>
      <c r="C13" s="1275" t="s">
        <v>1048</v>
      </c>
      <c r="D13" s="1275" t="s">
        <v>1116</v>
      </c>
      <c r="E13" s="1603" t="s">
        <v>1117</v>
      </c>
    </row>
    <row r="14" spans="1:8" ht="13" hidden="1">
      <c r="A14" s="5955"/>
      <c r="B14" s="5956"/>
      <c r="C14" s="1201" t="s">
        <v>846</v>
      </c>
      <c r="D14" s="1201" t="s">
        <v>848</v>
      </c>
      <c r="E14" s="1201" t="s">
        <v>850</v>
      </c>
    </row>
    <row r="15" spans="1:8" ht="13" hidden="1">
      <c r="A15" s="5957"/>
      <c r="B15" s="5958"/>
      <c r="C15" s="1173" t="s">
        <v>230</v>
      </c>
      <c r="D15" s="1173" t="s">
        <v>230</v>
      </c>
      <c r="E15" s="1295" t="s">
        <v>230</v>
      </c>
    </row>
    <row r="16" spans="1:8" ht="19.5" customHeight="1">
      <c r="A16" s="5961" t="s">
        <v>1118</v>
      </c>
      <c r="B16" s="1296" t="s">
        <v>1119</v>
      </c>
      <c r="C16" s="1290"/>
      <c r="D16" s="1290"/>
      <c r="E16" s="1297">
        <f>D16-C16</f>
        <v>0</v>
      </c>
    </row>
    <row r="17" spans="1:5" ht="19.5" customHeight="1">
      <c r="A17" s="5961"/>
      <c r="B17" s="1298" t="s">
        <v>1120</v>
      </c>
      <c r="C17" s="1299"/>
      <c r="D17" s="1290"/>
      <c r="E17" s="1297">
        <f>D17-C17</f>
        <v>0</v>
      </c>
    </row>
    <row r="18" spans="1:5" ht="19.5" customHeight="1">
      <c r="A18" s="5909" t="s">
        <v>1121</v>
      </c>
      <c r="B18" s="5909"/>
      <c r="C18" s="1300">
        <f>SUM(C16:C17)</f>
        <v>0</v>
      </c>
      <c r="D18" s="1300">
        <f>SUM(D16:D17)</f>
        <v>0</v>
      </c>
      <c r="E18" s="1301"/>
    </row>
    <row r="19" spans="1:5" ht="19.5" customHeight="1">
      <c r="A19" s="5909" t="s">
        <v>1122</v>
      </c>
      <c r="B19" s="5909"/>
      <c r="C19" s="5909"/>
      <c r="D19" s="5909"/>
      <c r="E19" s="1302">
        <f>SUM(E16:E17)</f>
        <v>0</v>
      </c>
    </row>
    <row r="20" spans="1:5">
      <c r="A20" s="104"/>
      <c r="B20" s="104"/>
      <c r="C20" s="104"/>
      <c r="D20" s="104"/>
      <c r="E20" s="104"/>
    </row>
    <row r="21" spans="1:5">
      <c r="A21" s="104" t="s">
        <v>503</v>
      </c>
      <c r="B21" s="104"/>
      <c r="C21" s="104"/>
      <c r="D21" s="104"/>
      <c r="E21" s="104"/>
    </row>
    <row r="22" spans="1:5" ht="27.75" customHeight="1">
      <c r="A22" s="5908" t="s">
        <v>1123</v>
      </c>
      <c r="B22" s="5908"/>
      <c r="C22" s="5908"/>
      <c r="D22" s="5908"/>
      <c r="E22" s="104"/>
    </row>
    <row r="23" spans="1:5" ht="27.75" customHeight="1">
      <c r="A23" s="5908" t="s">
        <v>1124</v>
      </c>
      <c r="B23" s="5908"/>
      <c r="C23" s="5908"/>
      <c r="D23" s="5908"/>
      <c r="E23" s="104"/>
    </row>
    <row r="24" spans="1:5" ht="30.75" customHeight="1">
      <c r="A24" s="5908" t="s">
        <v>1125</v>
      </c>
      <c r="B24" s="5908"/>
      <c r="C24" s="5908"/>
      <c r="D24" s="5908"/>
      <c r="E24" s="104"/>
    </row>
    <row r="25" spans="1:5" ht="27" customHeight="1">
      <c r="A25" s="5908" t="s">
        <v>1126</v>
      </c>
      <c r="B25" s="5908"/>
      <c r="C25" s="5908"/>
      <c r="D25" s="5908"/>
      <c r="E25" s="104"/>
    </row>
    <row r="26" spans="1:5" ht="31.5" customHeight="1">
      <c r="A26" s="5908" t="s">
        <v>1127</v>
      </c>
      <c r="B26" s="5908"/>
      <c r="C26" s="5908"/>
      <c r="D26" s="5908"/>
      <c r="E26" s="104"/>
    </row>
    <row r="27" spans="1:5">
      <c r="A27" s="104"/>
      <c r="B27" s="104"/>
      <c r="C27" s="104"/>
      <c r="D27" s="104"/>
      <c r="E27" s="104"/>
    </row>
    <row r="28" spans="1:5">
      <c r="A28" s="104"/>
      <c r="B28" s="104"/>
      <c r="C28" s="104"/>
      <c r="D28" s="104"/>
      <c r="E28" s="104"/>
    </row>
    <row r="29" spans="1:5">
      <c r="A29" s="104"/>
      <c r="B29" s="104"/>
      <c r="C29" s="104"/>
      <c r="D29" s="104"/>
      <c r="E29" s="104"/>
    </row>
    <row r="30" spans="1:5" ht="14">
      <c r="A30" s="104"/>
      <c r="B30" s="104"/>
      <c r="C30" s="104"/>
      <c r="D30" s="104"/>
      <c r="E30" s="173" t="str">
        <f>+ToC!$E$123</f>
        <v xml:space="preserve">Long-Term Annual Return </v>
      </c>
    </row>
    <row r="31" spans="1:5" ht="14">
      <c r="A31" s="104"/>
      <c r="B31" s="104"/>
      <c r="C31" s="104"/>
      <c r="D31" s="104"/>
      <c r="E31" s="173" t="s">
        <v>1449</v>
      </c>
    </row>
    <row r="32" spans="1:5" hidden="1"/>
    <row r="33" hidden="1"/>
    <row r="34" hidden="1"/>
    <row r="35" hidden="1"/>
    <row r="36" hidden="1"/>
  </sheetData>
  <sheetProtection algorithmName="SHA-512" hashValue="XVccbmBH4fv0osN98zGNwcnm0SYIvzeWh55ZnDwxmcEGoEVamCmUIWfsIqIlYQ8SG8WyD0+i2jnCQl9+OlxJ/w==" saltValue="VygOVOqVuqb7+z0Jx+2c4Q==" spinCount="100000" sheet="1" objects="1" scenarios="1"/>
  <mergeCells count="14">
    <mergeCell ref="A25:D25"/>
    <mergeCell ref="A26:D26"/>
    <mergeCell ref="A16:A17"/>
    <mergeCell ref="A18:B18"/>
    <mergeCell ref="A19:D19"/>
    <mergeCell ref="A22:D22"/>
    <mergeCell ref="A23:D23"/>
    <mergeCell ref="A24:D24"/>
    <mergeCell ref="A13:B15"/>
    <mergeCell ref="A1:D1"/>
    <mergeCell ref="A8:E8"/>
    <mergeCell ref="A9:E9"/>
    <mergeCell ref="A10:E10"/>
    <mergeCell ref="A11:E11"/>
  </mergeCells>
  <hyperlinks>
    <hyperlink ref="A1:D1" location="ToC!A1" display="40.033"/>
  </hyperlinks>
  <printOptions horizontalCentered="1"/>
  <pageMargins left="0.7" right="0.7" top="0.75" bottom="0.75" header="0.3" footer="0.3"/>
  <pageSetup paperSize="5" scale="80"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
    <tabColor rgb="FF00B0F0"/>
  </sheetPr>
  <dimension ref="A1:H23"/>
  <sheetViews>
    <sheetView zoomScale="60" zoomScaleNormal="60" workbookViewId="0">
      <selection activeCell="D16" sqref="D16"/>
    </sheetView>
  </sheetViews>
  <sheetFormatPr defaultColWidth="0" defaultRowHeight="0" customHeight="1" zeroHeight="1"/>
  <cols>
    <col min="1" max="1" width="71.765625" style="188" customWidth="1"/>
    <col min="2" max="4" width="12.765625" style="188" customWidth="1"/>
    <col min="5" max="5" width="2.4609375" style="188" customWidth="1"/>
    <col min="6" max="8" width="0" style="188" hidden="1" customWidth="1"/>
    <col min="9" max="16384" width="8.765625" style="188" hidden="1"/>
  </cols>
  <sheetData>
    <row r="1" spans="1:8" s="104" customFormat="1" ht="13">
      <c r="A1" s="5373" t="s">
        <v>1400</v>
      </c>
      <c r="B1" s="5373"/>
      <c r="C1" s="5373"/>
      <c r="D1" s="5373"/>
      <c r="E1" s="417"/>
      <c r="F1" s="417"/>
      <c r="G1" s="417"/>
      <c r="H1" s="417"/>
    </row>
    <row r="2" spans="1:8" s="104" customFormat="1" ht="13">
      <c r="A2" s="395"/>
      <c r="C2" s="394"/>
      <c r="D2" s="1596" t="s">
        <v>1812</v>
      </c>
      <c r="F2" s="1600"/>
      <c r="H2" s="1600"/>
    </row>
    <row r="3" spans="1:8" s="104" customFormat="1" ht="14">
      <c r="A3" s="339" t="str">
        <f>+Cover!$A$14</f>
        <v>Select Name of Insurer/ Financial Holding Company</v>
      </c>
      <c r="B3" s="340"/>
      <c r="C3" s="340"/>
      <c r="D3" s="394"/>
      <c r="E3" s="337"/>
      <c r="F3" s="337"/>
      <c r="G3" s="329"/>
      <c r="H3" s="460"/>
    </row>
    <row r="4" spans="1:8" s="104" customFormat="1" ht="14">
      <c r="A4" s="330" t="str">
        <f>+ToC!$A$3</f>
        <v>Insurer/Financial Holding Company</v>
      </c>
      <c r="B4" s="330"/>
      <c r="C4" s="337"/>
      <c r="D4" s="337"/>
      <c r="E4" s="337"/>
      <c r="F4" s="337"/>
      <c r="G4" s="329"/>
    </row>
    <row r="5" spans="1:8" s="104" customFormat="1" ht="14">
      <c r="A5" s="330"/>
      <c r="B5" s="330"/>
      <c r="C5" s="337"/>
      <c r="D5" s="337"/>
      <c r="E5" s="337"/>
      <c r="F5" s="337"/>
      <c r="G5" s="329"/>
    </row>
    <row r="6" spans="1:8" s="104" customFormat="1" ht="14">
      <c r="A6" s="51" t="str">
        <f>+ToC!$A$5</f>
        <v>Long-Term Insurers Annual Return</v>
      </c>
      <c r="B6" s="53"/>
      <c r="C6" s="337"/>
      <c r="D6" s="337"/>
      <c r="E6" s="337"/>
      <c r="F6" s="337"/>
      <c r="G6" s="329"/>
    </row>
    <row r="7" spans="1:8" s="104" customFormat="1" ht="14">
      <c r="A7" s="51" t="str">
        <f>+ToC!$A$6</f>
        <v>For Year Ended:</v>
      </c>
      <c r="B7" s="53"/>
      <c r="C7" s="337"/>
      <c r="D7" s="933">
        <f>+Cover!$A$23</f>
        <v>0</v>
      </c>
      <c r="E7" s="337"/>
      <c r="F7" s="933" t="e">
        <f>+Cover!#REF!</f>
        <v>#REF!</v>
      </c>
      <c r="G7" s="329"/>
    </row>
    <row r="8" spans="1:8" s="104" customFormat="1" ht="13">
      <c r="A8" s="5934"/>
      <c r="B8" s="5934"/>
      <c r="C8" s="5934"/>
      <c r="D8" s="5934"/>
      <c r="F8" s="329"/>
      <c r="G8" s="329"/>
      <c r="H8" s="451"/>
    </row>
    <row r="9" spans="1:8" s="104" customFormat="1" ht="14">
      <c r="A9" s="5578" t="s">
        <v>764</v>
      </c>
      <c r="B9" s="5578"/>
      <c r="C9" s="5578"/>
      <c r="D9" s="5578"/>
      <c r="E9" s="1600"/>
      <c r="F9" s="1600"/>
      <c r="G9" s="1600"/>
      <c r="H9" s="1600"/>
    </row>
    <row r="10" spans="1:8" s="104" customFormat="1" ht="14">
      <c r="A10" s="5962" t="s">
        <v>1045</v>
      </c>
      <c r="B10" s="5962"/>
      <c r="C10" s="5962"/>
      <c r="D10" s="5962"/>
      <c r="E10" s="1600"/>
      <c r="F10" s="1600"/>
      <c r="G10" s="1600"/>
      <c r="H10" s="1600"/>
    </row>
    <row r="11" spans="1:8" s="104" customFormat="1" ht="14">
      <c r="A11" s="5460" t="s">
        <v>1128</v>
      </c>
      <c r="B11" s="5312"/>
      <c r="C11" s="5312"/>
      <c r="D11" s="5312"/>
      <c r="E11" s="1600"/>
      <c r="F11" s="1600"/>
      <c r="G11" s="1600"/>
      <c r="H11" s="1600"/>
    </row>
    <row r="12" spans="1:8" s="104" customFormat="1" ht="13">
      <c r="A12" s="718"/>
      <c r="B12" s="718"/>
      <c r="C12" s="718"/>
      <c r="D12" s="718"/>
      <c r="E12" s="1600"/>
      <c r="F12" s="1600"/>
      <c r="G12" s="1600"/>
      <c r="H12" s="1600"/>
    </row>
    <row r="13" spans="1:8" s="104" customFormat="1" ht="39">
      <c r="A13" s="5911" t="s">
        <v>1066</v>
      </c>
      <c r="B13" s="1201" t="s">
        <v>1129</v>
      </c>
      <c r="C13" s="1201" t="s">
        <v>915</v>
      </c>
      <c r="D13" s="1201" t="s">
        <v>1130</v>
      </c>
    </row>
    <row r="14" spans="1:8" s="104" customFormat="1" ht="13">
      <c r="A14" s="5912"/>
      <c r="B14" s="1201" t="s">
        <v>846</v>
      </c>
      <c r="C14" s="1201" t="s">
        <v>848</v>
      </c>
      <c r="D14" s="1201" t="s">
        <v>850</v>
      </c>
    </row>
    <row r="15" spans="1:8" s="104" customFormat="1" ht="13">
      <c r="A15" s="5913"/>
      <c r="B15" s="1173" t="s">
        <v>230</v>
      </c>
      <c r="C15" s="1173"/>
      <c r="D15" s="1173" t="s">
        <v>230</v>
      </c>
    </row>
    <row r="16" spans="1:8" s="104" customFormat="1" ht="25.5">
      <c r="A16" s="1207" t="s">
        <v>1131</v>
      </c>
      <c r="B16" s="1211"/>
      <c r="C16" s="1303">
        <v>0</v>
      </c>
      <c r="D16" s="1088">
        <f>+B16*C16</f>
        <v>0</v>
      </c>
    </row>
    <row r="17" spans="1:4" s="104" customFormat="1" ht="25.5">
      <c r="A17" s="1207" t="s">
        <v>1132</v>
      </c>
      <c r="B17" s="1211"/>
      <c r="C17" s="1303">
        <v>5.0000000000000001E-3</v>
      </c>
      <c r="D17" s="1088">
        <f>+B17*C17</f>
        <v>0</v>
      </c>
    </row>
    <row r="18" spans="1:4" s="104" customFormat="1" ht="17.25" customHeight="1">
      <c r="A18" s="1176" t="s">
        <v>1133</v>
      </c>
      <c r="B18" s="1211"/>
      <c r="C18" s="1303">
        <v>0.01</v>
      </c>
      <c r="D18" s="1088">
        <f>+B18*C18</f>
        <v>0</v>
      </c>
    </row>
    <row r="19" spans="1:4" s="104" customFormat="1" ht="17.25" customHeight="1">
      <c r="A19" s="1178" t="s">
        <v>1134</v>
      </c>
      <c r="B19" s="1249">
        <f>SUM(B16:B18)</f>
        <v>0</v>
      </c>
      <c r="C19" s="1303"/>
      <c r="D19" s="1088"/>
    </row>
    <row r="20" spans="1:4" s="104" customFormat="1" ht="17.25" customHeight="1">
      <c r="A20" s="1178" t="s">
        <v>1135</v>
      </c>
      <c r="B20" s="1176"/>
      <c r="C20" s="1237"/>
      <c r="D20" s="1249">
        <f>SUM(D16:D18)</f>
        <v>0</v>
      </c>
    </row>
    <row r="21" spans="1:4" s="104" customFormat="1" ht="12.5"/>
    <row r="22" spans="1:4" s="104" customFormat="1" ht="14">
      <c r="D22" s="173" t="str">
        <f>+ToC!$E$123</f>
        <v xml:space="preserve">Long-Term Annual Return </v>
      </c>
    </row>
    <row r="23" spans="1:4" s="104" customFormat="1" ht="14">
      <c r="D23" s="173" t="s">
        <v>1450</v>
      </c>
    </row>
  </sheetData>
  <sheetProtection algorithmName="SHA-512" hashValue="Tk31MpZrBZc8jDObPhkMF7D3ur3/FGaRB/z98tcamXbunGSSDs6/BR4cKWIkFUfP6r1aOTChBObenfH0mw1iCw==" saltValue="Ch8FVR5x0GYWOZT8lqJo9A==" spinCount="100000" sheet="1" objects="1" scenarios="1"/>
  <mergeCells count="6">
    <mergeCell ref="A13:A15"/>
    <mergeCell ref="A1:D1"/>
    <mergeCell ref="A8:D8"/>
    <mergeCell ref="A9:D9"/>
    <mergeCell ref="A10:D10"/>
    <mergeCell ref="A11:D11"/>
  </mergeCells>
  <hyperlinks>
    <hyperlink ref="A1:D1" location="ToC!A1" display="40.034"/>
  </hyperlinks>
  <printOptions horizontalCentered="1"/>
  <pageMargins left="0.7" right="0.7" top="0.75" bottom="0.75" header="0.3" footer="0.3"/>
  <pageSetup paperSize="5" scale="65"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3">
    <tabColor rgb="FF00B0F0"/>
  </sheetPr>
  <dimension ref="A1:L21"/>
  <sheetViews>
    <sheetView topLeftCell="B1" zoomScale="70" zoomScaleNormal="70" workbookViewId="0">
      <selection activeCell="D16" sqref="D16"/>
    </sheetView>
  </sheetViews>
  <sheetFormatPr defaultColWidth="0" defaultRowHeight="0" customHeight="1" zeroHeight="1"/>
  <cols>
    <col min="1" max="1" width="73.765625" style="188" customWidth="1"/>
    <col min="2" max="2" width="20.765625" style="188" customWidth="1"/>
    <col min="3" max="3" width="8.765625" style="188" customWidth="1"/>
    <col min="4" max="4" width="18" style="188" customWidth="1"/>
    <col min="5" max="5" width="2.4609375" style="188" hidden="1" customWidth="1"/>
    <col min="6" max="12" width="0" style="188" hidden="1" customWidth="1"/>
    <col min="13" max="16384" width="8.765625" style="188" hidden="1"/>
  </cols>
  <sheetData>
    <row r="1" spans="1:12" ht="13">
      <c r="A1" s="5373" t="s">
        <v>1401</v>
      </c>
      <c r="B1" s="5374"/>
      <c r="C1" s="5374"/>
      <c r="D1" s="5374"/>
      <c r="E1" s="409"/>
      <c r="F1" s="409"/>
      <c r="G1" s="409"/>
      <c r="H1" s="409"/>
      <c r="I1" s="409"/>
      <c r="J1" s="409"/>
      <c r="K1" s="409"/>
      <c r="L1" s="409"/>
    </row>
    <row r="2" spans="1:12" ht="13">
      <c r="A2" s="1595"/>
      <c r="B2" s="1595"/>
      <c r="C2" s="1596"/>
      <c r="D2" s="1596" t="s">
        <v>1812</v>
      </c>
      <c r="E2" s="418"/>
    </row>
    <row r="3" spans="1:12" ht="14">
      <c r="A3" s="339" t="str">
        <f>+Cover!$A$14</f>
        <v>Select Name of Insurer/ Financial Holding Company</v>
      </c>
      <c r="B3" s="340"/>
      <c r="C3" s="340"/>
      <c r="D3" s="394"/>
      <c r="E3" s="337"/>
      <c r="F3" s="337"/>
    </row>
    <row r="4" spans="1:12" ht="14">
      <c r="A4" s="330" t="str">
        <f>+ToC!$A$3</f>
        <v>Insurer/Financial Holding Company</v>
      </c>
      <c r="B4" s="330"/>
      <c r="C4" s="337"/>
      <c r="D4" s="337"/>
      <c r="E4" s="337"/>
      <c r="F4" s="337"/>
    </row>
    <row r="5" spans="1:12" ht="14">
      <c r="A5" s="330"/>
      <c r="B5" s="330"/>
      <c r="C5" s="337"/>
      <c r="D5" s="337"/>
      <c r="E5" s="337"/>
      <c r="F5" s="337"/>
    </row>
    <row r="6" spans="1:12" ht="14">
      <c r="A6" s="51" t="str">
        <f>+ToC!$A$5</f>
        <v>Long-Term Insurers Annual Return</v>
      </c>
      <c r="B6" s="53"/>
      <c r="C6" s="337"/>
      <c r="D6" s="337"/>
      <c r="E6" s="337"/>
      <c r="F6" s="337"/>
    </row>
    <row r="7" spans="1:12" ht="14">
      <c r="A7" s="51" t="str">
        <f>+ToC!$A$6</f>
        <v>For Year Ended:</v>
      </c>
      <c r="B7" s="53"/>
      <c r="C7" s="337"/>
      <c r="D7" s="933">
        <f>+Cover!$A$23</f>
        <v>0</v>
      </c>
      <c r="E7" s="337"/>
      <c r="F7" s="933" t="e">
        <f>+Cover!#REF!</f>
        <v>#REF!</v>
      </c>
    </row>
    <row r="8" spans="1:12" ht="13">
      <c r="A8" s="5963"/>
      <c r="B8" s="5963"/>
      <c r="C8" s="5963"/>
      <c r="D8" s="104"/>
    </row>
    <row r="9" spans="1:12" ht="14">
      <c r="A9" s="5578" t="s">
        <v>764</v>
      </c>
      <c r="B9" s="5312"/>
      <c r="C9" s="5312"/>
      <c r="D9" s="719"/>
      <c r="E9" s="409"/>
      <c r="F9" s="409"/>
      <c r="G9" s="409"/>
      <c r="H9" s="409"/>
      <c r="I9" s="409"/>
      <c r="J9" s="409"/>
      <c r="K9" s="409"/>
      <c r="L9" s="409"/>
    </row>
    <row r="10" spans="1:12" ht="14">
      <c r="A10" s="5962" t="s">
        <v>1045</v>
      </c>
      <c r="B10" s="5962"/>
      <c r="C10" s="5962"/>
      <c r="D10" s="104"/>
    </row>
    <row r="11" spans="1:12" ht="14">
      <c r="A11" s="5312" t="s">
        <v>1136</v>
      </c>
      <c r="B11" s="5304"/>
      <c r="C11" s="5304"/>
      <c r="D11" s="104"/>
    </row>
    <row r="12" spans="1:12" ht="12.5">
      <c r="A12" s="104"/>
      <c r="B12" s="104"/>
      <c r="C12" s="104"/>
      <c r="D12" s="104"/>
    </row>
    <row r="13" spans="1:12" ht="39">
      <c r="A13" s="1201" t="s">
        <v>1137</v>
      </c>
      <c r="B13" s="1201" t="s">
        <v>1138</v>
      </c>
      <c r="C13" s="1201" t="s">
        <v>915</v>
      </c>
      <c r="D13" s="1235" t="s">
        <v>1139</v>
      </c>
    </row>
    <row r="14" spans="1:12" ht="13">
      <c r="A14" s="1176"/>
      <c r="B14" s="1173" t="s">
        <v>846</v>
      </c>
      <c r="C14" s="1173" t="s">
        <v>848</v>
      </c>
      <c r="D14" s="1236" t="s">
        <v>850</v>
      </c>
    </row>
    <row r="15" spans="1:12" ht="13">
      <c r="A15" s="1178"/>
      <c r="B15" s="1236" t="s">
        <v>538</v>
      </c>
      <c r="C15" s="1250"/>
      <c r="D15" s="1251" t="s">
        <v>538</v>
      </c>
    </row>
    <row r="16" spans="1:12" ht="13">
      <c r="A16" s="1287" t="s">
        <v>1140</v>
      </c>
      <c r="B16" s="1304"/>
      <c r="C16" s="1305">
        <v>0.01</v>
      </c>
      <c r="D16" s="1256">
        <f>+B16*C16</f>
        <v>0</v>
      </c>
    </row>
    <row r="17" spans="1:4" ht="13">
      <c r="A17" s="1174" t="s">
        <v>1141</v>
      </c>
      <c r="B17" s="1225"/>
      <c r="C17" s="1240"/>
      <c r="D17" s="1261">
        <f>SUM(D16:D16)</f>
        <v>0</v>
      </c>
    </row>
    <row r="18" spans="1:4" ht="12.5">
      <c r="A18" s="104"/>
      <c r="B18" s="104"/>
      <c r="C18" s="104"/>
      <c r="D18" s="104"/>
    </row>
    <row r="19" spans="1:4" ht="12.5">
      <c r="A19" s="104"/>
      <c r="B19" s="104"/>
      <c r="C19" s="104"/>
      <c r="D19" s="104"/>
    </row>
    <row r="20" spans="1:4" ht="14">
      <c r="A20" s="104"/>
      <c r="B20" s="104"/>
      <c r="C20" s="104"/>
      <c r="D20" s="173" t="str">
        <f>+ToC!$E$123</f>
        <v xml:space="preserve">Long-Term Annual Return </v>
      </c>
    </row>
    <row r="21" spans="1:4" ht="14">
      <c r="A21" s="104"/>
      <c r="B21" s="104"/>
      <c r="C21" s="104"/>
      <c r="D21" s="173" t="s">
        <v>1451</v>
      </c>
    </row>
  </sheetData>
  <sheetProtection algorithmName="SHA-512" hashValue="1Nl9950XZqbB9n5D0El/otHHUxfydr9pZsMVwB+mulp23UGJ2Xz9Ksh1p/immOUf3g3H6u6ouQ0DO1AeBNfeEw==" saltValue="Lv4eXTV18w6oqWdPvFxYEw==" spinCount="100000" sheet="1" objects="1" scenarios="1"/>
  <mergeCells count="5">
    <mergeCell ref="A11:C11"/>
    <mergeCell ref="A1:D1"/>
    <mergeCell ref="A8:C8"/>
    <mergeCell ref="A9:C9"/>
    <mergeCell ref="A10:C10"/>
  </mergeCells>
  <hyperlinks>
    <hyperlink ref="A1:D1" location="ToC!A1" display="40.035"/>
  </hyperlinks>
  <printOptions horizontalCentered="1"/>
  <pageMargins left="0.25" right="0.25" top="0.75" bottom="0.75" header="0.3" footer="0.3"/>
  <pageSetup paperSize="5" scale="65"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4">
    <tabColor rgb="FF00B0F0"/>
  </sheetPr>
  <dimension ref="A1:H24"/>
  <sheetViews>
    <sheetView zoomScale="70" zoomScaleNormal="70" workbookViewId="0">
      <selection activeCell="D16" sqref="D16"/>
    </sheetView>
  </sheetViews>
  <sheetFormatPr defaultColWidth="0" defaultRowHeight="0" customHeight="1" zeroHeight="1"/>
  <cols>
    <col min="1" max="1" width="73.765625" style="188" customWidth="1"/>
    <col min="2" max="2" width="25.765625" style="188" customWidth="1"/>
    <col min="3" max="3" width="9.53515625" style="188" customWidth="1"/>
    <col min="4" max="4" width="25.765625" style="188" customWidth="1"/>
    <col min="5" max="5" width="2.4609375" style="188" hidden="1" customWidth="1"/>
    <col min="6" max="8" width="0" style="188" hidden="1" customWidth="1"/>
    <col min="9" max="16384" width="8.765625" style="188" hidden="1"/>
  </cols>
  <sheetData>
    <row r="1" spans="1:8" s="4" customFormat="1" ht="15.5">
      <c r="A1" s="5373" t="s">
        <v>1402</v>
      </c>
      <c r="B1" s="5373"/>
      <c r="C1" s="5373"/>
      <c r="D1" s="5373"/>
      <c r="E1" s="1381"/>
      <c r="F1" s="1381"/>
      <c r="G1" s="1381"/>
      <c r="H1" s="1381"/>
    </row>
    <row r="2" spans="1:8" ht="13">
      <c r="A2" s="395"/>
      <c r="B2" s="104"/>
      <c r="C2" s="715"/>
      <c r="D2" s="1596" t="s">
        <v>1812</v>
      </c>
      <c r="F2" s="79"/>
      <c r="H2" s="79"/>
    </row>
    <row r="3" spans="1:8" ht="14">
      <c r="A3" s="339" t="str">
        <f>+Cover!$A$14</f>
        <v>Select Name of Insurer/ Financial Holding Company</v>
      </c>
      <c r="B3" s="340"/>
      <c r="C3" s="340"/>
      <c r="D3" s="394"/>
      <c r="E3" s="337"/>
      <c r="F3" s="337"/>
      <c r="G3" s="419"/>
      <c r="H3" s="420"/>
    </row>
    <row r="4" spans="1:8" ht="14">
      <c r="A4" s="330" t="str">
        <f>+ToC!$A$3</f>
        <v>Insurer/Financial Holding Company</v>
      </c>
      <c r="B4" s="330"/>
      <c r="C4" s="337"/>
      <c r="D4" s="337"/>
      <c r="E4" s="337"/>
      <c r="F4" s="337"/>
      <c r="G4" s="419"/>
    </row>
    <row r="5" spans="1:8" ht="14">
      <c r="A5" s="330"/>
      <c r="B5" s="330"/>
      <c r="C5" s="337"/>
      <c r="D5" s="337"/>
      <c r="E5" s="337"/>
      <c r="F5" s="337"/>
      <c r="G5" s="419"/>
    </row>
    <row r="6" spans="1:8" ht="14">
      <c r="A6" s="51" t="str">
        <f>+ToC!$A$5</f>
        <v>Long-Term Insurers Annual Return</v>
      </c>
      <c r="B6" s="53"/>
      <c r="C6" s="337"/>
      <c r="D6" s="337"/>
      <c r="E6" s="337"/>
      <c r="F6" s="337"/>
      <c r="G6" s="419"/>
    </row>
    <row r="7" spans="1:8" ht="14">
      <c r="A7" s="51" t="str">
        <f>+ToC!$A$6</f>
        <v>For Year Ended:</v>
      </c>
      <c r="B7" s="53"/>
      <c r="C7" s="337"/>
      <c r="D7" s="933">
        <f>+Cover!$A$23</f>
        <v>0</v>
      </c>
      <c r="E7" s="337"/>
      <c r="F7" s="933" t="e">
        <f>+Cover!#REF!</f>
        <v>#REF!</v>
      </c>
      <c r="G7" s="419"/>
    </row>
    <row r="8" spans="1:8" ht="13">
      <c r="A8" s="5934"/>
      <c r="B8" s="5934"/>
      <c r="C8" s="5934"/>
      <c r="D8" s="5934"/>
      <c r="E8" s="114"/>
      <c r="F8" s="419"/>
      <c r="G8" s="419"/>
      <c r="H8" s="421"/>
    </row>
    <row r="9" spans="1:8" ht="14">
      <c r="A9" s="5578" t="s">
        <v>764</v>
      </c>
      <c r="B9" s="5578"/>
      <c r="C9" s="5578"/>
      <c r="D9" s="5578"/>
      <c r="E9" s="416"/>
      <c r="F9" s="416"/>
      <c r="G9" s="416"/>
      <c r="H9" s="416"/>
    </row>
    <row r="10" spans="1:8" ht="14">
      <c r="A10" s="5578" t="s">
        <v>1045</v>
      </c>
      <c r="B10" s="5578"/>
      <c r="C10" s="5578"/>
      <c r="D10" s="5578"/>
      <c r="E10" s="416"/>
      <c r="F10" s="416"/>
      <c r="G10" s="416"/>
      <c r="H10" s="416"/>
    </row>
    <row r="11" spans="1:8" ht="14">
      <c r="A11" s="5964" t="s">
        <v>1142</v>
      </c>
      <c r="B11" s="5964"/>
      <c r="C11" s="5964"/>
      <c r="D11" s="5964"/>
      <c r="E11" s="416"/>
      <c r="F11" s="416"/>
      <c r="G11" s="416"/>
      <c r="H11" s="416"/>
    </row>
    <row r="12" spans="1:8" ht="12.5">
      <c r="A12" s="104"/>
      <c r="B12" s="104"/>
      <c r="C12" s="104"/>
      <c r="D12" s="104"/>
    </row>
    <row r="13" spans="1:8" ht="26">
      <c r="A13" s="5911" t="s">
        <v>1066</v>
      </c>
      <c r="B13" s="1201" t="s">
        <v>1143</v>
      </c>
      <c r="C13" s="1201" t="s">
        <v>915</v>
      </c>
      <c r="D13" s="1235" t="s">
        <v>1139</v>
      </c>
    </row>
    <row r="14" spans="1:8" ht="13">
      <c r="A14" s="5912"/>
      <c r="B14" s="1173" t="s">
        <v>846</v>
      </c>
      <c r="C14" s="1173" t="s">
        <v>848</v>
      </c>
      <c r="D14" s="1236" t="s">
        <v>850</v>
      </c>
    </row>
    <row r="15" spans="1:8" ht="13">
      <c r="A15" s="5913"/>
      <c r="B15" s="1173" t="s">
        <v>230</v>
      </c>
      <c r="C15" s="1173"/>
      <c r="D15" s="1236"/>
    </row>
    <row r="16" spans="1:8" ht="13">
      <c r="A16" s="1178"/>
      <c r="B16" s="1225"/>
      <c r="C16" s="1237"/>
      <c r="D16" s="1306"/>
    </row>
    <row r="17" spans="1:4" ht="15">
      <c r="A17" s="1177" t="s">
        <v>1144</v>
      </c>
      <c r="B17" s="1307"/>
      <c r="C17" s="1308"/>
      <c r="D17" s="1088">
        <f>+B17*C17</f>
        <v>0</v>
      </c>
    </row>
    <row r="18" spans="1:4" ht="13">
      <c r="A18" s="1309"/>
      <c r="B18" s="1241"/>
      <c r="C18" s="1310"/>
      <c r="D18" s="1088">
        <f>+B18*C18</f>
        <v>0</v>
      </c>
    </row>
    <row r="19" spans="1:4" ht="13">
      <c r="A19" s="1174" t="s">
        <v>1145</v>
      </c>
      <c r="B19" s="1225"/>
      <c r="C19" s="1237"/>
      <c r="D19" s="1249">
        <f>SUM(D17:D18)</f>
        <v>0</v>
      </c>
    </row>
    <row r="20" spans="1:4" ht="13">
      <c r="A20" s="414"/>
      <c r="B20" s="422"/>
      <c r="C20" s="423"/>
      <c r="D20" s="424"/>
    </row>
    <row r="21" spans="1:4" ht="12.5">
      <c r="A21" s="104" t="s">
        <v>503</v>
      </c>
      <c r="B21" s="104"/>
      <c r="C21" s="104"/>
      <c r="D21" s="104"/>
    </row>
    <row r="22" spans="1:4" ht="37.5">
      <c r="A22" s="714" t="s">
        <v>1740</v>
      </c>
      <c r="B22" s="104"/>
      <c r="C22" s="104"/>
      <c r="D22" s="104"/>
    </row>
    <row r="23" spans="1:4" ht="14">
      <c r="A23" s="104"/>
      <c r="B23" s="104"/>
      <c r="C23" s="104"/>
      <c r="D23" s="173" t="str">
        <f>+ToC!$E$123</f>
        <v xml:space="preserve">Long-Term Annual Return </v>
      </c>
    </row>
    <row r="24" spans="1:4" ht="14">
      <c r="A24" s="104"/>
      <c r="B24" s="104"/>
      <c r="C24" s="104"/>
      <c r="D24" s="173" t="s">
        <v>1452</v>
      </c>
    </row>
  </sheetData>
  <sheetProtection algorithmName="SHA-512" hashValue="d7OkBbcHKYvcUwr+FsSofq7ttsVjzJ48CErtifFXDBsIOCZTyM9gPWyVt2exUU0icA+IhYXzvdBpBS53/ZO5wg==" saltValue="0IJnWVna3B+1ickUX27sqw==" spinCount="100000" sheet="1" objects="1" scenarios="1"/>
  <mergeCells count="6">
    <mergeCell ref="A13:A15"/>
    <mergeCell ref="A1:D1"/>
    <mergeCell ref="A8:D8"/>
    <mergeCell ref="A9:D9"/>
    <mergeCell ref="A10:D10"/>
    <mergeCell ref="A11:D11"/>
  </mergeCells>
  <hyperlinks>
    <hyperlink ref="A1:D1" location="ToC!A1" display="40.036"/>
  </hyperlinks>
  <printOptions horizontalCentered="1"/>
  <pageMargins left="0.7" right="0.7" top="0.75" bottom="0.75" header="0.3" footer="0.3"/>
  <pageSetup paperSize="5" scale="65"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5">
    <tabColor rgb="FF00B0F0"/>
  </sheetPr>
  <dimension ref="A1:F34"/>
  <sheetViews>
    <sheetView topLeftCell="A4" zoomScale="70" zoomScaleNormal="70" workbookViewId="0">
      <selection activeCell="D16" sqref="D16"/>
    </sheetView>
  </sheetViews>
  <sheetFormatPr defaultColWidth="0" defaultRowHeight="0" customHeight="1" zeroHeight="1"/>
  <cols>
    <col min="1" max="1" width="38.53515625" style="425" customWidth="1"/>
    <col min="2" max="2" width="13.07421875" style="425" customWidth="1"/>
    <col min="3" max="3" width="9.07421875" style="435" customWidth="1"/>
    <col min="4" max="4" width="12.765625" style="425" customWidth="1"/>
    <col min="5" max="5" width="0" style="425" hidden="1" customWidth="1"/>
    <col min="6" max="16384" width="6.23046875" style="425" hidden="1"/>
  </cols>
  <sheetData>
    <row r="1" spans="1:6" ht="13">
      <c r="A1" s="5373" t="s">
        <v>1403</v>
      </c>
      <c r="B1" s="5374"/>
      <c r="C1" s="5374"/>
      <c r="D1" s="5374"/>
    </row>
    <row r="2" spans="1:6" ht="13">
      <c r="A2" s="426"/>
      <c r="B2" s="427"/>
      <c r="C2" s="722"/>
      <c r="D2" s="1596" t="s">
        <v>1812</v>
      </c>
    </row>
    <row r="3" spans="1:6" ht="14">
      <c r="A3" s="339" t="str">
        <f>+Cover!$A$14</f>
        <v>Select Name of Insurer/ Financial Holding Company</v>
      </c>
      <c r="B3" s="340"/>
      <c r="C3" s="340"/>
      <c r="D3" s="340"/>
      <c r="E3" s="337"/>
      <c r="F3" s="337"/>
    </row>
    <row r="4" spans="1:6" ht="14">
      <c r="A4" s="330" t="str">
        <f>+ToC!$A$3</f>
        <v>Insurer/Financial Holding Company</v>
      </c>
      <c r="B4" s="330"/>
      <c r="C4" s="337"/>
      <c r="D4" s="337"/>
      <c r="E4" s="337"/>
      <c r="F4" s="337"/>
    </row>
    <row r="5" spans="1:6" ht="14">
      <c r="A5" s="330"/>
      <c r="B5" s="330"/>
      <c r="C5" s="337"/>
      <c r="D5" s="337"/>
      <c r="E5" s="337"/>
      <c r="F5" s="337"/>
    </row>
    <row r="6" spans="1:6" ht="14">
      <c r="A6" s="51" t="str">
        <f>+ToC!$A$5</f>
        <v>Long-Term Insurers Annual Return</v>
      </c>
      <c r="B6" s="53"/>
      <c r="C6" s="337"/>
      <c r="D6" s="337"/>
      <c r="E6" s="337"/>
      <c r="F6" s="337"/>
    </row>
    <row r="7" spans="1:6" ht="14">
      <c r="A7" s="51" t="str">
        <f>+ToC!$A$6</f>
        <v>For Year Ended:</v>
      </c>
      <c r="B7" s="53"/>
      <c r="C7" s="337"/>
      <c r="D7" s="933">
        <f>+Cover!$A$23</f>
        <v>0</v>
      </c>
      <c r="E7" s="337"/>
      <c r="F7" s="933" t="e">
        <f>+Cover!#REF!</f>
        <v>#REF!</v>
      </c>
    </row>
    <row r="8" spans="1:6" ht="13">
      <c r="A8" s="5967"/>
      <c r="B8" s="5968"/>
      <c r="C8" s="5968"/>
      <c r="D8" s="431"/>
    </row>
    <row r="9" spans="1:6" ht="14">
      <c r="A9" s="5835" t="s">
        <v>764</v>
      </c>
      <c r="B9" s="5835"/>
      <c r="C9" s="5835"/>
      <c r="D9" s="5835"/>
    </row>
    <row r="10" spans="1:6" ht="14">
      <c r="A10" s="5835" t="s">
        <v>1146</v>
      </c>
      <c r="B10" s="5835"/>
      <c r="C10" s="5835"/>
      <c r="D10" s="5835"/>
    </row>
    <row r="11" spans="1:6" ht="14">
      <c r="A11" s="5969" t="s">
        <v>1147</v>
      </c>
      <c r="B11" s="5970"/>
      <c r="C11" s="5970"/>
      <c r="D11" s="5970"/>
    </row>
    <row r="12" spans="1:6" ht="13">
      <c r="A12" s="432"/>
      <c r="B12" s="427"/>
      <c r="C12" s="722"/>
      <c r="D12" s="429"/>
    </row>
    <row r="13" spans="1:6" ht="52">
      <c r="A13" s="1311" t="s">
        <v>1148</v>
      </c>
      <c r="B13" s="1312" t="s">
        <v>1149</v>
      </c>
      <c r="C13" s="1312" t="s">
        <v>1150</v>
      </c>
      <c r="D13" s="1312" t="s">
        <v>1151</v>
      </c>
    </row>
    <row r="14" spans="1:6" ht="13">
      <c r="A14" s="433"/>
      <c r="B14" s="1312" t="s">
        <v>846</v>
      </c>
      <c r="C14" s="1312" t="s">
        <v>848</v>
      </c>
      <c r="D14" s="1312" t="s">
        <v>850</v>
      </c>
    </row>
    <row r="15" spans="1:6" ht="13">
      <c r="A15" s="1313"/>
      <c r="B15" s="1312" t="s">
        <v>230</v>
      </c>
      <c r="C15" s="1312"/>
      <c r="D15" s="1312" t="s">
        <v>230</v>
      </c>
    </row>
    <row r="16" spans="1:6" ht="15">
      <c r="A16" s="1314" t="s">
        <v>1152</v>
      </c>
      <c r="B16" s="1315"/>
      <c r="C16" s="1316">
        <v>0.15</v>
      </c>
      <c r="D16" s="1317">
        <f>+B16*C16</f>
        <v>0</v>
      </c>
    </row>
    <row r="17" spans="1:4" ht="13">
      <c r="A17" s="1314" t="s">
        <v>1153</v>
      </c>
      <c r="B17" s="1315"/>
      <c r="C17" s="1316">
        <v>0.1</v>
      </c>
      <c r="D17" s="1317">
        <f t="shared" ref="D17:D22" si="0">+B17*C17</f>
        <v>0</v>
      </c>
    </row>
    <row r="18" spans="1:4" ht="13">
      <c r="A18" s="1314" t="s">
        <v>1154</v>
      </c>
      <c r="B18" s="1290"/>
      <c r="C18" s="1316">
        <v>0.12</v>
      </c>
      <c r="D18" s="1244">
        <f t="shared" si="0"/>
        <v>0</v>
      </c>
    </row>
    <row r="19" spans="1:4" ht="13">
      <c r="A19" s="1314" t="s">
        <v>1155</v>
      </c>
      <c r="B19" s="1290"/>
      <c r="C19" s="1316">
        <v>0.2</v>
      </c>
      <c r="D19" s="1244">
        <f t="shared" si="0"/>
        <v>0</v>
      </c>
    </row>
    <row r="20" spans="1:4" ht="15">
      <c r="A20" s="1314" t="s">
        <v>1156</v>
      </c>
      <c r="B20" s="1290"/>
      <c r="C20" s="1316">
        <v>0.25</v>
      </c>
      <c r="D20" s="1244">
        <f>+B20*C20</f>
        <v>0</v>
      </c>
    </row>
    <row r="21" spans="1:4" ht="15">
      <c r="A21" s="1314" t="s">
        <v>1157</v>
      </c>
      <c r="B21" s="1315"/>
      <c r="C21" s="1316">
        <v>0.15</v>
      </c>
      <c r="D21" s="1317">
        <f t="shared" si="0"/>
        <v>0</v>
      </c>
    </row>
    <row r="22" spans="1:4" ht="13">
      <c r="A22" s="1314" t="s">
        <v>1158</v>
      </c>
      <c r="B22" s="1315"/>
      <c r="C22" s="1316">
        <v>0.18</v>
      </c>
      <c r="D22" s="1317">
        <f t="shared" si="0"/>
        <v>0</v>
      </c>
    </row>
    <row r="23" spans="1:4" ht="13">
      <c r="A23" s="1318" t="s">
        <v>359</v>
      </c>
      <c r="B23" s="1319">
        <f>SUM(B16:B22)</f>
        <v>0</v>
      </c>
      <c r="C23" s="1320"/>
      <c r="D23" s="1317"/>
    </row>
    <row r="24" spans="1:4" ht="13">
      <c r="A24" s="1318" t="s">
        <v>1159</v>
      </c>
      <c r="B24" s="1314"/>
      <c r="C24" s="1321"/>
      <c r="D24" s="1319">
        <f>SUM(D16:D23)</f>
        <v>0</v>
      </c>
    </row>
    <row r="25" spans="1:4" ht="13">
      <c r="A25" s="429"/>
      <c r="B25" s="429"/>
      <c r="C25" s="428"/>
      <c r="D25" s="429"/>
    </row>
    <row r="26" spans="1:4" ht="13">
      <c r="A26" s="429"/>
      <c r="B26" s="429"/>
      <c r="C26" s="428"/>
      <c r="D26" s="429"/>
    </row>
    <row r="27" spans="1:4" ht="13">
      <c r="A27" s="429" t="s">
        <v>503</v>
      </c>
      <c r="B27" s="429"/>
      <c r="C27" s="428"/>
      <c r="D27" s="429"/>
    </row>
    <row r="28" spans="1:4" ht="26.65" customHeight="1">
      <c r="A28" s="5965" t="s">
        <v>1160</v>
      </c>
      <c r="B28" s="5965"/>
      <c r="C28" s="5965"/>
      <c r="D28" s="5965"/>
    </row>
    <row r="29" spans="1:4" ht="14.5">
      <c r="A29" s="5966" t="s">
        <v>1161</v>
      </c>
      <c r="B29" s="5966"/>
      <c r="C29" s="5966"/>
      <c r="D29" s="5966"/>
    </row>
    <row r="30" spans="1:4" ht="14.5">
      <c r="A30" s="5966" t="s">
        <v>1662</v>
      </c>
      <c r="B30" s="5966"/>
      <c r="C30" s="5966"/>
      <c r="D30" s="5966"/>
    </row>
    <row r="31" spans="1:4" ht="13">
      <c r="A31" s="721"/>
      <c r="B31" s="721"/>
      <c r="C31" s="434"/>
      <c r="D31" s="721"/>
    </row>
    <row r="32" spans="1:4" ht="13">
      <c r="A32" s="429"/>
      <c r="B32" s="429"/>
      <c r="C32" s="428"/>
      <c r="D32" s="429"/>
    </row>
    <row r="33" spans="1:4" ht="14">
      <c r="A33" s="429"/>
      <c r="B33" s="429"/>
      <c r="C33" s="428"/>
      <c r="D33" s="173" t="str">
        <f>+ToC!$E$123</f>
        <v xml:space="preserve">Long-Term Annual Return </v>
      </c>
    </row>
    <row r="34" spans="1:4" ht="14">
      <c r="A34" s="429"/>
      <c r="B34" s="429"/>
      <c r="C34" s="428"/>
      <c r="D34" s="173" t="s">
        <v>1453</v>
      </c>
    </row>
  </sheetData>
  <sheetProtection algorithmName="SHA-512" hashValue="/f8hGj4QQ/5KhYzM9KdfwOzUq6JgwPIdmxFqbuOEEMP8TTi1341ioo61J8mMuIZTXyYxd4QniejUGKMFgDf6LQ==" saltValue="1Krkwh6CngpMTQkRCziS5A==" spinCount="100000" sheet="1" objects="1" scenarios="1"/>
  <mergeCells count="8">
    <mergeCell ref="A28:D28"/>
    <mergeCell ref="A29:D29"/>
    <mergeCell ref="A30:D30"/>
    <mergeCell ref="A1:D1"/>
    <mergeCell ref="A8:C8"/>
    <mergeCell ref="A9:D9"/>
    <mergeCell ref="A10:D10"/>
    <mergeCell ref="A11:D11"/>
  </mergeCells>
  <hyperlinks>
    <hyperlink ref="A1:D1" location="ToC!A1" display="40.040"/>
  </hyperlinks>
  <pageMargins left="0.7" right="0.7" top="0.75" bottom="0.75" header="0.3" footer="0.3"/>
  <pageSetup paperSize="5"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6">
    <tabColor rgb="FF00B0F0"/>
  </sheetPr>
  <dimension ref="A1:F35"/>
  <sheetViews>
    <sheetView zoomScale="70" zoomScaleNormal="70" workbookViewId="0">
      <selection activeCell="D16" sqref="D16"/>
    </sheetView>
  </sheetViews>
  <sheetFormatPr defaultColWidth="0" defaultRowHeight="13" zeroHeight="1"/>
  <cols>
    <col min="1" max="1" width="41.23046875" style="425" customWidth="1"/>
    <col min="2" max="2" width="13.07421875" style="425" customWidth="1"/>
    <col min="3" max="3" width="6.23046875" style="435" customWidth="1"/>
    <col min="4" max="4" width="12.765625" style="425" customWidth="1"/>
    <col min="5" max="16384" width="6.23046875" style="425" hidden="1"/>
  </cols>
  <sheetData>
    <row r="1" spans="1:6">
      <c r="A1" s="5373" t="s">
        <v>1404</v>
      </c>
      <c r="B1" s="5374"/>
      <c r="C1" s="5374"/>
      <c r="D1" s="5374"/>
    </row>
    <row r="2" spans="1:6">
      <c r="A2" s="426"/>
      <c r="B2" s="427"/>
      <c r="C2" s="1596"/>
      <c r="D2" s="1596" t="s">
        <v>1812</v>
      </c>
    </row>
    <row r="3" spans="1:6" ht="14">
      <c r="A3" s="339" t="str">
        <f>+Cover!$A$14</f>
        <v>Select Name of Insurer/ Financial Holding Company</v>
      </c>
      <c r="B3" s="340"/>
      <c r="C3" s="340"/>
      <c r="D3" s="340"/>
      <c r="E3" s="337"/>
      <c r="F3" s="337"/>
    </row>
    <row r="4" spans="1:6" ht="14">
      <c r="A4" s="330" t="str">
        <f>+ToC!$A$3</f>
        <v>Insurer/Financial Holding Company</v>
      </c>
      <c r="B4" s="330"/>
      <c r="C4" s="337"/>
      <c r="D4" s="337"/>
      <c r="E4" s="337"/>
      <c r="F4" s="337"/>
    </row>
    <row r="5" spans="1:6" ht="14">
      <c r="A5" s="330"/>
      <c r="B5" s="330"/>
      <c r="C5" s="337"/>
      <c r="D5" s="337"/>
      <c r="E5" s="337"/>
      <c r="F5" s="337"/>
    </row>
    <row r="6" spans="1:6" ht="14">
      <c r="A6" s="51" t="str">
        <f>+ToC!$A$5</f>
        <v>Long-Term Insurers Annual Return</v>
      </c>
      <c r="B6" s="53"/>
      <c r="C6" s="337"/>
      <c r="D6" s="337"/>
      <c r="E6" s="337"/>
      <c r="F6" s="337"/>
    </row>
    <row r="7" spans="1:6" ht="14">
      <c r="A7" s="51" t="str">
        <f>+ToC!$A$6</f>
        <v>For Year Ended:</v>
      </c>
      <c r="B7" s="53"/>
      <c r="C7" s="337"/>
      <c r="D7" s="933">
        <f>+Cover!$A$23</f>
        <v>0</v>
      </c>
      <c r="E7" s="337"/>
      <c r="F7" s="933" t="e">
        <f>+Cover!#REF!</f>
        <v>#REF!</v>
      </c>
    </row>
    <row r="8" spans="1:6">
      <c r="A8" s="5967"/>
      <c r="B8" s="5968"/>
      <c r="C8" s="5968"/>
      <c r="D8" s="431"/>
    </row>
    <row r="9" spans="1:6" ht="14">
      <c r="A9" s="5835" t="s">
        <v>764</v>
      </c>
      <c r="B9" s="5835"/>
      <c r="C9" s="5835"/>
      <c r="D9" s="5835"/>
    </row>
    <row r="10" spans="1:6" ht="14">
      <c r="A10" s="5835" t="s">
        <v>1146</v>
      </c>
      <c r="B10" s="5835"/>
      <c r="C10" s="5835"/>
      <c r="D10" s="5835"/>
    </row>
    <row r="11" spans="1:6" ht="14">
      <c r="A11" s="5832" t="s">
        <v>1162</v>
      </c>
      <c r="B11" s="5832"/>
      <c r="C11" s="5832"/>
      <c r="D11" s="5832"/>
    </row>
    <row r="12" spans="1:6">
      <c r="A12" s="722"/>
      <c r="B12" s="429"/>
      <c r="C12" s="428"/>
      <c r="D12" s="429"/>
    </row>
    <row r="13" spans="1:6" ht="39">
      <c r="A13" s="1311" t="s">
        <v>1148</v>
      </c>
      <c r="B13" s="1312" t="s">
        <v>1163</v>
      </c>
      <c r="C13" s="1312" t="s">
        <v>1164</v>
      </c>
      <c r="D13" s="1312" t="s">
        <v>1165</v>
      </c>
    </row>
    <row r="14" spans="1:6">
      <c r="A14" s="433"/>
      <c r="B14" s="1312" t="s">
        <v>846</v>
      </c>
      <c r="C14" s="1312" t="s">
        <v>848</v>
      </c>
      <c r="D14" s="1312" t="s">
        <v>850</v>
      </c>
    </row>
    <row r="15" spans="1:6">
      <c r="A15" s="433"/>
      <c r="B15" s="433" t="s">
        <v>230</v>
      </c>
      <c r="C15" s="433"/>
      <c r="D15" s="433" t="s">
        <v>230</v>
      </c>
    </row>
    <row r="16" spans="1:6" ht="15">
      <c r="A16" s="1314" t="s">
        <v>1152</v>
      </c>
      <c r="B16" s="1212"/>
      <c r="C16" s="1316">
        <v>0.1</v>
      </c>
      <c r="D16" s="1322">
        <f t="shared" ref="D16:D22" si="0">B16*C16</f>
        <v>0</v>
      </c>
    </row>
    <row r="17" spans="1:4">
      <c r="A17" s="1314" t="s">
        <v>1153</v>
      </c>
      <c r="B17" s="1212"/>
      <c r="C17" s="1316">
        <v>0.1</v>
      </c>
      <c r="D17" s="1322">
        <f t="shared" si="0"/>
        <v>0</v>
      </c>
    </row>
    <row r="18" spans="1:4">
      <c r="A18" s="1314" t="s">
        <v>1154</v>
      </c>
      <c r="B18" s="1290"/>
      <c r="C18" s="1323">
        <v>0.12</v>
      </c>
      <c r="D18" s="1322">
        <f t="shared" si="0"/>
        <v>0</v>
      </c>
    </row>
    <row r="19" spans="1:4">
      <c r="A19" s="1314" t="s">
        <v>1155</v>
      </c>
      <c r="B19" s="1290"/>
      <c r="C19" s="1323">
        <v>0.15</v>
      </c>
      <c r="D19" s="1322">
        <f t="shared" si="0"/>
        <v>0</v>
      </c>
    </row>
    <row r="20" spans="1:4" ht="15">
      <c r="A20" s="1314" t="s">
        <v>1156</v>
      </c>
      <c r="B20" s="1290"/>
      <c r="C20" s="1323">
        <v>0.15</v>
      </c>
      <c r="D20" s="1322">
        <f t="shared" si="0"/>
        <v>0</v>
      </c>
    </row>
    <row r="21" spans="1:4" ht="15">
      <c r="A21" s="1314" t="s">
        <v>1157</v>
      </c>
      <c r="B21" s="1212"/>
      <c r="C21" s="1323">
        <v>0.12</v>
      </c>
      <c r="D21" s="1322">
        <f t="shared" si="0"/>
        <v>0</v>
      </c>
    </row>
    <row r="22" spans="1:4">
      <c r="A22" s="1314" t="s">
        <v>1158</v>
      </c>
      <c r="B22" s="1212"/>
      <c r="C22" s="1323">
        <v>0.12</v>
      </c>
      <c r="D22" s="1322">
        <f t="shared" si="0"/>
        <v>0</v>
      </c>
    </row>
    <row r="23" spans="1:4">
      <c r="A23" s="1318" t="s">
        <v>359</v>
      </c>
      <c r="B23" s="1322">
        <f>SUM(B16:B22)</f>
        <v>0</v>
      </c>
      <c r="C23" s="1323"/>
      <c r="D23" s="1322"/>
    </row>
    <row r="24" spans="1:4">
      <c r="A24" s="1318" t="s">
        <v>1166</v>
      </c>
      <c r="B24" s="1206"/>
      <c r="C24" s="1323"/>
      <c r="D24" s="1322">
        <f>SUM(D16:D23)</f>
        <v>0</v>
      </c>
    </row>
    <row r="25" spans="1:4">
      <c r="A25" s="436"/>
      <c r="B25" s="437"/>
      <c r="C25" s="430"/>
      <c r="D25" s="438"/>
    </row>
    <row r="26" spans="1:4">
      <c r="A26" s="429" t="s">
        <v>503</v>
      </c>
      <c r="B26" s="429"/>
      <c r="C26" s="428"/>
      <c r="D26" s="429"/>
    </row>
    <row r="27" spans="1:4">
      <c r="A27" s="439" t="s">
        <v>1167</v>
      </c>
      <c r="B27" s="429"/>
      <c r="C27" s="428"/>
      <c r="D27" s="429"/>
    </row>
    <row r="28" spans="1:4" ht="12.5">
      <c r="A28" s="5965" t="s">
        <v>1160</v>
      </c>
      <c r="B28" s="5965"/>
      <c r="C28" s="5965"/>
      <c r="D28" s="5965"/>
    </row>
    <row r="29" spans="1:4" ht="14.5">
      <c r="A29" s="5966" t="s">
        <v>1161</v>
      </c>
      <c r="B29" s="5966"/>
      <c r="C29" s="5966"/>
      <c r="D29" s="5966"/>
    </row>
    <row r="30" spans="1:4" ht="14.5">
      <c r="A30" s="5966" t="s">
        <v>1662</v>
      </c>
      <c r="B30" s="5966"/>
      <c r="C30" s="5966"/>
      <c r="D30" s="5966"/>
    </row>
    <row r="31" spans="1:4">
      <c r="A31" s="429"/>
      <c r="B31" s="429"/>
      <c r="C31" s="428"/>
      <c r="D31" s="429"/>
    </row>
    <row r="32" spans="1:4">
      <c r="A32" s="429"/>
      <c r="B32" s="429"/>
      <c r="C32" s="428"/>
      <c r="D32" s="429"/>
    </row>
    <row r="33" spans="1:4" ht="14">
      <c r="A33" s="429"/>
      <c r="B33" s="429"/>
      <c r="C33" s="428"/>
      <c r="D33" s="173" t="str">
        <f>+ToC!$E$123</f>
        <v xml:space="preserve">Long-Term Annual Return </v>
      </c>
    </row>
    <row r="34" spans="1:4" ht="14">
      <c r="A34" s="429"/>
      <c r="B34" s="429"/>
      <c r="C34" s="428"/>
      <c r="D34" s="173" t="s">
        <v>1454</v>
      </c>
    </row>
    <row r="35" spans="1:4" hidden="1"/>
  </sheetData>
  <sheetProtection algorithmName="SHA-512" hashValue="tWY8MIlGtDgXHS4GoeXyJRYpMy9Cwkdq7bJpWQXm9hJBPqeP/iFOYiZiu8Dw+fDM3jIdtorZYoyj7d76sSmJ1A==" saltValue="P1eauM6UawLHTqzAut20kw==" spinCount="100000" sheet="1" objects="1" scenarios="1"/>
  <mergeCells count="8">
    <mergeCell ref="A28:D28"/>
    <mergeCell ref="A29:D29"/>
    <mergeCell ref="A30:D30"/>
    <mergeCell ref="A1:D1"/>
    <mergeCell ref="A8:C8"/>
    <mergeCell ref="A9:D9"/>
    <mergeCell ref="A10:D10"/>
    <mergeCell ref="A11:D11"/>
  </mergeCells>
  <hyperlinks>
    <hyperlink ref="A1:D1" location="ToC!A1" display="40.041"/>
  </hyperlinks>
  <pageMargins left="0.7" right="0.7" top="0.75" bottom="0.75" header="0.3" footer="0.3"/>
  <pageSetup paperSize="5"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7">
    <tabColor rgb="FF00B0F0"/>
  </sheetPr>
  <dimension ref="A1:G41"/>
  <sheetViews>
    <sheetView zoomScale="70" zoomScaleNormal="70" workbookViewId="0">
      <selection activeCell="D16" sqref="D16"/>
    </sheetView>
  </sheetViews>
  <sheetFormatPr defaultColWidth="0" defaultRowHeight="0" customHeight="1" zeroHeight="1"/>
  <cols>
    <col min="1" max="1" width="41.23046875" style="425" customWidth="1"/>
    <col min="2" max="2" width="13.23046875" style="425" customWidth="1"/>
    <col min="3" max="3" width="6.23046875" style="425" hidden="1" customWidth="1"/>
    <col min="4" max="4" width="15.765625" style="425" hidden="1" customWidth="1"/>
    <col min="5" max="7" width="0" style="425" hidden="1" customWidth="1"/>
    <col min="8" max="16384" width="6.23046875" style="425" hidden="1"/>
  </cols>
  <sheetData>
    <row r="1" spans="1:6" ht="13">
      <c r="A1" s="5373" t="s">
        <v>1405</v>
      </c>
      <c r="B1" s="5374"/>
      <c r="C1" s="440"/>
      <c r="D1" s="440"/>
    </row>
    <row r="2" spans="1:6" ht="13">
      <c r="A2" s="426"/>
      <c r="B2" s="1596" t="s">
        <v>1812</v>
      </c>
      <c r="C2" s="440"/>
      <c r="D2" s="440"/>
    </row>
    <row r="3" spans="1:6" ht="14">
      <c r="A3" s="339" t="str">
        <f>+Cover!$A$14</f>
        <v>Select Name of Insurer/ Financial Holding Company</v>
      </c>
      <c r="B3" s="340"/>
      <c r="C3" s="340"/>
      <c r="D3" s="340"/>
      <c r="E3" s="337"/>
      <c r="F3" s="337"/>
    </row>
    <row r="4" spans="1:6" ht="14">
      <c r="A4" s="330" t="str">
        <f>+ToC!$A$3</f>
        <v>Insurer/Financial Holding Company</v>
      </c>
      <c r="B4" s="330"/>
      <c r="C4" s="337"/>
      <c r="D4" s="337"/>
      <c r="E4" s="337"/>
      <c r="F4" s="337"/>
    </row>
    <row r="5" spans="1:6" ht="14">
      <c r="A5" s="330"/>
      <c r="B5" s="330"/>
      <c r="C5" s="337"/>
      <c r="D5" s="337"/>
      <c r="E5" s="337"/>
      <c r="F5" s="337"/>
    </row>
    <row r="6" spans="1:6" ht="14">
      <c r="A6" s="51" t="str">
        <f>+ToC!$A$5</f>
        <v>Long-Term Insurers Annual Return</v>
      </c>
      <c r="B6" s="53"/>
      <c r="C6" s="337"/>
      <c r="D6" s="337"/>
      <c r="E6" s="337"/>
      <c r="F6" s="337"/>
    </row>
    <row r="7" spans="1:6" ht="14">
      <c r="A7" s="51" t="str">
        <f>+ToC!$A$6</f>
        <v>For Year Ended:</v>
      </c>
      <c r="B7" s="933">
        <f>+Cover!$A$23</f>
        <v>0</v>
      </c>
      <c r="C7" s="337"/>
      <c r="D7" s="933" t="e">
        <f>+Cover!#REF!</f>
        <v>#REF!</v>
      </c>
      <c r="E7" s="337"/>
      <c r="F7" s="933" t="e">
        <f>+Cover!#REF!</f>
        <v>#REF!</v>
      </c>
    </row>
    <row r="8" spans="1:6" ht="13">
      <c r="A8" s="5967"/>
      <c r="B8" s="5968"/>
      <c r="C8" s="441"/>
      <c r="D8" s="441"/>
    </row>
    <row r="9" spans="1:6" ht="14">
      <c r="A9" s="5835" t="s">
        <v>764</v>
      </c>
      <c r="B9" s="5832"/>
      <c r="C9" s="442"/>
      <c r="D9" s="442"/>
      <c r="E9" s="442"/>
      <c r="F9" s="442"/>
    </row>
    <row r="10" spans="1:6" ht="14">
      <c r="A10" s="5835" t="s">
        <v>1146</v>
      </c>
      <c r="B10" s="5832"/>
    </row>
    <row r="11" spans="1:6" ht="14">
      <c r="A11" s="5971" t="s">
        <v>1168</v>
      </c>
      <c r="B11" s="5971"/>
    </row>
    <row r="12" spans="1:6" ht="13">
      <c r="A12" s="1601"/>
      <c r="B12" s="1601"/>
    </row>
    <row r="13" spans="1:6" ht="13">
      <c r="A13" s="1324"/>
      <c r="B13" s="1325" t="s">
        <v>230</v>
      </c>
    </row>
    <row r="14" spans="1:6" ht="13">
      <c r="A14" s="5972" t="s">
        <v>1746</v>
      </c>
      <c r="B14" s="5972"/>
    </row>
    <row r="15" spans="1:6" ht="12.5">
      <c r="A15" s="1326" t="s">
        <v>1169</v>
      </c>
      <c r="B15" s="1327"/>
    </row>
    <row r="16" spans="1:6" ht="12.5">
      <c r="A16" s="1326" t="s">
        <v>1170</v>
      </c>
      <c r="B16" s="1327"/>
    </row>
    <row r="17" spans="1:2" ht="12.5">
      <c r="A17" s="443"/>
      <c r="B17" s="444"/>
    </row>
    <row r="18" spans="1:2" ht="13">
      <c r="A18" s="5972" t="s">
        <v>1171</v>
      </c>
      <c r="B18" s="5972"/>
    </row>
    <row r="19" spans="1:2" ht="12.5">
      <c r="A19" s="1326" t="s">
        <v>1172</v>
      </c>
      <c r="B19" s="1328"/>
    </row>
    <row r="20" spans="1:2" ht="12.5">
      <c r="A20" s="1326" t="s">
        <v>1173</v>
      </c>
      <c r="B20" s="1329">
        <f>B16*B19</f>
        <v>0</v>
      </c>
    </row>
    <row r="21" spans="1:2" ht="12.5">
      <c r="A21" s="443"/>
      <c r="B21" s="444"/>
    </row>
    <row r="22" spans="1:2" ht="13">
      <c r="A22" s="5972" t="s">
        <v>1174</v>
      </c>
      <c r="B22" s="5972"/>
    </row>
    <row r="23" spans="1:2" ht="12.5">
      <c r="A23" s="1326" t="s">
        <v>1175</v>
      </c>
      <c r="B23" s="1330"/>
    </row>
    <row r="24" spans="1:2" ht="12.5">
      <c r="A24" s="1326" t="s">
        <v>1176</v>
      </c>
      <c r="B24" s="1327"/>
    </row>
    <row r="25" spans="1:2" ht="12.5">
      <c r="A25" s="1326" t="s">
        <v>1177</v>
      </c>
      <c r="B25" s="1327"/>
    </row>
    <row r="26" spans="1:2" ht="14.5">
      <c r="A26" s="1326" t="s">
        <v>1178</v>
      </c>
      <c r="B26" s="1327"/>
    </row>
    <row r="27" spans="1:2" ht="12.5">
      <c r="A27" s="445"/>
      <c r="B27" s="444"/>
    </row>
    <row r="28" spans="1:2" ht="13">
      <c r="A28" s="5972" t="s">
        <v>1179</v>
      </c>
      <c r="B28" s="5972"/>
    </row>
    <row r="29" spans="1:2" ht="12.5">
      <c r="A29" s="1326" t="s">
        <v>1180</v>
      </c>
      <c r="B29" s="1329">
        <f>+MAX(B20-B25,0)</f>
        <v>0</v>
      </c>
    </row>
    <row r="30" spans="1:2" ht="12.5">
      <c r="A30" s="1326" t="s">
        <v>1176</v>
      </c>
      <c r="B30" s="1329">
        <f>B24</f>
        <v>0</v>
      </c>
    </row>
    <row r="31" spans="1:2" ht="12.5">
      <c r="A31" s="1326" t="s">
        <v>1181</v>
      </c>
      <c r="B31" s="1329">
        <f>B26</f>
        <v>0</v>
      </c>
    </row>
    <row r="32" spans="1:2" ht="12.5">
      <c r="A32" s="443"/>
      <c r="B32" s="444"/>
    </row>
    <row r="33" spans="1:2" ht="12.5">
      <c r="A33" s="446"/>
      <c r="B33" s="446"/>
    </row>
    <row r="34" spans="1:2" ht="13">
      <c r="A34" s="1331" t="s">
        <v>1182</v>
      </c>
      <c r="B34" s="1332">
        <f>SUM(B29:B33)/1.5</f>
        <v>0</v>
      </c>
    </row>
    <row r="35" spans="1:2" ht="12.5">
      <c r="A35" s="446"/>
      <c r="B35" s="446"/>
    </row>
    <row r="36" spans="1:2" ht="12.5">
      <c r="A36" s="446"/>
      <c r="B36" s="446"/>
    </row>
    <row r="37" spans="1:2" ht="12.5">
      <c r="A37" s="446" t="s">
        <v>503</v>
      </c>
      <c r="B37" s="447"/>
    </row>
    <row r="38" spans="1:2" ht="50.15" customHeight="1">
      <c r="A38" s="5973" t="s">
        <v>1183</v>
      </c>
      <c r="B38" s="5973"/>
    </row>
    <row r="39" spans="1:2" ht="12.5">
      <c r="A39" s="448"/>
      <c r="B39" s="449"/>
    </row>
    <row r="40" spans="1:2" ht="14">
      <c r="A40" s="450"/>
      <c r="B40" s="173" t="str">
        <f>+ToC!$E$123</f>
        <v xml:space="preserve">Long-Term Annual Return </v>
      </c>
    </row>
    <row r="41" spans="1:2" ht="14">
      <c r="A41" s="429"/>
      <c r="B41" s="173" t="s">
        <v>1455</v>
      </c>
    </row>
  </sheetData>
  <sheetProtection algorithmName="SHA-512" hashValue="x54KPcqRhWwP7TlmK4TkIADqVz7rMDus6ABibMhtNGiXDwz/fy/1o8iJCL3P8uiXwDDtoCv5ENEC0H5mnPHPag==" saltValue="k1lDon+NSuxVN1aqec+eWA==" spinCount="100000" sheet="1" objects="1" scenarios="1"/>
  <mergeCells count="10">
    <mergeCell ref="A14:B14"/>
    <mergeCell ref="A18:B18"/>
    <mergeCell ref="A22:B22"/>
    <mergeCell ref="A28:B28"/>
    <mergeCell ref="A38:B38"/>
    <mergeCell ref="A1:B1"/>
    <mergeCell ref="A8:B8"/>
    <mergeCell ref="A9:B9"/>
    <mergeCell ref="A10:B10"/>
    <mergeCell ref="A11:B11"/>
  </mergeCells>
  <hyperlinks>
    <hyperlink ref="A1:B1" location="ToC!A1" display="40.042"/>
  </hyperlinks>
  <printOptions horizontalCentered="1"/>
  <pageMargins left="0.7" right="0.7" top="0.75" bottom="0.75" header="0.3" footer="0.3"/>
  <pageSetup paperSize="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N62"/>
  <sheetViews>
    <sheetView showZeros="0" zoomScale="80" zoomScaleNormal="80" zoomScaleSheetLayoutView="112" workbookViewId="0">
      <selection activeCell="D16" sqref="D16"/>
    </sheetView>
  </sheetViews>
  <sheetFormatPr defaultColWidth="0" defaultRowHeight="15.5" zeroHeight="1"/>
  <cols>
    <col min="1" max="1" width="3.765625" style="209" customWidth="1"/>
    <col min="2" max="2" width="13.765625" style="209" customWidth="1"/>
    <col min="3" max="5" width="9.765625" style="209" customWidth="1"/>
    <col min="6" max="6" width="20.765625" style="209" customWidth="1"/>
    <col min="7" max="7" width="17.765625" style="209" customWidth="1"/>
    <col min="8" max="8" width="29.765625" style="209" customWidth="1"/>
    <col min="9" max="9" width="0.765625" style="209" customWidth="1"/>
    <col min="10" max="10" width="13.765625" style="209" hidden="1" customWidth="1"/>
    <col min="11" max="11" width="0.23046875" style="209" hidden="1" customWidth="1"/>
    <col min="12" max="13" width="8.765625" style="50" hidden="1" customWidth="1"/>
    <col min="14" max="14" width="0" style="50" hidden="1" customWidth="1"/>
    <col min="15" max="16384" width="8.765625" style="50" hidden="1"/>
  </cols>
  <sheetData>
    <row r="1" spans="1:12">
      <c r="A1" s="5373">
        <v>10.003</v>
      </c>
      <c r="B1" s="5373"/>
      <c r="C1" s="5373"/>
      <c r="D1" s="5373"/>
      <c r="E1" s="5373"/>
      <c r="F1" s="5373"/>
      <c r="G1" s="5374"/>
      <c r="H1" s="5374"/>
      <c r="I1" s="5374"/>
      <c r="J1" s="5374"/>
      <c r="K1" s="5374"/>
    </row>
    <row r="2" spans="1:12">
      <c r="A2" s="90"/>
      <c r="B2" s="90"/>
      <c r="C2" s="90"/>
      <c r="D2" s="90"/>
      <c r="E2" s="90"/>
      <c r="F2" s="53"/>
      <c r="G2" s="53"/>
      <c r="H2" s="210" t="s">
        <v>163</v>
      </c>
      <c r="I2" s="53"/>
      <c r="J2" s="53"/>
      <c r="K2" s="53"/>
    </row>
    <row r="3" spans="1:12">
      <c r="A3" s="197" t="str">
        <f>+Cover!A14</f>
        <v>Select Name of Insurer/ Financial Holding Company</v>
      </c>
      <c r="B3" s="211"/>
      <c r="C3" s="211"/>
      <c r="D3" s="211"/>
      <c r="E3" s="211"/>
      <c r="F3" s="56"/>
      <c r="G3" s="53"/>
      <c r="H3" s="53"/>
      <c r="I3" s="53"/>
      <c r="J3" s="53"/>
      <c r="K3" s="53"/>
    </row>
    <row r="4" spans="1:12">
      <c r="A4" s="76" t="str">
        <f>+ToC!A3</f>
        <v>Insurer/Financial Holding Company</v>
      </c>
      <c r="B4" s="212"/>
      <c r="C4" s="212"/>
      <c r="D4" s="212"/>
      <c r="E4" s="212"/>
      <c r="F4" s="53"/>
      <c r="G4" s="53"/>
      <c r="H4" s="53"/>
      <c r="I4" s="53"/>
      <c r="J4" s="53"/>
      <c r="K4" s="53"/>
    </row>
    <row r="5" spans="1:12">
      <c r="A5" s="76"/>
      <c r="B5" s="212"/>
      <c r="C5" s="212"/>
      <c r="D5" s="212"/>
      <c r="E5" s="212"/>
      <c r="F5" s="53"/>
      <c r="G5" s="53"/>
      <c r="H5" s="53"/>
      <c r="I5" s="53"/>
      <c r="J5" s="53"/>
      <c r="K5" s="53"/>
    </row>
    <row r="6" spans="1:12">
      <c r="A6" s="51" t="str">
        <f>+ToC!A5</f>
        <v>Long-Term Insurers Annual Return</v>
      </c>
      <c r="B6" s="212"/>
      <c r="C6" s="212"/>
      <c r="D6" s="212"/>
      <c r="E6" s="212"/>
      <c r="F6" s="213"/>
      <c r="G6" s="53"/>
      <c r="H6" s="53"/>
      <c r="I6" s="53"/>
      <c r="J6" s="53"/>
      <c r="K6" s="53"/>
    </row>
    <row r="7" spans="1:12">
      <c r="A7" s="101" t="str">
        <f>+ToC!A6</f>
        <v>For Year Ended:</v>
      </c>
      <c r="B7" s="212"/>
      <c r="C7" s="212"/>
      <c r="D7" s="212"/>
      <c r="E7" s="212"/>
      <c r="F7" s="53"/>
      <c r="G7" s="2187" t="str">
        <f>IF(+Cover!$A$23="","",+Cover!$A$23)</f>
        <v/>
      </c>
      <c r="H7" s="1614"/>
      <c r="I7" s="53"/>
      <c r="K7" s="2699"/>
    </row>
    <row r="8" spans="1:12" ht="21" customHeight="1">
      <c r="A8" s="101"/>
      <c r="B8" s="212"/>
      <c r="C8" s="212"/>
      <c r="D8" s="212"/>
      <c r="E8" s="212"/>
      <c r="F8" s="53"/>
      <c r="G8" s="53"/>
      <c r="H8" s="53"/>
      <c r="I8" s="53"/>
      <c r="J8" s="53"/>
      <c r="K8" s="53"/>
    </row>
    <row r="9" spans="1:12">
      <c r="A9" s="5375" t="s">
        <v>1504</v>
      </c>
      <c r="B9" s="5375"/>
      <c r="C9" s="5375"/>
      <c r="D9" s="5375"/>
      <c r="E9" s="5375"/>
      <c r="F9" s="5375"/>
      <c r="G9" s="5375"/>
      <c r="H9" s="5375"/>
      <c r="I9" s="5375"/>
      <c r="J9" s="5375"/>
      <c r="K9" s="5375"/>
    </row>
    <row r="10" spans="1:12">
      <c r="A10" s="5376" t="s">
        <v>1663</v>
      </c>
      <c r="B10" s="5304"/>
      <c r="C10" s="5304"/>
      <c r="D10" s="5304"/>
      <c r="E10" s="5304"/>
      <c r="F10" s="5304"/>
      <c r="G10" s="5304"/>
      <c r="H10" s="5304"/>
      <c r="I10" s="5304"/>
      <c r="J10" s="5304"/>
      <c r="K10" s="5304"/>
    </row>
    <row r="11" spans="1:12">
      <c r="A11" s="53"/>
      <c r="B11" s="53"/>
      <c r="C11" s="53"/>
      <c r="D11" s="53"/>
      <c r="E11" s="53"/>
      <c r="F11" s="53"/>
      <c r="G11" s="53"/>
      <c r="H11" s="53"/>
      <c r="I11" s="53"/>
      <c r="J11" s="53"/>
      <c r="K11" s="53"/>
    </row>
    <row r="12" spans="1:12">
      <c r="A12" s="53"/>
      <c r="B12" s="53"/>
      <c r="C12" s="53"/>
      <c r="D12" s="53"/>
      <c r="E12" s="53"/>
      <c r="F12" s="53"/>
      <c r="G12" s="53"/>
      <c r="H12" s="53"/>
      <c r="I12" s="53"/>
      <c r="J12" s="53"/>
      <c r="K12" s="53"/>
    </row>
    <row r="13" spans="1:12">
      <c r="A13" s="2617" t="s">
        <v>164</v>
      </c>
      <c r="B13" s="5386"/>
      <c r="C13" s="5387"/>
      <c r="D13" s="190" t="s">
        <v>262</v>
      </c>
      <c r="E13" s="1615" t="s">
        <v>1765</v>
      </c>
      <c r="F13" s="5388"/>
      <c r="G13" s="5389"/>
      <c r="H13" s="2626"/>
      <c r="I13" s="53"/>
      <c r="J13" s="21"/>
      <c r="K13" s="39"/>
      <c r="L13" s="89"/>
    </row>
    <row r="14" spans="1:12">
      <c r="A14" s="2626"/>
      <c r="B14" s="739"/>
      <c r="C14" s="739"/>
      <c r="D14" s="2644"/>
      <c r="E14" s="2644"/>
      <c r="F14" s="56" t="s">
        <v>1630</v>
      </c>
      <c r="G14" s="2626"/>
      <c r="H14" s="2626"/>
      <c r="I14" s="2644"/>
      <c r="J14" s="21"/>
      <c r="K14" s="39"/>
      <c r="L14" s="89"/>
    </row>
    <row r="15" spans="1:12" ht="21" customHeight="1">
      <c r="A15" s="53" t="s">
        <v>121</v>
      </c>
      <c r="B15" s="5336" t="str">
        <f>+A3</f>
        <v>Select Name of Insurer/ Financial Holding Company</v>
      </c>
      <c r="C15" s="5336"/>
      <c r="D15" s="5353"/>
      <c r="E15" s="5353"/>
      <c r="F15" s="2617" t="s">
        <v>121</v>
      </c>
      <c r="G15" s="2632">
        <f>+Cover!A15</f>
        <v>0</v>
      </c>
      <c r="H15" s="2623"/>
      <c r="I15" s="56"/>
      <c r="J15" s="56"/>
      <c r="K15" s="56"/>
      <c r="L15" s="89"/>
    </row>
    <row r="16" spans="1:12">
      <c r="A16" s="536"/>
      <c r="B16" s="203"/>
      <c r="C16" s="203"/>
      <c r="D16" s="203"/>
      <c r="E16" s="203"/>
      <c r="F16" s="203"/>
      <c r="G16" s="56"/>
      <c r="H16" s="56"/>
      <c r="I16" s="56"/>
      <c r="J16" s="56"/>
      <c r="K16" s="56"/>
      <c r="L16" s="89"/>
    </row>
    <row r="17" spans="1:12">
      <c r="A17" s="53"/>
      <c r="B17" s="53" t="s">
        <v>122</v>
      </c>
      <c r="C17" s="737">
        <f>+Cover!A16</f>
        <v>0</v>
      </c>
      <c r="D17" s="743"/>
      <c r="E17" s="737"/>
      <c r="F17" s="737"/>
      <c r="G17" s="692" t="s">
        <v>123</v>
      </c>
      <c r="H17" s="736">
        <f>+Cover!F16</f>
        <v>0</v>
      </c>
      <c r="I17" s="53"/>
      <c r="J17" s="53"/>
      <c r="L17" s="89"/>
    </row>
    <row r="18" spans="1:12">
      <c r="A18" s="53"/>
      <c r="B18" s="53"/>
      <c r="C18" s="53"/>
      <c r="D18" s="21"/>
      <c r="E18" s="21"/>
      <c r="F18" s="21"/>
      <c r="G18" s="692"/>
      <c r="H18" s="693"/>
      <c r="I18" s="53"/>
      <c r="J18" s="53"/>
      <c r="L18" s="89"/>
    </row>
    <row r="19" spans="1:12">
      <c r="A19" s="53"/>
      <c r="B19" s="56"/>
      <c r="C19" s="56"/>
      <c r="D19" s="21"/>
      <c r="E19" s="21"/>
      <c r="F19" s="21"/>
      <c r="G19" s="53"/>
      <c r="H19" s="53"/>
      <c r="I19" s="56"/>
      <c r="J19" s="56"/>
      <c r="K19" s="56"/>
      <c r="L19" s="89"/>
    </row>
    <row r="20" spans="1:12">
      <c r="A20" s="2644"/>
      <c r="B20" s="53" t="s">
        <v>1830</v>
      </c>
      <c r="C20" s="53"/>
      <c r="D20" s="53"/>
      <c r="E20" s="53"/>
      <c r="F20" s="53"/>
      <c r="G20" s="53"/>
      <c r="H20" s="53"/>
      <c r="I20" s="53"/>
      <c r="J20" s="56"/>
      <c r="K20" s="53"/>
      <c r="L20" s="89"/>
    </row>
    <row r="21" spans="1:12">
      <c r="A21" s="2626"/>
      <c r="B21" s="2644"/>
      <c r="C21" s="2644"/>
      <c r="D21" s="2644"/>
      <c r="E21" s="2644"/>
      <c r="F21" s="56"/>
      <c r="G21" s="53"/>
      <c r="H21" s="53"/>
      <c r="I21" s="53"/>
      <c r="J21" s="53"/>
      <c r="K21" s="53"/>
      <c r="L21" s="89"/>
    </row>
    <row r="22" spans="1:12">
      <c r="A22" s="53"/>
      <c r="B22" s="2621" t="s">
        <v>1631</v>
      </c>
      <c r="C22" s="53"/>
      <c r="D22" s="53"/>
      <c r="E22" s="53"/>
      <c r="F22" s="2627" t="str">
        <f>+B15</f>
        <v>Select Name of Insurer/ Financial Holding Company</v>
      </c>
      <c r="G22" s="948"/>
      <c r="H22" s="948"/>
      <c r="I22" s="53"/>
      <c r="J22" s="53"/>
      <c r="K22" s="53"/>
      <c r="L22" s="89"/>
    </row>
    <row r="23" spans="1:12">
      <c r="A23" s="53"/>
      <c r="B23" s="53" t="s">
        <v>1681</v>
      </c>
      <c r="C23" s="53"/>
      <c r="D23" s="1632" t="str">
        <f>G7</f>
        <v/>
      </c>
      <c r="E23" s="123" t="s">
        <v>1632</v>
      </c>
      <c r="F23" s="53"/>
      <c r="G23" s="53"/>
      <c r="H23" s="53"/>
      <c r="I23" s="53"/>
      <c r="J23" s="53"/>
      <c r="K23" s="53"/>
      <c r="L23" s="89"/>
    </row>
    <row r="24" spans="1:12">
      <c r="A24" s="53"/>
      <c r="B24" s="53"/>
      <c r="C24" s="206"/>
      <c r="D24" s="206"/>
      <c r="E24" s="206"/>
      <c r="F24" s="53"/>
      <c r="G24" s="53"/>
      <c r="H24" s="53"/>
      <c r="I24" s="53"/>
      <c r="J24" s="53"/>
      <c r="K24" s="53"/>
      <c r="L24" s="89"/>
    </row>
    <row r="25" spans="1:12">
      <c r="A25" s="53"/>
      <c r="B25" s="53" t="s">
        <v>166</v>
      </c>
      <c r="C25" s="617"/>
      <c r="D25" s="617"/>
      <c r="E25" s="617"/>
      <c r="F25" s="53"/>
      <c r="G25" s="53"/>
      <c r="H25" s="53"/>
      <c r="I25" s="53"/>
      <c r="J25" s="21"/>
      <c r="K25" s="189"/>
      <c r="L25" s="89"/>
    </row>
    <row r="26" spans="1:12">
      <c r="A26" s="53"/>
      <c r="B26" s="53"/>
      <c r="C26" s="206"/>
      <c r="D26" s="206"/>
      <c r="E26" s="206"/>
      <c r="F26" s="53"/>
      <c r="G26" s="53"/>
      <c r="H26" s="53"/>
      <c r="I26" s="53"/>
      <c r="J26" s="21"/>
      <c r="K26" s="214"/>
      <c r="L26" s="89"/>
    </row>
    <row r="27" spans="1:12">
      <c r="A27" s="53"/>
      <c r="B27" s="617" t="s">
        <v>1633</v>
      </c>
      <c r="C27" s="123" t="s">
        <v>1682</v>
      </c>
      <c r="D27" s="206"/>
      <c r="E27" s="206"/>
      <c r="F27" s="2621"/>
      <c r="G27" s="53"/>
      <c r="H27" s="53"/>
      <c r="I27" s="53"/>
      <c r="J27" s="53"/>
      <c r="K27" s="53"/>
      <c r="L27" s="89"/>
    </row>
    <row r="28" spans="1:12">
      <c r="A28" s="53"/>
      <c r="B28" s="206"/>
      <c r="C28" s="123" t="s">
        <v>1683</v>
      </c>
      <c r="D28" s="206"/>
      <c r="E28" s="206"/>
      <c r="F28" s="2621"/>
      <c r="G28" s="53"/>
      <c r="H28" s="53"/>
      <c r="I28" s="53"/>
      <c r="J28" s="53"/>
      <c r="K28" s="53"/>
      <c r="L28" s="89"/>
    </row>
    <row r="29" spans="1:12">
      <c r="A29" s="53"/>
      <c r="B29" s="206"/>
      <c r="C29" s="206"/>
      <c r="D29" s="206"/>
      <c r="E29" s="206"/>
      <c r="F29" s="53"/>
      <c r="G29" s="53"/>
      <c r="H29" s="2621"/>
      <c r="I29" s="53"/>
      <c r="J29" s="53"/>
      <c r="K29" s="53"/>
      <c r="L29" s="89"/>
    </row>
    <row r="30" spans="1:12">
      <c r="A30" s="53"/>
      <c r="B30" s="617" t="s">
        <v>459</v>
      </c>
      <c r="C30" s="123" t="s">
        <v>1684</v>
      </c>
      <c r="D30" s="53"/>
      <c r="E30" s="53"/>
      <c r="F30" s="53"/>
      <c r="G30" s="2698" t="str">
        <f>G7</f>
        <v/>
      </c>
      <c r="H30" s="123" t="s">
        <v>1634</v>
      </c>
      <c r="I30" s="53"/>
      <c r="J30" s="53"/>
      <c r="K30" s="53"/>
      <c r="L30" s="89"/>
    </row>
    <row r="31" spans="1:12">
      <c r="A31" s="53"/>
      <c r="B31" s="617"/>
      <c r="C31" s="123"/>
      <c r="D31" s="53"/>
      <c r="E31" s="53"/>
      <c r="F31" s="53"/>
      <c r="G31" s="1626"/>
      <c r="H31" s="123"/>
      <c r="I31" s="53"/>
      <c r="J31" s="53"/>
      <c r="K31" s="53"/>
      <c r="L31" s="89"/>
    </row>
    <row r="32" spans="1:12">
      <c r="A32" s="53"/>
      <c r="B32" s="53"/>
      <c r="C32" s="53" t="s">
        <v>1635</v>
      </c>
      <c r="D32" s="53"/>
      <c r="E32" s="53"/>
      <c r="F32" s="53"/>
      <c r="G32" s="53"/>
      <c r="H32" s="53"/>
      <c r="I32" s="53"/>
      <c r="J32" s="53"/>
      <c r="K32" s="53"/>
      <c r="L32" s="89"/>
    </row>
    <row r="33" spans="1:12">
      <c r="A33" s="53"/>
      <c r="B33" s="53"/>
      <c r="C33" s="53" t="s">
        <v>1685</v>
      </c>
      <c r="D33" s="206"/>
      <c r="E33" s="206"/>
      <c r="F33" s="53"/>
      <c r="G33" s="53"/>
      <c r="H33" s="1616"/>
      <c r="I33" s="53"/>
      <c r="J33" s="53"/>
      <c r="K33" s="53"/>
      <c r="L33" s="89"/>
    </row>
    <row r="34" spans="1:12">
      <c r="A34" s="53"/>
      <c r="B34" s="206"/>
      <c r="C34" s="206"/>
      <c r="D34" s="206"/>
      <c r="E34" s="206"/>
      <c r="F34" s="53"/>
      <c r="G34" s="53"/>
      <c r="H34" s="53"/>
      <c r="I34" s="53"/>
      <c r="J34" s="53"/>
      <c r="K34" s="53"/>
      <c r="L34" s="89"/>
    </row>
    <row r="35" spans="1:12">
      <c r="A35" s="53"/>
      <c r="B35" s="53"/>
      <c r="C35" s="123" t="s">
        <v>1636</v>
      </c>
      <c r="D35" s="206"/>
      <c r="E35" s="206"/>
      <c r="F35" s="53"/>
      <c r="G35" s="53"/>
      <c r="H35" s="53"/>
      <c r="I35" s="53"/>
      <c r="J35" s="53"/>
      <c r="K35" s="53"/>
      <c r="L35" s="89"/>
    </row>
    <row r="36" spans="1:12">
      <c r="A36" s="53"/>
      <c r="B36" s="206"/>
      <c r="C36" s="206"/>
      <c r="D36" s="206"/>
      <c r="E36" s="206"/>
      <c r="F36" s="53"/>
      <c r="G36" s="53"/>
      <c r="H36" s="53"/>
      <c r="I36" s="53"/>
      <c r="J36" s="53"/>
      <c r="K36" s="53"/>
      <c r="L36" s="89"/>
    </row>
    <row r="37" spans="1:12">
      <c r="A37" s="21"/>
      <c r="B37" s="21"/>
      <c r="C37" s="21"/>
      <c r="D37" s="21"/>
      <c r="E37" s="21"/>
      <c r="F37" s="21"/>
      <c r="G37" s="21"/>
      <c r="H37" s="21"/>
      <c r="I37" s="53"/>
      <c r="J37" s="53"/>
      <c r="K37" s="53"/>
      <c r="L37" s="89"/>
    </row>
    <row r="38" spans="1:12">
      <c r="A38" s="21"/>
      <c r="B38" s="21"/>
      <c r="C38" s="21"/>
      <c r="D38" s="21"/>
      <c r="E38" s="21"/>
      <c r="F38" s="21"/>
      <c r="G38" s="21"/>
      <c r="H38" s="21"/>
      <c r="I38" s="53"/>
      <c r="J38" s="53"/>
      <c r="K38" s="53"/>
      <c r="L38" s="89"/>
    </row>
    <row r="39" spans="1:12">
      <c r="A39" s="21"/>
      <c r="B39" s="21"/>
      <c r="C39" s="21"/>
      <c r="D39" s="21"/>
      <c r="E39" s="21"/>
      <c r="F39" s="21"/>
      <c r="G39" s="21"/>
      <c r="H39" s="21"/>
      <c r="I39" s="53"/>
      <c r="J39" s="53"/>
      <c r="K39" s="53"/>
      <c r="L39" s="89"/>
    </row>
    <row r="40" spans="1:12" ht="15" customHeight="1">
      <c r="A40" s="53"/>
      <c r="B40" s="53"/>
      <c r="C40" s="53"/>
      <c r="D40" s="21"/>
      <c r="E40" s="21"/>
      <c r="F40" s="21"/>
      <c r="G40" s="53"/>
      <c r="H40" s="53"/>
      <c r="I40" s="53"/>
      <c r="J40" s="53"/>
      <c r="K40" s="53"/>
      <c r="L40" s="89"/>
    </row>
    <row r="41" spans="1:12">
      <c r="A41" s="21"/>
      <c r="B41" s="21"/>
      <c r="C41" s="21"/>
      <c r="D41" s="21"/>
      <c r="E41" s="21"/>
      <c r="F41" s="21"/>
      <c r="G41" s="53"/>
      <c r="H41" s="53"/>
      <c r="I41" s="53"/>
      <c r="J41" s="53"/>
      <c r="K41" s="53"/>
      <c r="L41" s="89"/>
    </row>
    <row r="42" spans="1:12">
      <c r="A42" s="21"/>
      <c r="B42" s="21"/>
      <c r="C42" s="21"/>
      <c r="D42" s="21"/>
      <c r="E42" s="21"/>
      <c r="F42" s="21"/>
      <c r="G42" s="53"/>
      <c r="H42" s="53"/>
      <c r="I42" s="53"/>
      <c r="J42" s="53"/>
      <c r="K42" s="53"/>
      <c r="L42" s="89"/>
    </row>
    <row r="43" spans="1:12">
      <c r="A43" s="5377" t="s">
        <v>136</v>
      </c>
      <c r="B43" s="5378"/>
      <c r="C43" s="5378"/>
      <c r="D43" s="5379"/>
      <c r="E43" s="21"/>
      <c r="F43" s="21"/>
      <c r="G43" s="53"/>
      <c r="H43" s="4408"/>
      <c r="I43" s="53"/>
      <c r="J43" s="53"/>
      <c r="K43" s="53"/>
      <c r="L43" s="89"/>
    </row>
    <row r="44" spans="1:12">
      <c r="A44" s="5380" t="s">
        <v>131</v>
      </c>
      <c r="B44" s="5381"/>
      <c r="C44" s="5381"/>
      <c r="D44" s="5382"/>
      <c r="E44" s="53"/>
      <c r="F44" s="53"/>
      <c r="G44" s="53"/>
      <c r="H44" s="1618" t="s">
        <v>132</v>
      </c>
      <c r="I44" s="53"/>
      <c r="J44" s="53"/>
      <c r="K44" s="53"/>
      <c r="L44" s="89"/>
    </row>
    <row r="45" spans="1:12" ht="42" customHeight="1">
      <c r="A45" s="5383" t="s">
        <v>1637</v>
      </c>
      <c r="B45" s="5384"/>
      <c r="C45" s="5384"/>
      <c r="D45" s="5385"/>
      <c r="E45" s="21"/>
      <c r="F45" s="21"/>
      <c r="G45" s="53"/>
      <c r="H45" s="4407" t="s">
        <v>2392</v>
      </c>
      <c r="I45" s="53"/>
      <c r="J45" s="53"/>
      <c r="K45" s="53"/>
      <c r="L45" s="89"/>
    </row>
    <row r="46" spans="1:12">
      <c r="A46" s="1617"/>
      <c r="B46" s="674"/>
      <c r="C46" s="674"/>
      <c r="D46" s="674"/>
      <c r="E46" s="21"/>
      <c r="F46" s="21"/>
      <c r="G46" s="53"/>
      <c r="H46" s="53"/>
      <c r="I46" s="53"/>
      <c r="J46" s="53"/>
      <c r="K46" s="53"/>
      <c r="L46" s="89"/>
    </row>
    <row r="47" spans="1:12">
      <c r="A47" s="1617"/>
      <c r="B47" s="674"/>
      <c r="C47" s="674"/>
      <c r="D47" s="674"/>
      <c r="E47" s="21"/>
      <c r="F47" s="21"/>
      <c r="G47" s="53"/>
      <c r="H47" s="53"/>
      <c r="I47" s="53"/>
      <c r="J47" s="53"/>
      <c r="K47" s="53"/>
      <c r="L47" s="89"/>
    </row>
    <row r="48" spans="1:12">
      <c r="A48" s="53"/>
      <c r="B48" s="206"/>
      <c r="C48" s="206"/>
      <c r="D48" s="206"/>
      <c r="E48" s="206"/>
      <c r="F48" s="53"/>
      <c r="G48" s="53"/>
      <c r="H48" s="53"/>
      <c r="I48" s="53"/>
      <c r="J48" s="53"/>
      <c r="K48" s="53"/>
    </row>
    <row r="49" spans="1:12">
      <c r="A49" s="5377" t="s">
        <v>136</v>
      </c>
      <c r="B49" s="5378"/>
      <c r="C49" s="5378"/>
      <c r="D49" s="5379"/>
      <c r="E49" s="206"/>
      <c r="F49" s="53"/>
      <c r="G49" s="53"/>
      <c r="H49" s="53"/>
      <c r="I49" s="53"/>
      <c r="J49" s="53"/>
      <c r="K49" s="53"/>
    </row>
    <row r="50" spans="1:12">
      <c r="A50" s="5380" t="s">
        <v>131</v>
      </c>
      <c r="B50" s="5381"/>
      <c r="C50" s="5381"/>
      <c r="D50" s="5382"/>
      <c r="E50" s="206"/>
      <c r="F50" s="53"/>
      <c r="G50" s="53"/>
      <c r="H50" s="4408"/>
      <c r="I50" s="53"/>
      <c r="J50" s="53"/>
      <c r="K50" s="53"/>
    </row>
    <row r="51" spans="1:12">
      <c r="A51" s="5368" t="s">
        <v>148</v>
      </c>
      <c r="B51" s="5369"/>
      <c r="C51" s="5369"/>
      <c r="D51" s="5370"/>
      <c r="E51" s="206"/>
      <c r="F51" s="53"/>
      <c r="G51" s="53"/>
      <c r="H51" s="1618" t="s">
        <v>132</v>
      </c>
      <c r="I51" s="53"/>
      <c r="J51" s="53"/>
      <c r="K51" s="53"/>
    </row>
    <row r="52" spans="1:12">
      <c r="A52" s="5371" t="s">
        <v>134</v>
      </c>
      <c r="B52" s="5371"/>
      <c r="C52" s="5371"/>
      <c r="D52" s="5372"/>
      <c r="E52" s="206"/>
      <c r="F52" s="53"/>
      <c r="G52" s="53"/>
      <c r="H52" s="4402" t="s">
        <v>2392</v>
      </c>
      <c r="I52" s="53"/>
      <c r="J52" s="53"/>
      <c r="K52" s="53"/>
    </row>
    <row r="53" spans="1:12">
      <c r="A53" s="53"/>
      <c r="B53" s="53"/>
      <c r="C53" s="53"/>
      <c r="D53" s="206"/>
      <c r="E53" s="206"/>
      <c r="F53" s="53"/>
      <c r="G53" s="53"/>
      <c r="H53" s="53"/>
      <c r="I53" s="53"/>
      <c r="J53" s="53"/>
      <c r="K53" s="53"/>
    </row>
    <row r="54" spans="1:12">
      <c r="A54" s="53"/>
      <c r="B54" s="206"/>
      <c r="C54" s="206"/>
      <c r="D54" s="206"/>
      <c r="E54" s="206"/>
      <c r="F54" s="53"/>
      <c r="G54" s="53"/>
      <c r="H54" s="53"/>
      <c r="I54" s="53"/>
      <c r="J54" s="53"/>
      <c r="K54" s="53"/>
    </row>
    <row r="55" spans="1:12">
      <c r="A55" s="53"/>
      <c r="B55" s="53"/>
      <c r="C55" s="53"/>
      <c r="D55" s="53"/>
      <c r="E55" s="53"/>
      <c r="F55" s="53"/>
      <c r="G55" s="53"/>
      <c r="H55" s="53"/>
      <c r="I55" s="53"/>
      <c r="J55" s="53"/>
      <c r="K55" s="53"/>
    </row>
    <row r="56" spans="1:12">
      <c r="A56" s="53"/>
      <c r="B56" s="53"/>
      <c r="C56" s="53"/>
      <c r="D56" s="53"/>
      <c r="E56" s="53"/>
      <c r="F56" s="53"/>
      <c r="G56" s="53"/>
      <c r="H56" s="35" t="str">
        <f>+ToC!E123</f>
        <v xml:space="preserve">Long-Term Annual Return </v>
      </c>
      <c r="I56" s="53"/>
      <c r="J56" s="215"/>
      <c r="K56" s="53"/>
    </row>
    <row r="57" spans="1:12">
      <c r="A57" s="53"/>
      <c r="B57" s="53"/>
      <c r="C57" s="53"/>
      <c r="D57" s="53"/>
      <c r="E57" s="53"/>
      <c r="F57" s="53"/>
      <c r="G57" s="53"/>
      <c r="H57" s="35" t="s">
        <v>1638</v>
      </c>
      <c r="I57" s="53"/>
      <c r="J57" s="173"/>
      <c r="K57" s="53"/>
    </row>
    <row r="58" spans="1:12" hidden="1">
      <c r="L58" s="62"/>
    </row>
    <row r="59" spans="1:12" hidden="1"/>
    <row r="60" spans="1:12" hidden="1"/>
    <row r="61" spans="1:12" hidden="1"/>
    <row r="62" spans="1:12" hidden="1"/>
  </sheetData>
  <sheetProtection algorithmName="SHA-512" hashValue="AfL9aGiahArdRdcvwxtKBe7yCAeDpgHIw+baP919wcOo741kcNJdIDV8UIOcWNHzirWWSnhsKyKIt+jqNJWzzA==" saltValue="nCONrxViiPV9h04Q4SpT8w==" spinCount="100000" sheet="1" objects="1" scenarios="1"/>
  <mergeCells count="13">
    <mergeCell ref="A51:D51"/>
    <mergeCell ref="A52:D52"/>
    <mergeCell ref="A1:K1"/>
    <mergeCell ref="A9:K9"/>
    <mergeCell ref="A10:K10"/>
    <mergeCell ref="A43:D43"/>
    <mergeCell ref="A44:D44"/>
    <mergeCell ref="A45:D45"/>
    <mergeCell ref="A49:D49"/>
    <mergeCell ref="A50:D50"/>
    <mergeCell ref="B13:C13"/>
    <mergeCell ref="B15:E15"/>
    <mergeCell ref="F13:G13"/>
  </mergeCells>
  <hyperlinks>
    <hyperlink ref="A1:K1" location="ToC!A1" display="ToC!A1"/>
  </hyperlinks>
  <pageMargins left="0.7" right="0.7" top="0.75" bottom="0.75" header="0.3" footer="0.3"/>
  <pageSetup paperSize="5" scale="60" orientation="portrait" r:id="rId1"/>
  <colBreaks count="1" manualBreakCount="1">
    <brk id="457" max="1048575" man="1"/>
  </colBreak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8">
    <tabColor rgb="FF00B0F0"/>
  </sheetPr>
  <dimension ref="A1:J52"/>
  <sheetViews>
    <sheetView zoomScale="60" zoomScaleNormal="60" workbookViewId="0">
      <selection activeCell="D15" sqref="D15:D16"/>
    </sheetView>
  </sheetViews>
  <sheetFormatPr defaultColWidth="0" defaultRowHeight="0" customHeight="1" zeroHeight="1"/>
  <cols>
    <col min="1" max="1" width="20.765625" style="188" customWidth="1"/>
    <col min="2" max="3" width="12.765625" style="188" customWidth="1"/>
    <col min="4" max="4" width="8.765625" style="188" customWidth="1"/>
    <col min="5" max="5" width="20.765625" style="188" customWidth="1"/>
    <col min="6" max="8" width="12.765625" style="188" customWidth="1"/>
    <col min="9" max="16384" width="8.765625" style="188" hidden="1"/>
  </cols>
  <sheetData>
    <row r="1" spans="1:10" ht="13">
      <c r="A1" s="5373" t="s">
        <v>1406</v>
      </c>
      <c r="B1" s="5373"/>
      <c r="C1" s="5373"/>
      <c r="D1" s="5373"/>
      <c r="E1" s="5373"/>
      <c r="F1" s="5373"/>
      <c r="G1" s="5373"/>
      <c r="H1" s="5373"/>
    </row>
    <row r="2" spans="1:10" ht="13">
      <c r="A2" s="395"/>
      <c r="B2" s="104"/>
      <c r="C2" s="715"/>
      <c r="D2" s="417"/>
      <c r="E2" s="104"/>
      <c r="F2" s="719"/>
      <c r="G2" s="104"/>
      <c r="H2" s="719"/>
    </row>
    <row r="3" spans="1:10" ht="14">
      <c r="A3" s="339" t="str">
        <f>+Cover!$A$14</f>
        <v>Select Name of Insurer/ Financial Holding Company</v>
      </c>
      <c r="B3" s="340"/>
      <c r="C3" s="340"/>
      <c r="D3" s="340"/>
      <c r="E3" s="337"/>
      <c r="F3" s="337"/>
      <c r="G3" s="394"/>
      <c r="H3" s="1596" t="s">
        <v>1814</v>
      </c>
    </row>
    <row r="4" spans="1:10" ht="14">
      <c r="A4" s="330" t="str">
        <f>+ToC!$A$3</f>
        <v>Insurer/Financial Holding Company</v>
      </c>
      <c r="B4" s="330"/>
      <c r="C4" s="337"/>
      <c r="D4" s="337"/>
      <c r="E4" s="337"/>
      <c r="F4" s="337"/>
      <c r="G4" s="329"/>
      <c r="H4" s="104"/>
    </row>
    <row r="5" spans="1:10" ht="14">
      <c r="A5" s="330"/>
      <c r="B5" s="330"/>
      <c r="C5" s="337"/>
      <c r="D5" s="337"/>
      <c r="E5" s="337"/>
      <c r="F5" s="337"/>
      <c r="G5" s="329"/>
      <c r="H5" s="104"/>
    </row>
    <row r="6" spans="1:10" ht="14">
      <c r="A6" s="51" t="str">
        <f>+ToC!$A$5</f>
        <v>Long-Term Insurers Annual Return</v>
      </c>
      <c r="B6" s="53"/>
      <c r="C6" s="337"/>
      <c r="D6" s="337"/>
      <c r="E6" s="337"/>
      <c r="F6" s="337"/>
      <c r="G6" s="329"/>
      <c r="H6" s="104"/>
    </row>
    <row r="7" spans="1:10" ht="14">
      <c r="A7" s="51" t="str">
        <f>+ToC!$A$6</f>
        <v>For Year Ended:</v>
      </c>
      <c r="B7" s="53"/>
      <c r="C7" s="337"/>
      <c r="D7" s="293"/>
      <c r="E7" s="337"/>
      <c r="F7" s="933">
        <f>+Cover!$A$23</f>
        <v>0</v>
      </c>
      <c r="G7" s="431"/>
      <c r="H7" s="104"/>
    </row>
    <row r="8" spans="1:10" ht="12.5">
      <c r="A8" s="396"/>
      <c r="B8" s="78"/>
      <c r="C8" s="78"/>
      <c r="D8" s="78"/>
      <c r="E8" s="104"/>
      <c r="F8" s="329"/>
      <c r="G8" s="329"/>
      <c r="H8" s="451"/>
    </row>
    <row r="9" spans="1:10" ht="14">
      <c r="A9" s="5578" t="s">
        <v>764</v>
      </c>
      <c r="B9" s="5578"/>
      <c r="C9" s="5578"/>
      <c r="D9" s="5578"/>
      <c r="E9" s="5312"/>
      <c r="F9" s="5312"/>
      <c r="G9" s="5312"/>
      <c r="H9" s="5312"/>
    </row>
    <row r="10" spans="1:10" ht="14.5">
      <c r="A10" s="691"/>
      <c r="B10" s="691"/>
      <c r="C10" s="691"/>
      <c r="D10" s="691"/>
      <c r="E10" s="1598"/>
      <c r="F10" s="1598"/>
      <c r="G10" s="1598"/>
      <c r="H10" s="1598"/>
    </row>
    <row r="11" spans="1:10" ht="15" customHeight="1">
      <c r="A11" s="5460" t="s">
        <v>1184</v>
      </c>
      <c r="B11" s="5460"/>
      <c r="C11" s="5460"/>
      <c r="D11" s="5460"/>
      <c r="E11" s="5460"/>
      <c r="F11" s="5460"/>
      <c r="G11" s="5460"/>
      <c r="H11" s="5460"/>
    </row>
    <row r="12" spans="1:10" ht="14.5">
      <c r="A12" s="691"/>
      <c r="B12" s="691"/>
      <c r="C12" s="691"/>
      <c r="D12" s="691"/>
      <c r="E12" s="1598"/>
      <c r="F12" s="1598"/>
      <c r="G12" s="1598"/>
      <c r="H12" s="1598"/>
    </row>
    <row r="13" spans="1:10" ht="15">
      <c r="A13" s="452" t="s">
        <v>1664</v>
      </c>
      <c r="B13" s="453"/>
      <c r="C13" s="453"/>
      <c r="D13" s="453"/>
      <c r="E13" s="719"/>
      <c r="F13" s="719"/>
      <c r="G13" s="719"/>
      <c r="H13" s="719"/>
      <c r="J13" s="188" t="s">
        <v>1185</v>
      </c>
    </row>
    <row r="14" spans="1:10" ht="13">
      <c r="A14" s="414"/>
      <c r="B14" s="78"/>
      <c r="C14" s="78"/>
      <c r="D14" s="78"/>
      <c r="E14" s="719"/>
      <c r="F14" s="719"/>
      <c r="G14" s="719"/>
      <c r="H14" s="719"/>
      <c r="J14" s="188" t="s">
        <v>1186</v>
      </c>
    </row>
    <row r="15" spans="1:10" ht="26">
      <c r="A15" s="5974" t="s">
        <v>1187</v>
      </c>
      <c r="B15" s="1275" t="s">
        <v>1188</v>
      </c>
      <c r="C15" s="1275" t="s">
        <v>1189</v>
      </c>
      <c r="D15" s="5974" t="s">
        <v>1190</v>
      </c>
      <c r="E15" s="5974" t="s">
        <v>1191</v>
      </c>
      <c r="F15" s="1333" t="s">
        <v>1192</v>
      </c>
      <c r="G15" s="1333" t="s">
        <v>1193</v>
      </c>
      <c r="H15" s="1275" t="s">
        <v>1194</v>
      </c>
    </row>
    <row r="16" spans="1:10" ht="13">
      <c r="A16" s="5974"/>
      <c r="B16" s="1333" t="s">
        <v>1195</v>
      </c>
      <c r="C16" s="1333" t="s">
        <v>1195</v>
      </c>
      <c r="D16" s="5974"/>
      <c r="E16" s="5974"/>
      <c r="F16" s="1333" t="s">
        <v>230</v>
      </c>
      <c r="G16" s="1333" t="s">
        <v>230</v>
      </c>
      <c r="H16" s="1333" t="s">
        <v>230</v>
      </c>
    </row>
    <row r="17" spans="1:8" ht="12.5">
      <c r="A17" s="1294"/>
      <c r="B17" s="1334"/>
      <c r="C17" s="1334"/>
      <c r="D17" s="1294"/>
      <c r="E17" s="1294"/>
      <c r="F17" s="1294"/>
      <c r="G17" s="1294"/>
      <c r="H17" s="1292">
        <f>IF(G17&gt;F17,G17-F17,0)</f>
        <v>0</v>
      </c>
    </row>
    <row r="18" spans="1:8" ht="13">
      <c r="A18" s="1294"/>
      <c r="B18" s="1334"/>
      <c r="C18" s="1334"/>
      <c r="D18" s="1335"/>
      <c r="E18" s="1336"/>
      <c r="F18" s="1241"/>
      <c r="G18" s="1241"/>
      <c r="H18" s="1292">
        <f t="shared" ref="H18:H45" si="0">IF(G18&gt;F18,G18-F18,0)</f>
        <v>0</v>
      </c>
    </row>
    <row r="19" spans="1:8" ht="13">
      <c r="A19" s="1335"/>
      <c r="B19" s="1337"/>
      <c r="C19" s="1337"/>
      <c r="D19" s="1335"/>
      <c r="E19" s="1336"/>
      <c r="F19" s="1241"/>
      <c r="G19" s="1241"/>
      <c r="H19" s="1292">
        <f t="shared" si="0"/>
        <v>0</v>
      </c>
    </row>
    <row r="20" spans="1:8" ht="13">
      <c r="A20" s="1335"/>
      <c r="B20" s="1337"/>
      <c r="C20" s="1337"/>
      <c r="D20" s="1335"/>
      <c r="E20" s="1336"/>
      <c r="F20" s="1241"/>
      <c r="G20" s="1241"/>
      <c r="H20" s="1292">
        <f t="shared" si="0"/>
        <v>0</v>
      </c>
    </row>
    <row r="21" spans="1:8" ht="13">
      <c r="A21" s="1335"/>
      <c r="B21" s="1337"/>
      <c r="C21" s="1337"/>
      <c r="D21" s="1335"/>
      <c r="E21" s="1336"/>
      <c r="F21" s="1241"/>
      <c r="G21" s="1241"/>
      <c r="H21" s="1292">
        <f t="shared" si="0"/>
        <v>0</v>
      </c>
    </row>
    <row r="22" spans="1:8" ht="13">
      <c r="A22" s="1338"/>
      <c r="B22" s="1337"/>
      <c r="C22" s="1337"/>
      <c r="D22" s="1335"/>
      <c r="E22" s="1336"/>
      <c r="F22" s="1241"/>
      <c r="G22" s="1241"/>
      <c r="H22" s="1292">
        <f t="shared" si="0"/>
        <v>0</v>
      </c>
    </row>
    <row r="23" spans="1:8" ht="13">
      <c r="A23" s="1338"/>
      <c r="B23" s="1337"/>
      <c r="C23" s="1337"/>
      <c r="D23" s="1335"/>
      <c r="E23" s="1336"/>
      <c r="F23" s="1241"/>
      <c r="G23" s="1241"/>
      <c r="H23" s="1292">
        <f t="shared" si="0"/>
        <v>0</v>
      </c>
    </row>
    <row r="24" spans="1:8" ht="13">
      <c r="A24" s="1338"/>
      <c r="B24" s="1337"/>
      <c r="C24" s="1337"/>
      <c r="D24" s="1335"/>
      <c r="E24" s="1336"/>
      <c r="F24" s="1241"/>
      <c r="G24" s="1241"/>
      <c r="H24" s="1292">
        <f t="shared" si="0"/>
        <v>0</v>
      </c>
    </row>
    <row r="25" spans="1:8" ht="13">
      <c r="A25" s="1338"/>
      <c r="B25" s="1337"/>
      <c r="C25" s="1337"/>
      <c r="D25" s="1335"/>
      <c r="E25" s="1336"/>
      <c r="F25" s="1241"/>
      <c r="G25" s="1241"/>
      <c r="H25" s="1292">
        <f t="shared" si="0"/>
        <v>0</v>
      </c>
    </row>
    <row r="26" spans="1:8" ht="13">
      <c r="A26" s="1338"/>
      <c r="B26" s="1337"/>
      <c r="C26" s="1337"/>
      <c r="D26" s="1336"/>
      <c r="E26" s="1336"/>
      <c r="F26" s="1241"/>
      <c r="G26" s="1241"/>
      <c r="H26" s="1292">
        <f t="shared" si="0"/>
        <v>0</v>
      </c>
    </row>
    <row r="27" spans="1:8" ht="13">
      <c r="A27" s="1338"/>
      <c r="B27" s="1337"/>
      <c r="C27" s="1337"/>
      <c r="D27" s="1336"/>
      <c r="E27" s="1336"/>
      <c r="F27" s="1241"/>
      <c r="G27" s="1241"/>
      <c r="H27" s="1292">
        <f t="shared" si="0"/>
        <v>0</v>
      </c>
    </row>
    <row r="28" spans="1:8" ht="13">
      <c r="A28" s="1338"/>
      <c r="B28" s="1337"/>
      <c r="C28" s="1337"/>
      <c r="D28" s="1336"/>
      <c r="E28" s="1336"/>
      <c r="F28" s="1241"/>
      <c r="G28" s="1241"/>
      <c r="H28" s="1292">
        <f t="shared" si="0"/>
        <v>0</v>
      </c>
    </row>
    <row r="29" spans="1:8" ht="13">
      <c r="A29" s="1338"/>
      <c r="B29" s="1337"/>
      <c r="C29" s="1337"/>
      <c r="D29" s="1336"/>
      <c r="E29" s="1336"/>
      <c r="F29" s="1241"/>
      <c r="G29" s="1241"/>
      <c r="H29" s="1292">
        <f t="shared" si="0"/>
        <v>0</v>
      </c>
    </row>
    <row r="30" spans="1:8" ht="13">
      <c r="A30" s="1338"/>
      <c r="B30" s="1337"/>
      <c r="C30" s="1337"/>
      <c r="D30" s="1336"/>
      <c r="E30" s="1336"/>
      <c r="F30" s="1241"/>
      <c r="G30" s="1241"/>
      <c r="H30" s="1292">
        <f t="shared" si="0"/>
        <v>0</v>
      </c>
    </row>
    <row r="31" spans="1:8" ht="13">
      <c r="A31" s="1338"/>
      <c r="B31" s="1337"/>
      <c r="C31" s="1337"/>
      <c r="D31" s="1336"/>
      <c r="E31" s="1336"/>
      <c r="F31" s="1241"/>
      <c r="G31" s="1241"/>
      <c r="H31" s="1292">
        <f t="shared" si="0"/>
        <v>0</v>
      </c>
    </row>
    <row r="32" spans="1:8" ht="13">
      <c r="A32" s="1338"/>
      <c r="B32" s="1337"/>
      <c r="C32" s="1337"/>
      <c r="D32" s="1336"/>
      <c r="E32" s="1336"/>
      <c r="F32" s="1241"/>
      <c r="G32" s="1241"/>
      <c r="H32" s="1292">
        <f t="shared" si="0"/>
        <v>0</v>
      </c>
    </row>
    <row r="33" spans="1:8" ht="13">
      <c r="A33" s="1338"/>
      <c r="B33" s="1337"/>
      <c r="C33" s="1337"/>
      <c r="D33" s="1336"/>
      <c r="E33" s="1336"/>
      <c r="F33" s="1241"/>
      <c r="G33" s="1241"/>
      <c r="H33" s="1292">
        <f t="shared" si="0"/>
        <v>0</v>
      </c>
    </row>
    <row r="34" spans="1:8" ht="13">
      <c r="A34" s="1338"/>
      <c r="B34" s="1337"/>
      <c r="C34" s="1337"/>
      <c r="D34" s="1336"/>
      <c r="E34" s="1336"/>
      <c r="F34" s="1241"/>
      <c r="G34" s="1241"/>
      <c r="H34" s="1292">
        <f t="shared" si="0"/>
        <v>0</v>
      </c>
    </row>
    <row r="35" spans="1:8" ht="13">
      <c r="A35" s="1338"/>
      <c r="B35" s="1337"/>
      <c r="C35" s="1337"/>
      <c r="D35" s="1336"/>
      <c r="E35" s="1336"/>
      <c r="F35" s="1241"/>
      <c r="G35" s="1241"/>
      <c r="H35" s="1292">
        <f t="shared" si="0"/>
        <v>0</v>
      </c>
    </row>
    <row r="36" spans="1:8" ht="13">
      <c r="A36" s="1338"/>
      <c r="B36" s="1337"/>
      <c r="C36" s="1337"/>
      <c r="D36" s="1336"/>
      <c r="E36" s="1336"/>
      <c r="F36" s="1241"/>
      <c r="G36" s="1241"/>
      <c r="H36" s="1292">
        <f t="shared" si="0"/>
        <v>0</v>
      </c>
    </row>
    <row r="37" spans="1:8" ht="13">
      <c r="A37" s="1338"/>
      <c r="B37" s="1337"/>
      <c r="C37" s="1337"/>
      <c r="D37" s="1336"/>
      <c r="E37" s="1336"/>
      <c r="F37" s="1241"/>
      <c r="G37" s="1241"/>
      <c r="H37" s="1292">
        <f t="shared" si="0"/>
        <v>0</v>
      </c>
    </row>
    <row r="38" spans="1:8" ht="13">
      <c r="A38" s="1338"/>
      <c r="B38" s="1336"/>
      <c r="C38" s="1337"/>
      <c r="D38" s="1336"/>
      <c r="E38" s="1336"/>
      <c r="F38" s="1241"/>
      <c r="G38" s="1241"/>
      <c r="H38" s="1292">
        <f t="shared" si="0"/>
        <v>0</v>
      </c>
    </row>
    <row r="39" spans="1:8" ht="13">
      <c r="A39" s="1338"/>
      <c r="B39" s="1336"/>
      <c r="C39" s="1337"/>
      <c r="D39" s="1336"/>
      <c r="E39" s="1336"/>
      <c r="F39" s="1241"/>
      <c r="G39" s="1241"/>
      <c r="H39" s="1292">
        <f t="shared" si="0"/>
        <v>0</v>
      </c>
    </row>
    <row r="40" spans="1:8" ht="13">
      <c r="A40" s="1338"/>
      <c r="B40" s="1336"/>
      <c r="C40" s="1337"/>
      <c r="D40" s="1336"/>
      <c r="E40" s="1336"/>
      <c r="F40" s="1241"/>
      <c r="G40" s="1241"/>
      <c r="H40" s="1292">
        <f t="shared" si="0"/>
        <v>0</v>
      </c>
    </row>
    <row r="41" spans="1:8" ht="13">
      <c r="A41" s="1339"/>
      <c r="B41" s="1336"/>
      <c r="C41" s="1337"/>
      <c r="D41" s="1336"/>
      <c r="E41" s="1336"/>
      <c r="F41" s="1241"/>
      <c r="G41" s="1241"/>
      <c r="H41" s="1292">
        <f t="shared" si="0"/>
        <v>0</v>
      </c>
    </row>
    <row r="42" spans="1:8" ht="13">
      <c r="A42" s="1336"/>
      <c r="B42" s="1336"/>
      <c r="C42" s="1337"/>
      <c r="D42" s="1336"/>
      <c r="E42" s="1336"/>
      <c r="F42" s="1241"/>
      <c r="G42" s="1241"/>
      <c r="H42" s="1292">
        <f t="shared" si="0"/>
        <v>0</v>
      </c>
    </row>
    <row r="43" spans="1:8" ht="12.5">
      <c r="A43" s="1294"/>
      <c r="B43" s="1294"/>
      <c r="C43" s="1334"/>
      <c r="D43" s="1294"/>
      <c r="E43" s="1294"/>
      <c r="F43" s="1241"/>
      <c r="G43" s="1241"/>
      <c r="H43" s="1292">
        <f t="shared" si="0"/>
        <v>0</v>
      </c>
    </row>
    <row r="44" spans="1:8" ht="12.5">
      <c r="A44" s="1294"/>
      <c r="B44" s="1294"/>
      <c r="C44" s="1334"/>
      <c r="D44" s="1294"/>
      <c r="E44" s="1294"/>
      <c r="F44" s="1241"/>
      <c r="G44" s="1241"/>
      <c r="H44" s="1292">
        <f t="shared" si="0"/>
        <v>0</v>
      </c>
    </row>
    <row r="45" spans="1:8" ht="12.5">
      <c r="A45" s="1294"/>
      <c r="B45" s="1294"/>
      <c r="C45" s="1334"/>
      <c r="D45" s="1294"/>
      <c r="E45" s="1294"/>
      <c r="F45" s="1241"/>
      <c r="G45" s="1241"/>
      <c r="H45" s="1292">
        <f t="shared" si="0"/>
        <v>0</v>
      </c>
    </row>
    <row r="46" spans="1:8" ht="13">
      <c r="A46" s="5909" t="s">
        <v>359</v>
      </c>
      <c r="B46" s="5909"/>
      <c r="C46" s="5909"/>
      <c r="D46" s="5909"/>
      <c r="E46" s="5909"/>
      <c r="F46" s="5909"/>
      <c r="G46" s="5909"/>
      <c r="H46" s="1273">
        <f>SUM(H17:H45)</f>
        <v>0</v>
      </c>
    </row>
    <row r="47" spans="1:8" ht="12.5">
      <c r="A47" s="104"/>
      <c r="B47" s="104"/>
      <c r="C47" s="104"/>
      <c r="D47" s="104"/>
      <c r="E47" s="104"/>
      <c r="F47" s="104"/>
      <c r="G47" s="104"/>
      <c r="H47" s="104"/>
    </row>
    <row r="48" spans="1:8" ht="12.5">
      <c r="A48" s="104" t="s">
        <v>1014</v>
      </c>
      <c r="B48" s="104"/>
      <c r="C48" s="104"/>
      <c r="D48" s="104"/>
      <c r="E48" s="104"/>
      <c r="F48" s="104"/>
      <c r="G48" s="104"/>
      <c r="H48" s="104"/>
    </row>
    <row r="49" spans="1:8" ht="14.5">
      <c r="A49" s="104" t="s">
        <v>1741</v>
      </c>
      <c r="B49" s="104"/>
      <c r="C49" s="104"/>
      <c r="D49" s="104"/>
      <c r="E49" s="104"/>
      <c r="F49" s="104"/>
      <c r="G49" s="104"/>
      <c r="H49" s="104"/>
    </row>
    <row r="50" spans="1:8" ht="12.5">
      <c r="A50" s="453"/>
      <c r="B50" s="104"/>
      <c r="C50" s="104"/>
      <c r="D50" s="104"/>
      <c r="E50" s="104"/>
      <c r="F50" s="104"/>
      <c r="G50" s="104"/>
      <c r="H50" s="104"/>
    </row>
    <row r="51" spans="1:8" ht="12.5">
      <c r="A51" s="78"/>
      <c r="B51" s="104"/>
      <c r="C51" s="104"/>
      <c r="D51" s="104"/>
      <c r="E51" s="104"/>
      <c r="F51" s="104"/>
      <c r="G51" s="104"/>
      <c r="H51" s="47" t="str">
        <f>+ToC!$E$123</f>
        <v xml:space="preserve">Long-Term Annual Return </v>
      </c>
    </row>
    <row r="52" spans="1:8" ht="12.5">
      <c r="A52" s="104"/>
      <c r="B52" s="453"/>
      <c r="C52" s="104"/>
      <c r="D52" s="104"/>
      <c r="E52" s="104"/>
      <c r="F52" s="104"/>
      <c r="G52" s="104"/>
      <c r="H52" s="47" t="s">
        <v>1456</v>
      </c>
    </row>
  </sheetData>
  <sheetProtection algorithmName="SHA-512" hashValue="1GmjLy8pYq48/fZGpbVFf2no7C77qX8wLg8P0J4V2Kq2X2eMrPNNY9nM2tK5p1QE2OoGerzq5HCsCcmLDPmu7Q==" saltValue="t2Gc1yWGJzJAHEseKaHGCA==" spinCount="100000" sheet="1" objects="1" scenarios="1"/>
  <mergeCells count="7">
    <mergeCell ref="A46:G46"/>
    <mergeCell ref="A1:H1"/>
    <mergeCell ref="A9:H9"/>
    <mergeCell ref="A11:H11"/>
    <mergeCell ref="A15:A16"/>
    <mergeCell ref="D15:D16"/>
    <mergeCell ref="E15:E16"/>
  </mergeCells>
  <dataValidations count="1">
    <dataValidation type="list" allowBlank="1" showInputMessage="1" showErrorMessage="1" sqref="D17:D44">
      <formula1>$J$13:$J$14</formula1>
    </dataValidation>
  </dataValidations>
  <hyperlinks>
    <hyperlink ref="A1:H1" location="ToC!A1" display="40.050"/>
  </hyperlinks>
  <pageMargins left="0.7" right="0.7" top="0.75" bottom="0.75" header="0.3" footer="0.3"/>
  <pageSetup paperSize="5" scale="65"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tabColor rgb="FF00B0F0"/>
  </sheetPr>
  <dimension ref="A1:K167"/>
  <sheetViews>
    <sheetView zoomScale="70" zoomScaleNormal="70" workbookViewId="0">
      <selection activeCell="D16" sqref="D16"/>
    </sheetView>
  </sheetViews>
  <sheetFormatPr defaultColWidth="0" defaultRowHeight="0" customHeight="1" zeroHeight="1"/>
  <cols>
    <col min="1" max="1" width="36.765625" style="188" customWidth="1"/>
    <col min="2" max="4" width="15.765625" style="188" customWidth="1"/>
    <col min="5" max="5" width="5.23046875" style="78" customWidth="1"/>
    <col min="6" max="6" width="15.765625" style="188" customWidth="1"/>
    <col min="7" max="11" width="0" style="188" hidden="1" customWidth="1"/>
    <col min="12" max="16384" width="8.765625" style="188" hidden="1"/>
  </cols>
  <sheetData>
    <row r="1" spans="1:10" ht="13">
      <c r="A1" s="5373" t="s">
        <v>1407</v>
      </c>
      <c r="B1" s="5374"/>
      <c r="C1" s="5374"/>
      <c r="D1" s="5374"/>
      <c r="E1" s="5374"/>
      <c r="F1" s="5374"/>
      <c r="G1" s="418"/>
      <c r="H1" s="418"/>
      <c r="I1" s="418"/>
      <c r="J1" s="418"/>
    </row>
    <row r="2" spans="1:10" ht="13">
      <c r="A2" s="395"/>
      <c r="B2" s="104"/>
      <c r="C2" s="715"/>
      <c r="D2" s="715"/>
      <c r="E2" s="717"/>
      <c r="F2" s="1596" t="s">
        <v>1814</v>
      </c>
      <c r="H2" s="79"/>
      <c r="J2" s="79"/>
    </row>
    <row r="3" spans="1:10" ht="14">
      <c r="A3" s="339" t="str">
        <f>+Cover!$A$14</f>
        <v>Select Name of Insurer/ Financial Holding Company</v>
      </c>
      <c r="B3" s="340"/>
      <c r="C3" s="340"/>
      <c r="D3" s="340"/>
      <c r="E3" s="337"/>
      <c r="F3" s="337"/>
      <c r="G3" s="114"/>
      <c r="H3" s="419"/>
      <c r="I3" s="419"/>
      <c r="J3" s="420"/>
    </row>
    <row r="4" spans="1:10" ht="14">
      <c r="A4" s="330" t="str">
        <f>+ToC!$A$3</f>
        <v>Insurer/Financial Holding Company</v>
      </c>
      <c r="B4" s="330"/>
      <c r="C4" s="337"/>
      <c r="D4" s="337"/>
      <c r="E4" s="337"/>
      <c r="F4" s="337"/>
      <c r="G4" s="114"/>
      <c r="H4" s="419"/>
      <c r="I4" s="419"/>
    </row>
    <row r="5" spans="1:10" ht="14">
      <c r="A5" s="330"/>
      <c r="B5" s="330"/>
      <c r="C5" s="337"/>
      <c r="D5" s="337"/>
      <c r="E5" s="337"/>
      <c r="F5" s="337"/>
      <c r="G5" s="114"/>
      <c r="H5" s="419"/>
      <c r="I5" s="419"/>
    </row>
    <row r="6" spans="1:10" ht="14">
      <c r="A6" s="51" t="str">
        <f>+ToC!$A$5</f>
        <v>Long-Term Insurers Annual Return</v>
      </c>
      <c r="B6" s="53"/>
      <c r="C6" s="337"/>
      <c r="D6" s="337"/>
      <c r="E6" s="337"/>
      <c r="F6" s="337"/>
      <c r="G6" s="114"/>
      <c r="H6" s="419"/>
      <c r="I6" s="419"/>
    </row>
    <row r="7" spans="1:10" ht="14">
      <c r="A7" s="51" t="str">
        <f>+ToC!$A$6</f>
        <v>For Year Ended:</v>
      </c>
      <c r="B7" s="53"/>
      <c r="C7" s="337"/>
      <c r="D7" s="293"/>
      <c r="E7" s="337"/>
      <c r="F7" s="933">
        <f>+Cover!$A$23</f>
        <v>0</v>
      </c>
      <c r="G7" s="114"/>
      <c r="H7" s="419"/>
      <c r="I7" s="419"/>
    </row>
    <row r="8" spans="1:10" ht="12.5">
      <c r="A8" s="396"/>
      <c r="B8" s="78"/>
      <c r="C8" s="78"/>
      <c r="D8" s="78"/>
      <c r="F8" s="78"/>
      <c r="G8" s="114"/>
      <c r="H8" s="419"/>
      <c r="I8" s="419"/>
      <c r="J8" s="421"/>
    </row>
    <row r="9" spans="1:10" ht="13">
      <c r="A9" s="5934" t="s">
        <v>764</v>
      </c>
      <c r="B9" s="5934"/>
      <c r="C9" s="5934"/>
      <c r="D9" s="5934"/>
      <c r="E9" s="5934"/>
      <c r="F9" s="5934"/>
      <c r="G9" s="454"/>
      <c r="H9" s="454"/>
      <c r="I9" s="454"/>
      <c r="J9" s="454"/>
    </row>
    <row r="10" spans="1:10" ht="12.5">
      <c r="A10" s="104"/>
      <c r="B10" s="104"/>
      <c r="C10" s="104"/>
      <c r="D10" s="104"/>
      <c r="F10" s="104"/>
    </row>
    <row r="11" spans="1:10" ht="13">
      <c r="A11" s="5975" t="s">
        <v>1196</v>
      </c>
      <c r="B11" s="5975"/>
      <c r="C11" s="5975"/>
      <c r="D11" s="5975"/>
      <c r="E11" s="5975"/>
      <c r="F11" s="5975"/>
    </row>
    <row r="12" spans="1:10" ht="12.5">
      <c r="A12" s="78"/>
      <c r="B12" s="78"/>
      <c r="C12" s="78"/>
      <c r="D12" s="78"/>
      <c r="F12" s="78"/>
    </row>
    <row r="13" spans="1:10" ht="15">
      <c r="A13" s="414" t="s">
        <v>1665</v>
      </c>
      <c r="B13" s="78"/>
      <c r="C13" s="78"/>
      <c r="D13" s="78"/>
      <c r="F13" s="78"/>
    </row>
    <row r="14" spans="1:10" ht="39">
      <c r="A14" s="455"/>
      <c r="B14" s="455"/>
      <c r="C14" s="455"/>
      <c r="D14" s="456"/>
      <c r="F14" s="1201" t="s">
        <v>913</v>
      </c>
    </row>
    <row r="15" spans="1:10" ht="13">
      <c r="A15" s="5974" t="s">
        <v>1197</v>
      </c>
      <c r="B15" s="1333" t="s">
        <v>1198</v>
      </c>
      <c r="C15" s="1333" t="s">
        <v>381</v>
      </c>
      <c r="D15" s="1333" t="s">
        <v>916</v>
      </c>
      <c r="E15" s="720"/>
      <c r="F15" s="1333" t="s">
        <v>916</v>
      </c>
    </row>
    <row r="16" spans="1:10" ht="13">
      <c r="A16" s="5974"/>
      <c r="B16" s="1333" t="s">
        <v>1195</v>
      </c>
      <c r="C16" s="1333" t="s">
        <v>1195</v>
      </c>
      <c r="D16" s="1333" t="s">
        <v>230</v>
      </c>
      <c r="E16" s="720"/>
      <c r="F16" s="1333" t="s">
        <v>230</v>
      </c>
    </row>
    <row r="17" spans="1:6" ht="12.5">
      <c r="A17" s="1294"/>
      <c r="B17" s="1334"/>
      <c r="C17" s="1334"/>
      <c r="D17" s="1171"/>
      <c r="F17" s="1171"/>
    </row>
    <row r="18" spans="1:6" ht="12.5">
      <c r="A18" s="1294"/>
      <c r="B18" s="1334"/>
      <c r="C18" s="1334"/>
      <c r="D18" s="1171"/>
      <c r="F18" s="1171"/>
    </row>
    <row r="19" spans="1:6" ht="12.5">
      <c r="A19" s="1294"/>
      <c r="B19" s="1334"/>
      <c r="C19" s="1334"/>
      <c r="D19" s="1171"/>
      <c r="F19" s="1171"/>
    </row>
    <row r="20" spans="1:6" ht="12.5">
      <c r="A20" s="1294"/>
      <c r="B20" s="1334"/>
      <c r="C20" s="1334"/>
      <c r="D20" s="1171"/>
      <c r="F20" s="1171"/>
    </row>
    <row r="21" spans="1:6" ht="12.5">
      <c r="A21" s="1294"/>
      <c r="B21" s="1334"/>
      <c r="C21" s="1334"/>
      <c r="D21" s="1171"/>
      <c r="F21" s="1171"/>
    </row>
    <row r="22" spans="1:6" ht="12.5">
      <c r="A22" s="1294"/>
      <c r="B22" s="1334"/>
      <c r="C22" s="1334"/>
      <c r="D22" s="1171"/>
      <c r="F22" s="1171"/>
    </row>
    <row r="23" spans="1:6" ht="12.5">
      <c r="A23" s="1294"/>
      <c r="B23" s="1334"/>
      <c r="C23" s="1334"/>
      <c r="D23" s="1171"/>
      <c r="F23" s="1171"/>
    </row>
    <row r="24" spans="1:6" ht="12.5">
      <c r="A24" s="1294"/>
      <c r="B24" s="1334"/>
      <c r="C24" s="1334"/>
      <c r="D24" s="1171"/>
      <c r="F24" s="1171"/>
    </row>
    <row r="25" spans="1:6" ht="12.5">
      <c r="A25" s="1294"/>
      <c r="B25" s="1334"/>
      <c r="C25" s="1334"/>
      <c r="D25" s="1171"/>
      <c r="F25" s="1171"/>
    </row>
    <row r="26" spans="1:6" ht="12.5">
      <c r="A26" s="1294"/>
      <c r="B26" s="1334"/>
      <c r="C26" s="1334"/>
      <c r="D26" s="1171"/>
      <c r="F26" s="1171"/>
    </row>
    <row r="27" spans="1:6" ht="12.5">
      <c r="A27" s="1294"/>
      <c r="B27" s="1334"/>
      <c r="C27" s="1334"/>
      <c r="D27" s="1171"/>
      <c r="F27" s="1171"/>
    </row>
    <row r="28" spans="1:6" ht="12.5">
      <c r="A28" s="1294"/>
      <c r="B28" s="1334"/>
      <c r="C28" s="1334"/>
      <c r="D28" s="1171"/>
      <c r="F28" s="1171"/>
    </row>
    <row r="29" spans="1:6" ht="12.5">
      <c r="A29" s="1294"/>
      <c r="B29" s="1334"/>
      <c r="C29" s="1334"/>
      <c r="D29" s="1171"/>
      <c r="F29" s="1171"/>
    </row>
    <row r="30" spans="1:6" ht="12.5">
      <c r="A30" s="1294"/>
      <c r="B30" s="1334"/>
      <c r="C30" s="1334"/>
      <c r="D30" s="1171"/>
      <c r="F30" s="1171"/>
    </row>
    <row r="31" spans="1:6" ht="12.5">
      <c r="A31" s="1294"/>
      <c r="B31" s="1334"/>
      <c r="C31" s="1334"/>
      <c r="D31" s="1171"/>
      <c r="F31" s="1171"/>
    </row>
    <row r="32" spans="1:6" ht="12.5">
      <c r="A32" s="1294"/>
      <c r="B32" s="1334"/>
      <c r="C32" s="1334"/>
      <c r="D32" s="1171"/>
      <c r="F32" s="1171"/>
    </row>
    <row r="33" spans="1:6" ht="12.5">
      <c r="A33" s="1294"/>
      <c r="B33" s="1334"/>
      <c r="C33" s="1334"/>
      <c r="D33" s="1171"/>
      <c r="F33" s="1171"/>
    </row>
    <row r="34" spans="1:6" ht="12.5">
      <c r="A34" s="1294"/>
      <c r="B34" s="1334"/>
      <c r="C34" s="1334"/>
      <c r="D34" s="1171"/>
      <c r="F34" s="1171"/>
    </row>
    <row r="35" spans="1:6" ht="12.5">
      <c r="A35" s="1294"/>
      <c r="B35" s="1334"/>
      <c r="C35" s="1334"/>
      <c r="D35" s="1171"/>
      <c r="F35" s="1171"/>
    </row>
    <row r="36" spans="1:6" ht="12.5">
      <c r="A36" s="1294"/>
      <c r="B36" s="1334"/>
      <c r="C36" s="1334"/>
      <c r="D36" s="1171"/>
      <c r="F36" s="1171"/>
    </row>
    <row r="37" spans="1:6" ht="12.5">
      <c r="A37" s="1294"/>
      <c r="B37" s="1334"/>
      <c r="C37" s="1334"/>
      <c r="D37" s="1171"/>
      <c r="F37" s="1171"/>
    </row>
    <row r="38" spans="1:6" ht="12.5">
      <c r="A38" s="1294"/>
      <c r="B38" s="1334"/>
      <c r="C38" s="1334"/>
      <c r="D38" s="1171"/>
      <c r="F38" s="1171"/>
    </row>
    <row r="39" spans="1:6" ht="12.5">
      <c r="A39" s="1294"/>
      <c r="B39" s="1334"/>
      <c r="C39" s="1334"/>
      <c r="D39" s="1171"/>
      <c r="F39" s="1171"/>
    </row>
    <row r="40" spans="1:6" ht="12.5">
      <c r="A40" s="1294"/>
      <c r="B40" s="1334"/>
      <c r="C40" s="1334"/>
      <c r="D40" s="1171"/>
      <c r="F40" s="1171"/>
    </row>
    <row r="41" spans="1:6" ht="12.5">
      <c r="A41" s="1294"/>
      <c r="B41" s="1334"/>
      <c r="C41" s="1334"/>
      <c r="D41" s="1171"/>
      <c r="F41" s="1171"/>
    </row>
    <row r="42" spans="1:6" ht="12.5">
      <c r="A42" s="1294"/>
      <c r="B42" s="1334"/>
      <c r="C42" s="1334"/>
      <c r="D42" s="1171"/>
      <c r="F42" s="1171"/>
    </row>
    <row r="43" spans="1:6" ht="12.5">
      <c r="A43" s="1294"/>
      <c r="B43" s="1334"/>
      <c r="C43" s="1334"/>
      <c r="D43" s="1171"/>
      <c r="F43" s="1171"/>
    </row>
    <row r="44" spans="1:6" ht="12.5">
      <c r="A44" s="1294"/>
      <c r="B44" s="1334"/>
      <c r="C44" s="1334"/>
      <c r="D44" s="1171"/>
      <c r="F44" s="1171"/>
    </row>
    <row r="45" spans="1:6" ht="12.5">
      <c r="A45" s="1294"/>
      <c r="B45" s="1334"/>
      <c r="C45" s="1334"/>
      <c r="D45" s="1171"/>
      <c r="F45" s="1171"/>
    </row>
    <row r="46" spans="1:6" ht="12.5">
      <c r="A46" s="1294"/>
      <c r="B46" s="1334"/>
      <c r="C46" s="1334"/>
      <c r="D46" s="1171"/>
      <c r="F46" s="1171"/>
    </row>
    <row r="47" spans="1:6" ht="12.5">
      <c r="A47" s="1294"/>
      <c r="B47" s="1334"/>
      <c r="C47" s="1334"/>
      <c r="D47" s="1171"/>
      <c r="F47" s="1171"/>
    </row>
    <row r="48" spans="1:6" ht="12.5">
      <c r="A48" s="1294"/>
      <c r="B48" s="1334"/>
      <c r="C48" s="1334"/>
      <c r="D48" s="1171"/>
      <c r="F48" s="1171"/>
    </row>
    <row r="49" spans="1:6" ht="12.5">
      <c r="A49" s="1294"/>
      <c r="B49" s="1334"/>
      <c r="C49" s="1334"/>
      <c r="D49" s="1171"/>
      <c r="F49" s="1171"/>
    </row>
    <row r="50" spans="1:6" ht="12.5">
      <c r="A50" s="1294"/>
      <c r="B50" s="1334"/>
      <c r="C50" s="1334"/>
      <c r="D50" s="1171"/>
      <c r="F50" s="1171"/>
    </row>
    <row r="51" spans="1:6" ht="12.5">
      <c r="A51" s="1294"/>
      <c r="B51" s="1334"/>
      <c r="C51" s="1334"/>
      <c r="D51" s="1171"/>
      <c r="F51" s="1171"/>
    </row>
    <row r="52" spans="1:6" ht="12.5">
      <c r="A52" s="1294"/>
      <c r="B52" s="1334"/>
      <c r="C52" s="1334"/>
      <c r="D52" s="1171"/>
      <c r="F52" s="1171"/>
    </row>
    <row r="53" spans="1:6" ht="12.5">
      <c r="A53" s="1294"/>
      <c r="B53" s="1334"/>
      <c r="C53" s="1334"/>
      <c r="D53" s="1171"/>
      <c r="F53" s="1171"/>
    </row>
    <row r="54" spans="1:6" ht="12.5">
      <c r="A54" s="1294"/>
      <c r="B54" s="1334"/>
      <c r="C54" s="1334"/>
      <c r="D54" s="1171"/>
      <c r="F54" s="1171"/>
    </row>
    <row r="55" spans="1:6" ht="12.5">
      <c r="A55" s="1294"/>
      <c r="B55" s="1334"/>
      <c r="C55" s="1334"/>
      <c r="D55" s="1171"/>
      <c r="F55" s="1171"/>
    </row>
    <row r="56" spans="1:6" ht="12.5">
      <c r="A56" s="1294"/>
      <c r="B56" s="1334"/>
      <c r="C56" s="1334"/>
      <c r="D56" s="1171"/>
      <c r="F56" s="1171"/>
    </row>
    <row r="57" spans="1:6" ht="12.5">
      <c r="A57" s="1294"/>
      <c r="B57" s="1334"/>
      <c r="C57" s="1334"/>
      <c r="D57" s="1171"/>
      <c r="F57" s="1171"/>
    </row>
    <row r="58" spans="1:6" ht="12.5">
      <c r="A58" s="1294"/>
      <c r="B58" s="1334"/>
      <c r="C58" s="1334"/>
      <c r="D58" s="1171"/>
      <c r="F58" s="1171"/>
    </row>
    <row r="59" spans="1:6" ht="12.5">
      <c r="A59" s="1294"/>
      <c r="B59" s="1334"/>
      <c r="C59" s="1334"/>
      <c r="D59" s="1171"/>
      <c r="F59" s="1171"/>
    </row>
    <row r="60" spans="1:6" ht="12.5">
      <c r="A60" s="1294"/>
      <c r="B60" s="1334"/>
      <c r="C60" s="1334"/>
      <c r="D60" s="1171"/>
      <c r="F60" s="1171"/>
    </row>
    <row r="61" spans="1:6" ht="12.5">
      <c r="A61" s="1294"/>
      <c r="B61" s="1334"/>
      <c r="C61" s="1334"/>
      <c r="D61" s="1171"/>
      <c r="F61" s="1171"/>
    </row>
    <row r="62" spans="1:6" ht="12.5">
      <c r="A62" s="1294"/>
      <c r="B62" s="1334"/>
      <c r="C62" s="1334"/>
      <c r="D62" s="1171"/>
      <c r="F62" s="1171"/>
    </row>
    <row r="63" spans="1:6" ht="12.5">
      <c r="A63" s="1294"/>
      <c r="B63" s="1334"/>
      <c r="C63" s="1334"/>
      <c r="D63" s="1171"/>
      <c r="F63" s="1171"/>
    </row>
    <row r="64" spans="1:6" ht="12.5">
      <c r="A64" s="1294"/>
      <c r="B64" s="1334"/>
      <c r="C64" s="1334"/>
      <c r="D64" s="1171"/>
      <c r="F64" s="1171"/>
    </row>
    <row r="65" spans="1:6" ht="12.5">
      <c r="A65" s="1294"/>
      <c r="B65" s="1334"/>
      <c r="C65" s="1334"/>
      <c r="D65" s="1171"/>
      <c r="F65" s="1171"/>
    </row>
    <row r="66" spans="1:6" ht="12.5">
      <c r="A66" s="1294"/>
      <c r="B66" s="1334"/>
      <c r="C66" s="1334"/>
      <c r="D66" s="1171"/>
      <c r="F66" s="1171"/>
    </row>
    <row r="67" spans="1:6" ht="12.5">
      <c r="A67" s="1294"/>
      <c r="B67" s="1334"/>
      <c r="C67" s="1334"/>
      <c r="D67" s="1171"/>
      <c r="F67" s="1171"/>
    </row>
    <row r="68" spans="1:6" ht="12.5">
      <c r="A68" s="1294"/>
      <c r="B68" s="1334"/>
      <c r="C68" s="1334"/>
      <c r="D68" s="1171"/>
      <c r="F68" s="1171"/>
    </row>
    <row r="69" spans="1:6" ht="12.5">
      <c r="A69" s="1294"/>
      <c r="B69" s="1334"/>
      <c r="C69" s="1334"/>
      <c r="D69" s="1171"/>
      <c r="F69" s="1171"/>
    </row>
    <row r="70" spans="1:6" ht="12.5">
      <c r="A70" s="1294"/>
      <c r="B70" s="1334"/>
      <c r="C70" s="1334"/>
      <c r="D70" s="1171"/>
      <c r="F70" s="1171"/>
    </row>
    <row r="71" spans="1:6" ht="12.5">
      <c r="A71" s="1294"/>
      <c r="B71" s="1334"/>
      <c r="C71" s="1334"/>
      <c r="D71" s="1171"/>
      <c r="F71" s="1171"/>
    </row>
    <row r="72" spans="1:6" ht="12.5">
      <c r="A72" s="1294"/>
      <c r="B72" s="1334"/>
      <c r="C72" s="1334"/>
      <c r="D72" s="1171"/>
      <c r="F72" s="1171"/>
    </row>
    <row r="73" spans="1:6" ht="12.5">
      <c r="A73" s="1294"/>
      <c r="B73" s="1334"/>
      <c r="C73" s="1334"/>
      <c r="D73" s="1171"/>
      <c r="F73" s="1171"/>
    </row>
    <row r="74" spans="1:6" ht="12.5">
      <c r="A74" s="1294"/>
      <c r="B74" s="1334"/>
      <c r="C74" s="1334"/>
      <c r="D74" s="1171"/>
      <c r="F74" s="1171"/>
    </row>
    <row r="75" spans="1:6" ht="12.5">
      <c r="A75" s="1294"/>
      <c r="B75" s="1334"/>
      <c r="C75" s="1334"/>
      <c r="D75" s="1171"/>
      <c r="F75" s="1171"/>
    </row>
    <row r="76" spans="1:6" ht="12.5">
      <c r="A76" s="1294"/>
      <c r="B76" s="1334"/>
      <c r="C76" s="1334"/>
      <c r="D76" s="1171"/>
      <c r="F76" s="1171"/>
    </row>
    <row r="77" spans="1:6" ht="12.5">
      <c r="A77" s="1294"/>
      <c r="B77" s="1334"/>
      <c r="C77" s="1334"/>
      <c r="D77" s="1171"/>
      <c r="F77" s="1171"/>
    </row>
    <row r="78" spans="1:6" ht="12.5">
      <c r="A78" s="1294"/>
      <c r="B78" s="1334"/>
      <c r="C78" s="1334"/>
      <c r="D78" s="1171"/>
      <c r="F78" s="1171"/>
    </row>
    <row r="79" spans="1:6" ht="12.5">
      <c r="A79" s="1294"/>
      <c r="B79" s="1334"/>
      <c r="C79" s="1334"/>
      <c r="D79" s="1171"/>
      <c r="F79" s="1171"/>
    </row>
    <row r="80" spans="1:6" ht="12.5">
      <c r="A80" s="1294"/>
      <c r="B80" s="1334"/>
      <c r="C80" s="1334"/>
      <c r="D80" s="1171"/>
      <c r="F80" s="1171"/>
    </row>
    <row r="81" spans="1:6" ht="12.5">
      <c r="A81" s="1294"/>
      <c r="B81" s="1334"/>
      <c r="C81" s="1334"/>
      <c r="D81" s="1171"/>
      <c r="F81" s="1171"/>
    </row>
    <row r="82" spans="1:6" ht="12.5">
      <c r="A82" s="1294"/>
      <c r="B82" s="1334"/>
      <c r="C82" s="1334"/>
      <c r="D82" s="1171"/>
      <c r="F82" s="1171"/>
    </row>
    <row r="83" spans="1:6" ht="12.5">
      <c r="A83" s="1294"/>
      <c r="B83" s="1334"/>
      <c r="C83" s="1334"/>
      <c r="D83" s="1171"/>
      <c r="F83" s="1171"/>
    </row>
    <row r="84" spans="1:6" ht="12.5">
      <c r="A84" s="1294"/>
      <c r="B84" s="1334"/>
      <c r="C84" s="1334"/>
      <c r="D84" s="1171"/>
      <c r="F84" s="1171"/>
    </row>
    <row r="85" spans="1:6" ht="12.5">
      <c r="A85" s="1294"/>
      <c r="B85" s="1334"/>
      <c r="C85" s="1334"/>
      <c r="D85" s="1171"/>
      <c r="F85" s="1171"/>
    </row>
    <row r="86" spans="1:6" ht="12.5">
      <c r="A86" s="1294"/>
      <c r="B86" s="1334"/>
      <c r="C86" s="1334"/>
      <c r="D86" s="1171"/>
      <c r="F86" s="1171"/>
    </row>
    <row r="87" spans="1:6" ht="12.5">
      <c r="A87" s="1294"/>
      <c r="B87" s="1334"/>
      <c r="C87" s="1334"/>
      <c r="D87" s="1171"/>
      <c r="F87" s="1171"/>
    </row>
    <row r="88" spans="1:6" ht="12.5">
      <c r="A88" s="1294"/>
      <c r="B88" s="1334"/>
      <c r="C88" s="1334"/>
      <c r="D88" s="1171"/>
      <c r="F88" s="1171"/>
    </row>
    <row r="89" spans="1:6" ht="12.5">
      <c r="A89" s="1294"/>
      <c r="B89" s="1334"/>
      <c r="C89" s="1334"/>
      <c r="D89" s="1171"/>
      <c r="F89" s="1171"/>
    </row>
    <row r="90" spans="1:6" ht="12.5">
      <c r="A90" s="1294"/>
      <c r="B90" s="1334"/>
      <c r="C90" s="1334"/>
      <c r="D90" s="1171"/>
      <c r="F90" s="1171"/>
    </row>
    <row r="91" spans="1:6" ht="12.5">
      <c r="A91" s="1294"/>
      <c r="B91" s="1334"/>
      <c r="C91" s="1334"/>
      <c r="D91" s="1171"/>
      <c r="F91" s="1171"/>
    </row>
    <row r="92" spans="1:6" ht="12.5">
      <c r="A92" s="1294"/>
      <c r="B92" s="1334"/>
      <c r="C92" s="1334"/>
      <c r="D92" s="1171"/>
      <c r="F92" s="1171"/>
    </row>
    <row r="93" spans="1:6" ht="12.5">
      <c r="A93" s="1294"/>
      <c r="B93" s="1334"/>
      <c r="C93" s="1334"/>
      <c r="D93" s="1171"/>
      <c r="F93" s="1171"/>
    </row>
    <row r="94" spans="1:6" ht="12.5">
      <c r="A94" s="1294"/>
      <c r="B94" s="1334"/>
      <c r="C94" s="1334"/>
      <c r="D94" s="1171"/>
      <c r="F94" s="1171"/>
    </row>
    <row r="95" spans="1:6" ht="12.5">
      <c r="A95" s="1294"/>
      <c r="B95" s="1334"/>
      <c r="C95" s="1334"/>
      <c r="D95" s="1171"/>
      <c r="F95" s="1171"/>
    </row>
    <row r="96" spans="1:6" ht="12.5">
      <c r="A96" s="1294"/>
      <c r="B96" s="1334"/>
      <c r="C96" s="1334"/>
      <c r="D96" s="1171"/>
      <c r="F96" s="1171"/>
    </row>
    <row r="97" spans="1:6" ht="12.5">
      <c r="A97" s="1294"/>
      <c r="B97" s="1334"/>
      <c r="C97" s="1334"/>
      <c r="D97" s="1171"/>
      <c r="F97" s="1171"/>
    </row>
    <row r="98" spans="1:6" ht="12.5">
      <c r="A98" s="1294"/>
      <c r="B98" s="1334"/>
      <c r="C98" s="1334"/>
      <c r="D98" s="1171"/>
      <c r="F98" s="1171"/>
    </row>
    <row r="99" spans="1:6" ht="12.5">
      <c r="A99" s="1294"/>
      <c r="B99" s="1334"/>
      <c r="C99" s="1334"/>
      <c r="D99" s="1171"/>
      <c r="F99" s="1171"/>
    </row>
    <row r="100" spans="1:6" ht="12.5">
      <c r="A100" s="1294"/>
      <c r="B100" s="1334"/>
      <c r="C100" s="1334"/>
      <c r="D100" s="1171"/>
      <c r="F100" s="1171"/>
    </row>
    <row r="101" spans="1:6" ht="12.5">
      <c r="A101" s="1294"/>
      <c r="B101" s="1334"/>
      <c r="C101" s="1334"/>
      <c r="D101" s="1171"/>
      <c r="F101" s="1171"/>
    </row>
    <row r="102" spans="1:6" ht="12.5">
      <c r="A102" s="1294"/>
      <c r="B102" s="1334"/>
      <c r="C102" s="1334"/>
      <c r="D102" s="1171"/>
      <c r="F102" s="1171"/>
    </row>
    <row r="103" spans="1:6" ht="12.5">
      <c r="A103" s="1294"/>
      <c r="B103" s="1334"/>
      <c r="C103" s="1334"/>
      <c r="D103" s="1171"/>
      <c r="F103" s="1171"/>
    </row>
    <row r="104" spans="1:6" ht="12.5">
      <c r="A104" s="1294"/>
      <c r="B104" s="1334"/>
      <c r="C104" s="1334"/>
      <c r="D104" s="1171"/>
      <c r="F104" s="1171"/>
    </row>
    <row r="105" spans="1:6" ht="12.5">
      <c r="A105" s="1294"/>
      <c r="B105" s="1334"/>
      <c r="C105" s="1334"/>
      <c r="D105" s="1171"/>
      <c r="F105" s="1171"/>
    </row>
    <row r="106" spans="1:6" ht="12.5">
      <c r="A106" s="1294"/>
      <c r="B106" s="1334"/>
      <c r="C106" s="1334"/>
      <c r="D106" s="1171"/>
      <c r="F106" s="1171"/>
    </row>
    <row r="107" spans="1:6" ht="12.5">
      <c r="A107" s="1294"/>
      <c r="B107" s="1334"/>
      <c r="C107" s="1334"/>
      <c r="D107" s="1171"/>
      <c r="F107" s="1171"/>
    </row>
    <row r="108" spans="1:6" ht="12.5">
      <c r="A108" s="1294"/>
      <c r="B108" s="1334"/>
      <c r="C108" s="1334"/>
      <c r="D108" s="1171"/>
      <c r="F108" s="1171"/>
    </row>
    <row r="109" spans="1:6" ht="12.5">
      <c r="A109" s="1294"/>
      <c r="B109" s="1334"/>
      <c r="C109" s="1334"/>
      <c r="D109" s="1171"/>
      <c r="F109" s="1171"/>
    </row>
    <row r="110" spans="1:6" ht="12.5">
      <c r="A110" s="1294"/>
      <c r="B110" s="1334"/>
      <c r="C110" s="1334"/>
      <c r="D110" s="1171"/>
      <c r="F110" s="1171"/>
    </row>
    <row r="111" spans="1:6" ht="12.5">
      <c r="A111" s="1294"/>
      <c r="B111" s="1334"/>
      <c r="C111" s="1334"/>
      <c r="D111" s="1171"/>
      <c r="F111" s="1171"/>
    </row>
    <row r="112" spans="1:6" ht="12.5">
      <c r="A112" s="1294"/>
      <c r="B112" s="1334"/>
      <c r="C112" s="1334"/>
      <c r="D112" s="1171"/>
      <c r="F112" s="1171"/>
    </row>
    <row r="113" spans="1:6" ht="12.5">
      <c r="A113" s="1294"/>
      <c r="B113" s="1334"/>
      <c r="C113" s="1334"/>
      <c r="D113" s="1171"/>
      <c r="F113" s="1171"/>
    </row>
    <row r="114" spans="1:6" ht="12.5">
      <c r="A114" s="1294"/>
      <c r="B114" s="1334"/>
      <c r="C114" s="1334"/>
      <c r="D114" s="1171"/>
      <c r="F114" s="1171"/>
    </row>
    <row r="115" spans="1:6" ht="12.5">
      <c r="A115" s="1294"/>
      <c r="B115" s="1334"/>
      <c r="C115" s="1334"/>
      <c r="D115" s="1171"/>
      <c r="F115" s="1171"/>
    </row>
    <row r="116" spans="1:6" ht="12.5">
      <c r="A116" s="1294"/>
      <c r="B116" s="1334"/>
      <c r="C116" s="1334"/>
      <c r="D116" s="1171"/>
      <c r="F116" s="1171"/>
    </row>
    <row r="117" spans="1:6" ht="12.5">
      <c r="A117" s="1294"/>
      <c r="B117" s="1334"/>
      <c r="C117" s="1334"/>
      <c r="D117" s="1171"/>
      <c r="F117" s="1171"/>
    </row>
    <row r="118" spans="1:6" ht="12.5">
      <c r="A118" s="1294"/>
      <c r="B118" s="1334"/>
      <c r="C118" s="1334"/>
      <c r="D118" s="1171"/>
      <c r="F118" s="1171"/>
    </row>
    <row r="119" spans="1:6" ht="12.5">
      <c r="A119" s="1294"/>
      <c r="B119" s="1334"/>
      <c r="C119" s="1334"/>
      <c r="D119" s="1171"/>
      <c r="F119" s="1171"/>
    </row>
    <row r="120" spans="1:6" ht="12.5">
      <c r="A120" s="1294"/>
      <c r="B120" s="1334"/>
      <c r="C120" s="1334"/>
      <c r="D120" s="1171"/>
      <c r="F120" s="1171"/>
    </row>
    <row r="121" spans="1:6" ht="12.5">
      <c r="A121" s="1294"/>
      <c r="B121" s="1334"/>
      <c r="C121" s="1334"/>
      <c r="D121" s="1171"/>
      <c r="F121" s="1171"/>
    </row>
    <row r="122" spans="1:6" ht="12.5">
      <c r="A122" s="1294"/>
      <c r="B122" s="1334"/>
      <c r="C122" s="1334"/>
      <c r="D122" s="1171"/>
      <c r="F122" s="1171"/>
    </row>
    <row r="123" spans="1:6" ht="12.5">
      <c r="A123" s="1294"/>
      <c r="B123" s="1334"/>
      <c r="C123" s="1334"/>
      <c r="D123" s="1171"/>
      <c r="F123" s="1171"/>
    </row>
    <row r="124" spans="1:6" ht="12.5">
      <c r="A124" s="1294"/>
      <c r="B124" s="1334"/>
      <c r="C124" s="1334"/>
      <c r="D124" s="1171"/>
      <c r="F124" s="1171"/>
    </row>
    <row r="125" spans="1:6" ht="12.5">
      <c r="A125" s="1294"/>
      <c r="B125" s="1334"/>
      <c r="C125" s="1334"/>
      <c r="D125" s="1171"/>
      <c r="F125" s="1171"/>
    </row>
    <row r="126" spans="1:6" ht="12.5">
      <c r="A126" s="1294"/>
      <c r="B126" s="1334"/>
      <c r="C126" s="1334"/>
      <c r="D126" s="1171"/>
      <c r="F126" s="1171"/>
    </row>
    <row r="127" spans="1:6" ht="12.5">
      <c r="A127" s="1294"/>
      <c r="B127" s="1334"/>
      <c r="C127" s="1334"/>
      <c r="D127" s="1171"/>
      <c r="F127" s="1171"/>
    </row>
    <row r="128" spans="1:6" ht="12.5">
      <c r="A128" s="1294"/>
      <c r="B128" s="1334"/>
      <c r="C128" s="1334"/>
      <c r="D128" s="1171"/>
      <c r="F128" s="1171"/>
    </row>
    <row r="129" spans="1:6" ht="12.5">
      <c r="A129" s="1294"/>
      <c r="B129" s="1334"/>
      <c r="C129" s="1334"/>
      <c r="D129" s="1171"/>
      <c r="F129" s="1171"/>
    </row>
    <row r="130" spans="1:6" ht="12.5">
      <c r="A130" s="1294"/>
      <c r="B130" s="1334"/>
      <c r="C130" s="1334"/>
      <c r="D130" s="1171"/>
      <c r="F130" s="1171"/>
    </row>
    <row r="131" spans="1:6" ht="12.5">
      <c r="A131" s="1294"/>
      <c r="B131" s="1334"/>
      <c r="C131" s="1334"/>
      <c r="D131" s="1171"/>
      <c r="F131" s="1171"/>
    </row>
    <row r="132" spans="1:6" ht="12.5">
      <c r="A132" s="1294"/>
      <c r="B132" s="1334"/>
      <c r="C132" s="1334"/>
      <c r="D132" s="1171"/>
      <c r="F132" s="1171"/>
    </row>
    <row r="133" spans="1:6" ht="12.5">
      <c r="A133" s="1294"/>
      <c r="B133" s="1334"/>
      <c r="C133" s="1334"/>
      <c r="D133" s="1171"/>
      <c r="F133" s="1171"/>
    </row>
    <row r="134" spans="1:6" ht="12.5">
      <c r="A134" s="1294"/>
      <c r="B134" s="1334"/>
      <c r="C134" s="1334"/>
      <c r="D134" s="1171"/>
      <c r="F134" s="1171"/>
    </row>
    <row r="135" spans="1:6" ht="12.5">
      <c r="A135" s="1294"/>
      <c r="B135" s="1334"/>
      <c r="C135" s="1334"/>
      <c r="D135" s="1171"/>
      <c r="F135" s="1171"/>
    </row>
    <row r="136" spans="1:6" ht="12.5">
      <c r="A136" s="1294"/>
      <c r="B136" s="1334"/>
      <c r="C136" s="1334"/>
      <c r="D136" s="1171"/>
      <c r="F136" s="1171"/>
    </row>
    <row r="137" spans="1:6" ht="12.5">
      <c r="A137" s="1294"/>
      <c r="B137" s="1334"/>
      <c r="C137" s="1334"/>
      <c r="D137" s="1171"/>
      <c r="F137" s="1171"/>
    </row>
    <row r="138" spans="1:6" ht="12.5">
      <c r="A138" s="1294"/>
      <c r="B138" s="1334"/>
      <c r="C138" s="1334"/>
      <c r="D138" s="1171"/>
      <c r="F138" s="1171"/>
    </row>
    <row r="139" spans="1:6" ht="12.5">
      <c r="A139" s="1294"/>
      <c r="B139" s="1334"/>
      <c r="C139" s="1334"/>
      <c r="D139" s="1171"/>
      <c r="F139" s="1171"/>
    </row>
    <row r="140" spans="1:6" ht="12.5">
      <c r="A140" s="1294"/>
      <c r="B140" s="1334"/>
      <c r="C140" s="1334"/>
      <c r="D140" s="1171"/>
      <c r="F140" s="1171"/>
    </row>
    <row r="141" spans="1:6" ht="12.5">
      <c r="A141" s="1294"/>
      <c r="B141" s="1334"/>
      <c r="C141" s="1334"/>
      <c r="D141" s="1171"/>
      <c r="F141" s="1171"/>
    </row>
    <row r="142" spans="1:6" ht="12.5">
      <c r="A142" s="1294"/>
      <c r="B142" s="1334"/>
      <c r="C142" s="1334"/>
      <c r="D142" s="1171"/>
      <c r="F142" s="1171"/>
    </row>
    <row r="143" spans="1:6" ht="12.5">
      <c r="A143" s="1294"/>
      <c r="B143" s="1334"/>
      <c r="C143" s="1334"/>
      <c r="D143" s="1171"/>
      <c r="F143" s="1171"/>
    </row>
    <row r="144" spans="1:6" ht="12.5">
      <c r="A144" s="1294"/>
      <c r="B144" s="1334"/>
      <c r="C144" s="1334"/>
      <c r="D144" s="1171"/>
      <c r="F144" s="1171"/>
    </row>
    <row r="145" spans="1:6" ht="12.5">
      <c r="A145" s="1294"/>
      <c r="B145" s="1334"/>
      <c r="C145" s="1334"/>
      <c r="D145" s="1171"/>
      <c r="F145" s="1171"/>
    </row>
    <row r="146" spans="1:6" ht="12.5">
      <c r="A146" s="1294"/>
      <c r="B146" s="1334"/>
      <c r="C146" s="1334"/>
      <c r="D146" s="1171"/>
      <c r="F146" s="1171"/>
    </row>
    <row r="147" spans="1:6" ht="12.5">
      <c r="A147" s="1294"/>
      <c r="B147" s="1334"/>
      <c r="C147" s="1334"/>
      <c r="D147" s="1171"/>
      <c r="F147" s="1171"/>
    </row>
    <row r="148" spans="1:6" ht="12.5">
      <c r="A148" s="1294"/>
      <c r="B148" s="1334"/>
      <c r="C148" s="1334"/>
      <c r="D148" s="1171"/>
      <c r="F148" s="1171"/>
    </row>
    <row r="149" spans="1:6" ht="12.5">
      <c r="A149" s="1294"/>
      <c r="B149" s="1334"/>
      <c r="C149" s="1334"/>
      <c r="D149" s="1171"/>
      <c r="F149" s="1171"/>
    </row>
    <row r="150" spans="1:6" ht="12.5">
      <c r="A150" s="1294"/>
      <c r="B150" s="1334"/>
      <c r="C150" s="1334"/>
      <c r="D150" s="1171"/>
      <c r="F150" s="1171"/>
    </row>
    <row r="151" spans="1:6" ht="12.5">
      <c r="A151" s="1294"/>
      <c r="B151" s="1334"/>
      <c r="C151" s="1334"/>
      <c r="D151" s="1171"/>
      <c r="F151" s="1171"/>
    </row>
    <row r="152" spans="1:6" ht="12.5">
      <c r="A152" s="1294"/>
      <c r="B152" s="1334"/>
      <c r="C152" s="1334"/>
      <c r="D152" s="1171"/>
      <c r="F152" s="1171"/>
    </row>
    <row r="153" spans="1:6" ht="12.5">
      <c r="A153" s="1294"/>
      <c r="B153" s="1334"/>
      <c r="C153" s="1334"/>
      <c r="D153" s="1171"/>
      <c r="F153" s="1171"/>
    </row>
    <row r="154" spans="1:6" ht="12.5">
      <c r="A154" s="1294"/>
      <c r="B154" s="1334"/>
      <c r="C154" s="1334"/>
      <c r="D154" s="1171"/>
      <c r="F154" s="1171"/>
    </row>
    <row r="155" spans="1:6" ht="12.5">
      <c r="A155" s="1294"/>
      <c r="B155" s="1334"/>
      <c r="C155" s="1334"/>
      <c r="D155" s="1171"/>
      <c r="F155" s="1171"/>
    </row>
    <row r="156" spans="1:6" ht="12.5">
      <c r="A156" s="1294"/>
      <c r="B156" s="1334"/>
      <c r="C156" s="1334"/>
      <c r="D156" s="1171"/>
      <c r="F156" s="1171"/>
    </row>
    <row r="157" spans="1:6" ht="12.5">
      <c r="A157" s="1294"/>
      <c r="B157" s="1334"/>
      <c r="C157" s="1334"/>
      <c r="D157" s="1171"/>
      <c r="F157" s="1171"/>
    </row>
    <row r="158" spans="1:6" ht="12.5">
      <c r="A158" s="1294"/>
      <c r="B158" s="1334"/>
      <c r="C158" s="1334"/>
      <c r="D158" s="1171"/>
      <c r="F158" s="1171"/>
    </row>
    <row r="159" spans="1:6" ht="12.5">
      <c r="A159" s="1294"/>
      <c r="B159" s="1334"/>
      <c r="C159" s="1334"/>
      <c r="D159" s="1171"/>
      <c r="F159" s="1171"/>
    </row>
    <row r="160" spans="1:6" ht="12.5">
      <c r="A160" s="1294"/>
      <c r="B160" s="1334"/>
      <c r="C160" s="1334"/>
      <c r="D160" s="1171"/>
      <c r="F160" s="1171"/>
    </row>
    <row r="161" spans="1:6" ht="12.5">
      <c r="A161" s="1294"/>
      <c r="B161" s="1334"/>
      <c r="C161" s="1334"/>
      <c r="D161" s="1171"/>
      <c r="F161" s="1171"/>
    </row>
    <row r="162" spans="1:6" ht="12.5">
      <c r="A162" s="1294"/>
      <c r="B162" s="1334"/>
      <c r="C162" s="1334"/>
      <c r="D162" s="1171"/>
      <c r="F162" s="1171"/>
    </row>
    <row r="163" spans="1:6" ht="12.5">
      <c r="A163" s="1294"/>
      <c r="B163" s="1334"/>
      <c r="C163" s="1334"/>
      <c r="D163" s="1171"/>
      <c r="F163" s="1171"/>
    </row>
    <row r="164" spans="1:6" ht="13">
      <c r="A164" s="5909" t="s">
        <v>359</v>
      </c>
      <c r="B164" s="5909"/>
      <c r="C164" s="5909"/>
      <c r="D164" s="1179">
        <f>SUM(D17:D163)</f>
        <v>0</v>
      </c>
      <c r="E164" s="457"/>
      <c r="F164" s="1179">
        <f>SUM(F17:F163)</f>
        <v>0</v>
      </c>
    </row>
    <row r="165" spans="1:6" ht="12.5">
      <c r="A165" s="458"/>
      <c r="B165" s="458"/>
      <c r="C165" s="458"/>
      <c r="D165" s="459"/>
      <c r="F165" s="458"/>
    </row>
    <row r="166" spans="1:6" ht="14">
      <c r="A166" s="104" t="s">
        <v>1014</v>
      </c>
      <c r="B166" s="104"/>
      <c r="C166" s="104"/>
      <c r="D166" s="104"/>
      <c r="F166" s="173" t="str">
        <f>+ToC!$E$123</f>
        <v xml:space="preserve">Long-Term Annual Return </v>
      </c>
    </row>
    <row r="167" spans="1:6" ht="15">
      <c r="A167" s="104" t="s">
        <v>1741</v>
      </c>
      <c r="B167" s="104"/>
      <c r="C167" s="104"/>
      <c r="D167" s="104"/>
      <c r="F167" s="173" t="s">
        <v>1457</v>
      </c>
    </row>
  </sheetData>
  <sheetProtection algorithmName="SHA-512" hashValue="c2OhHenV9+LnHwTcfAXs3lgrCp9WTLOs3qMml9AyS1ctQdw8YW+C7TtxS/PcPuPFcnjMshEHS+y5qhL+FXjHWw==" saltValue="5s2bZ4mG5MIcUHVDSNT7WQ==" spinCount="100000" sheet="1" objects="1" scenarios="1"/>
  <mergeCells count="5">
    <mergeCell ref="A1:F1"/>
    <mergeCell ref="A9:F9"/>
    <mergeCell ref="A11:F11"/>
    <mergeCell ref="A15:A16"/>
    <mergeCell ref="A164:C164"/>
  </mergeCells>
  <hyperlinks>
    <hyperlink ref="A1:F1" location="ToC!A1" display="40.051"/>
  </hyperlinks>
  <pageMargins left="0.7" right="0.7" top="0.75" bottom="0.75" header="0.3" footer="0.3"/>
  <pageSetup paperSize="5" scale="72"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tabColor rgb="FF00B0F0"/>
  </sheetPr>
  <dimension ref="A1:H171"/>
  <sheetViews>
    <sheetView zoomScale="70" zoomScaleNormal="70" workbookViewId="0">
      <selection activeCell="D16" sqref="D16"/>
    </sheetView>
  </sheetViews>
  <sheetFormatPr defaultColWidth="0" defaultRowHeight="12.5" zeroHeight="1"/>
  <cols>
    <col min="1" max="1" width="36.765625" style="188" customWidth="1"/>
    <col min="2" max="2" width="14.61328125" style="188" customWidth="1"/>
    <col min="3" max="5" width="12.765625" style="188" customWidth="1"/>
    <col min="6" max="6" width="9.765625" style="188" customWidth="1"/>
    <col min="7" max="8" width="12.765625" style="188" customWidth="1"/>
    <col min="9" max="16384" width="8.765625" style="188" hidden="1"/>
  </cols>
  <sheetData>
    <row r="1" spans="1:8" ht="13">
      <c r="A1" s="5373" t="s">
        <v>1408</v>
      </c>
      <c r="B1" s="5373"/>
      <c r="C1" s="5373"/>
      <c r="D1" s="5373"/>
      <c r="E1" s="5373"/>
      <c r="F1" s="5373"/>
      <c r="G1" s="5373"/>
      <c r="H1" s="5373"/>
    </row>
    <row r="2" spans="1:8" ht="13">
      <c r="A2" s="395"/>
      <c r="B2" s="104"/>
      <c r="C2" s="715"/>
      <c r="D2" s="417"/>
      <c r="E2" s="104"/>
      <c r="F2" s="719"/>
      <c r="G2" s="104"/>
      <c r="H2" s="719"/>
    </row>
    <row r="3" spans="1:8" ht="14">
      <c r="A3" s="339" t="str">
        <f>+Cover!$A$14</f>
        <v>Select Name of Insurer/ Financial Holding Company</v>
      </c>
      <c r="B3" s="340"/>
      <c r="C3" s="340"/>
      <c r="D3" s="340"/>
      <c r="E3" s="337"/>
      <c r="F3" s="337"/>
      <c r="G3" s="1604" t="s">
        <v>1814</v>
      </c>
      <c r="H3" s="460"/>
    </row>
    <row r="4" spans="1:8" ht="14">
      <c r="A4" s="330" t="str">
        <f>+ToC!$A$3</f>
        <v>Insurer/Financial Holding Company</v>
      </c>
      <c r="B4" s="330"/>
      <c r="C4" s="337"/>
      <c r="D4" s="337"/>
      <c r="E4" s="337"/>
      <c r="F4" s="337"/>
      <c r="G4" s="329"/>
      <c r="H4" s="104"/>
    </row>
    <row r="5" spans="1:8" ht="14">
      <c r="A5" s="330"/>
      <c r="B5" s="330"/>
      <c r="C5" s="337"/>
      <c r="D5" s="337"/>
      <c r="E5" s="337"/>
      <c r="F5" s="337"/>
      <c r="G5" s="329"/>
      <c r="H5" s="104"/>
    </row>
    <row r="6" spans="1:8" ht="14">
      <c r="A6" s="51" t="str">
        <f>+ToC!$A$5</f>
        <v>Long-Term Insurers Annual Return</v>
      </c>
      <c r="B6" s="53"/>
      <c r="C6" s="337"/>
      <c r="D6" s="337"/>
      <c r="E6" s="337"/>
      <c r="F6" s="337"/>
      <c r="G6" s="329"/>
      <c r="H6" s="104"/>
    </row>
    <row r="7" spans="1:8" ht="14">
      <c r="A7" s="51" t="str">
        <f>+ToC!$A$6</f>
        <v>For Year Ended:</v>
      </c>
      <c r="B7" s="53"/>
      <c r="C7" s="337"/>
      <c r="D7" s="293"/>
      <c r="E7" s="337"/>
      <c r="F7" s="933">
        <f>+Cover!$A$23</f>
        <v>0</v>
      </c>
      <c r="G7" s="431"/>
      <c r="H7" s="104"/>
    </row>
    <row r="8" spans="1:8">
      <c r="A8" s="396"/>
      <c r="B8" s="78"/>
      <c r="C8" s="78"/>
      <c r="D8" s="78"/>
      <c r="E8" s="104"/>
      <c r="F8" s="329"/>
      <c r="G8" s="329"/>
      <c r="H8" s="451"/>
    </row>
    <row r="9" spans="1:8" ht="13">
      <c r="A9" s="5934" t="s">
        <v>764</v>
      </c>
      <c r="B9" s="5934"/>
      <c r="C9" s="5934"/>
      <c r="D9" s="5934"/>
      <c r="E9" s="5976"/>
      <c r="F9" s="5976"/>
      <c r="G9" s="5976"/>
      <c r="H9" s="5976"/>
    </row>
    <row r="10" spans="1:8" ht="13">
      <c r="A10" s="718"/>
      <c r="B10" s="718"/>
      <c r="C10" s="718"/>
      <c r="D10" s="718"/>
      <c r="E10" s="718"/>
      <c r="F10" s="718"/>
      <c r="G10" s="718"/>
      <c r="H10" s="718"/>
    </row>
    <row r="11" spans="1:8" ht="13">
      <c r="A11" s="5977" t="s">
        <v>1199</v>
      </c>
      <c r="B11" s="5977"/>
      <c r="C11" s="5977"/>
      <c r="D11" s="5977"/>
      <c r="E11" s="5977"/>
      <c r="F11" s="5977"/>
      <c r="G11" s="5977"/>
      <c r="H11" s="5977"/>
    </row>
    <row r="12" spans="1:8">
      <c r="A12" s="78"/>
      <c r="B12" s="78"/>
      <c r="C12" s="78"/>
      <c r="D12" s="78"/>
      <c r="E12" s="78"/>
      <c r="F12" s="78"/>
      <c r="G12" s="78"/>
      <c r="H12" s="78"/>
    </row>
    <row r="13" spans="1:8" ht="15">
      <c r="A13" s="414" t="s">
        <v>1666</v>
      </c>
      <c r="B13" s="78"/>
      <c r="C13" s="78"/>
      <c r="D13" s="78"/>
      <c r="E13" s="78"/>
      <c r="F13" s="78"/>
      <c r="G13" s="78"/>
      <c r="H13" s="78"/>
    </row>
    <row r="14" spans="1:8" ht="26.25" customHeight="1">
      <c r="A14" s="455"/>
      <c r="B14" s="455"/>
      <c r="C14" s="455"/>
      <c r="D14" s="455"/>
      <c r="E14" s="455"/>
      <c r="F14" s="459"/>
      <c r="G14" s="5916" t="s">
        <v>913</v>
      </c>
      <c r="H14" s="5978"/>
    </row>
    <row r="15" spans="1:8" ht="17.5" customHeight="1">
      <c r="A15" s="5974" t="s">
        <v>1197</v>
      </c>
      <c r="B15" s="1333" t="s">
        <v>1198</v>
      </c>
      <c r="C15" s="1333" t="s">
        <v>1200</v>
      </c>
      <c r="D15" s="1333" t="s">
        <v>1201</v>
      </c>
      <c r="E15" s="1333" t="s">
        <v>916</v>
      </c>
      <c r="F15" s="407"/>
      <c r="G15" s="1333" t="s">
        <v>1200</v>
      </c>
      <c r="H15" s="1333" t="s">
        <v>916</v>
      </c>
    </row>
    <row r="16" spans="1:8" ht="13">
      <c r="A16" s="5974"/>
      <c r="B16" s="1333" t="s">
        <v>1195</v>
      </c>
      <c r="C16" s="1333"/>
      <c r="D16" s="1333"/>
      <c r="E16" s="1333" t="s">
        <v>230</v>
      </c>
      <c r="F16" s="407"/>
      <c r="G16" s="1333"/>
      <c r="H16" s="1333" t="s">
        <v>230</v>
      </c>
    </row>
    <row r="17" spans="1:8">
      <c r="A17" s="1294"/>
      <c r="B17" s="1627"/>
      <c r="C17" s="1241"/>
      <c r="D17" s="1241"/>
      <c r="E17" s="1340">
        <f>+C17*D17</f>
        <v>0</v>
      </c>
      <c r="F17" s="407"/>
      <c r="G17" s="1241"/>
      <c r="H17" s="1340">
        <f>G17*D17</f>
        <v>0</v>
      </c>
    </row>
    <row r="18" spans="1:8">
      <c r="A18" s="1294"/>
      <c r="B18" s="1627"/>
      <c r="C18" s="1241"/>
      <c r="D18" s="1241"/>
      <c r="E18" s="1340">
        <f t="shared" ref="E18:E72" si="0">+C18*D18</f>
        <v>0</v>
      </c>
      <c r="F18" s="407"/>
      <c r="G18" s="1241"/>
      <c r="H18" s="1340">
        <f t="shared" ref="H18:H72" si="1">G18*D18</f>
        <v>0</v>
      </c>
    </row>
    <row r="19" spans="1:8">
      <c r="A19" s="1294"/>
      <c r="B19" s="1627"/>
      <c r="C19" s="1241"/>
      <c r="D19" s="1241"/>
      <c r="E19" s="1340">
        <f t="shared" si="0"/>
        <v>0</v>
      </c>
      <c r="F19" s="407"/>
      <c r="G19" s="1241"/>
      <c r="H19" s="1340">
        <f t="shared" si="1"/>
        <v>0</v>
      </c>
    </row>
    <row r="20" spans="1:8">
      <c r="A20" s="1294"/>
      <c r="B20" s="1627"/>
      <c r="C20" s="1241"/>
      <c r="D20" s="1241"/>
      <c r="E20" s="1340">
        <f t="shared" si="0"/>
        <v>0</v>
      </c>
      <c r="F20" s="407"/>
      <c r="G20" s="1241"/>
      <c r="H20" s="1340">
        <f t="shared" si="1"/>
        <v>0</v>
      </c>
    </row>
    <row r="21" spans="1:8">
      <c r="A21" s="1294"/>
      <c r="B21" s="1627"/>
      <c r="C21" s="1241"/>
      <c r="D21" s="1241"/>
      <c r="E21" s="1340">
        <f t="shared" si="0"/>
        <v>0</v>
      </c>
      <c r="F21" s="407"/>
      <c r="G21" s="1241"/>
      <c r="H21" s="1340">
        <f t="shared" si="1"/>
        <v>0</v>
      </c>
    </row>
    <row r="22" spans="1:8">
      <c r="A22" s="1294"/>
      <c r="B22" s="1627"/>
      <c r="C22" s="1241"/>
      <c r="D22" s="1241"/>
      <c r="E22" s="1340">
        <f t="shared" si="0"/>
        <v>0</v>
      </c>
      <c r="F22" s="407"/>
      <c r="G22" s="1241"/>
      <c r="H22" s="1340">
        <f t="shared" si="1"/>
        <v>0</v>
      </c>
    </row>
    <row r="23" spans="1:8">
      <c r="A23" s="1294"/>
      <c r="B23" s="1627"/>
      <c r="C23" s="1241"/>
      <c r="D23" s="1241"/>
      <c r="E23" s="1340">
        <f t="shared" si="0"/>
        <v>0</v>
      </c>
      <c r="F23" s="407"/>
      <c r="G23" s="1241"/>
      <c r="H23" s="1340">
        <f t="shared" si="1"/>
        <v>0</v>
      </c>
    </row>
    <row r="24" spans="1:8">
      <c r="A24" s="1294"/>
      <c r="B24" s="1627"/>
      <c r="C24" s="1241"/>
      <c r="D24" s="1241"/>
      <c r="E24" s="1340">
        <f t="shared" si="0"/>
        <v>0</v>
      </c>
      <c r="F24" s="407"/>
      <c r="G24" s="1241"/>
      <c r="H24" s="1340">
        <f t="shared" si="1"/>
        <v>0</v>
      </c>
    </row>
    <row r="25" spans="1:8">
      <c r="A25" s="1294"/>
      <c r="B25" s="1627"/>
      <c r="C25" s="1241"/>
      <c r="D25" s="1241"/>
      <c r="E25" s="1340">
        <f t="shared" si="0"/>
        <v>0</v>
      </c>
      <c r="F25" s="407"/>
      <c r="G25" s="1241"/>
      <c r="H25" s="1340">
        <f t="shared" si="1"/>
        <v>0</v>
      </c>
    </row>
    <row r="26" spans="1:8">
      <c r="A26" s="1294"/>
      <c r="B26" s="1627"/>
      <c r="C26" s="1241"/>
      <c r="D26" s="1241"/>
      <c r="E26" s="1340">
        <f t="shared" si="0"/>
        <v>0</v>
      </c>
      <c r="F26" s="407"/>
      <c r="G26" s="1241"/>
      <c r="H26" s="1340">
        <f t="shared" si="1"/>
        <v>0</v>
      </c>
    </row>
    <row r="27" spans="1:8">
      <c r="A27" s="1294"/>
      <c r="B27" s="1627"/>
      <c r="C27" s="1241"/>
      <c r="D27" s="1241"/>
      <c r="E27" s="1340">
        <f t="shared" si="0"/>
        <v>0</v>
      </c>
      <c r="F27" s="407"/>
      <c r="G27" s="1241"/>
      <c r="H27" s="1340">
        <f t="shared" si="1"/>
        <v>0</v>
      </c>
    </row>
    <row r="28" spans="1:8">
      <c r="A28" s="1294"/>
      <c r="B28" s="1627"/>
      <c r="C28" s="1241"/>
      <c r="D28" s="1241"/>
      <c r="E28" s="1340">
        <f t="shared" si="0"/>
        <v>0</v>
      </c>
      <c r="F28" s="407"/>
      <c r="G28" s="1241"/>
      <c r="H28" s="1340">
        <f t="shared" si="1"/>
        <v>0</v>
      </c>
    </row>
    <row r="29" spans="1:8">
      <c r="A29" s="1294"/>
      <c r="B29" s="1627"/>
      <c r="C29" s="1241"/>
      <c r="D29" s="1241"/>
      <c r="E29" s="1340">
        <f t="shared" si="0"/>
        <v>0</v>
      </c>
      <c r="F29" s="407"/>
      <c r="G29" s="1241"/>
      <c r="H29" s="1340">
        <f t="shared" si="1"/>
        <v>0</v>
      </c>
    </row>
    <row r="30" spans="1:8">
      <c r="A30" s="1294"/>
      <c r="B30" s="1627"/>
      <c r="C30" s="1241"/>
      <c r="D30" s="1241"/>
      <c r="E30" s="1340">
        <f t="shared" si="0"/>
        <v>0</v>
      </c>
      <c r="F30" s="407"/>
      <c r="G30" s="1241"/>
      <c r="H30" s="1340">
        <f t="shared" si="1"/>
        <v>0</v>
      </c>
    </row>
    <row r="31" spans="1:8">
      <c r="A31" s="1294"/>
      <c r="B31" s="1627"/>
      <c r="C31" s="1241"/>
      <c r="D31" s="1241"/>
      <c r="E31" s="1340">
        <f t="shared" si="0"/>
        <v>0</v>
      </c>
      <c r="F31" s="407"/>
      <c r="G31" s="1241"/>
      <c r="H31" s="1340">
        <f t="shared" si="1"/>
        <v>0</v>
      </c>
    </row>
    <row r="32" spans="1:8">
      <c r="A32" s="1294"/>
      <c r="B32" s="1627"/>
      <c r="C32" s="1241"/>
      <c r="D32" s="1241"/>
      <c r="E32" s="1340">
        <f t="shared" si="0"/>
        <v>0</v>
      </c>
      <c r="F32" s="407"/>
      <c r="G32" s="1241"/>
      <c r="H32" s="1340">
        <f t="shared" si="1"/>
        <v>0</v>
      </c>
    </row>
    <row r="33" spans="1:8">
      <c r="A33" s="1294"/>
      <c r="B33" s="1627"/>
      <c r="C33" s="1241"/>
      <c r="D33" s="1241"/>
      <c r="E33" s="1340">
        <f t="shared" si="0"/>
        <v>0</v>
      </c>
      <c r="F33" s="407"/>
      <c r="G33" s="1241"/>
      <c r="H33" s="1340">
        <f t="shared" si="1"/>
        <v>0</v>
      </c>
    </row>
    <row r="34" spans="1:8">
      <c r="A34" s="1294"/>
      <c r="B34" s="1627"/>
      <c r="C34" s="1241"/>
      <c r="D34" s="1241"/>
      <c r="E34" s="1340">
        <f t="shared" si="0"/>
        <v>0</v>
      </c>
      <c r="F34" s="407"/>
      <c r="G34" s="1241"/>
      <c r="H34" s="1340">
        <f t="shared" si="1"/>
        <v>0</v>
      </c>
    </row>
    <row r="35" spans="1:8">
      <c r="A35" s="1294"/>
      <c r="B35" s="1627"/>
      <c r="C35" s="1241"/>
      <c r="D35" s="1241"/>
      <c r="E35" s="1340">
        <f t="shared" si="0"/>
        <v>0</v>
      </c>
      <c r="F35" s="407"/>
      <c r="G35" s="1241"/>
      <c r="H35" s="1340">
        <f t="shared" si="1"/>
        <v>0</v>
      </c>
    </row>
    <row r="36" spans="1:8">
      <c r="A36" s="1294"/>
      <c r="B36" s="1627"/>
      <c r="C36" s="1241"/>
      <c r="D36" s="1241"/>
      <c r="E36" s="1340">
        <f t="shared" si="0"/>
        <v>0</v>
      </c>
      <c r="F36" s="407"/>
      <c r="G36" s="1241"/>
      <c r="H36" s="1340">
        <f t="shared" si="1"/>
        <v>0</v>
      </c>
    </row>
    <row r="37" spans="1:8">
      <c r="A37" s="1294"/>
      <c r="B37" s="1627"/>
      <c r="C37" s="1241"/>
      <c r="D37" s="1241"/>
      <c r="E37" s="1340">
        <f t="shared" si="0"/>
        <v>0</v>
      </c>
      <c r="F37" s="407"/>
      <c r="G37" s="1241"/>
      <c r="H37" s="1340">
        <f t="shared" si="1"/>
        <v>0</v>
      </c>
    </row>
    <row r="38" spans="1:8">
      <c r="A38" s="1294"/>
      <c r="B38" s="1627"/>
      <c r="C38" s="1241"/>
      <c r="D38" s="1241"/>
      <c r="E38" s="1340">
        <f t="shared" si="0"/>
        <v>0</v>
      </c>
      <c r="F38" s="407"/>
      <c r="G38" s="1241"/>
      <c r="H38" s="1340">
        <f t="shared" si="1"/>
        <v>0</v>
      </c>
    </row>
    <row r="39" spans="1:8">
      <c r="A39" s="1294"/>
      <c r="B39" s="1627"/>
      <c r="C39" s="1241"/>
      <c r="D39" s="1241"/>
      <c r="E39" s="1340">
        <f t="shared" si="0"/>
        <v>0</v>
      </c>
      <c r="F39" s="407"/>
      <c r="G39" s="1241"/>
      <c r="H39" s="1340">
        <f t="shared" si="1"/>
        <v>0</v>
      </c>
    </row>
    <row r="40" spans="1:8">
      <c r="A40" s="1294"/>
      <c r="B40" s="1627"/>
      <c r="C40" s="1241"/>
      <c r="D40" s="1241"/>
      <c r="E40" s="1340">
        <f t="shared" si="0"/>
        <v>0</v>
      </c>
      <c r="F40" s="407"/>
      <c r="G40" s="1241"/>
      <c r="H40" s="1340">
        <f t="shared" si="1"/>
        <v>0</v>
      </c>
    </row>
    <row r="41" spans="1:8">
      <c r="A41" s="1294"/>
      <c r="B41" s="1627"/>
      <c r="C41" s="1241"/>
      <c r="D41" s="1241"/>
      <c r="E41" s="1340">
        <f t="shared" si="0"/>
        <v>0</v>
      </c>
      <c r="F41" s="407"/>
      <c r="G41" s="1241"/>
      <c r="H41" s="1340">
        <f t="shared" si="1"/>
        <v>0</v>
      </c>
    </row>
    <row r="42" spans="1:8">
      <c r="A42" s="1294"/>
      <c r="B42" s="1627"/>
      <c r="C42" s="1241"/>
      <c r="D42" s="1241"/>
      <c r="E42" s="1340">
        <f t="shared" si="0"/>
        <v>0</v>
      </c>
      <c r="F42" s="407"/>
      <c r="G42" s="1241"/>
      <c r="H42" s="1340">
        <f t="shared" si="1"/>
        <v>0</v>
      </c>
    </row>
    <row r="43" spans="1:8">
      <c r="A43" s="1294"/>
      <c r="B43" s="1627"/>
      <c r="C43" s="1241"/>
      <c r="D43" s="1241"/>
      <c r="E43" s="1340">
        <f t="shared" si="0"/>
        <v>0</v>
      </c>
      <c r="F43" s="407"/>
      <c r="G43" s="1241"/>
      <c r="H43" s="1340">
        <f t="shared" si="1"/>
        <v>0</v>
      </c>
    </row>
    <row r="44" spans="1:8">
      <c r="A44" s="1294"/>
      <c r="B44" s="1627"/>
      <c r="C44" s="1241"/>
      <c r="D44" s="1241"/>
      <c r="E44" s="1340">
        <f t="shared" si="0"/>
        <v>0</v>
      </c>
      <c r="F44" s="407"/>
      <c r="G44" s="1241"/>
      <c r="H44" s="1340">
        <f t="shared" si="1"/>
        <v>0</v>
      </c>
    </row>
    <row r="45" spans="1:8">
      <c r="A45" s="1294"/>
      <c r="B45" s="1627"/>
      <c r="C45" s="1241"/>
      <c r="D45" s="1241"/>
      <c r="E45" s="1340">
        <f t="shared" si="0"/>
        <v>0</v>
      </c>
      <c r="F45" s="407"/>
      <c r="G45" s="1241"/>
      <c r="H45" s="1340">
        <f t="shared" si="1"/>
        <v>0</v>
      </c>
    </row>
    <row r="46" spans="1:8">
      <c r="A46" s="1294"/>
      <c r="B46" s="1627"/>
      <c r="C46" s="1241"/>
      <c r="D46" s="1241"/>
      <c r="E46" s="1340">
        <f t="shared" si="0"/>
        <v>0</v>
      </c>
      <c r="F46" s="407"/>
      <c r="G46" s="1241"/>
      <c r="H46" s="1340">
        <f t="shared" si="1"/>
        <v>0</v>
      </c>
    </row>
    <row r="47" spans="1:8">
      <c r="A47" s="1294"/>
      <c r="B47" s="1627"/>
      <c r="C47" s="1241"/>
      <c r="D47" s="1241"/>
      <c r="E47" s="1340">
        <f t="shared" si="0"/>
        <v>0</v>
      </c>
      <c r="F47" s="407"/>
      <c r="G47" s="1241"/>
      <c r="H47" s="1340">
        <f t="shared" si="1"/>
        <v>0</v>
      </c>
    </row>
    <row r="48" spans="1:8">
      <c r="A48" s="1294"/>
      <c r="B48" s="1627"/>
      <c r="C48" s="1241"/>
      <c r="D48" s="1241"/>
      <c r="E48" s="1340">
        <f t="shared" si="0"/>
        <v>0</v>
      </c>
      <c r="F48" s="407"/>
      <c r="G48" s="1241"/>
      <c r="H48" s="1340">
        <f t="shared" si="1"/>
        <v>0</v>
      </c>
    </row>
    <row r="49" spans="1:8">
      <c r="A49" s="1294"/>
      <c r="B49" s="1627"/>
      <c r="C49" s="1241"/>
      <c r="D49" s="1241"/>
      <c r="E49" s="1340">
        <f t="shared" si="0"/>
        <v>0</v>
      </c>
      <c r="F49" s="407"/>
      <c r="G49" s="1241"/>
      <c r="H49" s="1340">
        <f t="shared" si="1"/>
        <v>0</v>
      </c>
    </row>
    <row r="50" spans="1:8">
      <c r="A50" s="1294"/>
      <c r="B50" s="1627"/>
      <c r="C50" s="1241"/>
      <c r="D50" s="1241"/>
      <c r="E50" s="1340">
        <f t="shared" si="0"/>
        <v>0</v>
      </c>
      <c r="F50" s="407"/>
      <c r="G50" s="1241"/>
      <c r="H50" s="1340">
        <f t="shared" si="1"/>
        <v>0</v>
      </c>
    </row>
    <row r="51" spans="1:8">
      <c r="A51" s="1294"/>
      <c r="B51" s="1627"/>
      <c r="C51" s="1241"/>
      <c r="D51" s="1241"/>
      <c r="E51" s="1340">
        <f t="shared" si="0"/>
        <v>0</v>
      </c>
      <c r="F51" s="407"/>
      <c r="G51" s="1241"/>
      <c r="H51" s="1340">
        <f t="shared" si="1"/>
        <v>0</v>
      </c>
    </row>
    <row r="52" spans="1:8">
      <c r="A52" s="1294"/>
      <c r="B52" s="1627"/>
      <c r="C52" s="1241"/>
      <c r="D52" s="1241"/>
      <c r="E52" s="1340">
        <f t="shared" si="0"/>
        <v>0</v>
      </c>
      <c r="F52" s="407"/>
      <c r="G52" s="1241"/>
      <c r="H52" s="1340">
        <f t="shared" si="1"/>
        <v>0</v>
      </c>
    </row>
    <row r="53" spans="1:8">
      <c r="A53" s="1294"/>
      <c r="B53" s="1627"/>
      <c r="C53" s="1241"/>
      <c r="D53" s="1241"/>
      <c r="E53" s="1340">
        <f t="shared" si="0"/>
        <v>0</v>
      </c>
      <c r="F53" s="407"/>
      <c r="G53" s="1241"/>
      <c r="H53" s="1340">
        <f t="shared" si="1"/>
        <v>0</v>
      </c>
    </row>
    <row r="54" spans="1:8">
      <c r="A54" s="1294"/>
      <c r="B54" s="1627"/>
      <c r="C54" s="1241"/>
      <c r="D54" s="1241"/>
      <c r="E54" s="1340">
        <f t="shared" si="0"/>
        <v>0</v>
      </c>
      <c r="F54" s="407"/>
      <c r="G54" s="1241"/>
      <c r="H54" s="1340">
        <f t="shared" si="1"/>
        <v>0</v>
      </c>
    </row>
    <row r="55" spans="1:8">
      <c r="A55" s="1294"/>
      <c r="B55" s="1627"/>
      <c r="C55" s="1241"/>
      <c r="D55" s="1241"/>
      <c r="E55" s="1340">
        <f t="shared" si="0"/>
        <v>0</v>
      </c>
      <c r="F55" s="407"/>
      <c r="G55" s="1241"/>
      <c r="H55" s="1340">
        <f t="shared" si="1"/>
        <v>0</v>
      </c>
    </row>
    <row r="56" spans="1:8">
      <c r="A56" s="1294"/>
      <c r="B56" s="1627"/>
      <c r="C56" s="1241"/>
      <c r="D56" s="1241"/>
      <c r="E56" s="1340">
        <f t="shared" si="0"/>
        <v>0</v>
      </c>
      <c r="F56" s="407"/>
      <c r="G56" s="1241"/>
      <c r="H56" s="1340">
        <f t="shared" si="1"/>
        <v>0</v>
      </c>
    </row>
    <row r="57" spans="1:8">
      <c r="A57" s="1294"/>
      <c r="B57" s="1627"/>
      <c r="C57" s="1241"/>
      <c r="D57" s="1241"/>
      <c r="E57" s="1340">
        <f t="shared" si="0"/>
        <v>0</v>
      </c>
      <c r="F57" s="407"/>
      <c r="G57" s="1241"/>
      <c r="H57" s="1340">
        <f t="shared" si="1"/>
        <v>0</v>
      </c>
    </row>
    <row r="58" spans="1:8">
      <c r="A58" s="1294"/>
      <c r="B58" s="1627"/>
      <c r="C58" s="1241"/>
      <c r="D58" s="1241"/>
      <c r="E58" s="1340">
        <f t="shared" si="0"/>
        <v>0</v>
      </c>
      <c r="F58" s="407"/>
      <c r="G58" s="1241"/>
      <c r="H58" s="1340">
        <f t="shared" si="1"/>
        <v>0</v>
      </c>
    </row>
    <row r="59" spans="1:8">
      <c r="A59" s="1294"/>
      <c r="B59" s="1627"/>
      <c r="C59" s="1241"/>
      <c r="D59" s="1241"/>
      <c r="E59" s="1340">
        <f t="shared" si="0"/>
        <v>0</v>
      </c>
      <c r="F59" s="407"/>
      <c r="G59" s="1241"/>
      <c r="H59" s="1340">
        <f t="shared" si="1"/>
        <v>0</v>
      </c>
    </row>
    <row r="60" spans="1:8">
      <c r="A60" s="1294"/>
      <c r="B60" s="1627"/>
      <c r="C60" s="1241"/>
      <c r="D60" s="1241"/>
      <c r="E60" s="1340">
        <f t="shared" si="0"/>
        <v>0</v>
      </c>
      <c r="F60" s="407"/>
      <c r="G60" s="1241"/>
      <c r="H60" s="1340">
        <f t="shared" si="1"/>
        <v>0</v>
      </c>
    </row>
    <row r="61" spans="1:8">
      <c r="A61" s="1294"/>
      <c r="B61" s="1627"/>
      <c r="C61" s="1241"/>
      <c r="D61" s="1241"/>
      <c r="E61" s="1340">
        <f t="shared" si="0"/>
        <v>0</v>
      </c>
      <c r="F61" s="407"/>
      <c r="G61" s="1241"/>
      <c r="H61" s="1340">
        <f t="shared" si="1"/>
        <v>0</v>
      </c>
    </row>
    <row r="62" spans="1:8">
      <c r="A62" s="1294"/>
      <c r="B62" s="1627"/>
      <c r="C62" s="1241"/>
      <c r="D62" s="1241"/>
      <c r="E62" s="1340">
        <f t="shared" si="0"/>
        <v>0</v>
      </c>
      <c r="F62" s="407"/>
      <c r="G62" s="1241"/>
      <c r="H62" s="1340">
        <f t="shared" si="1"/>
        <v>0</v>
      </c>
    </row>
    <row r="63" spans="1:8">
      <c r="A63" s="1294"/>
      <c r="B63" s="1627"/>
      <c r="C63" s="1241"/>
      <c r="D63" s="1241"/>
      <c r="E63" s="1340">
        <f t="shared" si="0"/>
        <v>0</v>
      </c>
      <c r="F63" s="407"/>
      <c r="G63" s="1241"/>
      <c r="H63" s="1340">
        <f t="shared" si="1"/>
        <v>0</v>
      </c>
    </row>
    <row r="64" spans="1:8">
      <c r="A64" s="1294"/>
      <c r="B64" s="1627"/>
      <c r="C64" s="1241"/>
      <c r="D64" s="1241"/>
      <c r="E64" s="1340">
        <f t="shared" si="0"/>
        <v>0</v>
      </c>
      <c r="F64" s="407"/>
      <c r="G64" s="1241"/>
      <c r="H64" s="1340">
        <f t="shared" si="1"/>
        <v>0</v>
      </c>
    </row>
    <row r="65" spans="1:8">
      <c r="A65" s="1294"/>
      <c r="B65" s="1627"/>
      <c r="C65" s="1241"/>
      <c r="D65" s="1241"/>
      <c r="E65" s="1340">
        <f t="shared" si="0"/>
        <v>0</v>
      </c>
      <c r="F65" s="407"/>
      <c r="G65" s="1241"/>
      <c r="H65" s="1340">
        <f t="shared" si="1"/>
        <v>0</v>
      </c>
    </row>
    <row r="66" spans="1:8">
      <c r="A66" s="1294"/>
      <c r="B66" s="1627"/>
      <c r="C66" s="1241"/>
      <c r="D66" s="1241"/>
      <c r="E66" s="1340">
        <f t="shared" si="0"/>
        <v>0</v>
      </c>
      <c r="F66" s="407"/>
      <c r="G66" s="1241"/>
      <c r="H66" s="1340">
        <f t="shared" si="1"/>
        <v>0</v>
      </c>
    </row>
    <row r="67" spans="1:8">
      <c r="A67" s="1294"/>
      <c r="B67" s="1627"/>
      <c r="C67" s="1241"/>
      <c r="D67" s="1241"/>
      <c r="E67" s="1340">
        <f t="shared" si="0"/>
        <v>0</v>
      </c>
      <c r="F67" s="407"/>
      <c r="G67" s="1241"/>
      <c r="H67" s="1340">
        <f t="shared" si="1"/>
        <v>0</v>
      </c>
    </row>
    <row r="68" spans="1:8">
      <c r="A68" s="1294"/>
      <c r="B68" s="1627"/>
      <c r="C68" s="1241"/>
      <c r="D68" s="1241"/>
      <c r="E68" s="1340">
        <f t="shared" si="0"/>
        <v>0</v>
      </c>
      <c r="F68" s="407"/>
      <c r="G68" s="1241"/>
      <c r="H68" s="1340">
        <f t="shared" si="1"/>
        <v>0</v>
      </c>
    </row>
    <row r="69" spans="1:8">
      <c r="A69" s="1294"/>
      <c r="B69" s="1627"/>
      <c r="C69" s="1241"/>
      <c r="D69" s="1241"/>
      <c r="E69" s="1340">
        <f t="shared" si="0"/>
        <v>0</v>
      </c>
      <c r="F69" s="407"/>
      <c r="G69" s="1241"/>
      <c r="H69" s="1340">
        <f t="shared" si="1"/>
        <v>0</v>
      </c>
    </row>
    <row r="70" spans="1:8">
      <c r="A70" s="1294"/>
      <c r="B70" s="1627"/>
      <c r="C70" s="1241"/>
      <c r="D70" s="1241"/>
      <c r="E70" s="1340">
        <f t="shared" si="0"/>
        <v>0</v>
      </c>
      <c r="F70" s="407"/>
      <c r="G70" s="1241"/>
      <c r="H70" s="1340">
        <f t="shared" si="1"/>
        <v>0</v>
      </c>
    </row>
    <row r="71" spans="1:8">
      <c r="A71" s="1294"/>
      <c r="B71" s="1627"/>
      <c r="C71" s="1241"/>
      <c r="D71" s="1241"/>
      <c r="E71" s="1340">
        <f t="shared" si="0"/>
        <v>0</v>
      </c>
      <c r="F71" s="407"/>
      <c r="G71" s="1241"/>
      <c r="H71" s="1340">
        <f t="shared" si="1"/>
        <v>0</v>
      </c>
    </row>
    <row r="72" spans="1:8">
      <c r="A72" s="1294"/>
      <c r="B72" s="1627"/>
      <c r="C72" s="1241"/>
      <c r="D72" s="1241"/>
      <c r="E72" s="1340">
        <f t="shared" si="0"/>
        <v>0</v>
      </c>
      <c r="F72" s="407"/>
      <c r="G72" s="1241"/>
      <c r="H72" s="1340">
        <f t="shared" si="1"/>
        <v>0</v>
      </c>
    </row>
    <row r="73" spans="1:8">
      <c r="A73" s="1294"/>
      <c r="B73" s="1627"/>
      <c r="C73" s="1241"/>
      <c r="D73" s="1241"/>
      <c r="E73" s="1340">
        <f t="shared" ref="E73:E100" si="2">+C73*D73</f>
        <v>0</v>
      </c>
      <c r="F73" s="407"/>
      <c r="G73" s="1241"/>
      <c r="H73" s="1340">
        <f t="shared" ref="H73:H100" si="3">G73*D73</f>
        <v>0</v>
      </c>
    </row>
    <row r="74" spans="1:8">
      <c r="A74" s="1294"/>
      <c r="B74" s="1627"/>
      <c r="C74" s="1241"/>
      <c r="D74" s="1241"/>
      <c r="E74" s="1340">
        <f t="shared" si="2"/>
        <v>0</v>
      </c>
      <c r="F74" s="407"/>
      <c r="G74" s="1241"/>
      <c r="H74" s="1340">
        <f t="shared" si="3"/>
        <v>0</v>
      </c>
    </row>
    <row r="75" spans="1:8">
      <c r="A75" s="1294"/>
      <c r="B75" s="1627"/>
      <c r="C75" s="1241"/>
      <c r="D75" s="1241"/>
      <c r="E75" s="1340">
        <f t="shared" si="2"/>
        <v>0</v>
      </c>
      <c r="F75" s="407"/>
      <c r="G75" s="1241"/>
      <c r="H75" s="1340">
        <f t="shared" si="3"/>
        <v>0</v>
      </c>
    </row>
    <row r="76" spans="1:8">
      <c r="A76" s="1294"/>
      <c r="B76" s="1627"/>
      <c r="C76" s="1241"/>
      <c r="D76" s="1241"/>
      <c r="E76" s="1340">
        <f t="shared" si="2"/>
        <v>0</v>
      </c>
      <c r="F76" s="407"/>
      <c r="G76" s="1241"/>
      <c r="H76" s="1340">
        <f t="shared" si="3"/>
        <v>0</v>
      </c>
    </row>
    <row r="77" spans="1:8">
      <c r="A77" s="1294"/>
      <c r="B77" s="1627"/>
      <c r="C77" s="1241"/>
      <c r="D77" s="1241"/>
      <c r="E77" s="1340">
        <f t="shared" si="2"/>
        <v>0</v>
      </c>
      <c r="F77" s="407"/>
      <c r="G77" s="1241"/>
      <c r="H77" s="1340">
        <f t="shared" si="3"/>
        <v>0</v>
      </c>
    </row>
    <row r="78" spans="1:8">
      <c r="A78" s="1294"/>
      <c r="B78" s="1627"/>
      <c r="C78" s="1241"/>
      <c r="D78" s="1241"/>
      <c r="E78" s="1340">
        <f t="shared" si="2"/>
        <v>0</v>
      </c>
      <c r="F78" s="407"/>
      <c r="G78" s="1241"/>
      <c r="H78" s="1340">
        <f t="shared" si="3"/>
        <v>0</v>
      </c>
    </row>
    <row r="79" spans="1:8">
      <c r="A79" s="1294"/>
      <c r="B79" s="1627"/>
      <c r="C79" s="1241"/>
      <c r="D79" s="1241"/>
      <c r="E79" s="1340">
        <f t="shared" si="2"/>
        <v>0</v>
      </c>
      <c r="F79" s="407"/>
      <c r="G79" s="1241"/>
      <c r="H79" s="1340">
        <f t="shared" si="3"/>
        <v>0</v>
      </c>
    </row>
    <row r="80" spans="1:8">
      <c r="A80" s="1294"/>
      <c r="B80" s="1627"/>
      <c r="C80" s="1241"/>
      <c r="D80" s="1241"/>
      <c r="E80" s="1340">
        <f t="shared" si="2"/>
        <v>0</v>
      </c>
      <c r="F80" s="407"/>
      <c r="G80" s="1241"/>
      <c r="H80" s="1340">
        <f t="shared" si="3"/>
        <v>0</v>
      </c>
    </row>
    <row r="81" spans="1:8">
      <c r="A81" s="1294"/>
      <c r="B81" s="1627"/>
      <c r="C81" s="1241"/>
      <c r="D81" s="1241"/>
      <c r="E81" s="1340">
        <f t="shared" si="2"/>
        <v>0</v>
      </c>
      <c r="F81" s="407"/>
      <c r="G81" s="1241"/>
      <c r="H81" s="1340">
        <f t="shared" si="3"/>
        <v>0</v>
      </c>
    </row>
    <row r="82" spans="1:8">
      <c r="A82" s="1294"/>
      <c r="B82" s="1627"/>
      <c r="C82" s="1241"/>
      <c r="D82" s="1241"/>
      <c r="E82" s="1340">
        <f t="shared" si="2"/>
        <v>0</v>
      </c>
      <c r="F82" s="407"/>
      <c r="G82" s="1241"/>
      <c r="H82" s="1340">
        <f t="shared" si="3"/>
        <v>0</v>
      </c>
    </row>
    <row r="83" spans="1:8">
      <c r="A83" s="1294"/>
      <c r="B83" s="1627"/>
      <c r="C83" s="1241"/>
      <c r="D83" s="1241"/>
      <c r="E83" s="1340">
        <f t="shared" si="2"/>
        <v>0</v>
      </c>
      <c r="F83" s="407"/>
      <c r="G83" s="1241"/>
      <c r="H83" s="1340">
        <f t="shared" si="3"/>
        <v>0</v>
      </c>
    </row>
    <row r="84" spans="1:8">
      <c r="A84" s="1294"/>
      <c r="B84" s="1627"/>
      <c r="C84" s="1241"/>
      <c r="D84" s="1241"/>
      <c r="E84" s="1340">
        <f t="shared" si="2"/>
        <v>0</v>
      </c>
      <c r="F84" s="407"/>
      <c r="G84" s="1241"/>
      <c r="H84" s="1340">
        <f t="shared" si="3"/>
        <v>0</v>
      </c>
    </row>
    <row r="85" spans="1:8">
      <c r="A85" s="1294"/>
      <c r="B85" s="1627"/>
      <c r="C85" s="1241"/>
      <c r="D85" s="1241"/>
      <c r="E85" s="1340">
        <f t="shared" si="2"/>
        <v>0</v>
      </c>
      <c r="F85" s="407"/>
      <c r="G85" s="1241"/>
      <c r="H85" s="1340">
        <f t="shared" si="3"/>
        <v>0</v>
      </c>
    </row>
    <row r="86" spans="1:8">
      <c r="A86" s="1294"/>
      <c r="B86" s="1627"/>
      <c r="C86" s="1241"/>
      <c r="D86" s="1241"/>
      <c r="E86" s="1340">
        <f t="shared" si="2"/>
        <v>0</v>
      </c>
      <c r="F86" s="407"/>
      <c r="G86" s="1241"/>
      <c r="H86" s="1340">
        <f t="shared" si="3"/>
        <v>0</v>
      </c>
    </row>
    <row r="87" spans="1:8">
      <c r="A87" s="1294"/>
      <c r="B87" s="1627"/>
      <c r="C87" s="1241"/>
      <c r="D87" s="1241"/>
      <c r="E87" s="1340">
        <f t="shared" si="2"/>
        <v>0</v>
      </c>
      <c r="F87" s="407"/>
      <c r="G87" s="1241"/>
      <c r="H87" s="1340">
        <f t="shared" si="3"/>
        <v>0</v>
      </c>
    </row>
    <row r="88" spans="1:8">
      <c r="A88" s="1294"/>
      <c r="B88" s="1627"/>
      <c r="C88" s="1241"/>
      <c r="D88" s="1241"/>
      <c r="E88" s="1340">
        <f t="shared" si="2"/>
        <v>0</v>
      </c>
      <c r="F88" s="407"/>
      <c r="G88" s="1241"/>
      <c r="H88" s="1340">
        <f t="shared" si="3"/>
        <v>0</v>
      </c>
    </row>
    <row r="89" spans="1:8">
      <c r="A89" s="1294"/>
      <c r="B89" s="1627"/>
      <c r="C89" s="1241"/>
      <c r="D89" s="1241"/>
      <c r="E89" s="1340">
        <f t="shared" si="2"/>
        <v>0</v>
      </c>
      <c r="F89" s="407"/>
      <c r="G89" s="1241"/>
      <c r="H89" s="1340">
        <f t="shared" si="3"/>
        <v>0</v>
      </c>
    </row>
    <row r="90" spans="1:8">
      <c r="A90" s="1294"/>
      <c r="B90" s="1627"/>
      <c r="C90" s="1241"/>
      <c r="D90" s="1241"/>
      <c r="E90" s="1340">
        <f t="shared" si="2"/>
        <v>0</v>
      </c>
      <c r="F90" s="407"/>
      <c r="G90" s="1241"/>
      <c r="H90" s="1340">
        <f t="shared" si="3"/>
        <v>0</v>
      </c>
    </row>
    <row r="91" spans="1:8">
      <c r="A91" s="1294"/>
      <c r="B91" s="1627"/>
      <c r="C91" s="1241"/>
      <c r="D91" s="1241"/>
      <c r="E91" s="1340">
        <f t="shared" si="2"/>
        <v>0</v>
      </c>
      <c r="F91" s="407"/>
      <c r="G91" s="1241"/>
      <c r="H91" s="1340">
        <f t="shared" si="3"/>
        <v>0</v>
      </c>
    </row>
    <row r="92" spans="1:8">
      <c r="A92" s="1294"/>
      <c r="B92" s="1627"/>
      <c r="C92" s="1241"/>
      <c r="D92" s="1241"/>
      <c r="E92" s="1340">
        <f t="shared" si="2"/>
        <v>0</v>
      </c>
      <c r="F92" s="407"/>
      <c r="G92" s="1241"/>
      <c r="H92" s="1340">
        <f t="shared" si="3"/>
        <v>0</v>
      </c>
    </row>
    <row r="93" spans="1:8">
      <c r="A93" s="1294"/>
      <c r="B93" s="1627"/>
      <c r="C93" s="1241"/>
      <c r="D93" s="1241"/>
      <c r="E93" s="1340">
        <f t="shared" si="2"/>
        <v>0</v>
      </c>
      <c r="F93" s="407"/>
      <c r="G93" s="1241"/>
      <c r="H93" s="1340">
        <f t="shared" si="3"/>
        <v>0</v>
      </c>
    </row>
    <row r="94" spans="1:8">
      <c r="A94" s="1294"/>
      <c r="B94" s="1627"/>
      <c r="C94" s="1241"/>
      <c r="D94" s="1241"/>
      <c r="E94" s="1340">
        <f t="shared" si="2"/>
        <v>0</v>
      </c>
      <c r="F94" s="407"/>
      <c r="G94" s="1241"/>
      <c r="H94" s="1340">
        <f t="shared" si="3"/>
        <v>0</v>
      </c>
    </row>
    <row r="95" spans="1:8">
      <c r="A95" s="1294"/>
      <c r="B95" s="1627"/>
      <c r="C95" s="1241"/>
      <c r="D95" s="1241"/>
      <c r="E95" s="1340">
        <f t="shared" si="2"/>
        <v>0</v>
      </c>
      <c r="F95" s="407"/>
      <c r="G95" s="1241"/>
      <c r="H95" s="1340">
        <f t="shared" si="3"/>
        <v>0</v>
      </c>
    </row>
    <row r="96" spans="1:8">
      <c r="A96" s="1294"/>
      <c r="B96" s="1627"/>
      <c r="C96" s="1241"/>
      <c r="D96" s="1241"/>
      <c r="E96" s="1340">
        <f t="shared" si="2"/>
        <v>0</v>
      </c>
      <c r="F96" s="407"/>
      <c r="G96" s="1241"/>
      <c r="H96" s="1340">
        <f t="shared" si="3"/>
        <v>0</v>
      </c>
    </row>
    <row r="97" spans="1:8">
      <c r="A97" s="1294"/>
      <c r="B97" s="1627"/>
      <c r="C97" s="1241"/>
      <c r="D97" s="1241"/>
      <c r="E97" s="1340">
        <f t="shared" si="2"/>
        <v>0</v>
      </c>
      <c r="F97" s="407"/>
      <c r="G97" s="1241"/>
      <c r="H97" s="1340">
        <f t="shared" si="3"/>
        <v>0</v>
      </c>
    </row>
    <row r="98" spans="1:8">
      <c r="A98" s="1294"/>
      <c r="B98" s="1627"/>
      <c r="C98" s="1241"/>
      <c r="D98" s="1241"/>
      <c r="E98" s="1340">
        <f t="shared" si="2"/>
        <v>0</v>
      </c>
      <c r="F98" s="407"/>
      <c r="G98" s="1241"/>
      <c r="H98" s="1340">
        <f t="shared" si="3"/>
        <v>0</v>
      </c>
    </row>
    <row r="99" spans="1:8">
      <c r="A99" s="1294"/>
      <c r="B99" s="1627"/>
      <c r="C99" s="1241"/>
      <c r="D99" s="1241"/>
      <c r="E99" s="1340">
        <f t="shared" si="2"/>
        <v>0</v>
      </c>
      <c r="F99" s="407"/>
      <c r="G99" s="1241"/>
      <c r="H99" s="1340">
        <f t="shared" si="3"/>
        <v>0</v>
      </c>
    </row>
    <row r="100" spans="1:8">
      <c r="A100" s="1294"/>
      <c r="B100" s="1627"/>
      <c r="C100" s="1241"/>
      <c r="D100" s="1241"/>
      <c r="E100" s="1340">
        <f t="shared" si="2"/>
        <v>0</v>
      </c>
      <c r="F100" s="407"/>
      <c r="G100" s="1241"/>
      <c r="H100" s="1340">
        <f t="shared" si="3"/>
        <v>0</v>
      </c>
    </row>
    <row r="101" spans="1:8">
      <c r="A101" s="1294"/>
      <c r="B101" s="1627"/>
      <c r="C101" s="1241"/>
      <c r="D101" s="1241"/>
      <c r="E101" s="1340">
        <f>+C101*D101</f>
        <v>0</v>
      </c>
      <c r="F101" s="407"/>
      <c r="G101" s="1241"/>
      <c r="H101" s="1340">
        <f>G101*D101</f>
        <v>0</v>
      </c>
    </row>
    <row r="102" spans="1:8">
      <c r="A102" s="1294"/>
      <c r="B102" s="1627"/>
      <c r="C102" s="1241"/>
      <c r="D102" s="1241"/>
      <c r="E102" s="1340">
        <f>+C102*D102</f>
        <v>0</v>
      </c>
      <c r="F102" s="407"/>
      <c r="G102" s="1241"/>
      <c r="H102" s="1340">
        <f>G102*D102</f>
        <v>0</v>
      </c>
    </row>
    <row r="103" spans="1:8">
      <c r="A103" s="1294"/>
      <c r="B103" s="1627"/>
      <c r="C103" s="1241"/>
      <c r="D103" s="1241"/>
      <c r="E103" s="1340">
        <f>+C103*D103</f>
        <v>0</v>
      </c>
      <c r="F103" s="407"/>
      <c r="G103" s="1241"/>
      <c r="H103" s="1340">
        <f>G103*D103</f>
        <v>0</v>
      </c>
    </row>
    <row r="104" spans="1:8">
      <c r="A104" s="1294"/>
      <c r="B104" s="1627"/>
      <c r="C104" s="1241"/>
      <c r="D104" s="1241"/>
      <c r="E104" s="1340">
        <f>+C104*D104</f>
        <v>0</v>
      </c>
      <c r="F104" s="407"/>
      <c r="G104" s="1241"/>
      <c r="H104" s="1340">
        <f>G104*D104</f>
        <v>0</v>
      </c>
    </row>
    <row r="105" spans="1:8">
      <c r="A105" s="1294"/>
      <c r="B105" s="1627"/>
      <c r="C105" s="1241"/>
      <c r="D105" s="1241"/>
      <c r="E105" s="1340">
        <f>+C105*D105</f>
        <v>0</v>
      </c>
      <c r="F105" s="407"/>
      <c r="G105" s="1241"/>
      <c r="H105" s="1340">
        <f>G105*D105</f>
        <v>0</v>
      </c>
    </row>
    <row r="106" spans="1:8">
      <c r="A106" s="1294"/>
      <c r="B106" s="1627"/>
      <c r="C106" s="1241"/>
      <c r="D106" s="1241"/>
      <c r="E106" s="1340">
        <f t="shared" ref="E106:E140" si="4">+C106*D106</f>
        <v>0</v>
      </c>
      <c r="F106" s="407"/>
      <c r="G106" s="1241"/>
      <c r="H106" s="1340">
        <f t="shared" ref="H106:H140" si="5">G106*D106</f>
        <v>0</v>
      </c>
    </row>
    <row r="107" spans="1:8">
      <c r="A107" s="1294"/>
      <c r="B107" s="1627"/>
      <c r="C107" s="1241"/>
      <c r="D107" s="1241"/>
      <c r="E107" s="1340">
        <f t="shared" si="4"/>
        <v>0</v>
      </c>
      <c r="F107" s="407"/>
      <c r="G107" s="1241"/>
      <c r="H107" s="1340">
        <f t="shared" si="5"/>
        <v>0</v>
      </c>
    </row>
    <row r="108" spans="1:8">
      <c r="A108" s="1294"/>
      <c r="B108" s="1627"/>
      <c r="C108" s="1241"/>
      <c r="D108" s="1241"/>
      <c r="E108" s="1340">
        <f t="shared" si="4"/>
        <v>0</v>
      </c>
      <c r="F108" s="407"/>
      <c r="G108" s="1241"/>
      <c r="H108" s="1340">
        <f t="shared" si="5"/>
        <v>0</v>
      </c>
    </row>
    <row r="109" spans="1:8">
      <c r="A109" s="1294"/>
      <c r="B109" s="1627"/>
      <c r="C109" s="1241"/>
      <c r="D109" s="1241"/>
      <c r="E109" s="1340">
        <f t="shared" si="4"/>
        <v>0</v>
      </c>
      <c r="F109" s="407"/>
      <c r="G109" s="1241"/>
      <c r="H109" s="1340">
        <f t="shared" si="5"/>
        <v>0</v>
      </c>
    </row>
    <row r="110" spans="1:8">
      <c r="A110" s="1294"/>
      <c r="B110" s="1627"/>
      <c r="C110" s="1241"/>
      <c r="D110" s="1241"/>
      <c r="E110" s="1340">
        <f t="shared" si="4"/>
        <v>0</v>
      </c>
      <c r="F110" s="407"/>
      <c r="G110" s="1241"/>
      <c r="H110" s="1340">
        <f t="shared" si="5"/>
        <v>0</v>
      </c>
    </row>
    <row r="111" spans="1:8">
      <c r="A111" s="1294"/>
      <c r="B111" s="1627"/>
      <c r="C111" s="1241"/>
      <c r="D111" s="1241"/>
      <c r="E111" s="1340">
        <f t="shared" si="4"/>
        <v>0</v>
      </c>
      <c r="F111" s="407"/>
      <c r="G111" s="1241"/>
      <c r="H111" s="1340">
        <f t="shared" si="5"/>
        <v>0</v>
      </c>
    </row>
    <row r="112" spans="1:8">
      <c r="A112" s="1294"/>
      <c r="B112" s="1627"/>
      <c r="C112" s="1241"/>
      <c r="D112" s="1241"/>
      <c r="E112" s="1340">
        <f t="shared" si="4"/>
        <v>0</v>
      </c>
      <c r="F112" s="407"/>
      <c r="G112" s="1241"/>
      <c r="H112" s="1340">
        <f t="shared" si="5"/>
        <v>0</v>
      </c>
    </row>
    <row r="113" spans="1:8">
      <c r="A113" s="1294"/>
      <c r="B113" s="1627"/>
      <c r="C113" s="1241"/>
      <c r="D113" s="1241"/>
      <c r="E113" s="1340">
        <f t="shared" si="4"/>
        <v>0</v>
      </c>
      <c r="F113" s="407"/>
      <c r="G113" s="1241"/>
      <c r="H113" s="1340">
        <f t="shared" si="5"/>
        <v>0</v>
      </c>
    </row>
    <row r="114" spans="1:8">
      <c r="A114" s="1294"/>
      <c r="B114" s="1627"/>
      <c r="C114" s="1241"/>
      <c r="D114" s="1241"/>
      <c r="E114" s="1340">
        <f t="shared" si="4"/>
        <v>0</v>
      </c>
      <c r="F114" s="407"/>
      <c r="G114" s="1241"/>
      <c r="H114" s="1340">
        <f t="shared" si="5"/>
        <v>0</v>
      </c>
    </row>
    <row r="115" spans="1:8">
      <c r="A115" s="1294"/>
      <c r="B115" s="1627"/>
      <c r="C115" s="1241"/>
      <c r="D115" s="1241"/>
      <c r="E115" s="1340">
        <f t="shared" si="4"/>
        <v>0</v>
      </c>
      <c r="F115" s="407"/>
      <c r="G115" s="1241"/>
      <c r="H115" s="1340">
        <f t="shared" si="5"/>
        <v>0</v>
      </c>
    </row>
    <row r="116" spans="1:8">
      <c r="A116" s="1294"/>
      <c r="B116" s="1627"/>
      <c r="C116" s="1241"/>
      <c r="D116" s="1241"/>
      <c r="E116" s="1340">
        <f t="shared" si="4"/>
        <v>0</v>
      </c>
      <c r="F116" s="407"/>
      <c r="G116" s="1241"/>
      <c r="H116" s="1340">
        <f t="shared" si="5"/>
        <v>0</v>
      </c>
    </row>
    <row r="117" spans="1:8">
      <c r="A117" s="1294"/>
      <c r="B117" s="1627"/>
      <c r="C117" s="1241"/>
      <c r="D117" s="1241"/>
      <c r="E117" s="1340">
        <f t="shared" ref="E117:E132" si="6">+C117*D117</f>
        <v>0</v>
      </c>
      <c r="F117" s="407"/>
      <c r="G117" s="1241"/>
      <c r="H117" s="1340">
        <f t="shared" ref="H117:H132" si="7">G117*D117</f>
        <v>0</v>
      </c>
    </row>
    <row r="118" spans="1:8">
      <c r="A118" s="1294"/>
      <c r="B118" s="1627"/>
      <c r="C118" s="1241"/>
      <c r="D118" s="1241"/>
      <c r="E118" s="1340">
        <f t="shared" si="6"/>
        <v>0</v>
      </c>
      <c r="F118" s="407"/>
      <c r="G118" s="1241"/>
      <c r="H118" s="1340">
        <f t="shared" si="7"/>
        <v>0</v>
      </c>
    </row>
    <row r="119" spans="1:8">
      <c r="A119" s="1294"/>
      <c r="B119" s="1627"/>
      <c r="C119" s="1241"/>
      <c r="D119" s="1241"/>
      <c r="E119" s="1340">
        <f t="shared" si="6"/>
        <v>0</v>
      </c>
      <c r="F119" s="407"/>
      <c r="G119" s="1241"/>
      <c r="H119" s="1340">
        <f t="shared" si="7"/>
        <v>0</v>
      </c>
    </row>
    <row r="120" spans="1:8">
      <c r="A120" s="1294"/>
      <c r="B120" s="1627"/>
      <c r="C120" s="1241"/>
      <c r="D120" s="1241"/>
      <c r="E120" s="1340">
        <f t="shared" si="6"/>
        <v>0</v>
      </c>
      <c r="F120" s="407"/>
      <c r="G120" s="1241"/>
      <c r="H120" s="1340">
        <f t="shared" si="7"/>
        <v>0</v>
      </c>
    </row>
    <row r="121" spans="1:8">
      <c r="A121" s="1294"/>
      <c r="B121" s="1627"/>
      <c r="C121" s="1241"/>
      <c r="D121" s="1241"/>
      <c r="E121" s="1340">
        <f t="shared" si="6"/>
        <v>0</v>
      </c>
      <c r="F121" s="407"/>
      <c r="G121" s="1241"/>
      <c r="H121" s="1340">
        <f t="shared" si="7"/>
        <v>0</v>
      </c>
    </row>
    <row r="122" spans="1:8">
      <c r="A122" s="1294"/>
      <c r="B122" s="1627"/>
      <c r="C122" s="1241"/>
      <c r="D122" s="1241"/>
      <c r="E122" s="1340">
        <f t="shared" si="6"/>
        <v>0</v>
      </c>
      <c r="F122" s="407"/>
      <c r="G122" s="1241"/>
      <c r="H122" s="1340">
        <f t="shared" si="7"/>
        <v>0</v>
      </c>
    </row>
    <row r="123" spans="1:8">
      <c r="A123" s="1294"/>
      <c r="B123" s="1627"/>
      <c r="C123" s="1241"/>
      <c r="D123" s="1241"/>
      <c r="E123" s="1340">
        <f t="shared" si="6"/>
        <v>0</v>
      </c>
      <c r="F123" s="407"/>
      <c r="G123" s="1241"/>
      <c r="H123" s="1340">
        <f t="shared" si="7"/>
        <v>0</v>
      </c>
    </row>
    <row r="124" spans="1:8">
      <c r="A124" s="1294"/>
      <c r="B124" s="1627"/>
      <c r="C124" s="1241"/>
      <c r="D124" s="1241"/>
      <c r="E124" s="1340">
        <f t="shared" si="6"/>
        <v>0</v>
      </c>
      <c r="F124" s="407"/>
      <c r="G124" s="1241"/>
      <c r="H124" s="1340">
        <f t="shared" si="7"/>
        <v>0</v>
      </c>
    </row>
    <row r="125" spans="1:8">
      <c r="A125" s="1294"/>
      <c r="B125" s="1627"/>
      <c r="C125" s="1241"/>
      <c r="D125" s="1241"/>
      <c r="E125" s="1340">
        <f t="shared" si="6"/>
        <v>0</v>
      </c>
      <c r="F125" s="407"/>
      <c r="G125" s="1241"/>
      <c r="H125" s="1340">
        <f t="shared" si="7"/>
        <v>0</v>
      </c>
    </row>
    <row r="126" spans="1:8">
      <c r="A126" s="1294"/>
      <c r="B126" s="1627"/>
      <c r="C126" s="1241"/>
      <c r="D126" s="1241"/>
      <c r="E126" s="1340">
        <f t="shared" si="6"/>
        <v>0</v>
      </c>
      <c r="F126" s="407"/>
      <c r="G126" s="1241"/>
      <c r="H126" s="1340">
        <f t="shared" si="7"/>
        <v>0</v>
      </c>
    </row>
    <row r="127" spans="1:8">
      <c r="A127" s="1294"/>
      <c r="B127" s="1627"/>
      <c r="C127" s="1241"/>
      <c r="D127" s="1241"/>
      <c r="E127" s="1340">
        <f t="shared" si="6"/>
        <v>0</v>
      </c>
      <c r="F127" s="407"/>
      <c r="G127" s="1241"/>
      <c r="H127" s="1340">
        <f t="shared" si="7"/>
        <v>0</v>
      </c>
    </row>
    <row r="128" spans="1:8">
      <c r="A128" s="1294"/>
      <c r="B128" s="1627"/>
      <c r="C128" s="1241"/>
      <c r="D128" s="1241"/>
      <c r="E128" s="1340">
        <f t="shared" si="6"/>
        <v>0</v>
      </c>
      <c r="F128" s="407"/>
      <c r="G128" s="1241"/>
      <c r="H128" s="1340">
        <f t="shared" si="7"/>
        <v>0</v>
      </c>
    </row>
    <row r="129" spans="1:8">
      <c r="A129" s="1294"/>
      <c r="B129" s="1627"/>
      <c r="C129" s="1241"/>
      <c r="D129" s="1241"/>
      <c r="E129" s="1340">
        <f t="shared" si="6"/>
        <v>0</v>
      </c>
      <c r="F129" s="407"/>
      <c r="G129" s="1241"/>
      <c r="H129" s="1340">
        <f t="shared" si="7"/>
        <v>0</v>
      </c>
    </row>
    <row r="130" spans="1:8">
      <c r="A130" s="1294"/>
      <c r="B130" s="1627"/>
      <c r="C130" s="1241"/>
      <c r="D130" s="1241"/>
      <c r="E130" s="1340">
        <f t="shared" si="6"/>
        <v>0</v>
      </c>
      <c r="F130" s="407"/>
      <c r="G130" s="1241"/>
      <c r="H130" s="1340">
        <f t="shared" si="7"/>
        <v>0</v>
      </c>
    </row>
    <row r="131" spans="1:8">
      <c r="A131" s="1294"/>
      <c r="B131" s="1627"/>
      <c r="C131" s="1241"/>
      <c r="D131" s="1241"/>
      <c r="E131" s="1340">
        <f t="shared" si="6"/>
        <v>0</v>
      </c>
      <c r="F131" s="407"/>
      <c r="G131" s="1241"/>
      <c r="H131" s="1340">
        <f t="shared" si="7"/>
        <v>0</v>
      </c>
    </row>
    <row r="132" spans="1:8">
      <c r="A132" s="1294"/>
      <c r="B132" s="1627"/>
      <c r="C132" s="1241"/>
      <c r="D132" s="1241"/>
      <c r="E132" s="1340">
        <f t="shared" si="6"/>
        <v>0</v>
      </c>
      <c r="F132" s="407"/>
      <c r="G132" s="1241"/>
      <c r="H132" s="1340">
        <f t="shared" si="7"/>
        <v>0</v>
      </c>
    </row>
    <row r="133" spans="1:8">
      <c r="A133" s="1294"/>
      <c r="B133" s="1627"/>
      <c r="C133" s="1241"/>
      <c r="D133" s="1241"/>
      <c r="E133" s="1340">
        <f t="shared" si="4"/>
        <v>0</v>
      </c>
      <c r="F133" s="407"/>
      <c r="G133" s="1241"/>
      <c r="H133" s="1340">
        <f t="shared" si="5"/>
        <v>0</v>
      </c>
    </row>
    <row r="134" spans="1:8">
      <c r="A134" s="1294"/>
      <c r="B134" s="1627"/>
      <c r="C134" s="1241"/>
      <c r="D134" s="1241"/>
      <c r="E134" s="1340">
        <f t="shared" si="4"/>
        <v>0</v>
      </c>
      <c r="F134" s="407"/>
      <c r="G134" s="1241"/>
      <c r="H134" s="1340">
        <f t="shared" si="5"/>
        <v>0</v>
      </c>
    </row>
    <row r="135" spans="1:8">
      <c r="A135" s="1294"/>
      <c r="B135" s="1627"/>
      <c r="C135" s="1241"/>
      <c r="D135" s="1241"/>
      <c r="E135" s="1340">
        <f t="shared" si="4"/>
        <v>0</v>
      </c>
      <c r="F135" s="407"/>
      <c r="G135" s="1241"/>
      <c r="H135" s="1340">
        <f t="shared" si="5"/>
        <v>0</v>
      </c>
    </row>
    <row r="136" spans="1:8">
      <c r="A136" s="1294"/>
      <c r="B136" s="1627"/>
      <c r="C136" s="1241"/>
      <c r="D136" s="1241"/>
      <c r="E136" s="1340">
        <f t="shared" si="4"/>
        <v>0</v>
      </c>
      <c r="F136" s="407"/>
      <c r="G136" s="1241"/>
      <c r="H136" s="1340">
        <f t="shared" si="5"/>
        <v>0</v>
      </c>
    </row>
    <row r="137" spans="1:8">
      <c r="A137" s="1294"/>
      <c r="B137" s="1627"/>
      <c r="C137" s="1241"/>
      <c r="D137" s="1241"/>
      <c r="E137" s="1340">
        <f t="shared" si="4"/>
        <v>0</v>
      </c>
      <c r="F137" s="407"/>
      <c r="G137" s="1241"/>
      <c r="H137" s="1340">
        <f t="shared" si="5"/>
        <v>0</v>
      </c>
    </row>
    <row r="138" spans="1:8">
      <c r="A138" s="1294"/>
      <c r="B138" s="1627"/>
      <c r="C138" s="1241"/>
      <c r="D138" s="1241"/>
      <c r="E138" s="1340">
        <f t="shared" si="4"/>
        <v>0</v>
      </c>
      <c r="F138" s="407"/>
      <c r="G138" s="1241"/>
      <c r="H138" s="1340">
        <f t="shared" si="5"/>
        <v>0</v>
      </c>
    </row>
    <row r="139" spans="1:8">
      <c r="A139" s="1294"/>
      <c r="B139" s="1627"/>
      <c r="C139" s="1241"/>
      <c r="D139" s="1241"/>
      <c r="E139" s="1340">
        <f t="shared" si="4"/>
        <v>0</v>
      </c>
      <c r="F139" s="407"/>
      <c r="G139" s="1241"/>
      <c r="H139" s="1340">
        <f t="shared" si="5"/>
        <v>0</v>
      </c>
    </row>
    <row r="140" spans="1:8">
      <c r="A140" s="1294"/>
      <c r="B140" s="1627"/>
      <c r="C140" s="1241"/>
      <c r="D140" s="1241"/>
      <c r="E140" s="1340">
        <f t="shared" si="4"/>
        <v>0</v>
      </c>
      <c r="F140" s="407"/>
      <c r="G140" s="1241"/>
      <c r="H140" s="1340">
        <f t="shared" si="5"/>
        <v>0</v>
      </c>
    </row>
    <row r="141" spans="1:8">
      <c r="A141" s="1294"/>
      <c r="B141" s="1627"/>
      <c r="C141" s="1241"/>
      <c r="D141" s="1241"/>
      <c r="E141" s="1340">
        <f t="shared" ref="E141:E149" si="8">+C141*D141</f>
        <v>0</v>
      </c>
      <c r="F141" s="407"/>
      <c r="G141" s="1241"/>
      <c r="H141" s="1340">
        <f t="shared" ref="H141:H149" si="9">G141*D141</f>
        <v>0</v>
      </c>
    </row>
    <row r="142" spans="1:8">
      <c r="A142" s="1294"/>
      <c r="B142" s="1627"/>
      <c r="C142" s="1241"/>
      <c r="D142" s="1241"/>
      <c r="E142" s="1340">
        <f t="shared" si="8"/>
        <v>0</v>
      </c>
      <c r="F142" s="407"/>
      <c r="G142" s="1241"/>
      <c r="H142" s="1340">
        <f t="shared" si="9"/>
        <v>0</v>
      </c>
    </row>
    <row r="143" spans="1:8">
      <c r="A143" s="1294"/>
      <c r="B143" s="1627"/>
      <c r="C143" s="1241"/>
      <c r="D143" s="1241"/>
      <c r="E143" s="1340">
        <f t="shared" si="8"/>
        <v>0</v>
      </c>
      <c r="F143" s="407"/>
      <c r="G143" s="1241"/>
      <c r="H143" s="1340">
        <f t="shared" si="9"/>
        <v>0</v>
      </c>
    </row>
    <row r="144" spans="1:8">
      <c r="A144" s="1294"/>
      <c r="B144" s="1627"/>
      <c r="C144" s="1241"/>
      <c r="D144" s="1241"/>
      <c r="E144" s="1340">
        <f t="shared" si="8"/>
        <v>0</v>
      </c>
      <c r="F144" s="407"/>
      <c r="G144" s="1241"/>
      <c r="H144" s="1340">
        <f t="shared" si="9"/>
        <v>0</v>
      </c>
    </row>
    <row r="145" spans="1:8">
      <c r="A145" s="1294"/>
      <c r="B145" s="1627"/>
      <c r="C145" s="1241"/>
      <c r="D145" s="1241"/>
      <c r="E145" s="1340">
        <f t="shared" si="8"/>
        <v>0</v>
      </c>
      <c r="F145" s="407"/>
      <c r="G145" s="1241"/>
      <c r="H145" s="1340">
        <f t="shared" si="9"/>
        <v>0</v>
      </c>
    </row>
    <row r="146" spans="1:8">
      <c r="A146" s="1294"/>
      <c r="B146" s="1627"/>
      <c r="C146" s="1241"/>
      <c r="D146" s="1241"/>
      <c r="E146" s="1340">
        <f t="shared" si="8"/>
        <v>0</v>
      </c>
      <c r="F146" s="407"/>
      <c r="G146" s="1241"/>
      <c r="H146" s="1340">
        <f t="shared" si="9"/>
        <v>0</v>
      </c>
    </row>
    <row r="147" spans="1:8">
      <c r="A147" s="1294"/>
      <c r="B147" s="1627"/>
      <c r="C147" s="1241"/>
      <c r="D147" s="1241"/>
      <c r="E147" s="1340">
        <f t="shared" si="8"/>
        <v>0</v>
      </c>
      <c r="F147" s="407"/>
      <c r="G147" s="1241"/>
      <c r="H147" s="1340">
        <f t="shared" si="9"/>
        <v>0</v>
      </c>
    </row>
    <row r="148" spans="1:8">
      <c r="A148" s="1294"/>
      <c r="B148" s="1627"/>
      <c r="C148" s="1241"/>
      <c r="D148" s="1241"/>
      <c r="E148" s="1340">
        <f t="shared" si="8"/>
        <v>0</v>
      </c>
      <c r="F148" s="407"/>
      <c r="G148" s="1241"/>
      <c r="H148" s="1340">
        <f t="shared" si="9"/>
        <v>0</v>
      </c>
    </row>
    <row r="149" spans="1:8">
      <c r="A149" s="1294"/>
      <c r="B149" s="1627"/>
      <c r="C149" s="1241"/>
      <c r="D149" s="1241"/>
      <c r="E149" s="1340">
        <f t="shared" si="8"/>
        <v>0</v>
      </c>
      <c r="F149" s="407"/>
      <c r="G149" s="1241"/>
      <c r="H149" s="1340">
        <f t="shared" si="9"/>
        <v>0</v>
      </c>
    </row>
    <row r="150" spans="1:8">
      <c r="A150" s="1294"/>
      <c r="B150" s="1627"/>
      <c r="C150" s="1241"/>
      <c r="D150" s="1241"/>
      <c r="E150" s="1340">
        <f t="shared" ref="E150:E164" si="10">+C150*D150</f>
        <v>0</v>
      </c>
      <c r="F150" s="407"/>
      <c r="G150" s="1241"/>
      <c r="H150" s="1340">
        <f t="shared" ref="H150:H164" si="11">G150*D150</f>
        <v>0</v>
      </c>
    </row>
    <row r="151" spans="1:8">
      <c r="A151" s="1294"/>
      <c r="B151" s="1627"/>
      <c r="C151" s="1241"/>
      <c r="D151" s="1241"/>
      <c r="E151" s="1340">
        <f t="shared" si="10"/>
        <v>0</v>
      </c>
      <c r="F151" s="407"/>
      <c r="G151" s="1241"/>
      <c r="H151" s="1340">
        <f t="shared" si="11"/>
        <v>0</v>
      </c>
    </row>
    <row r="152" spans="1:8">
      <c r="A152" s="1294"/>
      <c r="B152" s="1627"/>
      <c r="C152" s="1241"/>
      <c r="D152" s="1241"/>
      <c r="E152" s="1340">
        <f t="shared" si="10"/>
        <v>0</v>
      </c>
      <c r="F152" s="407"/>
      <c r="G152" s="1241"/>
      <c r="H152" s="1340">
        <f t="shared" si="11"/>
        <v>0</v>
      </c>
    </row>
    <row r="153" spans="1:8">
      <c r="A153" s="1294"/>
      <c r="B153" s="1627"/>
      <c r="C153" s="1241"/>
      <c r="D153" s="1241"/>
      <c r="E153" s="1340">
        <f t="shared" si="10"/>
        <v>0</v>
      </c>
      <c r="F153" s="407"/>
      <c r="G153" s="1241"/>
      <c r="H153" s="1340">
        <f t="shared" si="11"/>
        <v>0</v>
      </c>
    </row>
    <row r="154" spans="1:8">
      <c r="A154" s="1294"/>
      <c r="B154" s="1627"/>
      <c r="C154" s="1241"/>
      <c r="D154" s="1241"/>
      <c r="E154" s="1340">
        <f t="shared" si="10"/>
        <v>0</v>
      </c>
      <c r="F154" s="407"/>
      <c r="G154" s="1241"/>
      <c r="H154" s="1340">
        <f t="shared" si="11"/>
        <v>0</v>
      </c>
    </row>
    <row r="155" spans="1:8">
      <c r="A155" s="1294"/>
      <c r="B155" s="1627"/>
      <c r="C155" s="1241"/>
      <c r="D155" s="1241"/>
      <c r="E155" s="1340">
        <f t="shared" si="10"/>
        <v>0</v>
      </c>
      <c r="F155" s="407"/>
      <c r="G155" s="1241"/>
      <c r="H155" s="1340">
        <f t="shared" si="11"/>
        <v>0</v>
      </c>
    </row>
    <row r="156" spans="1:8">
      <c r="A156" s="1294"/>
      <c r="B156" s="1627"/>
      <c r="C156" s="1241"/>
      <c r="D156" s="1241"/>
      <c r="E156" s="1340">
        <f t="shared" si="10"/>
        <v>0</v>
      </c>
      <c r="F156" s="407"/>
      <c r="G156" s="1241"/>
      <c r="H156" s="1340">
        <f t="shared" si="11"/>
        <v>0</v>
      </c>
    </row>
    <row r="157" spans="1:8">
      <c r="A157" s="1294"/>
      <c r="B157" s="1627"/>
      <c r="C157" s="1241"/>
      <c r="D157" s="1241"/>
      <c r="E157" s="1340">
        <f t="shared" si="10"/>
        <v>0</v>
      </c>
      <c r="F157" s="407"/>
      <c r="G157" s="1241"/>
      <c r="H157" s="1340">
        <f t="shared" si="11"/>
        <v>0</v>
      </c>
    </row>
    <row r="158" spans="1:8">
      <c r="A158" s="1294"/>
      <c r="B158" s="1627"/>
      <c r="C158" s="1241"/>
      <c r="D158" s="1241"/>
      <c r="E158" s="1340">
        <f t="shared" si="10"/>
        <v>0</v>
      </c>
      <c r="F158" s="407"/>
      <c r="G158" s="1241"/>
      <c r="H158" s="1340">
        <f t="shared" si="11"/>
        <v>0</v>
      </c>
    </row>
    <row r="159" spans="1:8">
      <c r="A159" s="1294"/>
      <c r="B159" s="1627"/>
      <c r="C159" s="1241"/>
      <c r="D159" s="1241"/>
      <c r="E159" s="1340">
        <f t="shared" si="10"/>
        <v>0</v>
      </c>
      <c r="F159" s="407"/>
      <c r="G159" s="1241"/>
      <c r="H159" s="1340">
        <f t="shared" si="11"/>
        <v>0</v>
      </c>
    </row>
    <row r="160" spans="1:8">
      <c r="A160" s="1294"/>
      <c r="B160" s="1627"/>
      <c r="C160" s="1241"/>
      <c r="D160" s="1241"/>
      <c r="E160" s="1340">
        <f t="shared" si="10"/>
        <v>0</v>
      </c>
      <c r="F160" s="407"/>
      <c r="G160" s="1241"/>
      <c r="H160" s="1340">
        <f t="shared" si="11"/>
        <v>0</v>
      </c>
    </row>
    <row r="161" spans="1:8">
      <c r="A161" s="1294"/>
      <c r="B161" s="1627"/>
      <c r="C161" s="1241"/>
      <c r="D161" s="1241"/>
      <c r="E161" s="1340">
        <f t="shared" si="10"/>
        <v>0</v>
      </c>
      <c r="F161" s="407"/>
      <c r="G161" s="1241"/>
      <c r="H161" s="1340">
        <f t="shared" si="11"/>
        <v>0</v>
      </c>
    </row>
    <row r="162" spans="1:8">
      <c r="A162" s="1294"/>
      <c r="B162" s="1627"/>
      <c r="C162" s="1241"/>
      <c r="D162" s="1241"/>
      <c r="E162" s="1340">
        <f t="shared" si="10"/>
        <v>0</v>
      </c>
      <c r="F162" s="407"/>
      <c r="G162" s="1241"/>
      <c r="H162" s="1340">
        <f t="shared" si="11"/>
        <v>0</v>
      </c>
    </row>
    <row r="163" spans="1:8">
      <c r="A163" s="1294"/>
      <c r="B163" s="1627"/>
      <c r="C163" s="1241"/>
      <c r="D163" s="1241"/>
      <c r="E163" s="1340">
        <f t="shared" si="10"/>
        <v>0</v>
      </c>
      <c r="F163" s="407"/>
      <c r="G163" s="1241"/>
      <c r="H163" s="1340">
        <f t="shared" si="11"/>
        <v>0</v>
      </c>
    </row>
    <row r="164" spans="1:8">
      <c r="A164" s="1294"/>
      <c r="B164" s="1627"/>
      <c r="C164" s="1241"/>
      <c r="D164" s="1241"/>
      <c r="E164" s="1340">
        <f t="shared" si="10"/>
        <v>0</v>
      </c>
      <c r="F164" s="407"/>
      <c r="G164" s="1241"/>
      <c r="H164" s="1340">
        <f t="shared" si="11"/>
        <v>0</v>
      </c>
    </row>
    <row r="165" spans="1:8" ht="13">
      <c r="A165" s="5909" t="s">
        <v>359</v>
      </c>
      <c r="B165" s="5909"/>
      <c r="C165" s="5909"/>
      <c r="D165" s="1178"/>
      <c r="E165" s="1341">
        <f>SUM(E17:E164)</f>
        <v>0</v>
      </c>
      <c r="F165" s="407"/>
      <c r="G165" s="1176"/>
      <c r="H165" s="1273">
        <f>SUM(H17:H164)</f>
        <v>0</v>
      </c>
    </row>
    <row r="166" spans="1:8">
      <c r="A166" s="455"/>
      <c r="B166" s="455"/>
      <c r="C166" s="455"/>
      <c r="D166" s="455"/>
      <c r="E166" s="455"/>
      <c r="F166" s="467"/>
      <c r="G166" s="455"/>
      <c r="H166" s="455"/>
    </row>
    <row r="167" spans="1:8">
      <c r="A167" s="78"/>
      <c r="B167" s="78"/>
      <c r="C167" s="78"/>
      <c r="D167" s="78"/>
      <c r="E167" s="78"/>
      <c r="F167" s="78"/>
      <c r="G167" s="78"/>
      <c r="H167" s="78"/>
    </row>
    <row r="168" spans="1:8">
      <c r="A168" s="104" t="s">
        <v>1014</v>
      </c>
      <c r="B168" s="104"/>
      <c r="C168" s="104"/>
      <c r="D168" s="104"/>
      <c r="E168" s="104"/>
      <c r="F168" s="104"/>
      <c r="G168" s="104"/>
      <c r="H168" s="104"/>
    </row>
    <row r="169" spans="1:8" ht="15">
      <c r="A169" s="104" t="s">
        <v>1741</v>
      </c>
      <c r="B169" s="104"/>
      <c r="C169" s="104"/>
      <c r="D169" s="104"/>
      <c r="E169" s="104"/>
      <c r="F169" s="104"/>
      <c r="G169" s="104"/>
      <c r="H169" s="173" t="str">
        <f>+ToC!$E$123</f>
        <v xml:space="preserve">Long-Term Annual Return </v>
      </c>
    </row>
    <row r="170" spans="1:8" ht="14">
      <c r="A170" s="104"/>
      <c r="B170" s="104"/>
      <c r="C170" s="104"/>
      <c r="D170" s="104"/>
      <c r="E170" s="104"/>
      <c r="F170" s="104"/>
      <c r="G170" s="104"/>
      <c r="H170" s="173" t="s">
        <v>1458</v>
      </c>
    </row>
    <row r="171" spans="1:8" hidden="1">
      <c r="H171" s="461"/>
    </row>
  </sheetData>
  <sheetProtection algorithmName="SHA-512" hashValue="11pB/4XhiKbkHHVB2HyGlCw7SdizB4eyEnI5+1zVNhmtuOGKqpvSqC8/Q7+m3pM6OHhBG9u/D3lrbSO0JX+fqg==" saltValue="LtWEAP4jM4sxF3NWQzZ6hA==" spinCount="100000" sheet="1" objects="1" scenarios="1"/>
  <mergeCells count="6">
    <mergeCell ref="A165:C165"/>
    <mergeCell ref="A1:H1"/>
    <mergeCell ref="A9:H9"/>
    <mergeCell ref="A11:H11"/>
    <mergeCell ref="G14:H14"/>
    <mergeCell ref="A15:A16"/>
  </mergeCells>
  <hyperlinks>
    <hyperlink ref="A1:H1" location="ToC!A1" display="40.052"/>
  </hyperlinks>
  <pageMargins left="0.39370078740157499" right="0" top="0.39370078740157499" bottom="0.39370078740157499" header="0.39370078740157499" footer="0.39370078740157499"/>
  <pageSetup paperSize="5" scale="60"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1">
    <tabColor rgb="FF00B0F0"/>
  </sheetPr>
  <dimension ref="A1:H44"/>
  <sheetViews>
    <sheetView topLeftCell="A4" zoomScale="50" zoomScaleNormal="50" workbookViewId="0">
      <selection activeCell="D16" sqref="D16"/>
    </sheetView>
  </sheetViews>
  <sheetFormatPr defaultColWidth="0" defaultRowHeight="0" customHeight="1" zeroHeight="1"/>
  <cols>
    <col min="1" max="1" width="69.765625" style="188" customWidth="1"/>
    <col min="2" max="2" width="11.23046875" style="188" bestFit="1" customWidth="1"/>
    <col min="3" max="3" width="13.765625" style="188" customWidth="1"/>
    <col min="4" max="4" width="13.765625" style="188" bestFit="1" customWidth="1"/>
    <col min="5" max="5" width="15" style="188" customWidth="1"/>
    <col min="6" max="8" width="0" style="188" hidden="1" customWidth="1"/>
    <col min="9" max="16384" width="8.765625" style="188" hidden="1"/>
  </cols>
  <sheetData>
    <row r="1" spans="1:8" ht="13">
      <c r="A1" s="5373" t="s">
        <v>94</v>
      </c>
      <c r="B1" s="5373"/>
      <c r="C1" s="5373"/>
      <c r="D1" s="5373"/>
      <c r="E1" s="104"/>
      <c r="F1" s="418"/>
      <c r="G1" s="418"/>
      <c r="H1" s="418"/>
    </row>
    <row r="2" spans="1:8" ht="13">
      <c r="A2" s="395"/>
      <c r="B2" s="104"/>
      <c r="C2" s="715"/>
      <c r="D2" s="417"/>
      <c r="E2" s="104"/>
      <c r="F2" s="79"/>
      <c r="H2" s="79"/>
    </row>
    <row r="3" spans="1:8" ht="14">
      <c r="A3" s="339" t="str">
        <f>+Cover!$A$14</f>
        <v>Select Name of Insurer/ Financial Holding Company</v>
      </c>
      <c r="B3" s="340"/>
      <c r="C3" s="340"/>
      <c r="D3" s="394"/>
      <c r="E3" s="1596" t="s">
        <v>1814</v>
      </c>
      <c r="F3" s="337"/>
      <c r="H3" s="79"/>
    </row>
    <row r="4" spans="1:8" ht="14">
      <c r="A4" s="330" t="str">
        <f>+ToC!$A$3</f>
        <v>Insurer/Financial Holding Company</v>
      </c>
      <c r="B4" s="330"/>
      <c r="C4" s="337"/>
      <c r="D4" s="337"/>
      <c r="E4" s="337"/>
      <c r="F4" s="337"/>
      <c r="G4" s="419"/>
      <c r="H4" s="420"/>
    </row>
    <row r="5" spans="1:8" ht="14">
      <c r="A5" s="330"/>
      <c r="B5" s="330"/>
      <c r="C5" s="337"/>
      <c r="D5" s="337"/>
      <c r="E5" s="337"/>
      <c r="F5" s="337"/>
      <c r="G5" s="419"/>
    </row>
    <row r="6" spans="1:8" ht="14">
      <c r="A6" s="51" t="str">
        <f>+ToC!$A$5</f>
        <v>Long-Term Insurers Annual Return</v>
      </c>
      <c r="B6" s="53"/>
      <c r="C6" s="337"/>
      <c r="D6" s="337"/>
      <c r="E6" s="337"/>
      <c r="F6" s="337"/>
      <c r="G6" s="419"/>
    </row>
    <row r="7" spans="1:8" ht="14">
      <c r="A7" s="51" t="str">
        <f>+ToC!$A$6</f>
        <v>For Year Ended:</v>
      </c>
      <c r="B7" s="53"/>
      <c r="C7" s="337"/>
      <c r="D7" s="933">
        <f>+Cover!$A$23</f>
        <v>0</v>
      </c>
      <c r="E7" s="337"/>
      <c r="F7" s="933" t="e">
        <f>+Cover!#REF!</f>
        <v>#REF!</v>
      </c>
      <c r="G7" s="419"/>
    </row>
    <row r="8" spans="1:8" ht="12.5">
      <c r="A8" s="396"/>
      <c r="B8" s="78"/>
      <c r="C8" s="78"/>
      <c r="D8" s="78"/>
      <c r="E8" s="104"/>
      <c r="F8" s="419"/>
      <c r="G8" s="419"/>
      <c r="H8" s="421"/>
    </row>
    <row r="9" spans="1:8" ht="13">
      <c r="A9" s="5934" t="s">
        <v>764</v>
      </c>
      <c r="B9" s="5934"/>
      <c r="C9" s="5934"/>
      <c r="D9" s="5934"/>
      <c r="E9" s="5951"/>
      <c r="F9" s="454"/>
      <c r="G9" s="454"/>
      <c r="H9" s="454"/>
    </row>
    <row r="10" spans="1:8" ht="12.5">
      <c r="A10" s="396"/>
      <c r="B10" s="78"/>
      <c r="C10" s="78"/>
      <c r="D10" s="78"/>
      <c r="E10" s="104"/>
      <c r="F10" s="419"/>
      <c r="G10" s="419"/>
      <c r="H10" s="462"/>
    </row>
    <row r="11" spans="1:8" ht="15">
      <c r="A11" s="5981" t="s">
        <v>1202</v>
      </c>
      <c r="B11" s="5981"/>
      <c r="C11" s="5981"/>
      <c r="D11" s="5981"/>
      <c r="E11" s="5981"/>
      <c r="F11" s="463"/>
      <c r="G11" s="463"/>
      <c r="H11" s="463"/>
    </row>
    <row r="12" spans="1:8" ht="13">
      <c r="A12" s="104"/>
      <c r="B12" s="104"/>
      <c r="C12" s="104"/>
      <c r="D12" s="104"/>
      <c r="E12" s="1173" t="s">
        <v>230</v>
      </c>
    </row>
    <row r="13" spans="1:8" ht="13">
      <c r="A13" s="1342" t="s">
        <v>1829</v>
      </c>
      <c r="B13" s="1343"/>
      <c r="C13" s="1343"/>
      <c r="D13" s="1344"/>
      <c r="E13" s="1345">
        <v>317143</v>
      </c>
    </row>
    <row r="14" spans="1:8" ht="13">
      <c r="A14" s="1342" t="s">
        <v>1203</v>
      </c>
      <c r="B14" s="1343"/>
      <c r="C14" s="1343"/>
      <c r="D14" s="1344"/>
      <c r="E14" s="1345"/>
    </row>
    <row r="15" spans="1:8" ht="13">
      <c r="A15" s="5982" t="s">
        <v>1204</v>
      </c>
      <c r="B15" s="5983"/>
      <c r="C15" s="5983"/>
      <c r="D15" s="5984"/>
      <c r="E15" s="1346">
        <f>E13-E14</f>
        <v>317143</v>
      </c>
    </row>
    <row r="16" spans="1:8" ht="13">
      <c r="A16" s="179"/>
      <c r="B16" s="720"/>
      <c r="C16" s="720"/>
      <c r="D16" s="464"/>
      <c r="E16" s="465"/>
    </row>
    <row r="17" spans="1:5" ht="13">
      <c r="A17" s="1342" t="s">
        <v>1205</v>
      </c>
      <c r="B17" s="1343"/>
      <c r="C17" s="1343"/>
      <c r="D17" s="1344"/>
      <c r="E17" s="1346">
        <f>SUM('40.011'!D25:D29)</f>
        <v>0</v>
      </c>
    </row>
    <row r="18" spans="1:5" ht="13">
      <c r="A18" s="1342" t="s">
        <v>1206</v>
      </c>
      <c r="B18" s="1343"/>
      <c r="C18" s="1343"/>
      <c r="D18" s="1344"/>
      <c r="E18" s="1346">
        <f>+'40.011'!D90</f>
        <v>0</v>
      </c>
    </row>
    <row r="19" spans="1:5" ht="13">
      <c r="A19" s="5982" t="s">
        <v>1207</v>
      </c>
      <c r="B19" s="5983"/>
      <c r="C19" s="5983"/>
      <c r="D19" s="5984"/>
      <c r="E19" s="1346">
        <f>E17+E18</f>
        <v>0</v>
      </c>
    </row>
    <row r="20" spans="1:5" ht="13">
      <c r="A20" s="5979"/>
      <c r="B20" s="5979"/>
      <c r="C20" s="5979"/>
      <c r="D20" s="5979"/>
      <c r="E20" s="5980"/>
    </row>
    <row r="21" spans="1:5" ht="13">
      <c r="A21" s="1347" t="s">
        <v>1208</v>
      </c>
      <c r="B21" s="1343"/>
      <c r="C21" s="1343"/>
      <c r="D21" s="1344"/>
      <c r="E21" s="1346">
        <f>E15-E19</f>
        <v>317143</v>
      </c>
    </row>
    <row r="22" spans="1:5" ht="12.5">
      <c r="A22" s="466"/>
      <c r="B22" s="464"/>
      <c r="C22" s="464"/>
      <c r="D22" s="464"/>
      <c r="E22" s="465"/>
    </row>
    <row r="23" spans="1:5" ht="54">
      <c r="A23" s="1348"/>
      <c r="B23" s="1349" t="s">
        <v>1209</v>
      </c>
      <c r="C23" s="1275" t="s">
        <v>1210</v>
      </c>
      <c r="D23" s="1350" t="s">
        <v>1211</v>
      </c>
      <c r="E23" s="1351" t="s">
        <v>1212</v>
      </c>
    </row>
    <row r="24" spans="1:5" s="416" customFormat="1" ht="13">
      <c r="A24" s="1352"/>
      <c r="B24" s="1349" t="s">
        <v>230</v>
      </c>
      <c r="C24" s="1275"/>
      <c r="D24" s="1350" t="s">
        <v>230</v>
      </c>
      <c r="E24" s="1351" t="s">
        <v>230</v>
      </c>
    </row>
    <row r="25" spans="1:5" ht="12.5">
      <c r="A25" s="1353" t="s">
        <v>1213</v>
      </c>
      <c r="B25" s="1354"/>
      <c r="C25" s="1355">
        <v>0.4</v>
      </c>
      <c r="D25" s="1356">
        <f>MIN(B25,C25*$E$21)</f>
        <v>126857.20000000001</v>
      </c>
      <c r="E25" s="1357">
        <f>MAX(B25-D25,0)</f>
        <v>0</v>
      </c>
    </row>
    <row r="26" spans="1:5" ht="25">
      <c r="A26" s="1353" t="s">
        <v>1214</v>
      </c>
      <c r="B26" s="1354"/>
      <c r="C26" s="1355">
        <v>0.2</v>
      </c>
      <c r="D26" s="1356">
        <f t="shared" ref="D26:D31" si="0">MIN(B26,C26*$E$21)</f>
        <v>63428.600000000006</v>
      </c>
      <c r="E26" s="1357">
        <f t="shared" ref="E26:E31" si="1">MAX(B26-D26,0)</f>
        <v>0</v>
      </c>
    </row>
    <row r="27" spans="1:5" ht="25">
      <c r="A27" s="1353" t="s">
        <v>1215</v>
      </c>
      <c r="B27" s="1354"/>
      <c r="C27" s="1355">
        <v>0.5</v>
      </c>
      <c r="D27" s="1356">
        <f t="shared" si="0"/>
        <v>158571.5</v>
      </c>
      <c r="E27" s="1357">
        <f t="shared" si="1"/>
        <v>0</v>
      </c>
    </row>
    <row r="28" spans="1:5" ht="12.5">
      <c r="A28" s="1353" t="s">
        <v>1216</v>
      </c>
      <c r="B28" s="1354"/>
      <c r="C28" s="1355">
        <v>0.3</v>
      </c>
      <c r="D28" s="1356">
        <f t="shared" si="0"/>
        <v>95142.9</v>
      </c>
      <c r="E28" s="1357">
        <f t="shared" si="1"/>
        <v>0</v>
      </c>
    </row>
    <row r="29" spans="1:5" ht="37.5">
      <c r="A29" s="1353" t="s">
        <v>1217</v>
      </c>
      <c r="B29" s="1354"/>
      <c r="C29" s="1355">
        <v>0.5</v>
      </c>
      <c r="D29" s="1356">
        <f t="shared" si="0"/>
        <v>158571.5</v>
      </c>
      <c r="E29" s="1357">
        <f t="shared" si="1"/>
        <v>0</v>
      </c>
    </row>
    <row r="30" spans="1:5" ht="12.5">
      <c r="A30" s="1358" t="s">
        <v>1218</v>
      </c>
      <c r="B30" s="1359"/>
      <c r="C30" s="1360">
        <v>0.05</v>
      </c>
      <c r="D30" s="1356">
        <f t="shared" si="0"/>
        <v>15857.150000000001</v>
      </c>
      <c r="E30" s="1357">
        <f t="shared" si="1"/>
        <v>0</v>
      </c>
    </row>
    <row r="31" spans="1:5" ht="12.5">
      <c r="A31" s="1361" t="s">
        <v>1219</v>
      </c>
      <c r="B31" s="1359"/>
      <c r="C31" s="1362">
        <v>0.3</v>
      </c>
      <c r="D31" s="1356">
        <f t="shared" si="0"/>
        <v>95142.9</v>
      </c>
      <c r="E31" s="1357">
        <f t="shared" si="1"/>
        <v>0</v>
      </c>
    </row>
    <row r="32" spans="1:5" ht="12.5">
      <c r="A32" s="5986" t="s">
        <v>1220</v>
      </c>
      <c r="B32" s="5987"/>
      <c r="C32" s="5987"/>
      <c r="D32" s="5987"/>
      <c r="E32" s="5988"/>
    </row>
    <row r="33" spans="1:5" ht="12.5">
      <c r="A33" s="5989" t="s">
        <v>1680</v>
      </c>
      <c r="B33" s="5990"/>
      <c r="C33" s="5990"/>
      <c r="D33" s="5991"/>
      <c r="E33" s="1363"/>
    </row>
    <row r="34" spans="1:5" ht="12.5">
      <c r="A34" s="5989"/>
      <c r="B34" s="5990"/>
      <c r="C34" s="5990"/>
      <c r="D34" s="5991"/>
      <c r="E34" s="1363"/>
    </row>
    <row r="35" spans="1:5" ht="12.5">
      <c r="A35" s="5989"/>
      <c r="B35" s="5990"/>
      <c r="C35" s="5990"/>
      <c r="D35" s="5991"/>
      <c r="E35" s="1363"/>
    </row>
    <row r="36" spans="1:5" ht="12.5">
      <c r="A36" s="5989"/>
      <c r="B36" s="5990"/>
      <c r="C36" s="5990"/>
      <c r="D36" s="5991"/>
      <c r="E36" s="1363"/>
    </row>
    <row r="37" spans="1:5" ht="13">
      <c r="A37" s="1364" t="s">
        <v>1221</v>
      </c>
      <c r="B37" s="1365"/>
      <c r="C37" s="1365"/>
      <c r="D37" s="1365"/>
      <c r="E37" s="1346">
        <f>SUM(E25:E36)</f>
        <v>0</v>
      </c>
    </row>
    <row r="38" spans="1:5" ht="12.5">
      <c r="A38" s="467"/>
      <c r="B38" s="104"/>
      <c r="C38" s="104"/>
      <c r="D38" s="104"/>
      <c r="E38" s="104"/>
    </row>
    <row r="39" spans="1:5" s="397" customFormat="1" ht="12.5">
      <c r="A39" s="78" t="s">
        <v>503</v>
      </c>
      <c r="B39" s="78"/>
      <c r="C39" s="78"/>
      <c r="D39" s="78"/>
      <c r="E39" s="78"/>
    </row>
    <row r="40" spans="1:5" s="5992" customFormat="1" ht="14.5">
      <c r="A40" s="5992" t="s">
        <v>1742</v>
      </c>
    </row>
    <row r="41" spans="1:5" s="468" customFormat="1" ht="14.5">
      <c r="A41" s="724" t="s">
        <v>1222</v>
      </c>
      <c r="B41" s="724"/>
      <c r="C41" s="724"/>
      <c r="D41" s="724"/>
      <c r="E41" s="724"/>
    </row>
    <row r="42" spans="1:5" s="397" customFormat="1" ht="28.5" customHeight="1">
      <c r="A42" s="5985" t="s">
        <v>1223</v>
      </c>
      <c r="B42" s="5985"/>
      <c r="C42" s="5985"/>
      <c r="D42" s="5985"/>
      <c r="E42" s="5985"/>
    </row>
    <row r="43" spans="1:5" s="397" customFormat="1" ht="15">
      <c r="A43" s="469"/>
      <c r="B43" s="78"/>
      <c r="C43" s="78"/>
      <c r="D43" s="78"/>
      <c r="E43" s="173" t="str">
        <f>+ToC!$E$123</f>
        <v xml:space="preserve">Long-Term Annual Return </v>
      </c>
    </row>
    <row r="44" spans="1:5" s="397" customFormat="1" ht="14">
      <c r="A44" s="78"/>
      <c r="B44" s="78"/>
      <c r="C44" s="78"/>
      <c r="D44" s="78"/>
      <c r="E44" s="173" t="s">
        <v>2075</v>
      </c>
    </row>
  </sheetData>
  <sheetProtection algorithmName="SHA-512" hashValue="XH62J8ndrEPQFwnJjKPV1zXRo3l45BpEHhcNMCVBBXyj/grf/YpTP2EX+6nPyF5vtyOOhYvL/J8S9epd+1Nfpg==" saltValue="M2VviqBPi6MeoAmMOjdh6Q==" spinCount="100000" sheet="1" objects="1" scenarios="1"/>
  <mergeCells count="13">
    <mergeCell ref="A42:E42"/>
    <mergeCell ref="A32:E32"/>
    <mergeCell ref="A33:D33"/>
    <mergeCell ref="A34:D34"/>
    <mergeCell ref="A35:D35"/>
    <mergeCell ref="A36:D36"/>
    <mergeCell ref="A40:XFD40"/>
    <mergeCell ref="A20:E20"/>
    <mergeCell ref="A1:D1"/>
    <mergeCell ref="A9:E9"/>
    <mergeCell ref="A11:E11"/>
    <mergeCell ref="A15:D15"/>
    <mergeCell ref="A19:D19"/>
  </mergeCells>
  <hyperlinks>
    <hyperlink ref="A1:D1" location="ToC!A1" display="40.060"/>
  </hyperlinks>
  <printOptions horizontalCentered="1"/>
  <pageMargins left="0.7" right="0.7" top="0.75" bottom="0.75" header="0.3" footer="0.3"/>
  <pageSetup paperSize="5" scale="75"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4">
    <pageSetUpPr fitToPage="1"/>
  </sheetPr>
  <dimension ref="A1:V62"/>
  <sheetViews>
    <sheetView zoomScale="70" zoomScaleNormal="70" workbookViewId="0">
      <selection activeCell="D49" sqref="D49"/>
    </sheetView>
  </sheetViews>
  <sheetFormatPr defaultColWidth="0" defaultRowHeight="12.5" zeroHeight="1"/>
  <cols>
    <col min="1" max="1" width="30" style="1439" customWidth="1"/>
    <col min="2" max="2" width="5.765625" style="1439" customWidth="1"/>
    <col min="3" max="21" width="15.765625" style="1439" customWidth="1"/>
    <col min="22" max="22" width="7.421875E-2" style="1439" customWidth="1"/>
    <col min="23" max="16384" width="8.765625" style="1439" hidden="1"/>
  </cols>
  <sheetData>
    <row r="1" spans="1:22" ht="15.5">
      <c r="A1" s="5421" t="s">
        <v>96</v>
      </c>
      <c r="B1" s="5324"/>
      <c r="C1" s="5324"/>
      <c r="D1" s="5324"/>
      <c r="E1" s="5324"/>
      <c r="F1" s="5324"/>
      <c r="G1" s="5324"/>
      <c r="H1" s="5324"/>
      <c r="I1" s="5324"/>
      <c r="J1" s="5324"/>
      <c r="K1" s="5324"/>
      <c r="L1" s="5324"/>
      <c r="M1" s="5324"/>
      <c r="N1" s="5324"/>
      <c r="O1" s="5324"/>
      <c r="P1" s="5324"/>
      <c r="Q1" s="5324"/>
      <c r="R1" s="5324"/>
      <c r="S1" s="5324"/>
      <c r="T1" s="5324"/>
      <c r="U1" s="21"/>
      <c r="V1" s="11"/>
    </row>
    <row r="2" spans="1:22" s="1799" customFormat="1" ht="15.5">
      <c r="A2" s="21"/>
      <c r="B2" s="21"/>
      <c r="C2" s="21"/>
      <c r="D2" s="21"/>
      <c r="E2" s="21"/>
      <c r="F2" s="21"/>
      <c r="G2" s="21"/>
      <c r="H2" s="21"/>
      <c r="I2" s="21"/>
      <c r="J2" s="21"/>
      <c r="K2" s="21"/>
      <c r="L2" s="21"/>
      <c r="M2" s="21"/>
      <c r="N2" s="21"/>
      <c r="O2" s="21"/>
      <c r="P2" s="21"/>
      <c r="Q2" s="21"/>
      <c r="R2" s="21"/>
      <c r="S2" s="21"/>
      <c r="T2" s="21"/>
      <c r="U2" s="21"/>
      <c r="V2" s="1737"/>
    </row>
    <row r="3" spans="1:22" ht="15.5">
      <c r="A3" s="507" t="str">
        <f>+Cover!A14</f>
        <v>Select Name of Insurer/ Financial Holding Company</v>
      </c>
      <c r="B3" s="508"/>
      <c r="C3" s="53"/>
      <c r="D3" s="107"/>
      <c r="E3" s="107"/>
      <c r="F3" s="107"/>
      <c r="G3" s="107"/>
      <c r="H3" s="107"/>
      <c r="I3" s="107"/>
      <c r="J3" s="107"/>
      <c r="K3" s="107"/>
      <c r="L3" s="107"/>
      <c r="M3" s="107"/>
      <c r="N3" s="107"/>
      <c r="O3" s="107"/>
      <c r="P3" s="107"/>
      <c r="Q3" s="53"/>
      <c r="R3" s="53"/>
      <c r="S3" s="107"/>
      <c r="T3" s="107"/>
      <c r="U3" s="21"/>
      <c r="V3" s="11"/>
    </row>
    <row r="4" spans="1:22" ht="15.5">
      <c r="A4" s="76" t="str">
        <f>+ToC!A3</f>
        <v>Insurer/Financial Holding Company</v>
      </c>
      <c r="B4" s="107"/>
      <c r="C4" s="53"/>
      <c r="D4" s="107"/>
      <c r="E4" s="107"/>
      <c r="F4" s="107"/>
      <c r="G4" s="107"/>
      <c r="H4" s="107"/>
      <c r="I4" s="107"/>
      <c r="J4" s="107"/>
      <c r="K4" s="107"/>
      <c r="L4" s="107"/>
      <c r="M4" s="107"/>
      <c r="N4" s="107"/>
      <c r="O4" s="107"/>
      <c r="P4" s="37"/>
      <c r="Q4" s="53"/>
      <c r="R4" s="53"/>
      <c r="S4" s="107"/>
      <c r="T4" s="37" t="s">
        <v>1792</v>
      </c>
      <c r="U4" s="21"/>
      <c r="V4" s="11"/>
    </row>
    <row r="5" spans="1:22" ht="15.5">
      <c r="A5" s="76"/>
      <c r="B5" s="107"/>
      <c r="C5" s="53"/>
      <c r="D5" s="107"/>
      <c r="E5" s="107"/>
      <c r="F5" s="107"/>
      <c r="G5" s="107"/>
      <c r="H5" s="107"/>
      <c r="I5" s="107"/>
      <c r="J5" s="107"/>
      <c r="K5" s="107"/>
      <c r="L5" s="107"/>
      <c r="M5" s="107"/>
      <c r="N5" s="107"/>
      <c r="O5" s="107"/>
      <c r="P5" s="107"/>
      <c r="Q5" s="109"/>
      <c r="R5" s="109"/>
      <c r="S5" s="107"/>
      <c r="T5" s="107"/>
      <c r="U5" s="21"/>
      <c r="V5" s="11"/>
    </row>
    <row r="6" spans="1:22" ht="15.5">
      <c r="A6" s="51" t="str">
        <f>+ToC!A5</f>
        <v>Long-Term Insurers Annual Return</v>
      </c>
      <c r="B6" s="3136"/>
      <c r="C6" s="3136"/>
      <c r="D6" s="53"/>
      <c r="E6" s="53"/>
      <c r="F6" s="53"/>
      <c r="G6" s="53"/>
      <c r="H6" s="53"/>
      <c r="I6" s="99"/>
      <c r="J6" s="107"/>
      <c r="K6" s="107"/>
      <c r="L6" s="107"/>
      <c r="M6" s="107"/>
      <c r="N6" s="107"/>
      <c r="O6" s="107"/>
      <c r="P6" s="107"/>
      <c r="Q6" s="99"/>
      <c r="R6" s="99"/>
      <c r="S6" s="107"/>
      <c r="T6" s="99"/>
      <c r="U6" s="21"/>
      <c r="V6" s="11"/>
    </row>
    <row r="7" spans="1:22" ht="15.5">
      <c r="A7" s="51" t="str">
        <f>+ToC!A6</f>
        <v>For Year Ended:</v>
      </c>
      <c r="B7" s="3136"/>
      <c r="C7" s="3136"/>
      <c r="D7" s="53"/>
      <c r="E7" s="53"/>
      <c r="F7" s="53"/>
      <c r="G7" s="53"/>
      <c r="H7" s="53"/>
      <c r="I7" s="99"/>
      <c r="J7" s="107"/>
      <c r="K7" s="107"/>
      <c r="L7" s="107"/>
      <c r="M7" s="107"/>
      <c r="N7" s="107"/>
      <c r="O7" s="107"/>
      <c r="P7" s="107"/>
      <c r="Q7" s="99"/>
      <c r="R7" s="99"/>
      <c r="S7" s="107"/>
      <c r="T7" s="1021" t="str">
        <f>IF(+Cover!A23="","",+Cover!$A$23)</f>
        <v/>
      </c>
      <c r="U7" s="21"/>
      <c r="V7" s="11"/>
    </row>
    <row r="8" spans="1:22" ht="15.5">
      <c r="A8" s="21"/>
      <c r="B8" s="21"/>
      <c r="C8" s="21"/>
      <c r="D8" s="21"/>
      <c r="E8" s="21"/>
      <c r="F8" s="21"/>
      <c r="G8" s="21"/>
      <c r="H8" s="21"/>
      <c r="I8" s="21"/>
      <c r="J8" s="21"/>
      <c r="K8" s="21"/>
      <c r="L8" s="21"/>
      <c r="M8" s="21"/>
      <c r="N8" s="21"/>
      <c r="O8" s="21"/>
      <c r="P8" s="21"/>
      <c r="Q8" s="21"/>
      <c r="R8" s="99"/>
      <c r="S8" s="21"/>
      <c r="T8" s="21"/>
      <c r="U8" s="21"/>
      <c r="V8" s="11"/>
    </row>
    <row r="9" spans="1:22" ht="15" customHeight="1">
      <c r="A9" s="5993" t="s">
        <v>737</v>
      </c>
      <c r="B9" s="5304"/>
      <c r="C9" s="5304"/>
      <c r="D9" s="5304"/>
      <c r="E9" s="5304"/>
      <c r="F9" s="5304"/>
      <c r="G9" s="5304"/>
      <c r="H9" s="5304"/>
      <c r="I9" s="5304"/>
      <c r="J9" s="5304"/>
      <c r="K9" s="5304"/>
      <c r="L9" s="5304"/>
      <c r="M9" s="5304"/>
      <c r="N9" s="5304"/>
      <c r="O9" s="5304"/>
      <c r="P9" s="5304"/>
      <c r="Q9" s="5304"/>
      <c r="R9" s="5304"/>
      <c r="S9" s="5304"/>
      <c r="T9" s="5304"/>
      <c r="U9" s="21"/>
      <c r="V9" s="11"/>
    </row>
    <row r="10" spans="1:22" ht="15" customHeight="1">
      <c r="A10" s="5994" t="s">
        <v>2196</v>
      </c>
      <c r="B10" s="5304"/>
      <c r="C10" s="5304"/>
      <c r="D10" s="5304"/>
      <c r="E10" s="5304"/>
      <c r="F10" s="5304"/>
      <c r="G10" s="5304"/>
      <c r="H10" s="5304"/>
      <c r="I10" s="5304"/>
      <c r="J10" s="5304"/>
      <c r="K10" s="5304"/>
      <c r="L10" s="5304"/>
      <c r="M10" s="5304"/>
      <c r="N10" s="5304"/>
      <c r="O10" s="5304"/>
      <c r="P10" s="5304"/>
      <c r="Q10" s="5304"/>
      <c r="R10" s="5304"/>
      <c r="S10" s="5304"/>
      <c r="T10" s="5304"/>
      <c r="U10" s="21"/>
      <c r="V10" s="11"/>
    </row>
    <row r="11" spans="1:22" ht="15" customHeight="1" thickBot="1">
      <c r="A11" s="3145"/>
      <c r="B11" s="3145"/>
      <c r="C11" s="3145"/>
      <c r="D11" s="3145"/>
      <c r="E11" s="3145"/>
      <c r="F11" s="3145"/>
      <c r="G11" s="3145"/>
      <c r="H11" s="3145"/>
      <c r="I11" s="3145"/>
      <c r="J11" s="3145"/>
      <c r="K11" s="3145"/>
      <c r="L11" s="3145"/>
      <c r="M11" s="3145"/>
      <c r="N11" s="3145"/>
      <c r="O11" s="3145"/>
      <c r="P11" s="3145"/>
      <c r="Q11" s="3757"/>
      <c r="R11" s="3758"/>
      <c r="S11" s="553"/>
      <c r="T11" s="553">
        <f>R11+S11</f>
        <v>0</v>
      </c>
      <c r="U11" s="21"/>
      <c r="V11" s="11"/>
    </row>
    <row r="12" spans="1:22" s="4194" customFormat="1" ht="28.5" thickTop="1">
      <c r="A12" s="4190" t="s">
        <v>1815</v>
      </c>
      <c r="B12" s="4145"/>
      <c r="C12" s="5995" t="s">
        <v>1224</v>
      </c>
      <c r="D12" s="5996"/>
      <c r="E12" s="5996"/>
      <c r="F12" s="5996"/>
      <c r="G12" s="5996"/>
      <c r="H12" s="5996"/>
      <c r="I12" s="5996"/>
      <c r="J12" s="5996"/>
      <c r="K12" s="5996"/>
      <c r="L12" s="5996"/>
      <c r="M12" s="5996"/>
      <c r="N12" s="5997"/>
      <c r="O12" s="5995" t="s">
        <v>1225</v>
      </c>
      <c r="P12" s="5998"/>
      <c r="Q12" s="5999" t="s">
        <v>1226</v>
      </c>
      <c r="R12" s="5995" t="s">
        <v>1227</v>
      </c>
      <c r="S12" s="6002"/>
      <c r="T12" s="4191"/>
      <c r="U12" s="4192"/>
      <c r="V12" s="4193"/>
    </row>
    <row r="13" spans="1:22" s="4194" customFormat="1" ht="19.5" customHeight="1">
      <c r="A13" s="4146"/>
      <c r="B13" s="4147"/>
      <c r="C13" s="6011" t="s">
        <v>1228</v>
      </c>
      <c r="D13" s="6012"/>
      <c r="E13" s="6013"/>
      <c r="F13" s="6011" t="s">
        <v>1229</v>
      </c>
      <c r="G13" s="6014"/>
      <c r="H13" s="6015"/>
      <c r="I13" s="6016" t="s">
        <v>1230</v>
      </c>
      <c r="J13" s="6017"/>
      <c r="K13" s="6018"/>
      <c r="L13" s="6019" t="s">
        <v>1231</v>
      </c>
      <c r="M13" s="6005" t="s">
        <v>1232</v>
      </c>
      <c r="N13" s="6010" t="s">
        <v>1233</v>
      </c>
      <c r="O13" s="6005" t="s">
        <v>1234</v>
      </c>
      <c r="P13" s="6005" t="s">
        <v>1235</v>
      </c>
      <c r="Q13" s="6000"/>
      <c r="R13" s="6007" t="s">
        <v>1236</v>
      </c>
      <c r="S13" s="6009" t="s">
        <v>1237</v>
      </c>
      <c r="T13" s="6003" t="s">
        <v>359</v>
      </c>
      <c r="U13" s="6004"/>
      <c r="V13" s="4193"/>
    </row>
    <row r="14" spans="1:22" s="4194" customFormat="1" ht="36.75" customHeight="1">
      <c r="A14" s="4195"/>
      <c r="B14" s="4196" t="s">
        <v>113</v>
      </c>
      <c r="C14" s="4149" t="s">
        <v>1239</v>
      </c>
      <c r="D14" s="4150" t="s">
        <v>1240</v>
      </c>
      <c r="E14" s="4149" t="s">
        <v>729</v>
      </c>
      <c r="F14" s="4149" t="s">
        <v>1241</v>
      </c>
      <c r="G14" s="4150" t="s">
        <v>1240</v>
      </c>
      <c r="H14" s="4151" t="s">
        <v>815</v>
      </c>
      <c r="I14" s="4152" t="s">
        <v>1242</v>
      </c>
      <c r="J14" s="4152" t="s">
        <v>1243</v>
      </c>
      <c r="K14" s="4151" t="s">
        <v>1244</v>
      </c>
      <c r="L14" s="6020"/>
      <c r="M14" s="6006"/>
      <c r="N14" s="6001"/>
      <c r="O14" s="6006"/>
      <c r="P14" s="6006"/>
      <c r="Q14" s="6001"/>
      <c r="R14" s="6008"/>
      <c r="S14" s="6001"/>
      <c r="T14" s="4197" t="str">
        <f>IF(T7="","",YEAR($T$7))</f>
        <v/>
      </c>
      <c r="U14" s="4198" t="str">
        <f>IF(T14="","",T14-1)</f>
        <v/>
      </c>
      <c r="V14" s="4193"/>
    </row>
    <row r="15" spans="1:22" s="4194" customFormat="1" ht="15" customHeight="1">
      <c r="A15" s="3759" t="s">
        <v>1246</v>
      </c>
      <c r="B15" s="3623"/>
      <c r="C15" s="3034" t="s">
        <v>230</v>
      </c>
      <c r="D15" s="3034" t="s">
        <v>230</v>
      </c>
      <c r="E15" s="3034" t="s">
        <v>230</v>
      </c>
      <c r="F15" s="3034" t="s">
        <v>230</v>
      </c>
      <c r="G15" s="3034" t="s">
        <v>230</v>
      </c>
      <c r="H15" s="3034" t="s">
        <v>230</v>
      </c>
      <c r="I15" s="3034" t="s">
        <v>230</v>
      </c>
      <c r="J15" s="3034" t="s">
        <v>230</v>
      </c>
      <c r="K15" s="3034" t="s">
        <v>230</v>
      </c>
      <c r="L15" s="3034" t="s">
        <v>230</v>
      </c>
      <c r="M15" s="3034" t="s">
        <v>230</v>
      </c>
      <c r="N15" s="3034" t="s">
        <v>230</v>
      </c>
      <c r="O15" s="3034" t="s">
        <v>230</v>
      </c>
      <c r="P15" s="3034" t="s">
        <v>230</v>
      </c>
      <c r="Q15" s="3034" t="s">
        <v>230</v>
      </c>
      <c r="R15" s="3034" t="s">
        <v>230</v>
      </c>
      <c r="S15" s="4199" t="s">
        <v>230</v>
      </c>
      <c r="T15" s="4200" t="s">
        <v>230</v>
      </c>
      <c r="U15" s="3035" t="s">
        <v>230</v>
      </c>
      <c r="V15" s="4193"/>
    </row>
    <row r="16" spans="1:22" s="4194" customFormat="1" ht="15" customHeight="1">
      <c r="A16" s="3759" t="s">
        <v>1247</v>
      </c>
      <c r="B16" s="4201"/>
      <c r="C16" s="3623"/>
      <c r="D16" s="3623"/>
      <c r="E16" s="3623"/>
      <c r="F16" s="3623"/>
      <c r="G16" s="3623"/>
      <c r="H16" s="3623"/>
      <c r="I16" s="3623"/>
      <c r="J16" s="3623"/>
      <c r="K16" s="3623"/>
      <c r="L16" s="3623"/>
      <c r="M16" s="3623"/>
      <c r="N16" s="3623"/>
      <c r="O16" s="3623"/>
      <c r="P16" s="3623"/>
      <c r="Q16" s="3623"/>
      <c r="R16" s="3623"/>
      <c r="S16" s="3623"/>
      <c r="T16" s="4202"/>
      <c r="U16" s="4203"/>
      <c r="V16" s="4193"/>
    </row>
    <row r="17" spans="1:22" s="4194" customFormat="1" ht="15" customHeight="1">
      <c r="A17" s="4204" t="s">
        <v>1248</v>
      </c>
      <c r="B17" s="4205"/>
      <c r="C17" s="4960"/>
      <c r="D17" s="4960"/>
      <c r="E17" s="4960"/>
      <c r="F17" s="4960"/>
      <c r="G17" s="4960"/>
      <c r="H17" s="4960"/>
      <c r="I17" s="4960"/>
      <c r="J17" s="4960"/>
      <c r="K17" s="4960"/>
      <c r="L17" s="4960"/>
      <c r="M17" s="4960"/>
      <c r="N17" s="4960"/>
      <c r="O17" s="4960"/>
      <c r="P17" s="4960"/>
      <c r="Q17" s="4961">
        <f>SUM(C17:P17)</f>
        <v>0</v>
      </c>
      <c r="R17" s="4960"/>
      <c r="S17" s="4960"/>
      <c r="T17" s="4962">
        <f>SUM(Q17:S17)</f>
        <v>0</v>
      </c>
      <c r="U17" s="4963"/>
      <c r="V17" s="4193"/>
    </row>
    <row r="18" spans="1:22" s="4194" customFormat="1" ht="15" customHeight="1">
      <c r="A18" s="4206" t="s">
        <v>1249</v>
      </c>
      <c r="B18" s="4207"/>
      <c r="C18" s="4960"/>
      <c r="D18" s="4960"/>
      <c r="E18" s="4960"/>
      <c r="F18" s="4960"/>
      <c r="G18" s="4960"/>
      <c r="I18" s="4960"/>
      <c r="J18" s="4960"/>
      <c r="K18" s="4960"/>
      <c r="L18" s="4960"/>
      <c r="M18" s="4960"/>
      <c r="N18" s="4960"/>
      <c r="O18" s="4960"/>
      <c r="P18" s="4960"/>
      <c r="Q18" s="4961">
        <f>SUM(C18:P18)</f>
        <v>0</v>
      </c>
      <c r="R18" s="4960"/>
      <c r="S18" s="4960"/>
      <c r="T18" s="4962">
        <f>SUM(Q18:S18)</f>
        <v>0</v>
      </c>
      <c r="U18" s="4963"/>
      <c r="V18" s="4193"/>
    </row>
    <row r="19" spans="1:22" s="4194" customFormat="1" ht="15" customHeight="1">
      <c r="A19" s="4208" t="s">
        <v>1250</v>
      </c>
      <c r="B19" s="4209"/>
      <c r="C19" s="4960"/>
      <c r="D19" s="4960"/>
      <c r="E19" s="4960"/>
      <c r="F19" s="4960"/>
      <c r="G19" s="4960"/>
      <c r="H19" s="4960"/>
      <c r="I19" s="4960"/>
      <c r="J19" s="4960"/>
      <c r="K19" s="4960"/>
      <c r="L19" s="4960"/>
      <c r="M19" s="4960"/>
      <c r="N19" s="4960"/>
      <c r="O19" s="4960"/>
      <c r="P19" s="4960"/>
      <c r="Q19" s="4961">
        <f>SUM(C19:P19)</f>
        <v>0</v>
      </c>
      <c r="R19" s="4960"/>
      <c r="S19" s="4960"/>
      <c r="T19" s="4962">
        <f>SUM(Q19:S19)</f>
        <v>0</v>
      </c>
      <c r="U19" s="4963"/>
      <c r="V19" s="4193"/>
    </row>
    <row r="20" spans="1:22" s="4194" customFormat="1" ht="15" customHeight="1">
      <c r="A20" s="3760" t="s">
        <v>1251</v>
      </c>
      <c r="B20" s="4210"/>
      <c r="C20" s="4964">
        <f>SUM(C17:C19)</f>
        <v>0</v>
      </c>
      <c r="D20" s="4964">
        <f t="shared" ref="D20:P20" si="0">SUM(D17:D19)</f>
        <v>0</v>
      </c>
      <c r="E20" s="4964">
        <f t="shared" si="0"/>
        <v>0</v>
      </c>
      <c r="F20" s="4964">
        <f t="shared" si="0"/>
        <v>0</v>
      </c>
      <c r="G20" s="4964">
        <f t="shared" si="0"/>
        <v>0</v>
      </c>
      <c r="H20" s="4964">
        <f>SUM(H17:H19)</f>
        <v>0</v>
      </c>
      <c r="I20" s="4964">
        <f t="shared" si="0"/>
        <v>0</v>
      </c>
      <c r="J20" s="4964">
        <f t="shared" si="0"/>
        <v>0</v>
      </c>
      <c r="K20" s="4964">
        <f t="shared" si="0"/>
        <v>0</v>
      </c>
      <c r="L20" s="4964">
        <f t="shared" si="0"/>
        <v>0</v>
      </c>
      <c r="M20" s="4964">
        <f t="shared" si="0"/>
        <v>0</v>
      </c>
      <c r="N20" s="4964">
        <f t="shared" si="0"/>
        <v>0</v>
      </c>
      <c r="O20" s="4964">
        <f t="shared" si="0"/>
        <v>0</v>
      </c>
      <c r="P20" s="4964">
        <f t="shared" si="0"/>
        <v>0</v>
      </c>
      <c r="Q20" s="4964">
        <f>SUM(Q17:Q19)</f>
        <v>0</v>
      </c>
      <c r="R20" s="4964">
        <f>SUM(R17:R19)</f>
        <v>0</v>
      </c>
      <c r="S20" s="4964">
        <f>SUM(S17:S19)</f>
        <v>0</v>
      </c>
      <c r="T20" s="4965">
        <f>SUM(T17:T19)</f>
        <v>0</v>
      </c>
      <c r="U20" s="4966">
        <f>SUM(U17:U19)</f>
        <v>0</v>
      </c>
      <c r="V20" s="4193"/>
    </row>
    <row r="21" spans="1:22" s="4194" customFormat="1" ht="15" customHeight="1">
      <c r="A21" s="1367" t="s">
        <v>1252</v>
      </c>
      <c r="B21" s="4211"/>
      <c r="C21" s="4967"/>
      <c r="D21" s="4967"/>
      <c r="E21" s="4967"/>
      <c r="F21" s="4967"/>
      <c r="G21" s="4967"/>
      <c r="H21" s="4967"/>
      <c r="I21" s="4967"/>
      <c r="J21" s="4967"/>
      <c r="K21" s="4967"/>
      <c r="L21" s="4967"/>
      <c r="M21" s="4967"/>
      <c r="N21" s="4967"/>
      <c r="O21" s="4967"/>
      <c r="P21" s="4967"/>
      <c r="Q21" s="4967"/>
      <c r="R21" s="4967"/>
      <c r="S21" s="4967"/>
      <c r="T21" s="4968"/>
      <c r="U21" s="4969"/>
      <c r="V21" s="4193"/>
    </row>
    <row r="22" spans="1:22" s="4194" customFormat="1" ht="15" customHeight="1">
      <c r="A22" s="4206" t="s">
        <v>1253</v>
      </c>
      <c r="B22" s="4207"/>
      <c r="C22" s="4970"/>
      <c r="D22" s="4970"/>
      <c r="E22" s="4970"/>
      <c r="F22" s="4970"/>
      <c r="G22" s="4970"/>
      <c r="H22" s="4970"/>
      <c r="I22" s="4970"/>
      <c r="J22" s="4970"/>
      <c r="K22" s="4970"/>
      <c r="L22" s="4970"/>
      <c r="M22" s="4970"/>
      <c r="N22" s="4970"/>
      <c r="O22" s="4970"/>
      <c r="P22" s="4970"/>
      <c r="Q22" s="4961">
        <f>SUM(C22:P22)</f>
        <v>0</v>
      </c>
      <c r="R22" s="4960"/>
      <c r="S22" s="4960"/>
      <c r="T22" s="4962">
        <f>SUM(Q22:S22)</f>
        <v>0</v>
      </c>
      <c r="U22" s="4963"/>
      <c r="V22" s="4193"/>
    </row>
    <row r="23" spans="1:22" s="4194" customFormat="1" ht="15" customHeight="1">
      <c r="A23" s="4206" t="s">
        <v>1254</v>
      </c>
      <c r="B23" s="4207"/>
      <c r="C23" s="4970"/>
      <c r="D23" s="4970"/>
      <c r="E23" s="4970"/>
      <c r="F23" s="4970"/>
      <c r="G23" s="4970"/>
      <c r="H23" s="4970"/>
      <c r="I23" s="4970"/>
      <c r="J23" s="4970"/>
      <c r="K23" s="4970"/>
      <c r="L23" s="4970"/>
      <c r="M23" s="4970"/>
      <c r="N23" s="4970"/>
      <c r="O23" s="4970"/>
      <c r="P23" s="4970"/>
      <c r="Q23" s="4961">
        <f>SUM(C23:P23)</f>
        <v>0</v>
      </c>
      <c r="R23" s="4960"/>
      <c r="S23" s="4960"/>
      <c r="T23" s="4962">
        <f>SUM(Q23:S23)</f>
        <v>0</v>
      </c>
      <c r="U23" s="4963"/>
      <c r="V23" s="4193"/>
    </row>
    <row r="24" spans="1:22" s="4194" customFormat="1" ht="10.5" hidden="1" customHeight="1">
      <c r="A24" s="4212"/>
      <c r="B24" s="4207"/>
      <c r="C24" s="4970"/>
      <c r="D24" s="4970"/>
      <c r="E24" s="4970"/>
      <c r="F24" s="4970"/>
      <c r="G24" s="4970"/>
      <c r="H24" s="4970"/>
      <c r="I24" s="4970"/>
      <c r="J24" s="4970"/>
      <c r="K24" s="4970"/>
      <c r="L24" s="4970"/>
      <c r="M24" s="4970"/>
      <c r="N24" s="4970"/>
      <c r="O24" s="4970"/>
      <c r="P24" s="4970"/>
      <c r="Q24" s="4961">
        <f>SUM(C24:P24)</f>
        <v>0</v>
      </c>
      <c r="R24" s="4960"/>
      <c r="S24" s="4960"/>
      <c r="T24" s="4962">
        <f>SUM(Q24:S24)</f>
        <v>0</v>
      </c>
      <c r="U24" s="4963"/>
      <c r="V24" s="4193"/>
    </row>
    <row r="25" spans="1:22" s="4194" customFormat="1" ht="5.5" hidden="1" customHeight="1">
      <c r="A25" s="4213"/>
      <c r="B25" s="4214"/>
      <c r="C25" s="4970"/>
      <c r="D25" s="4970"/>
      <c r="E25" s="4970"/>
      <c r="F25" s="4970"/>
      <c r="G25" s="4970"/>
      <c r="H25" s="4970"/>
      <c r="I25" s="4970"/>
      <c r="J25" s="4970"/>
      <c r="K25" s="4970"/>
      <c r="L25" s="4970"/>
      <c r="M25" s="4970"/>
      <c r="N25" s="4970"/>
      <c r="O25" s="4970"/>
      <c r="P25" s="4970"/>
      <c r="Q25" s="4961">
        <f>SUM(C25:P25)</f>
        <v>0</v>
      </c>
      <c r="R25" s="4960"/>
      <c r="S25" s="4960"/>
      <c r="T25" s="4962">
        <f>SUM(Q25:S25)</f>
        <v>0</v>
      </c>
      <c r="U25" s="4963"/>
      <c r="V25" s="4193"/>
    </row>
    <row r="26" spans="1:22" s="4194" customFormat="1" ht="15" customHeight="1">
      <c r="A26" s="3760" t="s">
        <v>1255</v>
      </c>
      <c r="B26" s="4210"/>
      <c r="C26" s="4971"/>
      <c r="D26" s="4971"/>
      <c r="E26" s="4971"/>
      <c r="F26" s="4971"/>
      <c r="G26" s="4971"/>
      <c r="H26" s="4971"/>
      <c r="I26" s="4971"/>
      <c r="J26" s="4971"/>
      <c r="K26" s="4971"/>
      <c r="L26" s="4971"/>
      <c r="M26" s="4971"/>
      <c r="N26" s="4971"/>
      <c r="O26" s="4971"/>
      <c r="P26" s="4971"/>
      <c r="Q26" s="4964">
        <f>SUM(Q22:Q24)-Q25</f>
        <v>0</v>
      </c>
      <c r="R26" s="4964">
        <f>SUM(R22:R24)-R25</f>
        <v>0</v>
      </c>
      <c r="S26" s="4964">
        <f>SUM(S22:S24)-S25</f>
        <v>0</v>
      </c>
      <c r="T26" s="4965">
        <f>SUM(T22:T24)-T25</f>
        <v>0</v>
      </c>
      <c r="U26" s="4966">
        <f>SUM(U22:U24)-U25</f>
        <v>0</v>
      </c>
      <c r="V26" s="4193"/>
    </row>
    <row r="27" spans="1:22" s="4194" customFormat="1" ht="15" customHeight="1">
      <c r="A27" s="4215"/>
      <c r="B27" s="4216"/>
      <c r="C27" s="4967"/>
      <c r="D27" s="4967"/>
      <c r="E27" s="4967"/>
      <c r="F27" s="4967"/>
      <c r="G27" s="4967"/>
      <c r="H27" s="4967"/>
      <c r="I27" s="4967"/>
      <c r="J27" s="4967"/>
      <c r="K27" s="4967"/>
      <c r="L27" s="4967"/>
      <c r="M27" s="4967"/>
      <c r="N27" s="4967"/>
      <c r="O27" s="4967"/>
      <c r="P27" s="4967"/>
      <c r="Q27" s="4972"/>
      <c r="R27" s="4967"/>
      <c r="S27" s="4972"/>
      <c r="T27" s="4968"/>
      <c r="U27" s="4969"/>
      <c r="V27" s="4193"/>
    </row>
    <row r="28" spans="1:22" s="4194" customFormat="1" ht="15.5">
      <c r="A28" s="4184" t="s">
        <v>1256</v>
      </c>
      <c r="B28" s="4217"/>
      <c r="C28" s="4973">
        <f t="shared" ref="C28:H28" si="1">+C20</f>
        <v>0</v>
      </c>
      <c r="D28" s="4973">
        <f t="shared" si="1"/>
        <v>0</v>
      </c>
      <c r="E28" s="4973">
        <f t="shared" si="1"/>
        <v>0</v>
      </c>
      <c r="F28" s="4973">
        <f t="shared" si="1"/>
        <v>0</v>
      </c>
      <c r="G28" s="4973">
        <f t="shared" si="1"/>
        <v>0</v>
      </c>
      <c r="H28" s="4973">
        <f t="shared" si="1"/>
        <v>0</v>
      </c>
      <c r="I28" s="4973">
        <f t="shared" ref="I28:U28" si="2">I20+I26</f>
        <v>0</v>
      </c>
      <c r="J28" s="4973">
        <f t="shared" si="2"/>
        <v>0</v>
      </c>
      <c r="K28" s="4973">
        <f t="shared" si="2"/>
        <v>0</v>
      </c>
      <c r="L28" s="4973">
        <f>+L20</f>
        <v>0</v>
      </c>
      <c r="M28" s="4973">
        <f>+M20</f>
        <v>0</v>
      </c>
      <c r="N28" s="4973">
        <f>+N20</f>
        <v>0</v>
      </c>
      <c r="O28" s="4973">
        <f>+O20</f>
        <v>0</v>
      </c>
      <c r="P28" s="4973">
        <f>+P20</f>
        <v>0</v>
      </c>
      <c r="Q28" s="4973">
        <f>Q20+Q26</f>
        <v>0</v>
      </c>
      <c r="R28" s="4973">
        <f t="shared" si="2"/>
        <v>0</v>
      </c>
      <c r="S28" s="4973">
        <f t="shared" si="2"/>
        <v>0</v>
      </c>
      <c r="T28" s="4974">
        <f t="shared" si="2"/>
        <v>0</v>
      </c>
      <c r="U28" s="4975">
        <f t="shared" si="2"/>
        <v>0</v>
      </c>
      <c r="V28" s="4193"/>
    </row>
    <row r="29" spans="1:22" s="4194" customFormat="1" ht="15" customHeight="1">
      <c r="A29" s="1367" t="s">
        <v>1257</v>
      </c>
      <c r="B29" s="4211"/>
      <c r="C29" s="4976"/>
      <c r="D29" s="4976"/>
      <c r="E29" s="4976"/>
      <c r="F29" s="4976"/>
      <c r="G29" s="4976"/>
      <c r="H29" s="4976"/>
      <c r="I29" s="4976"/>
      <c r="J29" s="4976"/>
      <c r="K29" s="4976"/>
      <c r="L29" s="4976"/>
      <c r="M29" s="4976"/>
      <c r="N29" s="4976"/>
      <c r="O29" s="4976"/>
      <c r="P29" s="4976"/>
      <c r="Q29" s="4977"/>
      <c r="R29" s="4976"/>
      <c r="S29" s="4977"/>
      <c r="T29" s="4978"/>
      <c r="U29" s="4979"/>
      <c r="V29" s="4193"/>
    </row>
    <row r="30" spans="1:22" s="4194" customFormat="1" ht="15" customHeight="1">
      <c r="A30" s="4204" t="s">
        <v>1258</v>
      </c>
      <c r="B30" s="4214"/>
      <c r="C30" s="4960"/>
      <c r="D30" s="4960"/>
      <c r="E30" s="4960"/>
      <c r="F30" s="4960"/>
      <c r="G30" s="4960"/>
      <c r="H30" s="4960"/>
      <c r="I30" s="4960"/>
      <c r="J30" s="4960"/>
      <c r="K30" s="4960"/>
      <c r="L30" s="4960"/>
      <c r="M30" s="4960"/>
      <c r="N30" s="4960"/>
      <c r="O30" s="4960"/>
      <c r="P30" s="4960"/>
      <c r="Q30" s="4961">
        <f>SUM(C30:P30)</f>
        <v>0</v>
      </c>
      <c r="R30" s="4960"/>
      <c r="S30" s="4960"/>
      <c r="T30" s="4962">
        <f>SUM(Q30:S30)</f>
        <v>0</v>
      </c>
      <c r="U30" s="4963"/>
      <c r="V30" s="4193"/>
    </row>
    <row r="31" spans="1:22" s="4194" customFormat="1" ht="15" customHeight="1">
      <c r="A31" s="4206" t="s">
        <v>1259</v>
      </c>
      <c r="B31" s="4205"/>
      <c r="C31" s="4960"/>
      <c r="D31" s="4960"/>
      <c r="E31" s="4960"/>
      <c r="F31" s="4960"/>
      <c r="G31" s="4960"/>
      <c r="H31" s="4960"/>
      <c r="I31" s="4960"/>
      <c r="J31" s="4960"/>
      <c r="K31" s="4960"/>
      <c r="L31" s="4960"/>
      <c r="M31" s="4960"/>
      <c r="N31" s="4960"/>
      <c r="O31" s="4960"/>
      <c r="P31" s="4960"/>
      <c r="Q31" s="4961">
        <f>SUM(C31:P31)</f>
        <v>0</v>
      </c>
      <c r="R31" s="4960"/>
      <c r="S31" s="4960"/>
      <c r="T31" s="4962">
        <f>SUM(Q31:S31)</f>
        <v>0</v>
      </c>
      <c r="U31" s="4960"/>
      <c r="V31" s="4193"/>
    </row>
    <row r="32" spans="1:22" s="4194" customFormat="1" ht="15" customHeight="1">
      <c r="A32" s="4206" t="s">
        <v>1260</v>
      </c>
      <c r="B32" s="4209"/>
      <c r="C32" s="4960"/>
      <c r="D32" s="4960"/>
      <c r="E32" s="4960"/>
      <c r="F32" s="4960"/>
      <c r="G32" s="4960"/>
      <c r="H32" s="4960"/>
      <c r="I32" s="4960"/>
      <c r="J32" s="4960"/>
      <c r="K32" s="4960"/>
      <c r="L32" s="4960"/>
      <c r="M32" s="4960"/>
      <c r="N32" s="4960"/>
      <c r="O32" s="4960"/>
      <c r="P32" s="4960"/>
      <c r="Q32" s="4961">
        <f>SUM(C32:P32)</f>
        <v>0</v>
      </c>
      <c r="R32" s="4960"/>
      <c r="S32" s="4960"/>
      <c r="T32" s="4962">
        <f>SUM(Q32:S32)</f>
        <v>0</v>
      </c>
      <c r="U32" s="4963"/>
      <c r="V32" s="4193"/>
    </row>
    <row r="33" spans="1:22" s="4194" customFormat="1" ht="15" customHeight="1">
      <c r="A33" s="4218" t="s">
        <v>1608</v>
      </c>
      <c r="B33" s="4219"/>
      <c r="C33" s="4964">
        <f>SUM(C30:C32)</f>
        <v>0</v>
      </c>
      <c r="D33" s="4964">
        <f t="shared" ref="D33:U33" si="3">SUM(D30:D32)</f>
        <v>0</v>
      </c>
      <c r="E33" s="4964">
        <f t="shared" si="3"/>
        <v>0</v>
      </c>
      <c r="F33" s="4964">
        <f t="shared" si="3"/>
        <v>0</v>
      </c>
      <c r="G33" s="4964">
        <f t="shared" si="3"/>
        <v>0</v>
      </c>
      <c r="H33" s="4964">
        <f t="shared" si="3"/>
        <v>0</v>
      </c>
      <c r="I33" s="4964">
        <f t="shared" si="3"/>
        <v>0</v>
      </c>
      <c r="J33" s="4964">
        <f t="shared" si="3"/>
        <v>0</v>
      </c>
      <c r="K33" s="4964">
        <f t="shared" si="3"/>
        <v>0</v>
      </c>
      <c r="L33" s="4964">
        <f t="shared" si="3"/>
        <v>0</v>
      </c>
      <c r="M33" s="4964">
        <f t="shared" si="3"/>
        <v>0</v>
      </c>
      <c r="N33" s="4964">
        <f t="shared" si="3"/>
        <v>0</v>
      </c>
      <c r="O33" s="4964">
        <f t="shared" si="3"/>
        <v>0</v>
      </c>
      <c r="P33" s="4964">
        <f t="shared" si="3"/>
        <v>0</v>
      </c>
      <c r="Q33" s="4964">
        <f t="shared" si="3"/>
        <v>0</v>
      </c>
      <c r="R33" s="4964">
        <f>SUM(R30:R32)</f>
        <v>0</v>
      </c>
      <c r="S33" s="4964">
        <f>SUM(S30:S32)</f>
        <v>0</v>
      </c>
      <c r="T33" s="4965">
        <f t="shared" si="3"/>
        <v>0</v>
      </c>
      <c r="U33" s="4966">
        <f t="shared" si="3"/>
        <v>0</v>
      </c>
      <c r="V33" s="4193"/>
    </row>
    <row r="34" spans="1:22" s="4499" customFormat="1" ht="15" customHeight="1">
      <c r="A34" s="1367" t="s">
        <v>1609</v>
      </c>
      <c r="B34" s="4497"/>
      <c r="C34" s="4980"/>
      <c r="D34" s="4981"/>
      <c r="E34" s="4981"/>
      <c r="F34" s="4981"/>
      <c r="G34" s="4981"/>
      <c r="H34" s="4981"/>
      <c r="I34" s="4981"/>
      <c r="J34" s="4981"/>
      <c r="K34" s="4981"/>
      <c r="L34" s="4981"/>
      <c r="M34" s="4981"/>
      <c r="N34" s="4981"/>
      <c r="O34" s="4981"/>
      <c r="P34" s="4981"/>
      <c r="Q34" s="4981"/>
      <c r="R34" s="4981"/>
      <c r="S34" s="4981"/>
      <c r="T34" s="4982"/>
      <c r="U34" s="4983"/>
      <c r="V34" s="4498"/>
    </row>
    <row r="35" spans="1:22" s="4194" customFormat="1" ht="15" customHeight="1">
      <c r="A35" s="4206" t="s">
        <v>1261</v>
      </c>
      <c r="B35" s="4214"/>
      <c r="C35" s="4980"/>
      <c r="D35" s="4980"/>
      <c r="E35" s="4980"/>
      <c r="F35" s="4980"/>
      <c r="G35" s="4980"/>
      <c r="H35" s="4980"/>
      <c r="I35" s="4980"/>
      <c r="J35" s="4980"/>
      <c r="K35" s="4980"/>
      <c r="L35" s="4980"/>
      <c r="M35" s="4980"/>
      <c r="N35" s="4980"/>
      <c r="O35" s="4980"/>
      <c r="P35" s="4980"/>
      <c r="Q35" s="4961">
        <f>SUM(C35:P35)</f>
        <v>0</v>
      </c>
      <c r="R35" s="4960"/>
      <c r="S35" s="4960"/>
      <c r="T35" s="4962">
        <f>SUM(Q35:S35)</f>
        <v>0</v>
      </c>
      <c r="U35" s="4963"/>
      <c r="V35" s="4193"/>
    </row>
    <row r="36" spans="1:22" s="4194" customFormat="1" ht="15" customHeight="1">
      <c r="A36" s="4206" t="s">
        <v>1262</v>
      </c>
      <c r="B36" s="4209"/>
      <c r="C36" s="4980"/>
      <c r="D36" s="4980"/>
      <c r="E36" s="4980"/>
      <c r="F36" s="4980"/>
      <c r="G36" s="4980"/>
      <c r="H36" s="4980"/>
      <c r="I36" s="4980"/>
      <c r="J36" s="4980"/>
      <c r="K36" s="4980"/>
      <c r="L36" s="4980"/>
      <c r="M36" s="4980"/>
      <c r="N36" s="4980"/>
      <c r="O36" s="4980"/>
      <c r="P36" s="4980"/>
      <c r="Q36" s="4961">
        <f>SUM(C36:P36)</f>
        <v>0</v>
      </c>
      <c r="R36" s="4960"/>
      <c r="S36" s="4960"/>
      <c r="T36" s="4962">
        <f>SUM(Q36:S36)</f>
        <v>0</v>
      </c>
      <c r="U36" s="4963"/>
      <c r="V36" s="4193"/>
    </row>
    <row r="37" spans="1:22" s="4194" customFormat="1" ht="15" hidden="1" customHeight="1">
      <c r="A37" s="4169"/>
      <c r="B37" s="4209"/>
      <c r="C37" s="4980"/>
      <c r="D37" s="4980"/>
      <c r="E37" s="4980"/>
      <c r="F37" s="4980"/>
      <c r="G37" s="4980"/>
      <c r="H37" s="4980"/>
      <c r="I37" s="4980"/>
      <c r="J37" s="4980"/>
      <c r="K37" s="4980"/>
      <c r="L37" s="4980"/>
      <c r="M37" s="4980"/>
      <c r="N37" s="4980"/>
      <c r="O37" s="4980"/>
      <c r="P37" s="4980"/>
      <c r="Q37" s="4961">
        <f>SUM(C37:P37)</f>
        <v>0</v>
      </c>
      <c r="R37" s="4960"/>
      <c r="S37" s="4960"/>
      <c r="T37" s="4962">
        <f>SUM(Q37:S37)</f>
        <v>0</v>
      </c>
      <c r="U37" s="4963"/>
      <c r="V37" s="4193"/>
    </row>
    <row r="38" spans="1:22" s="4194" customFormat="1" ht="15" hidden="1" customHeight="1">
      <c r="A38" s="4220"/>
      <c r="B38" s="4209"/>
      <c r="C38" s="4980"/>
      <c r="D38" s="4980"/>
      <c r="E38" s="4980"/>
      <c r="F38" s="4980"/>
      <c r="G38" s="4980"/>
      <c r="H38" s="4980"/>
      <c r="I38" s="4980"/>
      <c r="J38" s="4980"/>
      <c r="K38" s="4980"/>
      <c r="L38" s="4980"/>
      <c r="M38" s="4980"/>
      <c r="N38" s="4980"/>
      <c r="O38" s="4980"/>
      <c r="P38" s="4980"/>
      <c r="Q38" s="4961">
        <f>SUM(C38:P38)</f>
        <v>0</v>
      </c>
      <c r="R38" s="4960"/>
      <c r="S38" s="4960"/>
      <c r="T38" s="4962">
        <f>SUM(Q38:S38)</f>
        <v>0</v>
      </c>
      <c r="U38" s="4963"/>
      <c r="V38" s="4193"/>
    </row>
    <row r="39" spans="1:22" s="4194" customFormat="1" ht="15" customHeight="1">
      <c r="A39" s="3761" t="s">
        <v>1610</v>
      </c>
      <c r="B39" s="4221"/>
      <c r="C39" s="4984">
        <f t="shared" ref="C39:H39" si="4">+C33</f>
        <v>0</v>
      </c>
      <c r="D39" s="4984">
        <f t="shared" si="4"/>
        <v>0</v>
      </c>
      <c r="E39" s="4984">
        <f t="shared" si="4"/>
        <v>0</v>
      </c>
      <c r="F39" s="4984">
        <f t="shared" si="4"/>
        <v>0</v>
      </c>
      <c r="G39" s="4984">
        <f t="shared" si="4"/>
        <v>0</v>
      </c>
      <c r="H39" s="4984">
        <f t="shared" si="4"/>
        <v>0</v>
      </c>
      <c r="I39" s="4984">
        <f>+I33+SUM(I35:I38)</f>
        <v>0</v>
      </c>
      <c r="J39" s="4984">
        <f>+J33+SUM(J35:J38)</f>
        <v>0</v>
      </c>
      <c r="K39" s="4984">
        <f>+K33+SUM(K35:K38)</f>
        <v>0</v>
      </c>
      <c r="L39" s="4984">
        <f>+L33</f>
        <v>0</v>
      </c>
      <c r="M39" s="4984">
        <f>+M33</f>
        <v>0</v>
      </c>
      <c r="N39" s="4984">
        <f>+N33</f>
        <v>0</v>
      </c>
      <c r="O39" s="4984">
        <f>+O33</f>
        <v>0</v>
      </c>
      <c r="P39" s="4984">
        <f>+P33</f>
        <v>0</v>
      </c>
      <c r="Q39" s="4984">
        <f>+Q33+SUM(Q35:Q38)</f>
        <v>0</v>
      </c>
      <c r="R39" s="4984">
        <f>+R33+SUM(R35:R38)</f>
        <v>0</v>
      </c>
      <c r="S39" s="4984">
        <f>+S33+SUM(S35:S38)</f>
        <v>0</v>
      </c>
      <c r="T39" s="4985">
        <f>+T33+SUM(T35:T38)</f>
        <v>0</v>
      </c>
      <c r="U39" s="4986">
        <f>+U33+SUM(U35:U38)</f>
        <v>0</v>
      </c>
      <c r="V39" s="4193"/>
    </row>
    <row r="40" spans="1:22" s="4194" customFormat="1" ht="15" customHeight="1">
      <c r="A40" s="4222"/>
      <c r="B40" s="4223"/>
      <c r="C40" s="4987"/>
      <c r="D40" s="4987"/>
      <c r="E40" s="4987"/>
      <c r="F40" s="4987"/>
      <c r="G40" s="4987"/>
      <c r="H40" s="4987"/>
      <c r="I40" s="4987"/>
      <c r="J40" s="4987"/>
      <c r="K40" s="4987"/>
      <c r="L40" s="4987"/>
      <c r="M40" s="4987"/>
      <c r="N40" s="4987"/>
      <c r="O40" s="4987"/>
      <c r="P40" s="4987"/>
      <c r="Q40" s="4987"/>
      <c r="R40" s="4987"/>
      <c r="S40" s="4987"/>
      <c r="T40" s="4988"/>
      <c r="U40" s="4989"/>
      <c r="V40" s="4193"/>
    </row>
    <row r="41" spans="1:22" s="4194" customFormat="1" ht="15" customHeight="1" thickBot="1">
      <c r="A41" s="4224" t="s">
        <v>1263</v>
      </c>
      <c r="B41" s="4225"/>
      <c r="C41" s="4990">
        <f>C28-C33</f>
        <v>0</v>
      </c>
      <c r="D41" s="4990">
        <f t="shared" ref="D41:V41" si="5">D28-D33</f>
        <v>0</v>
      </c>
      <c r="E41" s="4990">
        <f t="shared" si="5"/>
        <v>0</v>
      </c>
      <c r="F41" s="4990">
        <f t="shared" si="5"/>
        <v>0</v>
      </c>
      <c r="G41" s="4990">
        <f t="shared" si="5"/>
        <v>0</v>
      </c>
      <c r="H41" s="4990">
        <f t="shared" si="5"/>
        <v>0</v>
      </c>
      <c r="I41" s="4990">
        <f>I28-I33</f>
        <v>0</v>
      </c>
      <c r="J41" s="4990">
        <f t="shared" si="5"/>
        <v>0</v>
      </c>
      <c r="K41" s="4990">
        <f t="shared" si="5"/>
        <v>0</v>
      </c>
      <c r="L41" s="4990">
        <f t="shared" si="5"/>
        <v>0</v>
      </c>
      <c r="M41" s="4990">
        <f t="shared" si="5"/>
        <v>0</v>
      </c>
      <c r="N41" s="4990">
        <f t="shared" si="5"/>
        <v>0</v>
      </c>
      <c r="O41" s="4990">
        <f t="shared" si="5"/>
        <v>0</v>
      </c>
      <c r="P41" s="4990">
        <f t="shared" si="5"/>
        <v>0</v>
      </c>
      <c r="Q41" s="4990">
        <f t="shared" si="5"/>
        <v>0</v>
      </c>
      <c r="R41" s="4990">
        <f t="shared" si="5"/>
        <v>0</v>
      </c>
      <c r="S41" s="4990">
        <f t="shared" si="5"/>
        <v>0</v>
      </c>
      <c r="T41" s="4991">
        <f t="shared" si="5"/>
        <v>0</v>
      </c>
      <c r="U41" s="4992">
        <f t="shared" si="5"/>
        <v>0</v>
      </c>
      <c r="V41" s="4226">
        <f t="shared" si="5"/>
        <v>0</v>
      </c>
    </row>
    <row r="42" spans="1:22" s="4194" customFormat="1" ht="15" customHeight="1">
      <c r="A42" s="4180"/>
      <c r="B42" s="4227"/>
      <c r="C42" s="4993"/>
      <c r="D42" s="4993"/>
      <c r="E42" s="4993"/>
      <c r="F42" s="4993"/>
      <c r="G42" s="4993"/>
      <c r="H42" s="4993"/>
      <c r="I42" s="4993"/>
      <c r="J42" s="4993"/>
      <c r="K42" s="4993"/>
      <c r="L42" s="4993"/>
      <c r="M42" s="4993"/>
      <c r="N42" s="4993"/>
      <c r="O42" s="4993"/>
      <c r="P42" s="4993"/>
      <c r="Q42" s="4993"/>
      <c r="R42" s="4993"/>
      <c r="S42" s="4993"/>
      <c r="T42" s="4994"/>
      <c r="U42" s="4633"/>
      <c r="V42" s="4193"/>
    </row>
    <row r="43" spans="1:22" s="4194" customFormat="1" ht="15" customHeight="1">
      <c r="A43" s="4180" t="s">
        <v>1264</v>
      </c>
      <c r="B43" s="4227"/>
      <c r="C43" s="4976"/>
      <c r="D43" s="4976"/>
      <c r="E43" s="4976"/>
      <c r="F43" s="4976"/>
      <c r="G43" s="4976"/>
      <c r="H43" s="4976"/>
      <c r="I43" s="4976"/>
      <c r="J43" s="4976"/>
      <c r="K43" s="4976"/>
      <c r="L43" s="4976"/>
      <c r="M43" s="4976"/>
      <c r="N43" s="4976"/>
      <c r="O43" s="4976"/>
      <c r="P43" s="4976"/>
      <c r="Q43" s="4976"/>
      <c r="R43" s="4976"/>
      <c r="S43" s="4976"/>
      <c r="T43" s="4978"/>
      <c r="U43" s="4979"/>
      <c r="V43" s="4193"/>
    </row>
    <row r="44" spans="1:22" s="4194" customFormat="1" ht="15" customHeight="1">
      <c r="A44" s="4204" t="s">
        <v>1265</v>
      </c>
      <c r="B44" s="4228"/>
      <c r="C44" s="4960"/>
      <c r="D44" s="4960"/>
      <c r="E44" s="4960"/>
      <c r="F44" s="4960"/>
      <c r="G44" s="4960"/>
      <c r="H44" s="4960"/>
      <c r="I44" s="4960"/>
      <c r="J44" s="4960"/>
      <c r="K44" s="4960"/>
      <c r="L44" s="4960"/>
      <c r="M44" s="4960"/>
      <c r="N44" s="4960"/>
      <c r="O44" s="4960"/>
      <c r="P44" s="4960"/>
      <c r="Q44" s="4961">
        <f>SUM(C44:P44)</f>
        <v>0</v>
      </c>
      <c r="R44" s="4960"/>
      <c r="S44" s="4960"/>
      <c r="T44" s="4962">
        <f>SUM(Q44:S44)</f>
        <v>0</v>
      </c>
      <c r="U44" s="4963"/>
      <c r="V44" s="4193"/>
    </row>
    <row r="45" spans="1:22" s="4194" customFormat="1" ht="15" customHeight="1">
      <c r="A45" s="4206" t="s">
        <v>1266</v>
      </c>
      <c r="B45" s="4229"/>
      <c r="C45" s="4960"/>
      <c r="D45" s="4960"/>
      <c r="E45" s="4960"/>
      <c r="F45" s="4960"/>
      <c r="G45" s="4960"/>
      <c r="H45" s="4960"/>
      <c r="I45" s="4960"/>
      <c r="J45" s="4960"/>
      <c r="K45" s="4960"/>
      <c r="L45" s="4960"/>
      <c r="M45" s="4960"/>
      <c r="N45" s="4960"/>
      <c r="O45" s="4960"/>
      <c r="P45" s="4960"/>
      <c r="Q45" s="4961">
        <f>SUM(C45:P45)</f>
        <v>0</v>
      </c>
      <c r="R45" s="4960"/>
      <c r="S45" s="4960"/>
      <c r="T45" s="4962">
        <f>SUM(Q45:S45)</f>
        <v>0</v>
      </c>
      <c r="U45" s="4963"/>
      <c r="V45" s="4193"/>
    </row>
    <row r="46" spans="1:22" s="4194" customFormat="1" ht="15" customHeight="1">
      <c r="A46" s="4208" t="s">
        <v>1267</v>
      </c>
      <c r="B46" s="4230"/>
      <c r="C46" s="4960"/>
      <c r="D46" s="4960"/>
      <c r="E46" s="4960"/>
      <c r="F46" s="4960"/>
      <c r="G46" s="4960"/>
      <c r="H46" s="4960"/>
      <c r="I46" s="4960"/>
      <c r="J46" s="4960"/>
      <c r="K46" s="4960"/>
      <c r="L46" s="4960"/>
      <c r="M46" s="4960"/>
      <c r="N46" s="4960"/>
      <c r="O46" s="4960"/>
      <c r="P46" s="4960"/>
      <c r="Q46" s="4961">
        <f>SUM(C46:P46)</f>
        <v>0</v>
      </c>
      <c r="R46" s="4960"/>
      <c r="S46" s="4960"/>
      <c r="T46" s="4962">
        <f>SUM(Q46:S46)</f>
        <v>0</v>
      </c>
      <c r="U46" s="4963"/>
      <c r="V46" s="4193"/>
    </row>
    <row r="47" spans="1:22" s="4194" customFormat="1" ht="15" customHeight="1">
      <c r="A47" s="4231" t="s">
        <v>1611</v>
      </c>
      <c r="B47" s="4232"/>
      <c r="C47" s="4984">
        <f>SUM(C44:C46)</f>
        <v>0</v>
      </c>
      <c r="D47" s="4984">
        <f t="shared" ref="D47:V47" si="6">SUM(D44:D46)</f>
        <v>0</v>
      </c>
      <c r="E47" s="4984">
        <f t="shared" si="6"/>
        <v>0</v>
      </c>
      <c r="F47" s="4984">
        <f t="shared" si="6"/>
        <v>0</v>
      </c>
      <c r="G47" s="4984">
        <f t="shared" si="6"/>
        <v>0</v>
      </c>
      <c r="H47" s="4984">
        <f t="shared" si="6"/>
        <v>0</v>
      </c>
      <c r="I47" s="4984">
        <f t="shared" si="6"/>
        <v>0</v>
      </c>
      <c r="J47" s="4984">
        <f t="shared" si="6"/>
        <v>0</v>
      </c>
      <c r="K47" s="4984">
        <f t="shared" si="6"/>
        <v>0</v>
      </c>
      <c r="L47" s="4984">
        <f t="shared" si="6"/>
        <v>0</v>
      </c>
      <c r="M47" s="4984">
        <f t="shared" si="6"/>
        <v>0</v>
      </c>
      <c r="N47" s="4984">
        <f t="shared" si="6"/>
        <v>0</v>
      </c>
      <c r="O47" s="4984">
        <f t="shared" si="6"/>
        <v>0</v>
      </c>
      <c r="P47" s="4984">
        <f t="shared" si="6"/>
        <v>0</v>
      </c>
      <c r="Q47" s="4984">
        <f t="shared" si="6"/>
        <v>0</v>
      </c>
      <c r="R47" s="4984">
        <f t="shared" si="6"/>
        <v>0</v>
      </c>
      <c r="S47" s="4984">
        <f>SUM(S44:S46)</f>
        <v>0</v>
      </c>
      <c r="T47" s="4985">
        <f t="shared" si="6"/>
        <v>0</v>
      </c>
      <c r="U47" s="4986">
        <f t="shared" si="6"/>
        <v>0</v>
      </c>
      <c r="V47" s="4233">
        <f t="shared" si="6"/>
        <v>0</v>
      </c>
    </row>
    <row r="48" spans="1:22" s="4194" customFormat="1" ht="15" customHeight="1">
      <c r="A48" s="4180"/>
      <c r="B48" s="4234"/>
      <c r="C48" s="4971"/>
      <c r="D48" s="4971"/>
      <c r="E48" s="4971"/>
      <c r="F48" s="4971"/>
      <c r="G48" s="4971"/>
      <c r="H48" s="4971"/>
      <c r="I48" s="4971"/>
      <c r="J48" s="4971"/>
      <c r="K48" s="4971"/>
      <c r="L48" s="4971"/>
      <c r="M48" s="4971"/>
      <c r="N48" s="4971"/>
      <c r="O48" s="4971"/>
      <c r="P48" s="4971"/>
      <c r="Q48" s="4995"/>
      <c r="R48" s="4971"/>
      <c r="S48" s="4995"/>
      <c r="T48" s="4996"/>
      <c r="U48" s="4997"/>
      <c r="V48" s="4193"/>
    </row>
    <row r="49" spans="1:22" s="4194" customFormat="1" ht="15" customHeight="1">
      <c r="A49" s="4180" t="s">
        <v>1268</v>
      </c>
      <c r="B49" s="4227"/>
      <c r="C49" s="4976"/>
      <c r="D49" s="4976"/>
      <c r="E49" s="4976"/>
      <c r="F49" s="4976"/>
      <c r="G49" s="4976"/>
      <c r="H49" s="4976"/>
      <c r="I49" s="4976"/>
      <c r="J49" s="4976"/>
      <c r="K49" s="4976"/>
      <c r="L49" s="4976"/>
      <c r="M49" s="4976"/>
      <c r="N49" s="4976"/>
      <c r="O49" s="4976"/>
      <c r="P49" s="4976"/>
      <c r="Q49" s="4976"/>
      <c r="R49" s="4976"/>
      <c r="S49" s="4976"/>
      <c r="T49" s="4978"/>
      <c r="U49" s="4979"/>
      <c r="V49" s="4193"/>
    </row>
    <row r="50" spans="1:22" s="4194" customFormat="1" ht="28.15" customHeight="1">
      <c r="A50" s="4235" t="s">
        <v>1269</v>
      </c>
      <c r="B50" s="4228"/>
      <c r="C50" s="4960"/>
      <c r="D50" s="4960"/>
      <c r="E50" s="4960"/>
      <c r="F50" s="4960"/>
      <c r="G50" s="4960"/>
      <c r="H50" s="4960"/>
      <c r="I50" s="4960"/>
      <c r="J50" s="4960"/>
      <c r="K50" s="4960"/>
      <c r="L50" s="4960"/>
      <c r="M50" s="4960"/>
      <c r="N50" s="4960"/>
      <c r="O50" s="4960"/>
      <c r="P50" s="4960"/>
      <c r="Q50" s="4961">
        <f>SUM(C50:P50)</f>
        <v>0</v>
      </c>
      <c r="R50" s="4960"/>
      <c r="S50" s="4960"/>
      <c r="T50" s="4962">
        <f>SUM(Q50:S50)</f>
        <v>0</v>
      </c>
      <c r="U50" s="4960"/>
      <c r="V50" s="4193"/>
    </row>
    <row r="51" spans="1:22" s="4194" customFormat="1" ht="29.15" customHeight="1" thickBot="1">
      <c r="A51" s="4236" t="s">
        <v>1270</v>
      </c>
      <c r="B51" s="4237"/>
      <c r="C51" s="4960"/>
      <c r="D51" s="4960"/>
      <c r="E51" s="4960"/>
      <c r="F51" s="4960"/>
      <c r="G51" s="4960"/>
      <c r="H51" s="4960"/>
      <c r="I51" s="4960"/>
      <c r="J51" s="4960"/>
      <c r="K51" s="4960"/>
      <c r="L51" s="4960"/>
      <c r="M51" s="4960"/>
      <c r="N51" s="4960"/>
      <c r="O51" s="4960"/>
      <c r="P51" s="4960"/>
      <c r="Q51" s="4998">
        <f>SUM(C51:P51)</f>
        <v>0</v>
      </c>
      <c r="R51" s="4960"/>
      <c r="S51" s="4960"/>
      <c r="T51" s="4999">
        <f>SUM(Q51:S51)</f>
        <v>0</v>
      </c>
      <c r="U51" s="4963"/>
      <c r="V51" s="4193"/>
    </row>
    <row r="52" spans="1:22" s="4194" customFormat="1" ht="15" customHeight="1" thickTop="1" thickBot="1">
      <c r="A52" s="3762" t="s">
        <v>1271</v>
      </c>
      <c r="B52" s="4238"/>
      <c r="C52" s="5000">
        <f t="shared" ref="C52:O52" si="7">C47+SUM(C50:C51)</f>
        <v>0</v>
      </c>
      <c r="D52" s="5000">
        <f t="shared" si="7"/>
        <v>0</v>
      </c>
      <c r="E52" s="5000">
        <f t="shared" si="7"/>
        <v>0</v>
      </c>
      <c r="F52" s="5000">
        <f t="shared" si="7"/>
        <v>0</v>
      </c>
      <c r="G52" s="5000">
        <f t="shared" si="7"/>
        <v>0</v>
      </c>
      <c r="H52" s="5000">
        <f t="shared" si="7"/>
        <v>0</v>
      </c>
      <c r="I52" s="5000">
        <f t="shared" si="7"/>
        <v>0</v>
      </c>
      <c r="J52" s="5000">
        <f t="shared" si="7"/>
        <v>0</v>
      </c>
      <c r="K52" s="5000">
        <f t="shared" si="7"/>
        <v>0</v>
      </c>
      <c r="L52" s="5000">
        <f t="shared" si="7"/>
        <v>0</v>
      </c>
      <c r="M52" s="5000">
        <f t="shared" si="7"/>
        <v>0</v>
      </c>
      <c r="N52" s="5000">
        <f t="shared" si="7"/>
        <v>0</v>
      </c>
      <c r="O52" s="5000">
        <f t="shared" si="7"/>
        <v>0</v>
      </c>
      <c r="P52" s="5000">
        <f t="shared" ref="P52:U52" si="8">P47+SUM(P50:P51)</f>
        <v>0</v>
      </c>
      <c r="Q52" s="5001">
        <f t="shared" si="8"/>
        <v>0</v>
      </c>
      <c r="R52" s="5001">
        <f t="shared" si="8"/>
        <v>0</v>
      </c>
      <c r="S52" s="5001">
        <f t="shared" si="8"/>
        <v>0</v>
      </c>
      <c r="T52" s="5002">
        <f t="shared" si="8"/>
        <v>0</v>
      </c>
      <c r="U52" s="5003">
        <f t="shared" si="8"/>
        <v>0</v>
      </c>
      <c r="V52" s="4193"/>
    </row>
    <row r="53" spans="1:22" ht="16" thickTop="1">
      <c r="A53" s="21"/>
      <c r="B53" s="21"/>
      <c r="C53" s="21"/>
      <c r="D53" s="21"/>
      <c r="E53" s="21"/>
      <c r="F53" s="21"/>
      <c r="G53" s="21"/>
      <c r="H53" s="21"/>
      <c r="I53" s="21"/>
      <c r="J53" s="21"/>
      <c r="K53" s="21"/>
      <c r="L53" s="21"/>
      <c r="M53" s="21"/>
      <c r="N53" s="21"/>
      <c r="O53" s="21"/>
      <c r="P53" s="21"/>
      <c r="Q53" s="21"/>
      <c r="R53" s="21"/>
      <c r="S53" s="21"/>
      <c r="T53" s="21"/>
      <c r="U53" s="21"/>
      <c r="V53" s="11"/>
    </row>
    <row r="54" spans="1:22" ht="15.5">
      <c r="A54" s="21"/>
      <c r="B54" s="21"/>
      <c r="C54" s="21"/>
      <c r="D54" s="21"/>
      <c r="E54" s="21"/>
      <c r="F54" s="21"/>
      <c r="G54" s="21"/>
      <c r="H54" s="21"/>
      <c r="I54" s="21"/>
      <c r="J54" s="21"/>
      <c r="K54" s="21"/>
      <c r="L54" s="21"/>
      <c r="M54" s="21"/>
      <c r="N54" s="21"/>
      <c r="O54" s="21"/>
      <c r="P54" s="21"/>
      <c r="Q54" s="21"/>
      <c r="R54" s="21"/>
      <c r="S54" s="21"/>
      <c r="T54" s="173" t="str">
        <f>+ToC!E123</f>
        <v xml:space="preserve">Long-Term Annual Return </v>
      </c>
      <c r="U54" s="21"/>
      <c r="V54" s="11"/>
    </row>
    <row r="55" spans="1:22" ht="15.5">
      <c r="A55" s="21"/>
      <c r="B55" s="21"/>
      <c r="C55" s="21"/>
      <c r="D55" s="21"/>
      <c r="E55" s="21"/>
      <c r="F55" s="21"/>
      <c r="G55" s="21"/>
      <c r="H55" s="21"/>
      <c r="I55" s="21"/>
      <c r="J55" s="21"/>
      <c r="K55" s="21"/>
      <c r="L55" s="21"/>
      <c r="M55" s="21"/>
      <c r="N55" s="21"/>
      <c r="O55" s="21"/>
      <c r="P55" s="21"/>
      <c r="Q55" s="21"/>
      <c r="R55" s="21"/>
      <c r="S55" s="21"/>
      <c r="T55" s="173" t="s">
        <v>1272</v>
      </c>
      <c r="U55" s="21"/>
      <c r="V55" s="11"/>
    </row>
    <row r="56" spans="1:22" ht="15.5">
      <c r="A56" s="21"/>
      <c r="B56" s="21"/>
      <c r="C56" s="21"/>
      <c r="D56" s="21"/>
      <c r="E56" s="21"/>
      <c r="F56" s="21"/>
      <c r="G56" s="21"/>
      <c r="H56" s="21"/>
      <c r="I56" s="21"/>
      <c r="J56" s="21"/>
      <c r="K56" s="21"/>
      <c r="L56" s="21"/>
      <c r="M56" s="21"/>
      <c r="N56" s="21"/>
      <c r="O56" s="21"/>
      <c r="P56" s="21"/>
      <c r="Q56" s="21"/>
      <c r="R56" s="21"/>
      <c r="S56" s="21"/>
      <c r="T56" s="21"/>
      <c r="U56" s="21"/>
      <c r="V56" s="11"/>
    </row>
    <row r="57" spans="1:22" ht="15.5">
      <c r="A57" s="21"/>
      <c r="B57" s="21"/>
      <c r="C57" s="21"/>
      <c r="D57" s="21"/>
      <c r="E57" s="21"/>
      <c r="F57" s="21"/>
      <c r="G57" s="21"/>
      <c r="H57" s="21"/>
      <c r="I57" s="21"/>
      <c r="J57" s="21"/>
      <c r="K57" s="21"/>
      <c r="L57" s="21"/>
      <c r="M57" s="21"/>
      <c r="N57" s="21"/>
      <c r="O57" s="21"/>
      <c r="P57" s="21"/>
      <c r="Q57" s="21"/>
      <c r="R57" s="21"/>
      <c r="S57" s="21"/>
      <c r="T57" s="21"/>
      <c r="U57" s="21"/>
      <c r="V57" s="11"/>
    </row>
    <row r="58" spans="1:22" ht="15.5">
      <c r="A58" s="21"/>
      <c r="B58" s="21"/>
      <c r="C58" s="21"/>
      <c r="D58" s="21"/>
      <c r="E58" s="21"/>
      <c r="F58" s="21"/>
      <c r="G58" s="21"/>
      <c r="H58" s="21"/>
      <c r="I58" s="21"/>
      <c r="J58" s="21"/>
      <c r="K58" s="21"/>
      <c r="L58" s="21"/>
      <c r="M58" s="21"/>
      <c r="N58" s="21"/>
      <c r="O58" s="21"/>
      <c r="P58" s="21"/>
      <c r="Q58" s="21"/>
      <c r="R58" s="21"/>
      <c r="S58" s="21"/>
      <c r="T58" s="21"/>
      <c r="U58" s="21"/>
      <c r="V58" s="11"/>
    </row>
    <row r="59" spans="1:22" hidden="1"/>
    <row r="60" spans="1:22" hidden="1"/>
    <row r="61" spans="1:22" hidden="1"/>
    <row r="62" spans="1:22" hidden="1"/>
  </sheetData>
  <sheetProtection algorithmName="SHA-512" hashValue="QHyvITYEFQtGOEaB2t8THU5rvtcNegsxMUV2ahsm2exSY+OcfFRbG5zpzDOeG7rAXPMvGRdLCGBjj1a0TD/w2A==" saltValue="xZ9+XV+bSpG6vZE1jMX+Iw==" spinCount="100000" sheet="1" objects="1" scenarios="1"/>
  <mergeCells count="18">
    <mergeCell ref="L13:L14"/>
    <mergeCell ref="M13:M14"/>
    <mergeCell ref="A1:T1"/>
    <mergeCell ref="A9:T9"/>
    <mergeCell ref="A10:T10"/>
    <mergeCell ref="C12:N12"/>
    <mergeCell ref="O12:P12"/>
    <mergeCell ref="Q12:Q14"/>
    <mergeCell ref="R12:S12"/>
    <mergeCell ref="T13:U13"/>
    <mergeCell ref="O13:O14"/>
    <mergeCell ref="P13:P14"/>
    <mergeCell ref="R13:R14"/>
    <mergeCell ref="S13:S14"/>
    <mergeCell ref="N13:N14"/>
    <mergeCell ref="C13:E13"/>
    <mergeCell ref="F13:H13"/>
    <mergeCell ref="I13:K13"/>
  </mergeCells>
  <dataValidations count="2">
    <dataValidation type="decimal" operator="lessThanOrEqual" allowBlank="1" showInputMessage="1" showErrorMessage="1" errorTitle="Numbers Only" error="You can only enter numbers in these cells.To re input a number, press Cancel  or Retry and  delete, and then re enter a valid number_x000a_" sqref="Q17:Q20 Q30:Q32 S34 R48:U48 C28:U28 R47:XFD47 C33:U33 Q34:Q39 R20:U20 C26:P26 Q50:Q51 C20:P20 C41:XFD41 R26:U26 R39:U39 C39:P39 Q22:Q26 Q44:Q46 C47:Q48 C52:U52">
      <formula1>50000000000</formula1>
    </dataValidation>
    <dataValidation errorStyle="warning" allowBlank="1" showInputMessage="1" showErrorMessage="1" errorTitle="Enter negative values only" sqref="C25:H25"/>
  </dataValidations>
  <hyperlinks>
    <hyperlink ref="A1:T1" location="ToC!A1" display="45.020"/>
  </hyperlinks>
  <pageMargins left="0.5" right="0" top="0.5" bottom="0.5" header="0.3" footer="0.3"/>
  <pageSetup paperSize="17" scale="32" fitToHeight="0" orientation="landscape" r:id="rId1"/>
  <ignoredErrors>
    <ignoredError sqref="A1" numberStoredAsText="1"/>
  </ignoredError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5">
    <pageSetUpPr fitToPage="1"/>
  </sheetPr>
  <dimension ref="A1:V59"/>
  <sheetViews>
    <sheetView zoomScale="70" zoomScaleNormal="70" workbookViewId="0">
      <selection activeCell="A28" sqref="A28:F28"/>
    </sheetView>
  </sheetViews>
  <sheetFormatPr defaultColWidth="0" defaultRowHeight="12.5" zeroHeight="1"/>
  <cols>
    <col min="1" max="1" width="31.765625" style="1439" customWidth="1"/>
    <col min="2" max="2" width="5.765625" style="1439" customWidth="1"/>
    <col min="3" max="21" width="15.765625" style="1439" customWidth="1"/>
    <col min="22" max="22" width="0.4609375" style="1439" customWidth="1"/>
    <col min="23" max="16384" width="8.765625" style="1439" hidden="1"/>
  </cols>
  <sheetData>
    <row r="1" spans="1:22" s="1799" customFormat="1" ht="15.5">
      <c r="A1" s="5324" t="s">
        <v>97</v>
      </c>
      <c r="B1" s="5324"/>
      <c r="C1" s="5324"/>
      <c r="D1" s="5324"/>
      <c r="E1" s="5324"/>
      <c r="F1" s="5324"/>
      <c r="G1" s="5324"/>
      <c r="H1" s="5324"/>
      <c r="I1" s="5324"/>
      <c r="J1" s="5324"/>
      <c r="K1" s="5324"/>
      <c r="L1" s="5324"/>
      <c r="M1" s="5324"/>
      <c r="N1" s="5324"/>
      <c r="O1" s="5324"/>
      <c r="P1" s="5324"/>
      <c r="Q1" s="5324"/>
      <c r="R1" s="3131"/>
      <c r="S1" s="21"/>
      <c r="T1" s="21"/>
      <c r="U1" s="21"/>
      <c r="V1" s="1737"/>
    </row>
    <row r="2" spans="1:22" ht="15.5">
      <c r="A2" s="3131"/>
      <c r="B2" s="3131"/>
      <c r="C2" s="3131"/>
      <c r="D2" s="3131"/>
      <c r="E2" s="3131"/>
      <c r="F2" s="3131"/>
      <c r="G2" s="3131"/>
      <c r="H2" s="3131"/>
      <c r="I2" s="3131"/>
      <c r="J2" s="3131"/>
      <c r="K2" s="3131"/>
      <c r="L2" s="3131"/>
      <c r="M2" s="3131"/>
      <c r="N2" s="3131"/>
      <c r="O2" s="3131"/>
      <c r="P2" s="3131"/>
      <c r="Q2" s="3131"/>
      <c r="R2" s="3131"/>
      <c r="S2" s="21"/>
      <c r="T2" s="21"/>
      <c r="U2" s="21"/>
      <c r="V2" s="11"/>
    </row>
    <row r="3" spans="1:22" ht="15.5">
      <c r="A3" s="507" t="str">
        <f>+Cover!A14</f>
        <v>Select Name of Insurer/ Financial Holding Company</v>
      </c>
      <c r="B3" s="508"/>
      <c r="C3" s="53"/>
      <c r="D3" s="107"/>
      <c r="E3" s="107"/>
      <c r="F3" s="107"/>
      <c r="G3" s="107"/>
      <c r="H3" s="107"/>
      <c r="I3" s="107"/>
      <c r="J3" s="107"/>
      <c r="K3" s="107"/>
      <c r="L3" s="107"/>
      <c r="M3" s="107"/>
      <c r="N3" s="107"/>
      <c r="O3" s="107"/>
      <c r="P3" s="107"/>
      <c r="Q3" s="53"/>
      <c r="R3" s="53"/>
      <c r="S3" s="21"/>
      <c r="T3" s="21"/>
      <c r="U3" s="1441" t="s">
        <v>1792</v>
      </c>
      <c r="V3" s="11"/>
    </row>
    <row r="4" spans="1:22" ht="15.5">
      <c r="A4" s="76" t="str">
        <f>+ToC!A3</f>
        <v>Insurer/Financial Holding Company</v>
      </c>
      <c r="B4" s="107"/>
      <c r="C4" s="53"/>
      <c r="D4" s="107"/>
      <c r="E4" s="107"/>
      <c r="F4" s="107"/>
      <c r="G4" s="107"/>
      <c r="H4" s="107"/>
      <c r="I4" s="107"/>
      <c r="J4" s="107"/>
      <c r="K4" s="107"/>
      <c r="L4" s="107"/>
      <c r="M4" s="107"/>
      <c r="N4" s="37"/>
      <c r="O4" s="107"/>
      <c r="P4" s="107"/>
      <c r="Q4" s="53"/>
      <c r="R4" s="53"/>
      <c r="S4" s="21"/>
      <c r="T4" s="21"/>
      <c r="U4" s="21"/>
      <c r="V4" s="11"/>
    </row>
    <row r="5" spans="1:22" ht="15.5">
      <c r="A5" s="76"/>
      <c r="B5" s="107"/>
      <c r="C5" s="53"/>
      <c r="D5" s="107"/>
      <c r="E5" s="107"/>
      <c r="F5" s="107"/>
      <c r="G5" s="107"/>
      <c r="H5" s="107"/>
      <c r="I5" s="107"/>
      <c r="J5" s="107"/>
      <c r="K5" s="107"/>
      <c r="L5" s="107"/>
      <c r="M5" s="107"/>
      <c r="N5" s="107"/>
      <c r="O5" s="107"/>
      <c r="P5" s="107"/>
      <c r="Q5" s="109"/>
      <c r="R5" s="109"/>
      <c r="S5" s="21"/>
      <c r="T5" s="21"/>
      <c r="U5" s="21"/>
      <c r="V5" s="11"/>
    </row>
    <row r="6" spans="1:22" ht="15.5">
      <c r="A6" s="51" t="str">
        <f>+ToC!A5</f>
        <v>Long-Term Insurers Annual Return</v>
      </c>
      <c r="B6" s="707"/>
      <c r="C6" s="707"/>
      <c r="D6" s="53"/>
      <c r="E6" s="53"/>
      <c r="F6" s="53"/>
      <c r="G6" s="53"/>
      <c r="H6" s="53"/>
      <c r="I6" s="110"/>
      <c r="J6" s="107"/>
      <c r="K6" s="53"/>
      <c r="L6" s="53"/>
      <c r="M6" s="107"/>
      <c r="N6" s="107"/>
      <c r="O6" s="107"/>
      <c r="P6" s="107"/>
      <c r="Q6" s="53"/>
      <c r="R6" s="53"/>
      <c r="S6" s="21"/>
      <c r="T6" s="21"/>
      <c r="U6" s="21"/>
      <c r="V6" s="11"/>
    </row>
    <row r="7" spans="1:22" ht="15.5">
      <c r="A7" s="76" t="str">
        <f>+ToC!A6</f>
        <v>For Year Ended:</v>
      </c>
      <c r="B7" s="99"/>
      <c r="C7" s="108"/>
      <c r="D7" s="107"/>
      <c r="E7" s="107"/>
      <c r="F7" s="107"/>
      <c r="G7" s="107"/>
      <c r="H7" s="107"/>
      <c r="I7" s="107"/>
      <c r="J7" s="107"/>
      <c r="K7" s="107"/>
      <c r="L7" s="107"/>
      <c r="M7" s="107"/>
      <c r="N7" s="107"/>
      <c r="O7" s="107"/>
      <c r="P7" s="107"/>
      <c r="Q7" s="53"/>
      <c r="R7" s="3764"/>
      <c r="S7" s="21"/>
      <c r="T7" s="21"/>
      <c r="U7" s="3765" t="str">
        <f>IF(+Cover!A23="","",+Cover!$A$23)</f>
        <v/>
      </c>
      <c r="V7" s="11"/>
    </row>
    <row r="8" spans="1:22" ht="15.5">
      <c r="A8" s="21"/>
      <c r="B8" s="21"/>
      <c r="C8" s="21"/>
      <c r="D8" s="21"/>
      <c r="E8" s="21"/>
      <c r="F8" s="21"/>
      <c r="G8" s="21"/>
      <c r="H8" s="21"/>
      <c r="I8" s="21"/>
      <c r="J8" s="21"/>
      <c r="K8" s="21"/>
      <c r="L8" s="21"/>
      <c r="M8" s="21"/>
      <c r="N8" s="21"/>
      <c r="O8" s="21"/>
      <c r="P8" s="21"/>
      <c r="Q8" s="21"/>
      <c r="R8" s="21"/>
      <c r="S8" s="21"/>
      <c r="T8" s="21"/>
      <c r="U8" s="21"/>
      <c r="V8" s="11"/>
    </row>
    <row r="9" spans="1:22" ht="15.5">
      <c r="A9" s="6025" t="s">
        <v>737</v>
      </c>
      <c r="B9" s="6025"/>
      <c r="C9" s="6025"/>
      <c r="D9" s="6025"/>
      <c r="E9" s="6025"/>
      <c r="F9" s="6025"/>
      <c r="G9" s="6025"/>
      <c r="H9" s="6025"/>
      <c r="I9" s="6025"/>
      <c r="J9" s="6025"/>
      <c r="K9" s="6025"/>
      <c r="L9" s="6025"/>
      <c r="M9" s="6025"/>
      <c r="N9" s="6025"/>
      <c r="O9" s="6025"/>
      <c r="P9" s="6025"/>
      <c r="Q9" s="6025"/>
      <c r="R9" s="6025"/>
      <c r="S9" s="6025"/>
      <c r="T9" s="6025"/>
      <c r="U9" s="6025"/>
      <c r="V9" s="11"/>
    </row>
    <row r="10" spans="1:22" ht="16" thickBot="1">
      <c r="A10" s="6026" t="s">
        <v>2195</v>
      </c>
      <c r="B10" s="6026"/>
      <c r="C10" s="6026"/>
      <c r="D10" s="6026"/>
      <c r="E10" s="6026"/>
      <c r="F10" s="6026"/>
      <c r="G10" s="6026"/>
      <c r="H10" s="6026"/>
      <c r="I10" s="6026"/>
      <c r="J10" s="6026"/>
      <c r="K10" s="6026"/>
      <c r="L10" s="6026"/>
      <c r="M10" s="6026"/>
      <c r="N10" s="6026"/>
      <c r="O10" s="6026"/>
      <c r="P10" s="6026"/>
      <c r="Q10" s="6026"/>
      <c r="R10" s="6026"/>
      <c r="S10" s="6026"/>
      <c r="T10" s="6026"/>
      <c r="U10" s="6026"/>
      <c r="V10" s="11"/>
    </row>
    <row r="11" spans="1:22" s="1462" customFormat="1" ht="29.65" customHeight="1" thickTop="1">
      <c r="A11" s="4144"/>
      <c r="B11" s="4145"/>
      <c r="C11" s="5995" t="s">
        <v>1224</v>
      </c>
      <c r="D11" s="5996"/>
      <c r="E11" s="5996"/>
      <c r="F11" s="5996"/>
      <c r="G11" s="5996"/>
      <c r="H11" s="5996"/>
      <c r="I11" s="5996"/>
      <c r="J11" s="5996"/>
      <c r="K11" s="5996"/>
      <c r="L11" s="5996"/>
      <c r="M11" s="5996"/>
      <c r="N11" s="5997"/>
      <c r="O11" s="5995" t="s">
        <v>1225</v>
      </c>
      <c r="P11" s="5998"/>
      <c r="Q11" s="5999" t="s">
        <v>1226</v>
      </c>
      <c r="R11" s="6031" t="s">
        <v>1273</v>
      </c>
      <c r="S11" s="6032"/>
      <c r="T11" s="6027" t="s">
        <v>359</v>
      </c>
      <c r="U11" s="6028"/>
      <c r="V11" s="198"/>
    </row>
    <row r="12" spans="1:22" s="1462" customFormat="1" ht="19.5" customHeight="1">
      <c r="A12" s="4146"/>
      <c r="B12" s="4147"/>
      <c r="C12" s="6011" t="s">
        <v>1228</v>
      </c>
      <c r="D12" s="6012"/>
      <c r="E12" s="6013"/>
      <c r="F12" s="6011" t="s">
        <v>1229</v>
      </c>
      <c r="G12" s="6014"/>
      <c r="H12" s="6015"/>
      <c r="I12" s="6016" t="s">
        <v>1230</v>
      </c>
      <c r="J12" s="6014"/>
      <c r="K12" s="6015"/>
      <c r="L12" s="6021" t="s">
        <v>1231</v>
      </c>
      <c r="M12" s="6023" t="s">
        <v>1232</v>
      </c>
      <c r="N12" s="6023" t="s">
        <v>1233</v>
      </c>
      <c r="O12" s="6005" t="s">
        <v>1118</v>
      </c>
      <c r="P12" s="6010" t="s">
        <v>1235</v>
      </c>
      <c r="Q12" s="6029"/>
      <c r="R12" s="6033" t="s">
        <v>1236</v>
      </c>
      <c r="S12" s="6033" t="s">
        <v>1237</v>
      </c>
      <c r="T12" s="6035" t="str">
        <f>IF(U7="","",YEAR($U$7))</f>
        <v/>
      </c>
      <c r="U12" s="6037" t="str">
        <f>IF(T12="","",T12-1)</f>
        <v/>
      </c>
      <c r="V12" s="1463"/>
    </row>
    <row r="13" spans="1:22" s="1462" customFormat="1" ht="14">
      <c r="A13" s="4148"/>
      <c r="B13" s="3547" t="s">
        <v>113</v>
      </c>
      <c r="C13" s="4149" t="s">
        <v>1239</v>
      </c>
      <c r="D13" s="4150" t="s">
        <v>1240</v>
      </c>
      <c r="E13" s="4149" t="s">
        <v>815</v>
      </c>
      <c r="F13" s="4149" t="s">
        <v>1241</v>
      </c>
      <c r="G13" s="4150" t="s">
        <v>1240</v>
      </c>
      <c r="H13" s="4151" t="s">
        <v>815</v>
      </c>
      <c r="I13" s="4152" t="s">
        <v>1242</v>
      </c>
      <c r="J13" s="4152" t="s">
        <v>1243</v>
      </c>
      <c r="K13" s="4151" t="s">
        <v>1244</v>
      </c>
      <c r="L13" s="6022"/>
      <c r="M13" s="6022"/>
      <c r="N13" s="6022"/>
      <c r="O13" s="6024"/>
      <c r="P13" s="6030"/>
      <c r="Q13" s="6030"/>
      <c r="R13" s="6034"/>
      <c r="S13" s="6034"/>
      <c r="T13" s="6036"/>
      <c r="U13" s="6038"/>
      <c r="V13" s="1463"/>
    </row>
    <row r="14" spans="1:22" s="1462" customFormat="1" ht="14">
      <c r="A14" s="3633" t="s">
        <v>1238</v>
      </c>
      <c r="B14" s="4153"/>
      <c r="C14" s="3034" t="s">
        <v>230</v>
      </c>
      <c r="D14" s="3034" t="s">
        <v>230</v>
      </c>
      <c r="E14" s="3034" t="s">
        <v>230</v>
      </c>
      <c r="F14" s="3034" t="s">
        <v>230</v>
      </c>
      <c r="G14" s="3034" t="s">
        <v>230</v>
      </c>
      <c r="H14" s="3034" t="s">
        <v>230</v>
      </c>
      <c r="I14" s="3034" t="s">
        <v>230</v>
      </c>
      <c r="J14" s="3034" t="s">
        <v>230</v>
      </c>
      <c r="K14" s="3034" t="s">
        <v>230</v>
      </c>
      <c r="L14" s="3034" t="s">
        <v>230</v>
      </c>
      <c r="M14" s="3034" t="s">
        <v>230</v>
      </c>
      <c r="N14" s="3034" t="s">
        <v>230</v>
      </c>
      <c r="O14" s="3034" t="s">
        <v>230</v>
      </c>
      <c r="P14" s="3034" t="s">
        <v>230</v>
      </c>
      <c r="Q14" s="3034" t="s">
        <v>230</v>
      </c>
      <c r="R14" s="3034" t="s">
        <v>230</v>
      </c>
      <c r="S14" s="4154" t="s">
        <v>230</v>
      </c>
      <c r="T14" s="4155" t="s">
        <v>230</v>
      </c>
      <c r="U14" s="3035" t="s">
        <v>230</v>
      </c>
      <c r="V14" s="1463"/>
    </row>
    <row r="15" spans="1:22" s="1462" customFormat="1" ht="14">
      <c r="A15" s="3759" t="s">
        <v>1246</v>
      </c>
      <c r="B15" s="4156"/>
      <c r="C15" s="4156"/>
      <c r="D15" s="4156"/>
      <c r="E15" s="4156"/>
      <c r="F15" s="4156"/>
      <c r="G15" s="4156"/>
      <c r="H15" s="4156"/>
      <c r="I15" s="4156"/>
      <c r="J15" s="4156"/>
      <c r="K15" s="4156"/>
      <c r="L15" s="4156"/>
      <c r="M15" s="4156"/>
      <c r="N15" s="4156"/>
      <c r="O15" s="4156"/>
      <c r="P15" s="4156"/>
      <c r="Q15" s="4156"/>
      <c r="R15" s="4156"/>
      <c r="S15" s="4156"/>
      <c r="T15" s="4157"/>
      <c r="U15" s="4158"/>
      <c r="V15" s="1463"/>
    </row>
    <row r="16" spans="1:22" s="1462" customFormat="1" ht="14">
      <c r="A16" s="3759" t="s">
        <v>1247</v>
      </c>
      <c r="B16" s="4156"/>
      <c r="C16" s="4156"/>
      <c r="D16" s="4156"/>
      <c r="E16" s="4156"/>
      <c r="F16" s="4156"/>
      <c r="G16" s="4156"/>
      <c r="H16" s="4156"/>
      <c r="I16" s="4156"/>
      <c r="J16" s="4156"/>
      <c r="K16" s="4156"/>
      <c r="L16" s="4156"/>
      <c r="M16" s="4156"/>
      <c r="N16" s="4156"/>
      <c r="O16" s="4156"/>
      <c r="P16" s="4156"/>
      <c r="Q16" s="4156"/>
      <c r="R16" s="4156"/>
      <c r="S16" s="4156"/>
      <c r="T16" s="4157"/>
      <c r="U16" s="4158"/>
      <c r="V16" s="1463"/>
    </row>
    <row r="17" spans="1:22" s="1462" customFormat="1" ht="14">
      <c r="A17" s="4159" t="s">
        <v>1248</v>
      </c>
      <c r="B17" s="4160"/>
      <c r="C17" s="4960"/>
      <c r="D17" s="4960"/>
      <c r="E17" s="4960"/>
      <c r="F17" s="4960"/>
      <c r="G17" s="4960"/>
      <c r="H17" s="4960"/>
      <c r="I17" s="4960"/>
      <c r="J17" s="4960"/>
      <c r="K17" s="4960"/>
      <c r="L17" s="4960"/>
      <c r="M17" s="4960"/>
      <c r="N17" s="4960"/>
      <c r="O17" s="4960"/>
      <c r="P17" s="4960"/>
      <c r="Q17" s="4961">
        <f>SUM(C17:P17)</f>
        <v>0</v>
      </c>
      <c r="R17" s="4960"/>
      <c r="S17" s="4960"/>
      <c r="T17" s="5004">
        <f>SUM(Q17:S17)</f>
        <v>0</v>
      </c>
      <c r="U17" s="4963"/>
      <c r="V17" s="1463"/>
    </row>
    <row r="18" spans="1:22" s="1462" customFormat="1" ht="14">
      <c r="A18" s="4161" t="s">
        <v>1249</v>
      </c>
      <c r="B18" s="4162"/>
      <c r="C18" s="4960"/>
      <c r="D18" s="4960"/>
      <c r="E18" s="4960"/>
      <c r="F18" s="4960"/>
      <c r="G18" s="4960"/>
      <c r="H18" s="4960"/>
      <c r="I18" s="4960"/>
      <c r="J18" s="4960"/>
      <c r="K18" s="4960"/>
      <c r="L18" s="4960"/>
      <c r="M18" s="4960"/>
      <c r="N18" s="4960"/>
      <c r="O18" s="4960"/>
      <c r="P18" s="4960"/>
      <c r="Q18" s="4961">
        <f>SUM(C18:P18)</f>
        <v>0</v>
      </c>
      <c r="R18" s="4960">
        <v>0</v>
      </c>
      <c r="S18" s="4960"/>
      <c r="T18" s="5004">
        <f>SUM(Q18:S18)</f>
        <v>0</v>
      </c>
      <c r="U18" s="4963"/>
      <c r="V18" s="1463"/>
    </row>
    <row r="19" spans="1:22" s="1462" customFormat="1" ht="14">
      <c r="A19" s="4163" t="s">
        <v>1250</v>
      </c>
      <c r="B19" s="4164"/>
      <c r="C19" s="4960"/>
      <c r="D19" s="4960"/>
      <c r="E19" s="4960"/>
      <c r="F19" s="4960"/>
      <c r="G19" s="4960"/>
      <c r="H19" s="4960"/>
      <c r="I19" s="4960"/>
      <c r="J19" s="4960"/>
      <c r="K19" s="4960"/>
      <c r="L19" s="4960"/>
      <c r="M19" s="4960"/>
      <c r="N19" s="4960"/>
      <c r="O19" s="4960"/>
      <c r="P19" s="4960"/>
      <c r="Q19" s="4961">
        <f>SUM(C19:P19)</f>
        <v>0</v>
      </c>
      <c r="R19" s="4960"/>
      <c r="S19" s="4960"/>
      <c r="T19" s="5004">
        <f>SUM(Q19:S19)</f>
        <v>0</v>
      </c>
      <c r="U19" s="4963"/>
      <c r="V19" s="1463"/>
    </row>
    <row r="20" spans="1:22" s="1462" customFormat="1" ht="14">
      <c r="A20" s="3760" t="s">
        <v>1251</v>
      </c>
      <c r="B20" s="4165"/>
      <c r="C20" s="4964">
        <f>SUM(C17:C19)</f>
        <v>0</v>
      </c>
      <c r="D20" s="4964">
        <f t="shared" ref="D20:P20" si="0">SUM(D17:D19)</f>
        <v>0</v>
      </c>
      <c r="E20" s="4964">
        <f t="shared" si="0"/>
        <v>0</v>
      </c>
      <c r="F20" s="4964">
        <f t="shared" si="0"/>
        <v>0</v>
      </c>
      <c r="G20" s="4964">
        <f t="shared" si="0"/>
        <v>0</v>
      </c>
      <c r="H20" s="4964">
        <f t="shared" si="0"/>
        <v>0</v>
      </c>
      <c r="I20" s="4964">
        <f t="shared" si="0"/>
        <v>0</v>
      </c>
      <c r="J20" s="4964">
        <f t="shared" si="0"/>
        <v>0</v>
      </c>
      <c r="K20" s="4964">
        <f t="shared" si="0"/>
        <v>0</v>
      </c>
      <c r="L20" s="4964">
        <f t="shared" si="0"/>
        <v>0</v>
      </c>
      <c r="M20" s="4964">
        <f t="shared" si="0"/>
        <v>0</v>
      </c>
      <c r="N20" s="4964">
        <f t="shared" si="0"/>
        <v>0</v>
      </c>
      <c r="O20" s="4964">
        <f t="shared" si="0"/>
        <v>0</v>
      </c>
      <c r="P20" s="4964">
        <f t="shared" si="0"/>
        <v>0</v>
      </c>
      <c r="Q20" s="4961">
        <f>SUM(Q17:Q19)</f>
        <v>0</v>
      </c>
      <c r="R20" s="4964">
        <f>SUM(R17:R19)</f>
        <v>0</v>
      </c>
      <c r="S20" s="4961">
        <f>SUM(S17:S19)</f>
        <v>0</v>
      </c>
      <c r="T20" s="5005">
        <f>SUM(T17:T19)</f>
        <v>0</v>
      </c>
      <c r="U20" s="5006">
        <f>SUM(U17:U19)</f>
        <v>0</v>
      </c>
      <c r="V20" s="1463"/>
    </row>
    <row r="21" spans="1:22" s="1462" customFormat="1" ht="14">
      <c r="A21" s="1367" t="s">
        <v>1252</v>
      </c>
      <c r="B21" s="4166"/>
      <c r="C21" s="5007"/>
      <c r="D21" s="5007"/>
      <c r="E21" s="5007"/>
      <c r="F21" s="5007"/>
      <c r="G21" s="5007"/>
      <c r="H21" s="5007"/>
      <c r="I21" s="5007"/>
      <c r="J21" s="5007"/>
      <c r="K21" s="5007"/>
      <c r="L21" s="5007"/>
      <c r="M21" s="5007"/>
      <c r="N21" s="5007"/>
      <c r="O21" s="5007"/>
      <c r="P21" s="5007"/>
      <c r="Q21" s="5008"/>
      <c r="R21" s="5007"/>
      <c r="S21" s="5007"/>
      <c r="T21" s="5009"/>
      <c r="U21" s="5010"/>
      <c r="V21" s="1463"/>
    </row>
    <row r="22" spans="1:22" s="1462" customFormat="1" ht="14">
      <c r="A22" s="4167" t="s">
        <v>1253</v>
      </c>
      <c r="B22" s="4160"/>
      <c r="C22" s="5011"/>
      <c r="D22" s="5011"/>
      <c r="E22" s="5011"/>
      <c r="F22" s="5011"/>
      <c r="G22" s="5011"/>
      <c r="H22" s="5011"/>
      <c r="I22" s="5012"/>
      <c r="J22" s="5012"/>
      <c r="K22" s="5012"/>
      <c r="L22" s="5012"/>
      <c r="M22" s="5011"/>
      <c r="N22" s="5011"/>
      <c r="O22" s="5011"/>
      <c r="P22" s="5011"/>
      <c r="Q22" s="5008"/>
      <c r="R22" s="4960"/>
      <c r="S22" s="4960"/>
      <c r="T22" s="5004">
        <f>SUM(Q22:S22)</f>
        <v>0</v>
      </c>
      <c r="U22" s="4963"/>
      <c r="V22" s="1463"/>
    </row>
    <row r="23" spans="1:22" s="1462" customFormat="1" ht="14">
      <c r="A23" s="4168" t="s">
        <v>1254</v>
      </c>
      <c r="B23" s="4162"/>
      <c r="C23" s="4971"/>
      <c r="D23" s="4971"/>
      <c r="E23" s="4971"/>
      <c r="F23" s="4971"/>
      <c r="G23" s="4971"/>
      <c r="H23" s="4971"/>
      <c r="I23" s="4981"/>
      <c r="J23" s="4981"/>
      <c r="K23" s="4981"/>
      <c r="L23" s="4981"/>
      <c r="M23" s="4981"/>
      <c r="N23" s="4981"/>
      <c r="O23" s="4981"/>
      <c r="P23" s="4981"/>
      <c r="Q23" s="5008"/>
      <c r="R23" s="4960"/>
      <c r="S23" s="4960"/>
      <c r="T23" s="5004">
        <f>SUM(Q23:S23)</f>
        <v>0</v>
      </c>
      <c r="U23" s="4963"/>
      <c r="V23" s="1463"/>
    </row>
    <row r="24" spans="1:22" s="1462" customFormat="1" ht="15" hidden="1" customHeight="1">
      <c r="A24" s="4169"/>
      <c r="B24" s="4162"/>
      <c r="C24" s="4971"/>
      <c r="D24" s="4971"/>
      <c r="E24" s="4971"/>
      <c r="F24" s="4971"/>
      <c r="G24" s="4971"/>
      <c r="H24" s="4971"/>
      <c r="I24" s="4981"/>
      <c r="J24" s="4981"/>
      <c r="K24" s="4981"/>
      <c r="L24" s="4981"/>
      <c r="M24" s="4981"/>
      <c r="N24" s="4981"/>
      <c r="O24" s="4981"/>
      <c r="P24" s="4981"/>
      <c r="Q24" s="5008"/>
      <c r="R24" s="4960"/>
      <c r="S24" s="4960"/>
      <c r="T24" s="5004">
        <f>SUM(Q24:S24)</f>
        <v>0</v>
      </c>
      <c r="U24" s="4963"/>
      <c r="V24" s="1463"/>
    </row>
    <row r="25" spans="1:22" s="1462" customFormat="1" ht="14" hidden="1">
      <c r="A25" s="4170"/>
      <c r="B25" s="4164"/>
      <c r="C25" s="4971"/>
      <c r="D25" s="4971"/>
      <c r="E25" s="4971"/>
      <c r="F25" s="4971"/>
      <c r="G25" s="4971"/>
      <c r="H25" s="4971"/>
      <c r="I25" s="4971"/>
      <c r="J25" s="4981"/>
      <c r="K25" s="4981"/>
      <c r="L25" s="4971"/>
      <c r="M25" s="4971"/>
      <c r="N25" s="4971"/>
      <c r="O25" s="4971"/>
      <c r="P25" s="4971"/>
      <c r="Q25" s="5008"/>
      <c r="R25" s="4960"/>
      <c r="S25" s="4960"/>
      <c r="T25" s="5004">
        <f>SUM(Q25:S25)</f>
        <v>0</v>
      </c>
      <c r="U25" s="4963"/>
      <c r="V25" s="1463"/>
    </row>
    <row r="26" spans="1:22" s="1462" customFormat="1" ht="14">
      <c r="A26" s="3760" t="s">
        <v>1614</v>
      </c>
      <c r="B26" s="4165"/>
      <c r="C26" s="4971"/>
      <c r="D26" s="4971"/>
      <c r="E26" s="4971"/>
      <c r="F26" s="4971"/>
      <c r="G26" s="4971"/>
      <c r="H26" s="4971"/>
      <c r="I26" s="4971"/>
      <c r="J26" s="4971"/>
      <c r="K26" s="4971"/>
      <c r="L26" s="4971"/>
      <c r="M26" s="4971"/>
      <c r="N26" s="4971"/>
      <c r="O26" s="4971"/>
      <c r="P26" s="4971"/>
      <c r="Q26" s="5008"/>
      <c r="R26" s="4964">
        <f>SUM(R22:R24)-R25</f>
        <v>0</v>
      </c>
      <c r="S26" s="4961">
        <f>SUM(S22:S24)-S25</f>
        <v>0</v>
      </c>
      <c r="T26" s="5005">
        <f>SUM(T22:T24)-T25</f>
        <v>0</v>
      </c>
      <c r="U26" s="5006">
        <f>SUM(U22:U24)-U25</f>
        <v>0</v>
      </c>
      <c r="V26" s="1463"/>
    </row>
    <row r="27" spans="1:22" s="1462" customFormat="1" ht="14">
      <c r="A27" s="3766"/>
      <c r="B27" s="4166"/>
      <c r="C27" s="5007"/>
      <c r="D27" s="5007"/>
      <c r="E27" s="5007"/>
      <c r="F27" s="5007"/>
      <c r="G27" s="5007"/>
      <c r="H27" s="5007"/>
      <c r="I27" s="5007"/>
      <c r="J27" s="5007"/>
      <c r="K27" s="5007"/>
      <c r="L27" s="5007"/>
      <c r="M27" s="5007"/>
      <c r="N27" s="5007"/>
      <c r="O27" s="5007"/>
      <c r="P27" s="5007"/>
      <c r="Q27" s="5008"/>
      <c r="R27" s="5007"/>
      <c r="S27" s="5007"/>
      <c r="T27" s="5009"/>
      <c r="U27" s="5010"/>
      <c r="V27" s="1463"/>
    </row>
    <row r="28" spans="1:22" s="1462" customFormat="1" ht="14">
      <c r="A28" s="4171" t="s">
        <v>1816</v>
      </c>
      <c r="B28" s="4172"/>
      <c r="C28" s="4973">
        <f>C20+C26</f>
        <v>0</v>
      </c>
      <c r="D28" s="4973">
        <f t="shared" ref="D28:U28" si="1">D20+D26</f>
        <v>0</v>
      </c>
      <c r="E28" s="4973">
        <f t="shared" si="1"/>
        <v>0</v>
      </c>
      <c r="F28" s="4973">
        <f t="shared" si="1"/>
        <v>0</v>
      </c>
      <c r="G28" s="4973">
        <f t="shared" si="1"/>
        <v>0</v>
      </c>
      <c r="H28" s="4973">
        <f t="shared" si="1"/>
        <v>0</v>
      </c>
      <c r="I28" s="4973">
        <f t="shared" si="1"/>
        <v>0</v>
      </c>
      <c r="J28" s="4973">
        <f t="shared" si="1"/>
        <v>0</v>
      </c>
      <c r="K28" s="4973">
        <f t="shared" si="1"/>
        <v>0</v>
      </c>
      <c r="L28" s="4973">
        <f t="shared" si="1"/>
        <v>0</v>
      </c>
      <c r="M28" s="4973">
        <f t="shared" si="1"/>
        <v>0</v>
      </c>
      <c r="N28" s="4973">
        <f t="shared" si="1"/>
        <v>0</v>
      </c>
      <c r="O28" s="4973">
        <f t="shared" si="1"/>
        <v>0</v>
      </c>
      <c r="P28" s="4973">
        <f t="shared" si="1"/>
        <v>0</v>
      </c>
      <c r="Q28" s="4973">
        <f>Q20+Q26</f>
        <v>0</v>
      </c>
      <c r="R28" s="4973">
        <f>R20+R26</f>
        <v>0</v>
      </c>
      <c r="S28" s="4973">
        <f>S20+S26</f>
        <v>0</v>
      </c>
      <c r="T28" s="5013">
        <f t="shared" si="1"/>
        <v>0</v>
      </c>
      <c r="U28" s="4975">
        <f t="shared" si="1"/>
        <v>0</v>
      </c>
      <c r="V28" s="1463"/>
    </row>
    <row r="29" spans="1:22" s="1462" customFormat="1" ht="14">
      <c r="A29" s="1367" t="s">
        <v>1257</v>
      </c>
      <c r="B29" s="4166"/>
      <c r="C29" s="5007"/>
      <c r="D29" s="5007"/>
      <c r="E29" s="5007"/>
      <c r="F29" s="5007"/>
      <c r="G29" s="5007"/>
      <c r="H29" s="5007"/>
      <c r="I29" s="5007"/>
      <c r="J29" s="5007"/>
      <c r="K29" s="5007"/>
      <c r="L29" s="5007"/>
      <c r="M29" s="5007"/>
      <c r="N29" s="5007"/>
      <c r="O29" s="5007"/>
      <c r="P29" s="5007"/>
      <c r="Q29" s="5008"/>
      <c r="R29" s="5007"/>
      <c r="S29" s="5007"/>
      <c r="T29" s="5009"/>
      <c r="U29" s="5010"/>
      <c r="V29" s="1463"/>
    </row>
    <row r="30" spans="1:22" s="1462" customFormat="1" ht="14">
      <c r="A30" s="4167" t="s">
        <v>1258</v>
      </c>
      <c r="B30" s="4160"/>
      <c r="C30" s="4960"/>
      <c r="D30" s="4960"/>
      <c r="E30" s="4960"/>
      <c r="F30" s="4960"/>
      <c r="G30" s="4960"/>
      <c r="H30" s="4960"/>
      <c r="I30" s="4960"/>
      <c r="J30" s="4960"/>
      <c r="K30" s="4960"/>
      <c r="L30" s="4960"/>
      <c r="M30" s="4960"/>
      <c r="N30" s="4960"/>
      <c r="O30" s="4960"/>
      <c r="P30" s="4960"/>
      <c r="Q30" s="4961">
        <f>SUM(C30:P30)</f>
        <v>0</v>
      </c>
      <c r="R30" s="4960"/>
      <c r="S30" s="4960"/>
      <c r="T30" s="5004">
        <f>SUM(Q30:S30)</f>
        <v>0</v>
      </c>
      <c r="U30" s="4963"/>
      <c r="V30" s="1463"/>
    </row>
    <row r="31" spans="1:22" s="1462" customFormat="1" ht="14">
      <c r="A31" s="4168" t="s">
        <v>1259</v>
      </c>
      <c r="B31" s="4162"/>
      <c r="C31" s="4960"/>
      <c r="D31" s="4960"/>
      <c r="E31" s="4960"/>
      <c r="F31" s="4960"/>
      <c r="G31" s="4960"/>
      <c r="H31" s="4960"/>
      <c r="I31" s="4960"/>
      <c r="J31" s="4960"/>
      <c r="K31" s="4960"/>
      <c r="L31" s="4960"/>
      <c r="M31" s="4960"/>
      <c r="N31" s="4960"/>
      <c r="O31" s="4960"/>
      <c r="P31" s="4960"/>
      <c r="Q31" s="4961">
        <f>SUM(C31:P31)</f>
        <v>0</v>
      </c>
      <c r="R31" s="4960"/>
      <c r="S31" s="4960"/>
      <c r="T31" s="5004">
        <f>SUM(Q31:S31)</f>
        <v>0</v>
      </c>
      <c r="U31" s="4963"/>
      <c r="V31" s="1463"/>
    </row>
    <row r="32" spans="1:22" s="1462" customFormat="1" ht="14">
      <c r="A32" s="4173" t="s">
        <v>1260</v>
      </c>
      <c r="B32" s="4164"/>
      <c r="C32" s="4960"/>
      <c r="D32" s="4960"/>
      <c r="E32" s="4960"/>
      <c r="F32" s="4960"/>
      <c r="G32" s="4960"/>
      <c r="H32" s="4960"/>
      <c r="I32" s="4960"/>
      <c r="J32" s="4960"/>
      <c r="K32" s="4960"/>
      <c r="L32" s="4960"/>
      <c r="M32" s="4960"/>
      <c r="N32" s="4960"/>
      <c r="O32" s="4960"/>
      <c r="P32" s="4960"/>
      <c r="Q32" s="4961">
        <f>SUM(C32:P32)</f>
        <v>0</v>
      </c>
      <c r="R32" s="4960"/>
      <c r="S32" s="4960"/>
      <c r="T32" s="5004">
        <f>SUM(Q32:S32)</f>
        <v>0</v>
      </c>
      <c r="U32" s="4963"/>
      <c r="V32" s="2315"/>
    </row>
    <row r="33" spans="1:22" s="1462" customFormat="1" ht="27" customHeight="1">
      <c r="A33" s="4174" t="s">
        <v>1615</v>
      </c>
      <c r="B33" s="4165"/>
      <c r="C33" s="4964">
        <f>SUM(C30:C32)</f>
        <v>0</v>
      </c>
      <c r="D33" s="4964">
        <f t="shared" ref="D33:P33" si="2">SUM(D30:D32)</f>
        <v>0</v>
      </c>
      <c r="E33" s="4964">
        <f t="shared" si="2"/>
        <v>0</v>
      </c>
      <c r="F33" s="4964">
        <f t="shared" si="2"/>
        <v>0</v>
      </c>
      <c r="G33" s="4964">
        <f t="shared" si="2"/>
        <v>0</v>
      </c>
      <c r="H33" s="4964">
        <f t="shared" si="2"/>
        <v>0</v>
      </c>
      <c r="I33" s="4964">
        <f t="shared" si="2"/>
        <v>0</v>
      </c>
      <c r="J33" s="4964">
        <f t="shared" si="2"/>
        <v>0</v>
      </c>
      <c r="K33" s="4964">
        <f t="shared" si="2"/>
        <v>0</v>
      </c>
      <c r="L33" s="4964">
        <f t="shared" si="2"/>
        <v>0</v>
      </c>
      <c r="M33" s="4964">
        <f t="shared" si="2"/>
        <v>0</v>
      </c>
      <c r="N33" s="4964">
        <f t="shared" si="2"/>
        <v>0</v>
      </c>
      <c r="O33" s="4964">
        <f t="shared" si="2"/>
        <v>0</v>
      </c>
      <c r="P33" s="4964">
        <f t="shared" si="2"/>
        <v>0</v>
      </c>
      <c r="Q33" s="4964">
        <f>SUM(Q30:Q32)</f>
        <v>0</v>
      </c>
      <c r="R33" s="4964">
        <f>SUM(R30:R32)</f>
        <v>0</v>
      </c>
      <c r="S33" s="4964">
        <f>SUM(S30:S32)</f>
        <v>0</v>
      </c>
      <c r="T33" s="5014">
        <f>SUM(T30:T32)</f>
        <v>0</v>
      </c>
      <c r="U33" s="4966">
        <f>SUM(U30:U32)</f>
        <v>0</v>
      </c>
      <c r="V33" s="1463"/>
    </row>
    <row r="34" spans="1:22" s="1462" customFormat="1" ht="14">
      <c r="A34" s="1367" t="s">
        <v>1274</v>
      </c>
      <c r="B34" s="4166"/>
      <c r="C34" s="5007"/>
      <c r="D34" s="5007"/>
      <c r="E34" s="5007"/>
      <c r="F34" s="5007"/>
      <c r="G34" s="5007"/>
      <c r="H34" s="5007"/>
      <c r="I34" s="5007"/>
      <c r="J34" s="5007"/>
      <c r="K34" s="5007"/>
      <c r="L34" s="5007"/>
      <c r="M34" s="5007"/>
      <c r="N34" s="5007"/>
      <c r="O34" s="5007"/>
      <c r="P34" s="5007"/>
      <c r="Q34" s="5008"/>
      <c r="R34" s="5007"/>
      <c r="S34" s="5007"/>
      <c r="T34" s="5009"/>
      <c r="U34" s="5010"/>
      <c r="V34" s="1463"/>
    </row>
    <row r="35" spans="1:22" s="1462" customFormat="1" ht="14">
      <c r="A35" s="4167" t="s">
        <v>1261</v>
      </c>
      <c r="B35" s="4160"/>
      <c r="C35" s="4980"/>
      <c r="D35" s="4980"/>
      <c r="E35" s="4980"/>
      <c r="F35" s="4980"/>
      <c r="G35" s="4980"/>
      <c r="H35" s="4980"/>
      <c r="I35" s="4980"/>
      <c r="J35" s="4980"/>
      <c r="K35" s="4980"/>
      <c r="L35" s="4980"/>
      <c r="M35" s="4980"/>
      <c r="N35" s="4980"/>
      <c r="O35" s="4980"/>
      <c r="P35" s="4980"/>
      <c r="Q35" s="5008"/>
      <c r="R35" s="4960"/>
      <c r="S35" s="4960"/>
      <c r="T35" s="5004">
        <f>SUM(Q35:S35)</f>
        <v>0</v>
      </c>
      <c r="U35" s="4963"/>
      <c r="V35" s="1463"/>
    </row>
    <row r="36" spans="1:22" s="1462" customFormat="1" ht="14">
      <c r="A36" s="4168" t="s">
        <v>1262</v>
      </c>
      <c r="B36" s="4162"/>
      <c r="C36" s="4980"/>
      <c r="D36" s="4980"/>
      <c r="E36" s="4980"/>
      <c r="F36" s="4980"/>
      <c r="G36" s="4980"/>
      <c r="H36" s="4980"/>
      <c r="I36" s="4980"/>
      <c r="J36" s="4980"/>
      <c r="K36" s="4980"/>
      <c r="L36" s="4980"/>
      <c r="M36" s="4980"/>
      <c r="N36" s="4980"/>
      <c r="O36" s="4980"/>
      <c r="P36" s="4980"/>
      <c r="Q36" s="5008"/>
      <c r="R36" s="4960"/>
      <c r="S36" s="4960"/>
      <c r="T36" s="5004">
        <f>SUM(Q36:S36)</f>
        <v>0</v>
      </c>
      <c r="U36" s="4963"/>
      <c r="V36" s="1463"/>
    </row>
    <row r="37" spans="1:22" s="1462" customFormat="1" ht="14" hidden="1">
      <c r="A37" s="4169"/>
      <c r="B37" s="4162"/>
      <c r="C37" s="4980"/>
      <c r="D37" s="4980"/>
      <c r="E37" s="4980"/>
      <c r="F37" s="4980"/>
      <c r="G37" s="4980"/>
      <c r="H37" s="4980"/>
      <c r="I37" s="5015"/>
      <c r="J37" s="5015"/>
      <c r="K37" s="5015"/>
      <c r="L37" s="5015"/>
      <c r="M37" s="4980"/>
      <c r="N37" s="4980"/>
      <c r="O37" s="4980"/>
      <c r="P37" s="4980"/>
      <c r="Q37" s="5008"/>
      <c r="R37" s="4960"/>
      <c r="S37" s="4960"/>
      <c r="T37" s="5004">
        <f>SUM(Q37:S37)</f>
        <v>0</v>
      </c>
      <c r="U37" s="4963"/>
      <c r="V37" s="1463"/>
    </row>
    <row r="38" spans="1:22" s="1462" customFormat="1" ht="14" hidden="1">
      <c r="A38" s="4175"/>
      <c r="B38" s="4164"/>
      <c r="C38" s="4980"/>
      <c r="D38" s="4980"/>
      <c r="E38" s="4980"/>
      <c r="F38" s="4980"/>
      <c r="G38" s="4980"/>
      <c r="H38" s="4980"/>
      <c r="I38" s="5015"/>
      <c r="J38" s="5015"/>
      <c r="K38" s="5015"/>
      <c r="L38" s="5015"/>
      <c r="M38" s="4980"/>
      <c r="N38" s="4980"/>
      <c r="O38" s="4980"/>
      <c r="P38" s="4980"/>
      <c r="Q38" s="5008"/>
      <c r="R38" s="4960"/>
      <c r="S38" s="4960"/>
      <c r="T38" s="5004">
        <f>SUM(Q38:S38)</f>
        <v>0</v>
      </c>
      <c r="U38" s="4963"/>
      <c r="V38" s="1463"/>
    </row>
    <row r="39" spans="1:22" s="1462" customFormat="1" ht="14">
      <c r="A39" s="3767" t="s">
        <v>1610</v>
      </c>
      <c r="B39" s="4500"/>
      <c r="C39" s="5016">
        <f>+C33</f>
        <v>0</v>
      </c>
      <c r="D39" s="5016">
        <f t="shared" ref="D39:Q39" si="3">+D33</f>
        <v>0</v>
      </c>
      <c r="E39" s="5016">
        <f t="shared" si="3"/>
        <v>0</v>
      </c>
      <c r="F39" s="5016">
        <f t="shared" si="3"/>
        <v>0</v>
      </c>
      <c r="G39" s="5016">
        <f t="shared" si="3"/>
        <v>0</v>
      </c>
      <c r="H39" s="5016">
        <f t="shared" si="3"/>
        <v>0</v>
      </c>
      <c r="I39" s="5016">
        <f>+I33+SUM(I35:I38)</f>
        <v>0</v>
      </c>
      <c r="J39" s="5016">
        <f>+J33+SUM(J35:J38)</f>
        <v>0</v>
      </c>
      <c r="K39" s="5016">
        <f>+K33+SUM(K35:K38)</f>
        <v>0</v>
      </c>
      <c r="L39" s="5016">
        <f>+L33+SUM(L35:L38)</f>
        <v>0</v>
      </c>
      <c r="M39" s="5016">
        <f>+M33</f>
        <v>0</v>
      </c>
      <c r="N39" s="5016">
        <f t="shared" si="3"/>
        <v>0</v>
      </c>
      <c r="O39" s="5016">
        <f t="shared" si="3"/>
        <v>0</v>
      </c>
      <c r="P39" s="5016">
        <f t="shared" si="3"/>
        <v>0</v>
      </c>
      <c r="Q39" s="5016">
        <f t="shared" si="3"/>
        <v>0</v>
      </c>
      <c r="R39" s="5016">
        <f>+R33+SUM(R35:R38)</f>
        <v>0</v>
      </c>
      <c r="S39" s="5016">
        <f>+S33+SUM(S35:S38)</f>
        <v>0</v>
      </c>
      <c r="T39" s="5017">
        <f>+T33+SUM(T35:T38)</f>
        <v>0</v>
      </c>
      <c r="U39" s="5018">
        <f>+U33+SUM(U35:U38)</f>
        <v>0</v>
      </c>
      <c r="V39" s="4501">
        <f>+V33+SUM(V35:V38)</f>
        <v>0</v>
      </c>
    </row>
    <row r="40" spans="1:22" s="1462" customFormat="1" ht="14">
      <c r="A40" s="4176"/>
      <c r="B40" s="4166"/>
      <c r="C40" s="4987"/>
      <c r="D40" s="4987"/>
      <c r="E40" s="4987"/>
      <c r="F40" s="4987"/>
      <c r="G40" s="4987"/>
      <c r="H40" s="4987"/>
      <c r="I40" s="4987"/>
      <c r="J40" s="4987"/>
      <c r="K40" s="4987"/>
      <c r="L40" s="4987"/>
      <c r="M40" s="4987"/>
      <c r="N40" s="4987"/>
      <c r="O40" s="4987"/>
      <c r="P40" s="4987"/>
      <c r="Q40" s="5019"/>
      <c r="R40" s="4987"/>
      <c r="S40" s="4987"/>
      <c r="T40" s="5020"/>
      <c r="U40" s="4989"/>
      <c r="V40" s="1463"/>
    </row>
    <row r="41" spans="1:22" s="1462" customFormat="1" ht="14.5" thickBot="1">
      <c r="A41" s="3768" t="s">
        <v>1263</v>
      </c>
      <c r="B41" s="4177"/>
      <c r="C41" s="4990">
        <f>C28-C39</f>
        <v>0</v>
      </c>
      <c r="D41" s="4990">
        <f t="shared" ref="D41:V41" si="4">D28-D39</f>
        <v>0</v>
      </c>
      <c r="E41" s="4990">
        <f t="shared" si="4"/>
        <v>0</v>
      </c>
      <c r="F41" s="4990">
        <f t="shared" si="4"/>
        <v>0</v>
      </c>
      <c r="G41" s="4990">
        <f t="shared" si="4"/>
        <v>0</v>
      </c>
      <c r="H41" s="4990">
        <f t="shared" si="4"/>
        <v>0</v>
      </c>
      <c r="I41" s="4990">
        <f t="shared" si="4"/>
        <v>0</v>
      </c>
      <c r="J41" s="4990">
        <f>J28-J39</f>
        <v>0</v>
      </c>
      <c r="K41" s="4990">
        <f t="shared" si="4"/>
        <v>0</v>
      </c>
      <c r="L41" s="4990">
        <f t="shared" si="4"/>
        <v>0</v>
      </c>
      <c r="M41" s="4990">
        <f t="shared" si="4"/>
        <v>0</v>
      </c>
      <c r="N41" s="4990">
        <f t="shared" si="4"/>
        <v>0</v>
      </c>
      <c r="O41" s="4990">
        <f t="shared" si="4"/>
        <v>0</v>
      </c>
      <c r="P41" s="4990">
        <f t="shared" si="4"/>
        <v>0</v>
      </c>
      <c r="Q41" s="4990">
        <f t="shared" si="4"/>
        <v>0</v>
      </c>
      <c r="R41" s="4990">
        <f t="shared" si="4"/>
        <v>0</v>
      </c>
      <c r="S41" s="4990">
        <f t="shared" si="4"/>
        <v>0</v>
      </c>
      <c r="T41" s="5021">
        <f t="shared" si="4"/>
        <v>0</v>
      </c>
      <c r="U41" s="4992">
        <f t="shared" si="4"/>
        <v>0</v>
      </c>
      <c r="V41" s="3763">
        <f t="shared" si="4"/>
        <v>0</v>
      </c>
    </row>
    <row r="42" spans="1:22" s="1462" customFormat="1" ht="14">
      <c r="A42" s="4178"/>
      <c r="B42" s="4179"/>
      <c r="C42" s="5022"/>
      <c r="D42" s="5022"/>
      <c r="E42" s="5022"/>
      <c r="F42" s="5022"/>
      <c r="G42" s="5022"/>
      <c r="H42" s="5022"/>
      <c r="I42" s="5022"/>
      <c r="J42" s="5022"/>
      <c r="K42" s="5022"/>
      <c r="L42" s="5022"/>
      <c r="M42" s="5022"/>
      <c r="N42" s="5022"/>
      <c r="O42" s="5022"/>
      <c r="P42" s="5022"/>
      <c r="Q42" s="5023"/>
      <c r="R42" s="5022"/>
      <c r="S42" s="5022"/>
      <c r="T42" s="5024"/>
      <c r="U42" s="5025"/>
      <c r="V42" s="1463"/>
    </row>
    <row r="43" spans="1:22" s="1462" customFormat="1" ht="14">
      <c r="A43" s="4180" t="s">
        <v>1264</v>
      </c>
      <c r="B43" s="4166"/>
      <c r="C43" s="5007"/>
      <c r="D43" s="5007"/>
      <c r="E43" s="5007"/>
      <c r="F43" s="5007"/>
      <c r="G43" s="5007"/>
      <c r="H43" s="5007"/>
      <c r="I43" s="5007"/>
      <c r="J43" s="5007"/>
      <c r="K43" s="5007"/>
      <c r="L43" s="5007"/>
      <c r="M43" s="5007"/>
      <c r="N43" s="5007"/>
      <c r="O43" s="5007"/>
      <c r="P43" s="5007"/>
      <c r="Q43" s="5008"/>
      <c r="R43" s="5007"/>
      <c r="S43" s="5007"/>
      <c r="T43" s="5009"/>
      <c r="U43" s="5010"/>
      <c r="V43" s="1463"/>
    </row>
    <row r="44" spans="1:22" s="1462" customFormat="1" ht="14">
      <c r="A44" s="4167" t="s">
        <v>1265</v>
      </c>
      <c r="B44" s="4181"/>
      <c r="C44" s="4960"/>
      <c r="D44" s="4960"/>
      <c r="E44" s="4960"/>
      <c r="F44" s="4960"/>
      <c r="G44" s="4960"/>
      <c r="H44" s="4960"/>
      <c r="I44" s="4960"/>
      <c r="J44" s="4960"/>
      <c r="K44" s="4960"/>
      <c r="L44" s="4960"/>
      <c r="M44" s="4960"/>
      <c r="N44" s="4960"/>
      <c r="O44" s="4960"/>
      <c r="P44" s="4960"/>
      <c r="Q44" s="4961">
        <f>SUM(C44:P44)</f>
        <v>0</v>
      </c>
      <c r="R44" s="4960"/>
      <c r="S44" s="4960"/>
      <c r="T44" s="5004">
        <f>SUM(Q44:S44)</f>
        <v>0</v>
      </c>
      <c r="U44" s="4963"/>
      <c r="V44" s="1463"/>
    </row>
    <row r="45" spans="1:22" s="1462" customFormat="1" ht="14">
      <c r="A45" s="4168" t="s">
        <v>1266</v>
      </c>
      <c r="B45" s="4182"/>
      <c r="C45" s="4960"/>
      <c r="D45" s="4960"/>
      <c r="E45" s="4960"/>
      <c r="F45" s="4960"/>
      <c r="G45" s="4960"/>
      <c r="H45" s="4960"/>
      <c r="I45" s="4960"/>
      <c r="J45" s="4960"/>
      <c r="K45" s="4960"/>
      <c r="L45" s="4960"/>
      <c r="M45" s="4960"/>
      <c r="N45" s="4960"/>
      <c r="O45" s="4960"/>
      <c r="P45" s="4960"/>
      <c r="Q45" s="4961">
        <f>SUM(C45:P45)</f>
        <v>0</v>
      </c>
      <c r="R45" s="4960"/>
      <c r="S45" s="4960"/>
      <c r="T45" s="5004">
        <f>SUM(Q45:S45)</f>
        <v>0</v>
      </c>
      <c r="U45" s="4963"/>
      <c r="V45" s="1463"/>
    </row>
    <row r="46" spans="1:22" s="1462" customFormat="1" ht="14">
      <c r="A46" s="4173" t="s">
        <v>1267</v>
      </c>
      <c r="B46" s="4183"/>
      <c r="C46" s="4960"/>
      <c r="D46" s="4960"/>
      <c r="E46" s="4960"/>
      <c r="F46" s="4960"/>
      <c r="G46" s="4960"/>
      <c r="H46" s="4960"/>
      <c r="I46" s="4960"/>
      <c r="J46" s="4960"/>
      <c r="K46" s="4960"/>
      <c r="L46" s="4960"/>
      <c r="M46" s="4960"/>
      <c r="N46" s="4960"/>
      <c r="O46" s="4960"/>
      <c r="P46" s="4960"/>
      <c r="Q46" s="4961">
        <f>SUM(C46:P46)</f>
        <v>0</v>
      </c>
      <c r="R46" s="4960"/>
      <c r="S46" s="4960"/>
      <c r="T46" s="5004">
        <f>SUM(Q46:S46)</f>
        <v>0</v>
      </c>
      <c r="U46" s="4963"/>
      <c r="V46" s="1463"/>
    </row>
    <row r="47" spans="1:22" s="1462" customFormat="1" ht="14">
      <c r="A47" s="4184" t="s">
        <v>1275</v>
      </c>
      <c r="B47" s="4172"/>
      <c r="C47" s="4973">
        <f>SUM(C44:C46)</f>
        <v>0</v>
      </c>
      <c r="D47" s="4973">
        <f t="shared" ref="D47:U47" si="5">SUM(D44:D46)</f>
        <v>0</v>
      </c>
      <c r="E47" s="4973">
        <f t="shared" si="5"/>
        <v>0</v>
      </c>
      <c r="F47" s="4973">
        <f t="shared" si="5"/>
        <v>0</v>
      </c>
      <c r="G47" s="4973">
        <f t="shared" si="5"/>
        <v>0</v>
      </c>
      <c r="H47" s="4973">
        <f t="shared" si="5"/>
        <v>0</v>
      </c>
      <c r="I47" s="4973">
        <f t="shared" si="5"/>
        <v>0</v>
      </c>
      <c r="J47" s="4973">
        <f t="shared" si="5"/>
        <v>0</v>
      </c>
      <c r="K47" s="4973">
        <f t="shared" si="5"/>
        <v>0</v>
      </c>
      <c r="L47" s="4973">
        <f t="shared" si="5"/>
        <v>0</v>
      </c>
      <c r="M47" s="4973">
        <f t="shared" si="5"/>
        <v>0</v>
      </c>
      <c r="N47" s="4973">
        <f t="shared" si="5"/>
        <v>0</v>
      </c>
      <c r="O47" s="4973">
        <f t="shared" si="5"/>
        <v>0</v>
      </c>
      <c r="P47" s="4973">
        <f t="shared" si="5"/>
        <v>0</v>
      </c>
      <c r="Q47" s="4973">
        <f>SUM(Q44:Q46)</f>
        <v>0</v>
      </c>
      <c r="R47" s="4973">
        <f>SUM(R44:R46)</f>
        <v>0</v>
      </c>
      <c r="S47" s="4973">
        <f t="shared" si="5"/>
        <v>0</v>
      </c>
      <c r="T47" s="5013">
        <f t="shared" si="5"/>
        <v>0</v>
      </c>
      <c r="U47" s="4975">
        <f t="shared" si="5"/>
        <v>0</v>
      </c>
      <c r="V47" s="1463"/>
    </row>
    <row r="48" spans="1:22" s="1462" customFormat="1" ht="14">
      <c r="A48" s="4185"/>
      <c r="B48" s="4186"/>
      <c r="C48" s="4971"/>
      <c r="D48" s="4971"/>
      <c r="E48" s="4971"/>
      <c r="F48" s="4971"/>
      <c r="G48" s="4971"/>
      <c r="H48" s="4971"/>
      <c r="I48" s="4971"/>
      <c r="J48" s="4971"/>
      <c r="K48" s="4971"/>
      <c r="L48" s="4971"/>
      <c r="M48" s="4971"/>
      <c r="N48" s="4971"/>
      <c r="O48" s="4971"/>
      <c r="P48" s="4971"/>
      <c r="Q48" s="4971"/>
      <c r="R48" s="4971"/>
      <c r="S48" s="4971"/>
      <c r="T48" s="5026"/>
      <c r="U48" s="4997"/>
      <c r="V48" s="1463"/>
    </row>
    <row r="49" spans="1:22" s="1462" customFormat="1" ht="14">
      <c r="A49" s="4180" t="s">
        <v>1268</v>
      </c>
      <c r="B49" s="4166"/>
      <c r="C49" s="5007"/>
      <c r="D49" s="5007"/>
      <c r="E49" s="5007"/>
      <c r="F49" s="5007"/>
      <c r="G49" s="5007"/>
      <c r="H49" s="5007"/>
      <c r="I49" s="5007"/>
      <c r="J49" s="5007"/>
      <c r="K49" s="5007"/>
      <c r="L49" s="5007"/>
      <c r="M49" s="5007"/>
      <c r="N49" s="5007"/>
      <c r="O49" s="5007"/>
      <c r="P49" s="5007"/>
      <c r="Q49" s="5008"/>
      <c r="R49" s="5007"/>
      <c r="S49" s="5007"/>
      <c r="T49" s="5009"/>
      <c r="U49" s="5010"/>
      <c r="V49" s="1463"/>
    </row>
    <row r="50" spans="1:22" s="1462" customFormat="1" ht="28">
      <c r="A50" s="4187" t="s">
        <v>1269</v>
      </c>
      <c r="B50" s="4181"/>
      <c r="C50" s="4960"/>
      <c r="D50" s="4960"/>
      <c r="E50" s="4960"/>
      <c r="F50" s="4960"/>
      <c r="G50" s="4960"/>
      <c r="H50" s="4960"/>
      <c r="I50" s="4960"/>
      <c r="J50" s="4960"/>
      <c r="K50" s="4960"/>
      <c r="L50" s="4960"/>
      <c r="M50" s="4960"/>
      <c r="N50" s="4960"/>
      <c r="O50" s="4960"/>
      <c r="P50" s="4960"/>
      <c r="Q50" s="4961">
        <f>SUM(C50:P50)</f>
        <v>0</v>
      </c>
      <c r="R50" s="4960"/>
      <c r="S50" s="4960"/>
      <c r="T50" s="5004">
        <f>SUM(Q50:S50)</f>
        <v>0</v>
      </c>
      <c r="U50" s="4963"/>
      <c r="V50" s="1463"/>
    </row>
    <row r="51" spans="1:22" s="1462" customFormat="1" ht="28">
      <c r="A51" s="4188" t="s">
        <v>1270</v>
      </c>
      <c r="B51" s="4183"/>
      <c r="C51" s="4960"/>
      <c r="D51" s="4960"/>
      <c r="E51" s="4960"/>
      <c r="F51" s="4960"/>
      <c r="G51" s="4960"/>
      <c r="H51" s="4960"/>
      <c r="I51" s="4960"/>
      <c r="J51" s="4960"/>
      <c r="K51" s="4960"/>
      <c r="L51" s="4960"/>
      <c r="M51" s="4960"/>
      <c r="N51" s="4960"/>
      <c r="O51" s="4960"/>
      <c r="P51" s="4960"/>
      <c r="Q51" s="4961">
        <f>SUM(C51:P51)</f>
        <v>0</v>
      </c>
      <c r="R51" s="4960"/>
      <c r="S51" s="4960"/>
      <c r="T51" s="5004">
        <f>SUM(Q51:S51)</f>
        <v>0</v>
      </c>
      <c r="U51" s="4963"/>
      <c r="V51" s="1463"/>
    </row>
    <row r="52" spans="1:22" s="1462" customFormat="1" ht="14.5" thickBot="1">
      <c r="A52" s="3769" t="s">
        <v>1271</v>
      </c>
      <c r="B52" s="4189"/>
      <c r="C52" s="5027">
        <f>C47+SUM(C50:C51)</f>
        <v>0</v>
      </c>
      <c r="D52" s="5027">
        <f t="shared" ref="D52:U52" si="6">D47+SUM(D50:D51)</f>
        <v>0</v>
      </c>
      <c r="E52" s="5027">
        <f t="shared" si="6"/>
        <v>0</v>
      </c>
      <c r="F52" s="5027">
        <f t="shared" si="6"/>
        <v>0</v>
      </c>
      <c r="G52" s="5027">
        <f t="shared" si="6"/>
        <v>0</v>
      </c>
      <c r="H52" s="5027">
        <f t="shared" si="6"/>
        <v>0</v>
      </c>
      <c r="I52" s="5027">
        <f t="shared" si="6"/>
        <v>0</v>
      </c>
      <c r="J52" s="5027">
        <f t="shared" si="6"/>
        <v>0</v>
      </c>
      <c r="K52" s="5027">
        <f t="shared" si="6"/>
        <v>0</v>
      </c>
      <c r="L52" s="5027">
        <f t="shared" si="6"/>
        <v>0</v>
      </c>
      <c r="M52" s="5027">
        <f t="shared" si="6"/>
        <v>0</v>
      </c>
      <c r="N52" s="5027">
        <f t="shared" si="6"/>
        <v>0</v>
      </c>
      <c r="O52" s="5027">
        <f t="shared" si="6"/>
        <v>0</v>
      </c>
      <c r="P52" s="5027">
        <f t="shared" si="6"/>
        <v>0</v>
      </c>
      <c r="Q52" s="5027">
        <f t="shared" si="6"/>
        <v>0</v>
      </c>
      <c r="R52" s="5027">
        <f>R47+SUM(R50:R51)</f>
        <v>0</v>
      </c>
      <c r="S52" s="5027">
        <f t="shared" si="6"/>
        <v>0</v>
      </c>
      <c r="T52" s="4608">
        <f t="shared" si="6"/>
        <v>0</v>
      </c>
      <c r="U52" s="5028">
        <f t="shared" si="6"/>
        <v>0</v>
      </c>
      <c r="V52" s="1463"/>
    </row>
    <row r="53" spans="1:22" ht="16" thickTop="1">
      <c r="A53" s="21"/>
      <c r="B53" s="21"/>
      <c r="C53" s="21"/>
      <c r="D53" s="21"/>
      <c r="E53" s="21"/>
      <c r="F53" s="21"/>
      <c r="G53" s="21"/>
      <c r="H53" s="21"/>
      <c r="I53" s="21"/>
      <c r="J53" s="21"/>
      <c r="K53" s="21"/>
      <c r="L53" s="21"/>
      <c r="M53" s="21"/>
      <c r="N53" s="21"/>
      <c r="O53" s="21"/>
      <c r="P53" s="21"/>
      <c r="Q53" s="21"/>
      <c r="R53" s="21"/>
      <c r="S53" s="21"/>
      <c r="T53" s="53"/>
      <c r="U53" s="21"/>
      <c r="V53" s="4"/>
    </row>
    <row r="54" spans="1:22" ht="15.5">
      <c r="A54" s="21"/>
      <c r="B54" s="21"/>
      <c r="C54" s="21"/>
      <c r="D54" s="21"/>
      <c r="E54" s="21"/>
      <c r="F54" s="21"/>
      <c r="G54" s="21"/>
      <c r="H54" s="21"/>
      <c r="I54" s="21"/>
      <c r="J54" s="21"/>
      <c r="K54" s="21"/>
      <c r="L54" s="21"/>
      <c r="M54" s="21"/>
      <c r="N54" s="21"/>
      <c r="O54" s="21"/>
      <c r="P54" s="21"/>
      <c r="Q54" s="21"/>
      <c r="R54" s="21"/>
      <c r="S54" s="21"/>
      <c r="T54" s="53"/>
      <c r="U54" s="21"/>
      <c r="V54" s="4"/>
    </row>
    <row r="55" spans="1:22" ht="15.5">
      <c r="A55" s="21"/>
      <c r="B55" s="21"/>
      <c r="C55" s="21"/>
      <c r="D55" s="21"/>
      <c r="E55" s="21"/>
      <c r="F55" s="21"/>
      <c r="G55" s="21"/>
      <c r="H55" s="21"/>
      <c r="I55" s="21"/>
      <c r="J55" s="21"/>
      <c r="K55" s="21"/>
      <c r="L55" s="21"/>
      <c r="M55" s="21"/>
      <c r="N55" s="21"/>
      <c r="O55" s="21"/>
      <c r="P55" s="21"/>
      <c r="Q55" s="21"/>
      <c r="R55" s="21"/>
      <c r="S55" s="21"/>
      <c r="T55" s="53"/>
      <c r="U55" s="21"/>
      <c r="V55" s="4"/>
    </row>
    <row r="56" spans="1:22" ht="15.5">
      <c r="A56" s="21"/>
      <c r="B56" s="21"/>
      <c r="C56" s="21"/>
      <c r="D56" s="21"/>
      <c r="E56" s="21"/>
      <c r="F56" s="21"/>
      <c r="G56" s="21"/>
      <c r="H56" s="21"/>
      <c r="I56" s="21"/>
      <c r="J56" s="21"/>
      <c r="K56" s="21"/>
      <c r="L56" s="21"/>
      <c r="M56" s="21"/>
      <c r="N56" s="21"/>
      <c r="O56" s="21"/>
      <c r="P56" s="21"/>
      <c r="Q56" s="21"/>
      <c r="R56" s="21"/>
      <c r="S56" s="21"/>
      <c r="T56" s="53"/>
      <c r="U56" s="21"/>
      <c r="V56" s="4"/>
    </row>
    <row r="57" spans="1:22" ht="15.5">
      <c r="A57" s="21"/>
      <c r="B57" s="21"/>
      <c r="C57" s="21"/>
      <c r="D57" s="21"/>
      <c r="E57" s="21"/>
      <c r="F57" s="21"/>
      <c r="G57" s="21"/>
      <c r="H57" s="21"/>
      <c r="I57" s="21"/>
      <c r="J57" s="21"/>
      <c r="K57" s="21"/>
      <c r="L57" s="21"/>
      <c r="M57" s="21"/>
      <c r="N57" s="21"/>
      <c r="O57" s="21"/>
      <c r="P57" s="21"/>
      <c r="Q57" s="21"/>
      <c r="R57" s="21"/>
      <c r="S57" s="21"/>
      <c r="T57" s="173" t="str">
        <f>+ToC!E123</f>
        <v xml:space="preserve">Long-Term Annual Return </v>
      </c>
      <c r="U57" s="21"/>
      <c r="V57" s="4"/>
    </row>
    <row r="58" spans="1:22" ht="15.5">
      <c r="A58" s="21"/>
      <c r="B58" s="21"/>
      <c r="C58" s="21"/>
      <c r="D58" s="21"/>
      <c r="E58" s="21"/>
      <c r="F58" s="21"/>
      <c r="G58" s="21"/>
      <c r="H58" s="21"/>
      <c r="I58" s="21"/>
      <c r="J58" s="21"/>
      <c r="K58" s="21"/>
      <c r="L58" s="21"/>
      <c r="M58" s="21"/>
      <c r="N58" s="21"/>
      <c r="O58" s="21"/>
      <c r="P58" s="21"/>
      <c r="Q58" s="21"/>
      <c r="R58" s="21"/>
      <c r="S58" s="21"/>
      <c r="T58" s="173" t="s">
        <v>2075</v>
      </c>
      <c r="U58" s="21"/>
      <c r="V58" s="4"/>
    </row>
    <row r="59" spans="1:22" ht="15.5">
      <c r="A59" s="21"/>
      <c r="B59" s="21"/>
      <c r="C59" s="21"/>
      <c r="D59" s="21"/>
      <c r="E59" s="21"/>
      <c r="F59" s="21"/>
      <c r="G59" s="21"/>
      <c r="H59" s="21"/>
      <c r="I59" s="21"/>
      <c r="J59" s="21"/>
      <c r="K59" s="21"/>
      <c r="L59" s="21"/>
      <c r="M59" s="21"/>
      <c r="N59" s="21"/>
      <c r="O59" s="21"/>
      <c r="P59" s="21"/>
      <c r="Q59" s="21"/>
      <c r="R59" s="21"/>
      <c r="S59" s="21"/>
      <c r="T59" s="21"/>
      <c r="U59" s="21"/>
      <c r="V59" s="4"/>
    </row>
  </sheetData>
  <sheetProtection algorithmName="SHA-512" hashValue="Smhuv7iwa6ArZY1PvygXF5rj1kQ0s4X619H6C4wO9Ml9Ov61rpJOglL17Cq/Z7jK9F8uDZEZyIPIWaFRdOO1GA==" saltValue="VR8f2phB+Ry2WjJzqynvIw==" spinCount="100000" sheet="1" objects="1" scenarios="1"/>
  <dataConsolidate/>
  <mergeCells count="20">
    <mergeCell ref="U12:U13"/>
    <mergeCell ref="C12:E12"/>
    <mergeCell ref="F12:H12"/>
    <mergeCell ref="P12:P13"/>
    <mergeCell ref="A1:Q1"/>
    <mergeCell ref="C11:N11"/>
    <mergeCell ref="O11:P11"/>
    <mergeCell ref="I12:K12"/>
    <mergeCell ref="L12:L13"/>
    <mergeCell ref="M12:M13"/>
    <mergeCell ref="N12:N13"/>
    <mergeCell ref="O12:O13"/>
    <mergeCell ref="A9:U9"/>
    <mergeCell ref="A10:U10"/>
    <mergeCell ref="T11:U11"/>
    <mergeCell ref="Q11:Q13"/>
    <mergeCell ref="R11:S11"/>
    <mergeCell ref="R12:R13"/>
    <mergeCell ref="S12:S13"/>
    <mergeCell ref="T12:T13"/>
  </mergeCells>
  <dataValidations count="1">
    <dataValidation type="decimal" operator="lessThanOrEqual" allowBlank="1" showInputMessage="1" showErrorMessage="1" errorTitle="Numbers Only" error="You can only enter numbers in these cells.To re input a number, press Cancel  or Retry and  delete, and then re enter a valid number_x000a_" sqref="C23:C24 C20:P20 D23:H25 L23:O25 S26:U26 Q17:Q20 C41:XFD41 Q44:Q46 Q30:Q32 C26:O26 Q50:Q52 C28:U28 C33:U33 C47:U48 R20:U20 R52:U52 C52:P52 R23:R26 P23:P26">
      <formula1>50000000000</formula1>
    </dataValidation>
  </dataValidations>
  <hyperlinks>
    <hyperlink ref="A1:Q1" location="ToC!A1" display="45.022"/>
  </hyperlinks>
  <pageMargins left="0.5" right="0" top="0.5" bottom="0.5" header="0.3" footer="0.3"/>
  <pageSetup paperSize="17" scale="32" fitToHeight="0"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1">
    <tabColor rgb="FFCCFFCC"/>
  </sheetPr>
  <dimension ref="A1:V40"/>
  <sheetViews>
    <sheetView showZeros="0" topLeftCell="A23" zoomScale="70" zoomScaleNormal="70" workbookViewId="0">
      <selection activeCell="B33" sqref="B33"/>
    </sheetView>
  </sheetViews>
  <sheetFormatPr defaultColWidth="0" defaultRowHeight="15.5" zeroHeight="1"/>
  <cols>
    <col min="1" max="1" width="14" style="5" bestFit="1" customWidth="1"/>
    <col min="2" max="2" width="28.23046875" style="5" customWidth="1"/>
    <col min="3" max="3" width="38.23046875" style="5" customWidth="1"/>
    <col min="4" max="4" width="10.23046875" style="5" customWidth="1"/>
    <col min="5" max="22" width="18.07421875" style="5" customWidth="1"/>
    <col min="23" max="16384" width="18.07421875" style="5" hidden="1"/>
  </cols>
  <sheetData>
    <row r="1" spans="1:22">
      <c r="A1" s="6044" t="s">
        <v>2077</v>
      </c>
      <c r="B1" s="6044"/>
      <c r="C1" s="6044"/>
      <c r="D1" s="6044"/>
      <c r="E1" s="6044"/>
      <c r="F1" s="6044"/>
      <c r="G1" s="6044"/>
      <c r="H1" s="6044"/>
      <c r="I1" s="6044"/>
      <c r="J1" s="6044"/>
      <c r="K1" s="6044"/>
      <c r="L1" s="6044"/>
      <c r="M1" s="6044"/>
      <c r="N1" s="6044"/>
      <c r="O1" s="6044"/>
      <c r="P1" s="6044"/>
      <c r="Q1" s="6044"/>
      <c r="R1" s="6044"/>
      <c r="S1" s="6045"/>
      <c r="T1" s="6045"/>
      <c r="U1" s="6045"/>
      <c r="V1" s="6045"/>
    </row>
    <row r="2" spans="1:22" s="6" customFormat="1">
      <c r="A2" s="2059"/>
      <c r="B2" s="2059"/>
      <c r="C2" s="2059"/>
      <c r="D2" s="2059"/>
      <c r="E2" s="2059"/>
      <c r="F2" s="2059"/>
      <c r="G2" s="2059"/>
      <c r="H2" s="2059"/>
      <c r="I2" s="2059"/>
      <c r="J2" s="2059"/>
      <c r="K2" s="2059"/>
      <c r="L2" s="2059"/>
      <c r="M2" s="2059"/>
      <c r="N2" s="2059"/>
      <c r="O2" s="2059"/>
      <c r="P2" s="2059"/>
      <c r="Q2" s="2059"/>
      <c r="R2" s="2059"/>
      <c r="S2" s="2303"/>
      <c r="T2" s="2303"/>
      <c r="U2" s="210" t="s">
        <v>1439</v>
      </c>
      <c r="V2" s="2303"/>
    </row>
    <row r="3" spans="1:22" s="6" customFormat="1">
      <c r="A3" s="324" t="str">
        <f>+Cover!A14</f>
        <v>Select Name of Insurer/ Financial Holding Company</v>
      </c>
      <c r="B3" s="2059"/>
      <c r="C3" s="2059"/>
      <c r="D3" s="2059"/>
      <c r="E3" s="2059"/>
      <c r="F3" s="2059"/>
      <c r="G3" s="2059"/>
      <c r="H3" s="2059"/>
      <c r="I3" s="2059"/>
      <c r="J3" s="2059"/>
      <c r="K3" s="2059"/>
      <c r="L3" s="2059"/>
      <c r="M3" s="2059"/>
      <c r="N3" s="2059"/>
      <c r="O3" s="2059"/>
      <c r="P3" s="2059"/>
      <c r="Q3" s="2059"/>
      <c r="R3" s="2059"/>
      <c r="S3" s="2303"/>
      <c r="T3" s="2303"/>
      <c r="U3" s="2303"/>
      <c r="V3" s="2303"/>
    </row>
    <row r="4" spans="1:22" s="6" customFormat="1">
      <c r="A4" s="2302" t="str">
        <f>+ToC!A3</f>
        <v>Insurer/Financial Holding Company</v>
      </c>
      <c r="B4" s="2059"/>
      <c r="C4" s="2059"/>
      <c r="D4" s="2059"/>
      <c r="E4" s="2059"/>
      <c r="F4" s="2059"/>
      <c r="G4" s="2059"/>
      <c r="H4" s="2059"/>
      <c r="I4" s="2059"/>
      <c r="J4" s="2059"/>
      <c r="K4" s="2059"/>
      <c r="L4" s="2059"/>
      <c r="M4" s="2059"/>
      <c r="N4" s="2059"/>
      <c r="O4" s="2059"/>
      <c r="P4" s="2059"/>
      <c r="Q4" s="2059"/>
      <c r="R4" s="2059"/>
      <c r="S4" s="2303"/>
      <c r="T4" s="2303"/>
      <c r="U4" s="2303"/>
      <c r="V4" s="2303"/>
    </row>
    <row r="5" spans="1:22" s="6" customFormat="1">
      <c r="A5" s="53"/>
      <c r="B5" s="2059"/>
      <c r="C5" s="2059"/>
      <c r="D5" s="2059"/>
      <c r="E5" s="2059"/>
      <c r="F5" s="2059"/>
      <c r="G5" s="2059"/>
      <c r="H5" s="2059"/>
      <c r="I5" s="2059"/>
      <c r="J5" s="2059"/>
      <c r="K5" s="2059"/>
      <c r="L5" s="2059"/>
      <c r="M5" s="2059"/>
      <c r="N5" s="2059"/>
      <c r="O5" s="2059"/>
      <c r="P5" s="2059"/>
      <c r="Q5" s="2059"/>
      <c r="R5" s="2059"/>
      <c r="S5" s="2303"/>
      <c r="T5" s="2303"/>
      <c r="U5" s="2303"/>
      <c r="V5" s="2303"/>
    </row>
    <row r="6" spans="1:22">
      <c r="A6" s="51" t="str">
        <f>+ToC!A5</f>
        <v>Long-Term Insurers Annual Return</v>
      </c>
      <c r="B6" s="2060"/>
      <c r="C6" s="2061"/>
      <c r="D6" s="2061"/>
      <c r="E6" s="2061"/>
      <c r="F6" s="2061"/>
      <c r="G6" s="2061"/>
      <c r="H6" s="2061"/>
      <c r="I6" s="2061"/>
      <c r="J6" s="2061"/>
      <c r="K6" s="2061"/>
      <c r="L6" s="2061"/>
      <c r="M6" s="2062"/>
      <c r="N6" s="2061"/>
      <c r="O6" s="2061"/>
      <c r="P6" s="2061"/>
      <c r="Q6" s="2066"/>
      <c r="R6" s="2066"/>
      <c r="S6" s="677"/>
      <c r="T6" s="677"/>
      <c r="U6" s="6046" t="str">
        <f>IF(+Cover!$A$23="","",+Cover!$A$23)</f>
        <v/>
      </c>
      <c r="V6" s="6046"/>
    </row>
    <row r="7" spans="1:22">
      <c r="A7" s="2299" t="str">
        <f>+ToC!A6</f>
        <v>For Year Ended:</v>
      </c>
      <c r="B7" s="2060"/>
      <c r="C7" s="2061"/>
      <c r="D7" s="2061"/>
      <c r="E7" s="2061"/>
      <c r="F7" s="2061"/>
      <c r="G7" s="2061"/>
      <c r="H7" s="2061"/>
      <c r="I7" s="2061"/>
      <c r="J7" s="2061"/>
      <c r="K7" s="2061"/>
      <c r="L7" s="2061"/>
      <c r="M7" s="2305"/>
      <c r="N7" s="2061"/>
      <c r="O7" s="2061"/>
      <c r="P7" s="2061"/>
      <c r="Q7" s="6042"/>
      <c r="R7" s="6042"/>
      <c r="S7" s="677"/>
      <c r="T7" s="677"/>
      <c r="U7" s="677"/>
      <c r="V7" s="677"/>
    </row>
    <row r="8" spans="1:22">
      <c r="A8" s="6048" t="s">
        <v>764</v>
      </c>
      <c r="B8" s="6048"/>
      <c r="C8" s="6048"/>
      <c r="D8" s="6048"/>
      <c r="E8" s="6048"/>
      <c r="F8" s="6048"/>
      <c r="G8" s="6048"/>
      <c r="H8" s="6048"/>
      <c r="I8" s="6048"/>
      <c r="J8" s="6048"/>
      <c r="K8" s="6048"/>
      <c r="L8" s="6048"/>
      <c r="M8" s="6048"/>
      <c r="N8" s="6048"/>
      <c r="O8" s="6048"/>
      <c r="P8" s="6048"/>
      <c r="Q8" s="6048"/>
      <c r="R8" s="6048"/>
      <c r="S8" s="6048"/>
      <c r="T8" s="6048"/>
      <c r="U8" s="6048"/>
      <c r="V8" s="6048"/>
    </row>
    <row r="9" spans="1:22">
      <c r="A9" s="2064"/>
      <c r="B9" s="2064"/>
      <c r="C9" s="2064"/>
      <c r="D9" s="2064"/>
      <c r="E9" s="2064"/>
      <c r="F9" s="2064"/>
      <c r="G9" s="2064"/>
      <c r="H9" s="2064"/>
      <c r="I9" s="2064"/>
      <c r="J9" s="2064"/>
      <c r="K9" s="2064"/>
      <c r="L9" s="2064"/>
      <c r="M9" s="2064"/>
      <c r="N9" s="2064"/>
      <c r="O9" s="2064"/>
      <c r="P9" s="2064"/>
      <c r="Q9" s="2064"/>
      <c r="R9" s="2064"/>
      <c r="S9" s="677"/>
      <c r="T9" s="677"/>
      <c r="U9" s="677"/>
      <c r="V9" s="677"/>
    </row>
    <row r="10" spans="1:22">
      <c r="A10" s="6047" t="s">
        <v>2032</v>
      </c>
      <c r="B10" s="6047"/>
      <c r="C10" s="6047"/>
      <c r="D10" s="6047"/>
      <c r="E10" s="6047"/>
      <c r="F10" s="6047"/>
      <c r="G10" s="6047"/>
      <c r="H10" s="6047"/>
      <c r="I10" s="6047"/>
      <c r="J10" s="6047"/>
      <c r="K10" s="6047"/>
      <c r="L10" s="6047"/>
      <c r="M10" s="6047"/>
      <c r="N10" s="6047"/>
      <c r="O10" s="6047"/>
      <c r="P10" s="6047"/>
      <c r="Q10" s="6047"/>
      <c r="R10" s="6047"/>
      <c r="S10" s="6047"/>
      <c r="T10" s="6047"/>
      <c r="U10" s="6047"/>
      <c r="V10" s="6047"/>
    </row>
    <row r="11" spans="1:22" ht="16" thickBot="1">
      <c r="A11" s="6043"/>
      <c r="B11" s="6043"/>
      <c r="C11" s="6043"/>
      <c r="D11" s="6043"/>
      <c r="E11" s="6043"/>
      <c r="F11" s="6043"/>
      <c r="G11" s="6043"/>
      <c r="H11" s="6043"/>
      <c r="I11" s="6043"/>
      <c r="J11" s="6043"/>
      <c r="K11" s="6043"/>
      <c r="L11" s="6043"/>
      <c r="M11" s="6043"/>
      <c r="N11" s="6043"/>
      <c r="O11" s="6043"/>
      <c r="P11" s="6043"/>
      <c r="Q11" s="6043"/>
      <c r="R11" s="6043"/>
      <c r="S11" s="677"/>
      <c r="T11" s="677"/>
      <c r="U11" s="677"/>
      <c r="V11" s="677"/>
    </row>
    <row r="12" spans="1:22" ht="15" customHeight="1" thickTop="1">
      <c r="A12" s="6039"/>
      <c r="B12" s="6040"/>
      <c r="C12" s="6040"/>
      <c r="D12" s="6041"/>
      <c r="E12" s="6068" t="s">
        <v>1951</v>
      </c>
      <c r="F12" s="6068"/>
      <c r="G12" s="6068"/>
      <c r="H12" s="6068"/>
      <c r="I12" s="6068"/>
      <c r="J12" s="6068"/>
      <c r="K12" s="6068"/>
      <c r="L12" s="6068"/>
      <c r="M12" s="6068"/>
      <c r="N12" s="2447"/>
      <c r="O12" s="2447"/>
      <c r="P12" s="6054" t="s">
        <v>1225</v>
      </c>
      <c r="Q12" s="6069"/>
      <c r="R12" s="6070" t="s">
        <v>1226</v>
      </c>
      <c r="S12" s="6054" t="s">
        <v>1227</v>
      </c>
      <c r="T12" s="6055"/>
      <c r="U12" s="2446"/>
      <c r="V12" s="2445"/>
    </row>
    <row r="13" spans="1:22" ht="16.149999999999999" customHeight="1">
      <c r="A13" s="2065"/>
      <c r="B13" s="2066"/>
      <c r="C13" s="2066"/>
      <c r="D13" s="2502" t="s">
        <v>113</v>
      </c>
      <c r="E13" s="6056" t="s">
        <v>1228</v>
      </c>
      <c r="F13" s="6057"/>
      <c r="G13" s="6058"/>
      <c r="H13" s="6056" t="s">
        <v>1229</v>
      </c>
      <c r="I13" s="6059"/>
      <c r="J13" s="6060"/>
      <c r="K13" s="6061" t="s">
        <v>1230</v>
      </c>
      <c r="L13" s="6062"/>
      <c r="M13" s="6063"/>
      <c r="N13" s="6064" t="s">
        <v>1231</v>
      </c>
      <c r="O13" s="6065" t="s">
        <v>1233</v>
      </c>
      <c r="P13" s="6066" t="s">
        <v>1234</v>
      </c>
      <c r="Q13" s="6066" t="s">
        <v>1235</v>
      </c>
      <c r="R13" s="6071"/>
      <c r="S13" s="6049" t="s">
        <v>1236</v>
      </c>
      <c r="T13" s="6049" t="s">
        <v>1237</v>
      </c>
      <c r="U13" s="6051" t="s">
        <v>359</v>
      </c>
      <c r="V13" s="6052"/>
    </row>
    <row r="14" spans="1:22">
      <c r="A14" s="2065"/>
      <c r="B14" s="2066"/>
      <c r="C14" s="2066"/>
      <c r="D14" s="2515"/>
      <c r="E14" s="2067" t="s">
        <v>1239</v>
      </c>
      <c r="F14" s="2307" t="s">
        <v>1240</v>
      </c>
      <c r="G14" s="2067" t="s">
        <v>729</v>
      </c>
      <c r="H14" s="2067" t="s">
        <v>1241</v>
      </c>
      <c r="I14" s="2307" t="s">
        <v>1240</v>
      </c>
      <c r="J14" s="2067" t="s">
        <v>729</v>
      </c>
      <c r="K14" s="2068" t="s">
        <v>1242</v>
      </c>
      <c r="L14" s="2306" t="s">
        <v>1243</v>
      </c>
      <c r="M14" s="2069" t="s">
        <v>1982</v>
      </c>
      <c r="N14" s="6050"/>
      <c r="O14" s="6050"/>
      <c r="P14" s="6067"/>
      <c r="Q14" s="6067"/>
      <c r="R14" s="6050"/>
      <c r="S14" s="6050"/>
      <c r="T14" s="6050"/>
      <c r="U14" s="2070" t="str">
        <f>IF(U6="","",YEAR($U$6))</f>
        <v/>
      </c>
      <c r="V14" s="2071" t="str">
        <f>IF(U14="","",U14-1)</f>
        <v/>
      </c>
    </row>
    <row r="15" spans="1:22">
      <c r="A15" s="2065"/>
      <c r="B15" s="2066"/>
      <c r="C15" s="2066"/>
      <c r="D15" s="2308"/>
      <c r="E15" s="2072" t="s">
        <v>230</v>
      </c>
      <c r="F15" s="2072" t="s">
        <v>230</v>
      </c>
      <c r="G15" s="2072" t="s">
        <v>230</v>
      </c>
      <c r="H15" s="2072" t="s">
        <v>230</v>
      </c>
      <c r="I15" s="2072" t="s">
        <v>230</v>
      </c>
      <c r="J15" s="2072" t="s">
        <v>230</v>
      </c>
      <c r="K15" s="2072" t="s">
        <v>230</v>
      </c>
      <c r="L15" s="2072" t="s">
        <v>230</v>
      </c>
      <c r="M15" s="2072" t="s">
        <v>230</v>
      </c>
      <c r="N15" s="2072" t="s">
        <v>230</v>
      </c>
      <c r="O15" s="2072" t="s">
        <v>230</v>
      </c>
      <c r="P15" s="2072" t="s">
        <v>230</v>
      </c>
      <c r="Q15" s="2072" t="s">
        <v>230</v>
      </c>
      <c r="R15" s="2072" t="s">
        <v>230</v>
      </c>
      <c r="S15" s="2072" t="s">
        <v>230</v>
      </c>
      <c r="T15" s="2073" t="s">
        <v>230</v>
      </c>
      <c r="U15" s="2072" t="s">
        <v>230</v>
      </c>
      <c r="V15" s="2074" t="s">
        <v>230</v>
      </c>
    </row>
    <row r="16" spans="1:22">
      <c r="A16" s="1973" t="s">
        <v>1952</v>
      </c>
      <c r="B16" s="22"/>
      <c r="C16" s="22"/>
      <c r="D16" s="2308"/>
      <c r="E16" s="2075"/>
      <c r="F16" s="2075"/>
      <c r="G16" s="2075"/>
      <c r="H16" s="2075"/>
      <c r="I16" s="2075"/>
      <c r="J16" s="2075"/>
      <c r="K16" s="2075"/>
      <c r="L16" s="2075"/>
      <c r="M16" s="2075"/>
      <c r="N16" s="2075"/>
      <c r="O16" s="2075"/>
      <c r="P16" s="2075"/>
      <c r="Q16" s="2075"/>
      <c r="R16" s="2075"/>
      <c r="S16" s="2075"/>
      <c r="T16" s="2075"/>
      <c r="U16" s="2075"/>
      <c r="V16" s="2075"/>
    </row>
    <row r="17" spans="1:22">
      <c r="A17" s="1974"/>
      <c r="B17" s="2076" t="s">
        <v>1953</v>
      </c>
      <c r="C17" s="2076"/>
      <c r="D17" s="2516"/>
      <c r="E17" s="2075"/>
      <c r="F17" s="2075"/>
      <c r="G17" s="2075"/>
      <c r="H17" s="2075"/>
      <c r="I17" s="2075"/>
      <c r="J17" s="2075"/>
      <c r="K17" s="2075"/>
      <c r="L17" s="2075"/>
      <c r="M17" s="2075"/>
      <c r="N17" s="2075"/>
      <c r="O17" s="2075"/>
      <c r="P17" s="2075"/>
      <c r="Q17" s="2075"/>
      <c r="R17" s="2075"/>
      <c r="S17" s="2075"/>
      <c r="T17" s="2075"/>
      <c r="U17" s="2075"/>
      <c r="V17" s="2075"/>
    </row>
    <row r="18" spans="1:22">
      <c r="A18" s="2077"/>
      <c r="B18" s="6053" t="s">
        <v>1954</v>
      </c>
      <c r="C18" s="6053"/>
      <c r="D18" s="487"/>
      <c r="E18" s="4682"/>
      <c r="F18" s="4682"/>
      <c r="G18" s="4682"/>
      <c r="H18" s="4682"/>
      <c r="I18" s="4682"/>
      <c r="J18" s="4682"/>
      <c r="K18" s="4682"/>
      <c r="L18" s="4682"/>
      <c r="M18" s="4682"/>
      <c r="N18" s="4682"/>
      <c r="O18" s="4682"/>
      <c r="P18" s="4682"/>
      <c r="Q18" s="4682"/>
      <c r="R18" s="2317">
        <f t="shared" ref="R18:R23" si="0">SUM(E18:Q18)</f>
        <v>0</v>
      </c>
      <c r="S18" s="4682"/>
      <c r="T18" s="4682"/>
      <c r="U18" s="2317">
        <f>T18+S18+R18</f>
        <v>0</v>
      </c>
      <c r="V18" s="4682"/>
    </row>
    <row r="19" spans="1:22">
      <c r="A19" s="1999"/>
      <c r="B19" s="2078"/>
      <c r="C19" s="2079" t="s">
        <v>1955</v>
      </c>
      <c r="D19" s="259"/>
      <c r="E19" s="4682"/>
      <c r="F19" s="4682"/>
      <c r="G19" s="4682"/>
      <c r="H19" s="4682"/>
      <c r="I19" s="4682"/>
      <c r="J19" s="4682"/>
      <c r="K19" s="4682"/>
      <c r="L19" s="4682"/>
      <c r="M19" s="4682"/>
      <c r="N19" s="4682"/>
      <c r="O19" s="4682"/>
      <c r="P19" s="4682"/>
      <c r="Q19" s="4682"/>
      <c r="R19" s="2317">
        <f t="shared" si="0"/>
        <v>0</v>
      </c>
      <c r="S19" s="4682"/>
      <c r="T19" s="4682"/>
      <c r="U19" s="2317">
        <f t="shared" ref="U19:U24" si="1">T19+S19+R19</f>
        <v>0</v>
      </c>
      <c r="V19" s="4682"/>
    </row>
    <row r="20" spans="1:22" ht="28.5">
      <c r="A20" s="2000"/>
      <c r="B20" s="2080"/>
      <c r="C20" s="2081" t="s">
        <v>1956</v>
      </c>
      <c r="D20" s="267"/>
      <c r="E20" s="4682"/>
      <c r="F20" s="4682"/>
      <c r="G20" s="4682"/>
      <c r="H20" s="4682"/>
      <c r="I20" s="4682"/>
      <c r="J20" s="4682"/>
      <c r="K20" s="4682"/>
      <c r="L20" s="4682"/>
      <c r="M20" s="4682"/>
      <c r="N20" s="4682"/>
      <c r="O20" s="4682"/>
      <c r="P20" s="4682"/>
      <c r="Q20" s="4682"/>
      <c r="R20" s="2317">
        <f t="shared" si="0"/>
        <v>0</v>
      </c>
      <c r="S20" s="4682"/>
      <c r="T20" s="4682"/>
      <c r="U20" s="2317">
        <f t="shared" si="1"/>
        <v>0</v>
      </c>
      <c r="V20" s="4682"/>
    </row>
    <row r="21" spans="1:22" ht="28.5">
      <c r="A21" s="2001"/>
      <c r="B21" s="2080"/>
      <c r="C21" s="2081" t="s">
        <v>1957</v>
      </c>
      <c r="D21" s="267"/>
      <c r="E21" s="4682"/>
      <c r="F21" s="4682"/>
      <c r="G21" s="4682"/>
      <c r="H21" s="4682"/>
      <c r="I21" s="4682"/>
      <c r="J21" s="4682"/>
      <c r="K21" s="4682"/>
      <c r="L21" s="4682"/>
      <c r="M21" s="4682"/>
      <c r="N21" s="4682"/>
      <c r="O21" s="4682"/>
      <c r="P21" s="4682"/>
      <c r="Q21" s="4682"/>
      <c r="R21" s="2317">
        <f t="shared" si="0"/>
        <v>0</v>
      </c>
      <c r="S21" s="4682"/>
      <c r="T21" s="4682"/>
      <c r="U21" s="2317">
        <f t="shared" si="1"/>
        <v>0</v>
      </c>
      <c r="V21" s="4682"/>
    </row>
    <row r="22" spans="1:22" ht="28.5">
      <c r="A22" s="2001"/>
      <c r="B22" s="2080"/>
      <c r="C22" s="2081" t="s">
        <v>1958</v>
      </c>
      <c r="D22" s="267"/>
      <c r="E22" s="4682"/>
      <c r="F22" s="4682"/>
      <c r="G22" s="4682"/>
      <c r="H22" s="4682"/>
      <c r="I22" s="4682"/>
      <c r="J22" s="4682"/>
      <c r="K22" s="4682"/>
      <c r="L22" s="4682"/>
      <c r="M22" s="4682"/>
      <c r="N22" s="4682"/>
      <c r="O22" s="4682"/>
      <c r="P22" s="4682"/>
      <c r="Q22" s="4682"/>
      <c r="R22" s="2317">
        <f t="shared" si="0"/>
        <v>0</v>
      </c>
      <c r="S22" s="4682"/>
      <c r="T22" s="4682"/>
      <c r="U22" s="2317">
        <f t="shared" si="1"/>
        <v>0</v>
      </c>
      <c r="V22" s="4682"/>
    </row>
    <row r="23" spans="1:22">
      <c r="A23" s="2000"/>
      <c r="B23" s="2080" t="s">
        <v>1959</v>
      </c>
      <c r="C23" s="2080"/>
      <c r="D23" s="267"/>
      <c r="E23" s="4682"/>
      <c r="F23" s="4682"/>
      <c r="G23" s="4682"/>
      <c r="H23" s="4682"/>
      <c r="I23" s="4682"/>
      <c r="J23" s="4682"/>
      <c r="K23" s="4682"/>
      <c r="L23" s="4682"/>
      <c r="M23" s="4682"/>
      <c r="N23" s="4682"/>
      <c r="O23" s="4682"/>
      <c r="P23" s="4682"/>
      <c r="Q23" s="4682"/>
      <c r="R23" s="2317">
        <f t="shared" si="0"/>
        <v>0</v>
      </c>
      <c r="S23" s="4682"/>
      <c r="T23" s="4682"/>
      <c r="U23" s="2317">
        <f t="shared" si="1"/>
        <v>0</v>
      </c>
      <c r="V23" s="4682"/>
    </row>
    <row r="24" spans="1:22">
      <c r="A24" s="2000"/>
      <c r="B24" s="2080" t="s">
        <v>1960</v>
      </c>
      <c r="C24" s="2080"/>
      <c r="D24" s="267"/>
      <c r="E24" s="2317">
        <f>SUM(E18:E23)</f>
        <v>0</v>
      </c>
      <c r="F24" s="2317">
        <f t="shared" ref="F24:V24" si="2">SUM(F18:F23)</f>
        <v>0</v>
      </c>
      <c r="G24" s="2317">
        <f t="shared" si="2"/>
        <v>0</v>
      </c>
      <c r="H24" s="2317">
        <f t="shared" si="2"/>
        <v>0</v>
      </c>
      <c r="I24" s="2317">
        <f t="shared" si="2"/>
        <v>0</v>
      </c>
      <c r="J24" s="2317">
        <f t="shared" si="2"/>
        <v>0</v>
      </c>
      <c r="K24" s="2317">
        <f t="shared" si="2"/>
        <v>0</v>
      </c>
      <c r="L24" s="2317">
        <f t="shared" si="2"/>
        <v>0</v>
      </c>
      <c r="M24" s="2317">
        <f t="shared" si="2"/>
        <v>0</v>
      </c>
      <c r="N24" s="2317">
        <f t="shared" si="2"/>
        <v>0</v>
      </c>
      <c r="O24" s="2317">
        <f t="shared" si="2"/>
        <v>0</v>
      </c>
      <c r="P24" s="2317">
        <f t="shared" si="2"/>
        <v>0</v>
      </c>
      <c r="Q24" s="2317">
        <f t="shared" si="2"/>
        <v>0</v>
      </c>
      <c r="R24" s="2317">
        <f>SUM(R18:R23)</f>
        <v>0</v>
      </c>
      <c r="S24" s="2317">
        <f t="shared" si="2"/>
        <v>0</v>
      </c>
      <c r="T24" s="2317">
        <f t="shared" si="2"/>
        <v>0</v>
      </c>
      <c r="U24" s="2317">
        <f t="shared" si="1"/>
        <v>0</v>
      </c>
      <c r="V24" s="2317">
        <f t="shared" si="2"/>
        <v>0</v>
      </c>
    </row>
    <row r="25" spans="1:22">
      <c r="A25" s="2003"/>
      <c r="B25" s="2082" t="s">
        <v>1961</v>
      </c>
      <c r="C25" s="2080"/>
      <c r="D25" s="267"/>
      <c r="E25" s="2316"/>
      <c r="F25" s="2316"/>
      <c r="G25" s="2316"/>
      <c r="H25" s="2316"/>
      <c r="I25" s="2316"/>
      <c r="J25" s="2316"/>
      <c r="K25" s="2316"/>
      <c r="L25" s="2316"/>
      <c r="M25" s="2316"/>
      <c r="N25" s="2316"/>
      <c r="O25" s="2316"/>
      <c r="P25" s="2316"/>
      <c r="Q25" s="2316"/>
      <c r="R25" s="2317">
        <f>SUM(E25:Q25)</f>
        <v>0</v>
      </c>
      <c r="S25" s="2316"/>
      <c r="T25" s="2316"/>
      <c r="U25" s="2317">
        <f>T25+S25+R25</f>
        <v>0</v>
      </c>
      <c r="V25" s="4142"/>
    </row>
    <row r="26" spans="1:22">
      <c r="A26" s="2003"/>
      <c r="B26" s="2082" t="s">
        <v>1849</v>
      </c>
      <c r="C26" s="2080"/>
      <c r="D26" s="267"/>
      <c r="E26" s="2317">
        <f t="shared" ref="E26:T26" si="3">SUM(E24:E25)</f>
        <v>0</v>
      </c>
      <c r="F26" s="2317">
        <f t="shared" si="3"/>
        <v>0</v>
      </c>
      <c r="G26" s="2317">
        <f t="shared" si="3"/>
        <v>0</v>
      </c>
      <c r="H26" s="2317">
        <f t="shared" si="3"/>
        <v>0</v>
      </c>
      <c r="I26" s="2317">
        <f t="shared" si="3"/>
        <v>0</v>
      </c>
      <c r="J26" s="2317">
        <f t="shared" si="3"/>
        <v>0</v>
      </c>
      <c r="K26" s="2317">
        <f t="shared" si="3"/>
        <v>0</v>
      </c>
      <c r="L26" s="2317">
        <f t="shared" si="3"/>
        <v>0</v>
      </c>
      <c r="M26" s="2317">
        <f t="shared" si="3"/>
        <v>0</v>
      </c>
      <c r="N26" s="2317">
        <f t="shared" si="3"/>
        <v>0</v>
      </c>
      <c r="O26" s="2317">
        <f t="shared" si="3"/>
        <v>0</v>
      </c>
      <c r="P26" s="2317">
        <f t="shared" si="3"/>
        <v>0</v>
      </c>
      <c r="Q26" s="2317">
        <f t="shared" si="3"/>
        <v>0</v>
      </c>
      <c r="R26" s="2317">
        <f>SUM(R24:R25)</f>
        <v>0</v>
      </c>
      <c r="S26" s="2317">
        <f t="shared" si="3"/>
        <v>0</v>
      </c>
      <c r="T26" s="2317">
        <f t="shared" si="3"/>
        <v>0</v>
      </c>
      <c r="U26" s="2317">
        <f>U24+U25</f>
        <v>0</v>
      </c>
      <c r="V26" s="2317">
        <f>V24+V25</f>
        <v>0</v>
      </c>
    </row>
    <row r="27" spans="1:22">
      <c r="A27" s="1973" t="s">
        <v>1962</v>
      </c>
      <c r="B27" s="2008"/>
      <c r="C27" s="2008"/>
      <c r="D27" s="2308"/>
      <c r="E27" s="3982"/>
      <c r="F27" s="3983"/>
      <c r="G27" s="3983"/>
      <c r="H27" s="3983"/>
      <c r="I27" s="3983"/>
      <c r="J27" s="3983"/>
      <c r="K27" s="3983"/>
      <c r="L27" s="3983"/>
      <c r="M27" s="3983"/>
      <c r="N27" s="3983"/>
      <c r="O27" s="3983"/>
      <c r="P27" s="3983"/>
      <c r="Q27" s="3983"/>
      <c r="R27" s="3983"/>
      <c r="S27" s="3983"/>
      <c r="T27" s="3983"/>
      <c r="U27" s="3983"/>
      <c r="V27" s="3983"/>
    </row>
    <row r="28" spans="1:22">
      <c r="A28" s="2004"/>
      <c r="B28" s="2076" t="s">
        <v>1953</v>
      </c>
      <c r="C28" s="2083"/>
      <c r="D28" s="2516"/>
      <c r="E28" s="3985"/>
      <c r="F28" s="3986"/>
      <c r="G28" s="3986"/>
      <c r="H28" s="3986"/>
      <c r="I28" s="3986"/>
      <c r="J28" s="3986"/>
      <c r="K28" s="3986"/>
      <c r="L28" s="3986"/>
      <c r="M28" s="3986"/>
      <c r="N28" s="3986"/>
      <c r="O28" s="3986"/>
      <c r="P28" s="3986"/>
      <c r="Q28" s="3986"/>
      <c r="R28" s="3986"/>
      <c r="S28" s="3986"/>
      <c r="T28" s="3986"/>
      <c r="U28" s="3986"/>
      <c r="V28" s="3986"/>
    </row>
    <row r="29" spans="1:22">
      <c r="A29" s="2004"/>
      <c r="B29" s="6053" t="s">
        <v>1954</v>
      </c>
      <c r="C29" s="6053"/>
      <c r="D29" s="487"/>
      <c r="E29" s="4682"/>
      <c r="F29" s="4684"/>
      <c r="G29" s="4684"/>
      <c r="H29" s="4684"/>
      <c r="I29" s="4684"/>
      <c r="J29" s="4684"/>
      <c r="K29" s="4684"/>
      <c r="L29" s="4684"/>
      <c r="M29" s="4684"/>
      <c r="N29" s="4684"/>
      <c r="O29" s="4684"/>
      <c r="P29" s="4684"/>
      <c r="Q29" s="4684"/>
      <c r="R29" s="3984">
        <f t="shared" ref="R29:R35" si="4">SUM(E29:Q29)</f>
        <v>0</v>
      </c>
      <c r="S29" s="4684"/>
      <c r="T29" s="4684"/>
      <c r="U29" s="3984">
        <f t="shared" ref="U29:U35" si="5">T29+S29+R29</f>
        <v>0</v>
      </c>
      <c r="V29" s="4684"/>
    </row>
    <row r="30" spans="1:22">
      <c r="A30" s="2084"/>
      <c r="B30" s="2078"/>
      <c r="C30" s="2079" t="s">
        <v>1955</v>
      </c>
      <c r="D30" s="259"/>
      <c r="E30" s="4682"/>
      <c r="F30" s="4682"/>
      <c r="G30" s="4682"/>
      <c r="H30" s="4682"/>
      <c r="I30" s="4682"/>
      <c r="J30" s="4682"/>
      <c r="K30" s="4682"/>
      <c r="L30" s="4682"/>
      <c r="M30" s="4682"/>
      <c r="N30" s="4682"/>
      <c r="O30" s="4682"/>
      <c r="P30" s="4682"/>
      <c r="Q30" s="4682"/>
      <c r="R30" s="2317">
        <f t="shared" si="4"/>
        <v>0</v>
      </c>
      <c r="S30" s="4682"/>
      <c r="T30" s="4682"/>
      <c r="U30" s="2317">
        <f t="shared" si="5"/>
        <v>0</v>
      </c>
      <c r="V30" s="4682"/>
    </row>
    <row r="31" spans="1:22" ht="28.5">
      <c r="A31" s="2001"/>
      <c r="B31" s="2080"/>
      <c r="C31" s="2081" t="s">
        <v>1956</v>
      </c>
      <c r="D31" s="267"/>
      <c r="E31" s="4682"/>
      <c r="F31" s="4682"/>
      <c r="G31" s="4682"/>
      <c r="H31" s="4682"/>
      <c r="I31" s="4682"/>
      <c r="J31" s="4682"/>
      <c r="K31" s="4682"/>
      <c r="L31" s="4682"/>
      <c r="M31" s="4682"/>
      <c r="N31" s="4682"/>
      <c r="O31" s="4682"/>
      <c r="P31" s="4682"/>
      <c r="Q31" s="4682"/>
      <c r="R31" s="2317">
        <f t="shared" si="4"/>
        <v>0</v>
      </c>
      <c r="S31" s="4682"/>
      <c r="T31" s="4682"/>
      <c r="U31" s="2317">
        <f t="shared" si="5"/>
        <v>0</v>
      </c>
      <c r="V31" s="4682"/>
    </row>
    <row r="32" spans="1:22" ht="28.5">
      <c r="A32" s="2001"/>
      <c r="B32" s="2080"/>
      <c r="C32" s="2081" t="s">
        <v>1957</v>
      </c>
      <c r="D32" s="267"/>
      <c r="E32" s="4682"/>
      <c r="F32" s="4682"/>
      <c r="G32" s="4682"/>
      <c r="H32" s="4682"/>
      <c r="I32" s="4682"/>
      <c r="J32" s="4682"/>
      <c r="K32" s="4682"/>
      <c r="L32" s="4682"/>
      <c r="M32" s="4682"/>
      <c r="N32" s="4682"/>
      <c r="O32" s="4682"/>
      <c r="P32" s="4682"/>
      <c r="Q32" s="4682"/>
      <c r="R32" s="2317">
        <f t="shared" si="4"/>
        <v>0</v>
      </c>
      <c r="S32" s="4682"/>
      <c r="T32" s="4682"/>
      <c r="U32" s="2317">
        <f>T32+S32+R32</f>
        <v>0</v>
      </c>
      <c r="V32" s="4682"/>
    </row>
    <row r="33" spans="1:22">
      <c r="A33" s="2001"/>
      <c r="B33" s="2080" t="s">
        <v>1959</v>
      </c>
      <c r="C33" s="2080"/>
      <c r="D33" s="267"/>
      <c r="E33" s="4682"/>
      <c r="F33" s="4682"/>
      <c r="G33" s="4682"/>
      <c r="H33" s="4682"/>
      <c r="I33" s="4682"/>
      <c r="J33" s="4682"/>
      <c r="K33" s="4682"/>
      <c r="L33" s="4682"/>
      <c r="M33" s="4682"/>
      <c r="N33" s="4682"/>
      <c r="O33" s="4682"/>
      <c r="P33" s="4682"/>
      <c r="Q33" s="4682"/>
      <c r="R33" s="2317">
        <f t="shared" si="4"/>
        <v>0</v>
      </c>
      <c r="S33" s="4682"/>
      <c r="T33" s="4682"/>
      <c r="U33" s="2317">
        <f t="shared" si="5"/>
        <v>0</v>
      </c>
      <c r="V33" s="4682"/>
    </row>
    <row r="34" spans="1:22">
      <c r="A34" s="2007"/>
      <c r="B34" s="2080" t="s">
        <v>1960</v>
      </c>
      <c r="C34" s="2080"/>
      <c r="D34" s="267"/>
      <c r="E34" s="2317">
        <f>SUM(E29:E33)</f>
        <v>0</v>
      </c>
      <c r="F34" s="2317">
        <f t="shared" ref="F34:V34" si="6">SUM(F29:F33)</f>
        <v>0</v>
      </c>
      <c r="G34" s="2317">
        <f t="shared" si="6"/>
        <v>0</v>
      </c>
      <c r="H34" s="2317">
        <f t="shared" si="6"/>
        <v>0</v>
      </c>
      <c r="I34" s="2317">
        <f t="shared" si="6"/>
        <v>0</v>
      </c>
      <c r="J34" s="2317">
        <f t="shared" si="6"/>
        <v>0</v>
      </c>
      <c r="K34" s="2317">
        <f t="shared" si="6"/>
        <v>0</v>
      </c>
      <c r="L34" s="2317">
        <f t="shared" si="6"/>
        <v>0</v>
      </c>
      <c r="M34" s="2317">
        <f t="shared" si="6"/>
        <v>0</v>
      </c>
      <c r="N34" s="2317">
        <f t="shared" si="6"/>
        <v>0</v>
      </c>
      <c r="O34" s="2317">
        <f t="shared" si="6"/>
        <v>0</v>
      </c>
      <c r="P34" s="2317">
        <f t="shared" si="6"/>
        <v>0</v>
      </c>
      <c r="Q34" s="2317">
        <f t="shared" si="6"/>
        <v>0</v>
      </c>
      <c r="R34" s="2317">
        <f t="shared" si="4"/>
        <v>0</v>
      </c>
      <c r="S34" s="2317">
        <f t="shared" si="6"/>
        <v>0</v>
      </c>
      <c r="T34" s="2317">
        <f t="shared" si="6"/>
        <v>0</v>
      </c>
      <c r="U34" s="2317">
        <f t="shared" si="6"/>
        <v>0</v>
      </c>
      <c r="V34" s="2317">
        <f t="shared" si="6"/>
        <v>0</v>
      </c>
    </row>
    <row r="35" spans="1:22">
      <c r="A35" s="2007"/>
      <c r="B35" s="2082" t="s">
        <v>1961</v>
      </c>
      <c r="C35" s="2080"/>
      <c r="D35" s="267"/>
      <c r="E35" s="2316"/>
      <c r="F35" s="2316"/>
      <c r="G35" s="2316"/>
      <c r="H35" s="2316"/>
      <c r="I35" s="2316"/>
      <c r="J35" s="2316"/>
      <c r="K35" s="2316"/>
      <c r="L35" s="2316"/>
      <c r="M35" s="2316"/>
      <c r="N35" s="2316"/>
      <c r="O35" s="2316"/>
      <c r="P35" s="2316"/>
      <c r="Q35" s="2316"/>
      <c r="R35" s="2317">
        <f t="shared" si="4"/>
        <v>0</v>
      </c>
      <c r="S35" s="2316"/>
      <c r="T35" s="2316"/>
      <c r="U35" s="2317">
        <f t="shared" si="5"/>
        <v>0</v>
      </c>
      <c r="V35" s="4142"/>
    </row>
    <row r="36" spans="1:22" ht="16" thickBot="1">
      <c r="A36" s="2469"/>
      <c r="B36" s="2468" t="s">
        <v>1849</v>
      </c>
      <c r="C36" s="2467"/>
      <c r="D36" s="2517"/>
      <c r="E36" s="2486">
        <f>SUM(E34:E35)</f>
        <v>0</v>
      </c>
      <c r="F36" s="2486">
        <f t="shared" ref="F36:V36" si="7">SUM(F34:F35)</f>
        <v>0</v>
      </c>
      <c r="G36" s="2486">
        <f t="shared" si="7"/>
        <v>0</v>
      </c>
      <c r="H36" s="2486">
        <f t="shared" si="7"/>
        <v>0</v>
      </c>
      <c r="I36" s="2486">
        <f t="shared" si="7"/>
        <v>0</v>
      </c>
      <c r="J36" s="2486">
        <f t="shared" si="7"/>
        <v>0</v>
      </c>
      <c r="K36" s="2486">
        <f t="shared" si="7"/>
        <v>0</v>
      </c>
      <c r="L36" s="2486">
        <f t="shared" si="7"/>
        <v>0</v>
      </c>
      <c r="M36" s="2486">
        <f t="shared" si="7"/>
        <v>0</v>
      </c>
      <c r="N36" s="2486">
        <f t="shared" si="7"/>
        <v>0</v>
      </c>
      <c r="O36" s="2486">
        <f t="shared" si="7"/>
        <v>0</v>
      </c>
      <c r="P36" s="2486">
        <f t="shared" si="7"/>
        <v>0</v>
      </c>
      <c r="Q36" s="2486">
        <f t="shared" si="7"/>
        <v>0</v>
      </c>
      <c r="R36" s="2486">
        <f>SUM(R34:R35)</f>
        <v>0</v>
      </c>
      <c r="S36" s="2486">
        <f t="shared" si="7"/>
        <v>0</v>
      </c>
      <c r="T36" s="2486">
        <f t="shared" si="7"/>
        <v>0</v>
      </c>
      <c r="U36" s="2486">
        <f t="shared" si="7"/>
        <v>0</v>
      </c>
      <c r="V36" s="2486">
        <f t="shared" si="7"/>
        <v>0</v>
      </c>
    </row>
    <row r="37" spans="1:22" ht="16" thickTop="1">
      <c r="A37" s="113"/>
      <c r="B37" s="113"/>
      <c r="C37" s="113"/>
      <c r="D37" s="113"/>
      <c r="E37" s="113"/>
      <c r="F37" s="113"/>
      <c r="G37" s="21"/>
      <c r="H37" s="21"/>
      <c r="I37" s="21"/>
      <c r="J37" s="21"/>
      <c r="K37" s="21"/>
      <c r="L37" s="2032"/>
      <c r="M37" s="2032"/>
      <c r="N37" s="2032"/>
      <c r="O37" s="2032"/>
      <c r="P37" s="2032"/>
      <c r="Q37" s="2032"/>
      <c r="R37" s="2305"/>
      <c r="S37" s="677"/>
      <c r="T37" s="677"/>
      <c r="U37" s="677"/>
      <c r="V37" s="677"/>
    </row>
    <row r="38" spans="1:22">
      <c r="A38" s="113"/>
      <c r="B38" s="113"/>
      <c r="C38" s="113"/>
      <c r="D38" s="113"/>
      <c r="E38" s="113"/>
      <c r="F38" s="113"/>
      <c r="G38" s="21"/>
      <c r="H38" s="21"/>
      <c r="I38" s="21"/>
      <c r="J38" s="21"/>
      <c r="K38" s="21"/>
      <c r="L38" s="2032"/>
      <c r="M38" s="2032"/>
      <c r="N38" s="2032"/>
      <c r="O38" s="2032"/>
      <c r="P38" s="21"/>
      <c r="Q38" s="677"/>
      <c r="R38" s="2085"/>
      <c r="S38" s="677"/>
      <c r="T38" s="677"/>
      <c r="U38" s="677"/>
      <c r="V38" s="1939" t="str">
        <f>+ToC!E123</f>
        <v xml:space="preserve">Long-Term Annual Return </v>
      </c>
    </row>
    <row r="39" spans="1:22">
      <c r="A39" s="21"/>
      <c r="B39" s="21"/>
      <c r="C39" s="21"/>
      <c r="D39" s="21"/>
      <c r="E39" s="534"/>
      <c r="F39" s="21"/>
      <c r="G39" s="21"/>
      <c r="H39" s="21"/>
      <c r="I39" s="21"/>
      <c r="J39" s="21"/>
      <c r="K39" s="21"/>
      <c r="L39" s="2032"/>
      <c r="M39" s="2032"/>
      <c r="N39" s="2032"/>
      <c r="O39" s="2032"/>
      <c r="P39" s="21"/>
      <c r="Q39" s="677"/>
      <c r="R39" s="2086"/>
      <c r="S39" s="677"/>
      <c r="T39" s="677"/>
      <c r="U39" s="677"/>
      <c r="V39" s="1939" t="s">
        <v>2099</v>
      </c>
    </row>
    <row r="40" spans="1:22" hidden="1">
      <c r="R40" s="1942"/>
    </row>
  </sheetData>
  <sheetProtection algorithmName="SHA-512" hashValue="v5A3fNjRCzSUhXUSWUjaRWZfa/hz3oWBz+JAErMQPMZzo79AgnGdrdrjC6IDlLE/qQJVEgdQNJ8peHm93R7G4g==" saltValue="c3pY7Sw9WCyjLUDQaFvEGQ==" spinCount="100000" sheet="1" objects="1" scenarios="1"/>
  <mergeCells count="23">
    <mergeCell ref="T13:T14"/>
    <mergeCell ref="U13:V13"/>
    <mergeCell ref="B18:C18"/>
    <mergeCell ref="B29:C29"/>
    <mergeCell ref="S12:T12"/>
    <mergeCell ref="E13:G13"/>
    <mergeCell ref="H13:J13"/>
    <mergeCell ref="K13:M13"/>
    <mergeCell ref="N13:N14"/>
    <mergeCell ref="O13:O14"/>
    <mergeCell ref="P13:P14"/>
    <mergeCell ref="Q13:Q14"/>
    <mergeCell ref="S13:S14"/>
    <mergeCell ref="E12:M12"/>
    <mergeCell ref="P12:Q12"/>
    <mergeCell ref="R12:R14"/>
    <mergeCell ref="A12:D12"/>
    <mergeCell ref="Q7:R7"/>
    <mergeCell ref="A11:R11"/>
    <mergeCell ref="A1:V1"/>
    <mergeCell ref="U6:V6"/>
    <mergeCell ref="A10:V10"/>
    <mergeCell ref="A8:V8"/>
  </mergeCells>
  <hyperlinks>
    <hyperlink ref="A1:V1" location="ToC!A1" display="45.033"/>
  </hyperlinks>
  <pageMargins left="0.7" right="0.7" top="0.75" bottom="0.75" header="0.3" footer="0.3"/>
  <pageSetup paperSize="9" orientation="portrait" r:id="rId1"/>
  <ignoredErrors>
    <ignoredError sqref="R24 U34" formula="1"/>
  </ignoredError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2">
    <tabColor rgb="FFCCFFCC"/>
    <pageSetUpPr fitToPage="1"/>
  </sheetPr>
  <dimension ref="A1:V39"/>
  <sheetViews>
    <sheetView showZeros="0" topLeftCell="A22" zoomScale="60" zoomScaleNormal="60" workbookViewId="0">
      <selection activeCell="B33" sqref="B33"/>
    </sheetView>
  </sheetViews>
  <sheetFormatPr defaultColWidth="0" defaultRowHeight="15.5" zeroHeight="1"/>
  <cols>
    <col min="1" max="1" width="14" style="4" bestFit="1" customWidth="1"/>
    <col min="2" max="2" width="37.765625" style="4" bestFit="1" customWidth="1"/>
    <col min="3" max="3" width="39.23046875" style="4" customWidth="1"/>
    <col min="4" max="4" width="5.765625" style="4" customWidth="1"/>
    <col min="5" max="22" width="17.07421875" style="4" customWidth="1"/>
    <col min="23" max="16384" width="17.07421875" style="4" hidden="1"/>
  </cols>
  <sheetData>
    <row r="1" spans="1:22">
      <c r="A1" s="6073" t="s">
        <v>2076</v>
      </c>
      <c r="B1" s="6073"/>
      <c r="C1" s="6073"/>
      <c r="D1" s="6073"/>
      <c r="E1" s="6073"/>
      <c r="F1" s="6073"/>
      <c r="G1" s="6073"/>
      <c r="H1" s="6073"/>
      <c r="I1" s="6073"/>
      <c r="J1" s="6073"/>
      <c r="K1" s="6073"/>
      <c r="L1" s="6073"/>
      <c r="M1" s="6073"/>
      <c r="N1" s="6073"/>
      <c r="O1" s="6073"/>
      <c r="P1" s="6073"/>
      <c r="Q1" s="6073"/>
      <c r="R1" s="6073"/>
      <c r="S1" s="6074"/>
      <c r="T1" s="6074"/>
      <c r="U1" s="6074"/>
      <c r="V1" s="6074"/>
    </row>
    <row r="2" spans="1:22">
      <c r="A2" s="2059"/>
      <c r="B2" s="2061"/>
      <c r="C2" s="2061"/>
      <c r="D2" s="2061"/>
      <c r="E2" s="2061"/>
      <c r="F2" s="2061"/>
      <c r="G2" s="2061"/>
      <c r="H2" s="2061"/>
      <c r="I2" s="2061"/>
      <c r="J2" s="2062"/>
      <c r="K2" s="2061"/>
      <c r="L2" s="2061"/>
      <c r="M2" s="2061"/>
      <c r="N2" s="2061"/>
      <c r="O2" s="2087"/>
      <c r="P2" s="2087"/>
      <c r="Q2" s="2087"/>
      <c r="R2" s="2087"/>
      <c r="S2" s="2087"/>
      <c r="T2" s="11"/>
      <c r="U2" s="210" t="s">
        <v>1439</v>
      </c>
      <c r="V2" s="2050"/>
    </row>
    <row r="3" spans="1:22">
      <c r="A3" s="324" t="str">
        <f>+Cover!A14</f>
        <v>Select Name of Insurer/ Financial Holding Company</v>
      </c>
      <c r="B3" s="2061"/>
      <c r="C3" s="2061"/>
      <c r="D3" s="2061"/>
      <c r="E3" s="2061"/>
      <c r="F3" s="2061"/>
      <c r="G3" s="2061"/>
      <c r="H3" s="2061"/>
      <c r="I3" s="2061"/>
      <c r="J3" s="2063"/>
      <c r="K3" s="2061"/>
      <c r="L3" s="2061"/>
      <c r="M3" s="2061"/>
      <c r="N3" s="2061"/>
      <c r="O3" s="2088"/>
      <c r="P3" s="2061"/>
      <c r="Q3" s="2088"/>
      <c r="R3" s="2061"/>
      <c r="S3" s="11"/>
      <c r="T3" s="11"/>
      <c r="U3" s="2050"/>
      <c r="V3" s="2050"/>
    </row>
    <row r="4" spans="1:22">
      <c r="A4" s="2051" t="str">
        <f>+ToC!A3</f>
        <v>Insurer/Financial Holding Company</v>
      </c>
      <c r="B4" s="2061"/>
      <c r="C4" s="2061"/>
      <c r="D4" s="2061"/>
      <c r="E4" s="2061"/>
      <c r="F4" s="2061"/>
      <c r="G4" s="2061"/>
      <c r="H4" s="2061"/>
      <c r="I4" s="2061"/>
      <c r="J4" s="2063"/>
      <c r="K4" s="2061"/>
      <c r="L4" s="2061"/>
      <c r="M4" s="2061"/>
      <c r="N4" s="2061"/>
      <c r="O4" s="2088"/>
      <c r="P4" s="2061"/>
      <c r="Q4" s="2088"/>
      <c r="R4" s="2061"/>
      <c r="S4" s="11"/>
      <c r="T4" s="11"/>
      <c r="U4" s="2050"/>
      <c r="V4" s="2050"/>
    </row>
    <row r="5" spans="1:22">
      <c r="A5" s="53"/>
      <c r="B5" s="2061"/>
      <c r="C5" s="2061"/>
      <c r="D5" s="2061"/>
      <c r="E5" s="2061"/>
      <c r="F5" s="2061"/>
      <c r="G5" s="2061"/>
      <c r="H5" s="2061"/>
      <c r="I5" s="2061"/>
      <c r="J5" s="2063"/>
      <c r="K5" s="2061"/>
      <c r="L5" s="2061"/>
      <c r="M5" s="2061"/>
      <c r="N5" s="2061"/>
      <c r="O5" s="2088"/>
      <c r="P5" s="2061"/>
      <c r="Q5" s="2088"/>
      <c r="R5" s="2061"/>
      <c r="S5" s="11"/>
      <c r="T5" s="11"/>
      <c r="U5" s="2050"/>
      <c r="V5" s="2050"/>
    </row>
    <row r="6" spans="1:22">
      <c r="A6" s="51" t="str">
        <f>+ToC!A5</f>
        <v>Long-Term Insurers Annual Return</v>
      </c>
      <c r="B6" s="2061"/>
      <c r="C6" s="2061"/>
      <c r="D6" s="2061"/>
      <c r="E6" s="2061"/>
      <c r="F6" s="2061"/>
      <c r="G6" s="2061"/>
      <c r="H6" s="2061"/>
      <c r="I6" s="2061"/>
      <c r="J6" s="2063"/>
      <c r="K6" s="2061"/>
      <c r="L6" s="2061"/>
      <c r="M6" s="2061"/>
      <c r="N6" s="2061"/>
      <c r="O6" s="2088"/>
      <c r="P6" s="2061"/>
      <c r="Q6" s="2088"/>
      <c r="R6" s="2061"/>
      <c r="S6" s="11"/>
      <c r="T6" s="11"/>
      <c r="U6" s="6046" t="str">
        <f>IF(+Cover!$A$23="","",+Cover!$A$23)</f>
        <v/>
      </c>
      <c r="V6" s="6046"/>
    </row>
    <row r="7" spans="1:22">
      <c r="A7" s="2049" t="str">
        <f>+ToC!A6</f>
        <v>For Year Ended:</v>
      </c>
      <c r="B7" s="2061"/>
      <c r="C7" s="2061"/>
      <c r="D7" s="2061"/>
      <c r="E7" s="2061"/>
      <c r="F7" s="2061"/>
      <c r="G7" s="2061"/>
      <c r="H7" s="2061"/>
      <c r="I7" s="2061"/>
      <c r="J7" s="2063"/>
      <c r="K7" s="2061"/>
      <c r="L7" s="2061"/>
      <c r="M7" s="2061"/>
      <c r="N7" s="2061"/>
      <c r="O7" s="2088"/>
      <c r="P7" s="2061"/>
      <c r="Q7" s="2088"/>
      <c r="R7" s="2061"/>
      <c r="S7" s="11"/>
      <c r="T7" s="11"/>
      <c r="U7" s="11"/>
      <c r="V7" s="11"/>
    </row>
    <row r="8" spans="1:22">
      <c r="A8" s="6048" t="s">
        <v>764</v>
      </c>
      <c r="B8" s="6048"/>
      <c r="C8" s="6048"/>
      <c r="D8" s="6048"/>
      <c r="E8" s="6048"/>
      <c r="F8" s="6048"/>
      <c r="G8" s="6048"/>
      <c r="H8" s="6048"/>
      <c r="I8" s="6048"/>
      <c r="J8" s="6048"/>
      <c r="K8" s="6048"/>
      <c r="L8" s="6048"/>
      <c r="M8" s="6048"/>
      <c r="N8" s="6048"/>
      <c r="O8" s="6048"/>
      <c r="P8" s="6048"/>
      <c r="Q8" s="6048"/>
      <c r="R8" s="6048"/>
      <c r="S8" s="6048"/>
      <c r="T8" s="6048"/>
      <c r="U8" s="6048"/>
      <c r="V8" s="6048"/>
    </row>
    <row r="9" spans="1:22">
      <c r="A9" s="2064"/>
      <c r="B9" s="2064"/>
      <c r="C9" s="2064"/>
      <c r="D9" s="2064"/>
      <c r="E9" s="2064"/>
      <c r="F9" s="2064"/>
      <c r="G9" s="2064"/>
      <c r="H9" s="2064"/>
      <c r="I9" s="2064"/>
      <c r="J9" s="2064"/>
      <c r="K9" s="2064"/>
      <c r="L9" s="2064"/>
      <c r="M9" s="2064"/>
      <c r="N9" s="2064"/>
      <c r="O9" s="2064"/>
      <c r="P9" s="2064"/>
      <c r="Q9" s="2064"/>
      <c r="R9" s="2064"/>
      <c r="S9" s="11"/>
      <c r="T9" s="11"/>
      <c r="U9" s="11"/>
      <c r="V9" s="11"/>
    </row>
    <row r="10" spans="1:22">
      <c r="A10" s="6047" t="s">
        <v>2033</v>
      </c>
      <c r="B10" s="6047"/>
      <c r="C10" s="6047"/>
      <c r="D10" s="6047"/>
      <c r="E10" s="6047"/>
      <c r="F10" s="6047"/>
      <c r="G10" s="6047"/>
      <c r="H10" s="6047"/>
      <c r="I10" s="6047"/>
      <c r="J10" s="6047"/>
      <c r="K10" s="6047"/>
      <c r="L10" s="6047"/>
      <c r="M10" s="6047"/>
      <c r="N10" s="6047"/>
      <c r="O10" s="6047"/>
      <c r="P10" s="6047"/>
      <c r="Q10" s="6047"/>
      <c r="R10" s="6047"/>
      <c r="S10" s="6047"/>
      <c r="T10" s="6047"/>
      <c r="U10" s="6047"/>
      <c r="V10" s="6047"/>
    </row>
    <row r="11" spans="1:22" ht="16" thickBot="1">
      <c r="A11" s="6072"/>
      <c r="B11" s="6043"/>
      <c r="C11" s="6043"/>
      <c r="D11" s="6043"/>
      <c r="E11" s="6043"/>
      <c r="F11" s="6043"/>
      <c r="G11" s="6043"/>
      <c r="H11" s="6043"/>
      <c r="I11" s="6043"/>
      <c r="J11" s="6043"/>
      <c r="K11" s="6043"/>
      <c r="L11" s="6043"/>
      <c r="M11" s="6043"/>
      <c r="N11" s="6043"/>
      <c r="O11" s="6043"/>
      <c r="P11" s="6072"/>
      <c r="Q11" s="6072"/>
      <c r="R11" s="6072"/>
      <c r="S11" s="11"/>
      <c r="T11" s="11"/>
      <c r="U11" s="11"/>
      <c r="V11" s="11"/>
    </row>
    <row r="12" spans="1:22" ht="16.149999999999999" customHeight="1" thickTop="1">
      <c r="A12" s="2065"/>
      <c r="B12" s="2444"/>
      <c r="C12" s="2444"/>
      <c r="D12" s="2449"/>
      <c r="E12" s="6088" t="s">
        <v>1951</v>
      </c>
      <c r="F12" s="6089"/>
      <c r="G12" s="6089"/>
      <c r="H12" s="6089"/>
      <c r="I12" s="6089"/>
      <c r="J12" s="6089"/>
      <c r="K12" s="6089"/>
      <c r="L12" s="6089"/>
      <c r="M12" s="6090"/>
      <c r="N12" s="2443"/>
      <c r="O12" s="2443"/>
      <c r="P12" s="6077" t="s">
        <v>1225</v>
      </c>
      <c r="Q12" s="6078"/>
      <c r="R12" s="6091" t="s">
        <v>1226</v>
      </c>
      <c r="S12" s="6077" t="s">
        <v>1227</v>
      </c>
      <c r="T12" s="6078"/>
      <c r="U12" s="2318"/>
      <c r="V12" s="2319"/>
    </row>
    <row r="13" spans="1:22" ht="15.65" customHeight="1">
      <c r="A13" s="2065"/>
      <c r="B13" s="2066"/>
      <c r="C13" s="2066"/>
      <c r="D13" s="2518" t="s">
        <v>113</v>
      </c>
      <c r="E13" s="6079" t="s">
        <v>1228</v>
      </c>
      <c r="F13" s="6080"/>
      <c r="G13" s="6081"/>
      <c r="H13" s="6079" t="s">
        <v>1229</v>
      </c>
      <c r="I13" s="6080"/>
      <c r="J13" s="6081"/>
      <c r="K13" s="6082" t="s">
        <v>1230</v>
      </c>
      <c r="L13" s="6083"/>
      <c r="M13" s="6084"/>
      <c r="N13" s="6085" t="s">
        <v>1231</v>
      </c>
      <c r="O13" s="6087" t="s">
        <v>1233</v>
      </c>
      <c r="P13" s="6049" t="s">
        <v>1234</v>
      </c>
      <c r="Q13" s="6049" t="s">
        <v>1235</v>
      </c>
      <c r="R13" s="6065"/>
      <c r="S13" s="6049" t="s">
        <v>1236</v>
      </c>
      <c r="T13" s="6049" t="s">
        <v>1237</v>
      </c>
      <c r="U13" s="6051" t="s">
        <v>359</v>
      </c>
      <c r="V13" s="6076"/>
    </row>
    <row r="14" spans="1:22">
      <c r="A14" s="2065"/>
      <c r="B14" s="2066"/>
      <c r="C14" s="2066"/>
      <c r="D14" s="2515"/>
      <c r="E14" s="2067" t="s">
        <v>1239</v>
      </c>
      <c r="F14" s="2307" t="s">
        <v>1240</v>
      </c>
      <c r="G14" s="2067" t="s">
        <v>815</v>
      </c>
      <c r="H14" s="2067" t="s">
        <v>1241</v>
      </c>
      <c r="I14" s="2307" t="s">
        <v>1240</v>
      </c>
      <c r="J14" s="2069" t="s">
        <v>815</v>
      </c>
      <c r="K14" s="2306" t="s">
        <v>1242</v>
      </c>
      <c r="L14" s="2306" t="s">
        <v>1243</v>
      </c>
      <c r="M14" s="2069" t="s">
        <v>1244</v>
      </c>
      <c r="N14" s="6086"/>
      <c r="O14" s="6075"/>
      <c r="P14" s="6075"/>
      <c r="Q14" s="6075"/>
      <c r="R14" s="6075"/>
      <c r="S14" s="6075"/>
      <c r="T14" s="6075"/>
      <c r="U14" s="2070" t="str">
        <f>IF(U6="","",YEAR($U$6))</f>
        <v/>
      </c>
      <c r="V14" s="2071" t="str">
        <f>IF(U14="","",U14-1)</f>
        <v/>
      </c>
    </row>
    <row r="15" spans="1:22">
      <c r="A15" s="2065"/>
      <c r="B15" s="2066"/>
      <c r="C15" s="2066"/>
      <c r="D15" s="2308"/>
      <c r="E15" s="2072" t="s">
        <v>230</v>
      </c>
      <c r="F15" s="2072" t="s">
        <v>230</v>
      </c>
      <c r="G15" s="2072" t="s">
        <v>230</v>
      </c>
      <c r="H15" s="2072" t="s">
        <v>230</v>
      </c>
      <c r="I15" s="2072" t="s">
        <v>230</v>
      </c>
      <c r="J15" s="2072" t="s">
        <v>230</v>
      </c>
      <c r="K15" s="2072" t="s">
        <v>230</v>
      </c>
      <c r="L15" s="2072" t="s">
        <v>230</v>
      </c>
      <c r="M15" s="2072" t="s">
        <v>230</v>
      </c>
      <c r="N15" s="2072" t="s">
        <v>230</v>
      </c>
      <c r="O15" s="2072" t="s">
        <v>230</v>
      </c>
      <c r="P15" s="2072" t="s">
        <v>230</v>
      </c>
      <c r="Q15" s="2072" t="s">
        <v>230</v>
      </c>
      <c r="R15" s="2072" t="s">
        <v>230</v>
      </c>
      <c r="S15" s="2072" t="s">
        <v>230</v>
      </c>
      <c r="T15" s="2073" t="s">
        <v>230</v>
      </c>
      <c r="U15" s="2072" t="s">
        <v>230</v>
      </c>
      <c r="V15" s="2074" t="s">
        <v>230</v>
      </c>
    </row>
    <row r="16" spans="1:22">
      <c r="A16" s="1973" t="s">
        <v>1952</v>
      </c>
      <c r="B16" s="22"/>
      <c r="C16" s="22"/>
      <c r="D16" s="2308"/>
      <c r="E16" s="2075"/>
      <c r="F16" s="2075"/>
      <c r="G16" s="2075"/>
      <c r="H16" s="2075"/>
      <c r="I16" s="2075"/>
      <c r="J16" s="2075"/>
      <c r="K16" s="2075"/>
      <c r="L16" s="2075"/>
      <c r="M16" s="2075"/>
      <c r="N16" s="2075"/>
      <c r="O16" s="2075"/>
      <c r="P16" s="2075"/>
      <c r="Q16" s="2075"/>
      <c r="R16" s="2075"/>
      <c r="S16" s="2075"/>
      <c r="T16" s="2075"/>
      <c r="U16" s="2075"/>
      <c r="V16" s="2075"/>
    </row>
    <row r="17" spans="1:22">
      <c r="A17" s="1974"/>
      <c r="B17" s="4502" t="s">
        <v>1953</v>
      </c>
      <c r="C17" s="2076"/>
      <c r="D17" s="2516"/>
      <c r="E17" s="2075"/>
      <c r="F17" s="2075"/>
      <c r="G17" s="2075"/>
      <c r="H17" s="2075"/>
      <c r="I17" s="2075"/>
      <c r="J17" s="2075"/>
      <c r="K17" s="2075"/>
      <c r="L17" s="2075"/>
      <c r="M17" s="2075"/>
      <c r="N17" s="2075"/>
      <c r="O17" s="2075"/>
      <c r="P17" s="2075"/>
      <c r="Q17" s="2075"/>
      <c r="R17" s="2075"/>
      <c r="S17" s="2075"/>
      <c r="T17" s="2075"/>
      <c r="U17" s="2075"/>
      <c r="V17" s="2075"/>
    </row>
    <row r="18" spans="1:22">
      <c r="A18" s="2077"/>
      <c r="B18" s="6053" t="s">
        <v>1954</v>
      </c>
      <c r="C18" s="6053"/>
      <c r="D18" s="487"/>
      <c r="E18" s="4682"/>
      <c r="F18" s="4682"/>
      <c r="G18" s="4682"/>
      <c r="H18" s="4682"/>
      <c r="I18" s="4682"/>
      <c r="J18" s="4682"/>
      <c r="K18" s="4682"/>
      <c r="L18" s="4682"/>
      <c r="M18" s="4682"/>
      <c r="N18" s="4682"/>
      <c r="O18" s="4682"/>
      <c r="P18" s="4682"/>
      <c r="Q18" s="4682"/>
      <c r="R18" s="1975">
        <f t="shared" ref="R18:R23" si="0">SUM(E18:Q18)</f>
        <v>0</v>
      </c>
      <c r="S18" s="4682"/>
      <c r="T18" s="4682"/>
      <c r="U18" s="1975">
        <f>T18+S18+R18</f>
        <v>0</v>
      </c>
      <c r="V18" s="4682"/>
    </row>
    <row r="19" spans="1:22">
      <c r="A19" s="1999"/>
      <c r="B19" s="2078"/>
      <c r="C19" s="2079" t="s">
        <v>1955</v>
      </c>
      <c r="D19" s="259"/>
      <c r="E19" s="4682"/>
      <c r="F19" s="4682"/>
      <c r="G19" s="4682"/>
      <c r="H19" s="4682"/>
      <c r="I19" s="4682"/>
      <c r="J19" s="4682"/>
      <c r="K19" s="4682"/>
      <c r="L19" s="4682"/>
      <c r="M19" s="4682"/>
      <c r="N19" s="4682"/>
      <c r="O19" s="4682"/>
      <c r="P19" s="4682"/>
      <c r="Q19" s="4682"/>
      <c r="R19" s="1975">
        <f t="shared" si="0"/>
        <v>0</v>
      </c>
      <c r="S19" s="4682"/>
      <c r="T19" s="4682"/>
      <c r="U19" s="1975">
        <f t="shared" ref="U19:U24" si="1">T19+S19+R19</f>
        <v>0</v>
      </c>
      <c r="V19" s="4682"/>
    </row>
    <row r="20" spans="1:22" ht="28.5">
      <c r="A20" s="2000"/>
      <c r="B20" s="2080"/>
      <c r="C20" s="2081" t="s">
        <v>1956</v>
      </c>
      <c r="D20" s="267"/>
      <c r="E20" s="4682"/>
      <c r="F20" s="4682"/>
      <c r="G20" s="4682"/>
      <c r="H20" s="4682"/>
      <c r="I20" s="4682"/>
      <c r="J20" s="4682"/>
      <c r="K20" s="4682"/>
      <c r="L20" s="4682"/>
      <c r="M20" s="4682"/>
      <c r="N20" s="4682"/>
      <c r="O20" s="4682"/>
      <c r="P20" s="4682"/>
      <c r="Q20" s="4682"/>
      <c r="R20" s="1975">
        <f t="shared" si="0"/>
        <v>0</v>
      </c>
      <c r="S20" s="4682"/>
      <c r="T20" s="4682"/>
      <c r="U20" s="1975">
        <f t="shared" si="1"/>
        <v>0</v>
      </c>
      <c r="V20" s="4682"/>
    </row>
    <row r="21" spans="1:22" ht="28.5">
      <c r="A21" s="2001"/>
      <c r="B21" s="2080"/>
      <c r="C21" s="2081" t="s">
        <v>1957</v>
      </c>
      <c r="D21" s="267"/>
      <c r="E21" s="4682"/>
      <c r="F21" s="4682"/>
      <c r="G21" s="4682"/>
      <c r="H21" s="4682"/>
      <c r="I21" s="4682"/>
      <c r="J21" s="4682"/>
      <c r="K21" s="4682"/>
      <c r="L21" s="4682"/>
      <c r="M21" s="4682"/>
      <c r="N21" s="4682"/>
      <c r="O21" s="4682"/>
      <c r="P21" s="4682"/>
      <c r="Q21" s="4682"/>
      <c r="R21" s="1975">
        <f t="shared" si="0"/>
        <v>0</v>
      </c>
      <c r="S21" s="4682"/>
      <c r="T21" s="4682"/>
      <c r="U21" s="1975">
        <f t="shared" si="1"/>
        <v>0</v>
      </c>
      <c r="V21" s="4682"/>
    </row>
    <row r="22" spans="1:22" ht="28.5">
      <c r="A22" s="2001"/>
      <c r="B22" s="2080"/>
      <c r="C22" s="2081" t="s">
        <v>1958</v>
      </c>
      <c r="D22" s="267"/>
      <c r="E22" s="4682"/>
      <c r="F22" s="4682"/>
      <c r="G22" s="4682"/>
      <c r="H22" s="4682"/>
      <c r="I22" s="4682"/>
      <c r="J22" s="4682"/>
      <c r="K22" s="4682"/>
      <c r="L22" s="4682"/>
      <c r="M22" s="4682"/>
      <c r="N22" s="4682"/>
      <c r="O22" s="4682"/>
      <c r="P22" s="4682"/>
      <c r="Q22" s="4682"/>
      <c r="R22" s="1975">
        <f t="shared" si="0"/>
        <v>0</v>
      </c>
      <c r="S22" s="4682"/>
      <c r="T22" s="4682"/>
      <c r="U22" s="1975">
        <f t="shared" si="1"/>
        <v>0</v>
      </c>
      <c r="V22" s="4682"/>
    </row>
    <row r="23" spans="1:22">
      <c r="A23" s="2000"/>
      <c r="B23" s="2080" t="s">
        <v>1959</v>
      </c>
      <c r="C23" s="2080"/>
      <c r="D23" s="267"/>
      <c r="E23" s="4682"/>
      <c r="F23" s="4682"/>
      <c r="G23" s="4682"/>
      <c r="H23" s="4682"/>
      <c r="I23" s="4682"/>
      <c r="J23" s="4682"/>
      <c r="K23" s="4682"/>
      <c r="L23" s="4682"/>
      <c r="M23" s="4682"/>
      <c r="N23" s="4682"/>
      <c r="O23" s="4682"/>
      <c r="P23" s="4682"/>
      <c r="Q23" s="4682"/>
      <c r="R23" s="1975">
        <f t="shared" si="0"/>
        <v>0</v>
      </c>
      <c r="S23" s="4682"/>
      <c r="T23" s="4682"/>
      <c r="U23" s="1975">
        <f t="shared" si="1"/>
        <v>0</v>
      </c>
      <c r="V23" s="4682"/>
    </row>
    <row r="24" spans="1:22">
      <c r="A24" s="2000"/>
      <c r="B24" s="2080" t="s">
        <v>1960</v>
      </c>
      <c r="C24" s="2080"/>
      <c r="D24" s="267"/>
      <c r="E24" s="1975">
        <f>SUM(E18:E23)</f>
        <v>0</v>
      </c>
      <c r="F24" s="1975">
        <f t="shared" ref="F24:V24" si="2">SUM(F18:F23)</f>
        <v>0</v>
      </c>
      <c r="G24" s="1975">
        <f t="shared" si="2"/>
        <v>0</v>
      </c>
      <c r="H24" s="1975">
        <f t="shared" si="2"/>
        <v>0</v>
      </c>
      <c r="I24" s="1975">
        <f t="shared" si="2"/>
        <v>0</v>
      </c>
      <c r="J24" s="1975">
        <f t="shared" si="2"/>
        <v>0</v>
      </c>
      <c r="K24" s="1975">
        <f t="shared" si="2"/>
        <v>0</v>
      </c>
      <c r="L24" s="1975">
        <f t="shared" si="2"/>
        <v>0</v>
      </c>
      <c r="M24" s="1975">
        <f t="shared" si="2"/>
        <v>0</v>
      </c>
      <c r="N24" s="1975">
        <f t="shared" si="2"/>
        <v>0</v>
      </c>
      <c r="O24" s="1975">
        <f t="shared" si="2"/>
        <v>0</v>
      </c>
      <c r="P24" s="1975">
        <f t="shared" si="2"/>
        <v>0</v>
      </c>
      <c r="Q24" s="1975">
        <f t="shared" si="2"/>
        <v>0</v>
      </c>
      <c r="R24" s="1975">
        <f>SUM(R18:R23)</f>
        <v>0</v>
      </c>
      <c r="S24" s="1975">
        <f t="shared" si="2"/>
        <v>0</v>
      </c>
      <c r="T24" s="1975">
        <f t="shared" si="2"/>
        <v>0</v>
      </c>
      <c r="U24" s="1975">
        <f t="shared" si="1"/>
        <v>0</v>
      </c>
      <c r="V24" s="1975">
        <f t="shared" si="2"/>
        <v>0</v>
      </c>
    </row>
    <row r="25" spans="1:22">
      <c r="A25" s="2003"/>
      <c r="B25" s="2082" t="s">
        <v>1961</v>
      </c>
      <c r="C25" s="2080"/>
      <c r="D25" s="267"/>
      <c r="E25" s="2122"/>
      <c r="F25" s="2122"/>
      <c r="G25" s="2122"/>
      <c r="H25" s="2122"/>
      <c r="I25" s="2122"/>
      <c r="J25" s="2122"/>
      <c r="K25" s="2122"/>
      <c r="L25" s="2122"/>
      <c r="M25" s="2122"/>
      <c r="N25" s="2122"/>
      <c r="O25" s="2122"/>
      <c r="P25" s="2122"/>
      <c r="Q25" s="2122"/>
      <c r="R25" s="1975">
        <f>SUM(E25:Q25)</f>
        <v>0</v>
      </c>
      <c r="S25" s="2122"/>
      <c r="T25" s="2122"/>
      <c r="U25" s="1975">
        <f>T25+S25+R25</f>
        <v>0</v>
      </c>
      <c r="V25" s="4143"/>
    </row>
    <row r="26" spans="1:22">
      <c r="A26" s="2003"/>
      <c r="B26" s="2082" t="s">
        <v>1849</v>
      </c>
      <c r="C26" s="2080"/>
      <c r="D26" s="267"/>
      <c r="E26" s="1975">
        <f t="shared" ref="E26:T26" si="3">SUM(E24:E25)</f>
        <v>0</v>
      </c>
      <c r="F26" s="1975">
        <f t="shared" si="3"/>
        <v>0</v>
      </c>
      <c r="G26" s="1975">
        <f t="shared" si="3"/>
        <v>0</v>
      </c>
      <c r="H26" s="1975">
        <f t="shared" si="3"/>
        <v>0</v>
      </c>
      <c r="I26" s="1975">
        <f t="shared" si="3"/>
        <v>0</v>
      </c>
      <c r="J26" s="1975">
        <f t="shared" si="3"/>
        <v>0</v>
      </c>
      <c r="K26" s="1975">
        <f t="shared" si="3"/>
        <v>0</v>
      </c>
      <c r="L26" s="1975">
        <f t="shared" si="3"/>
        <v>0</v>
      </c>
      <c r="M26" s="1975">
        <f t="shared" si="3"/>
        <v>0</v>
      </c>
      <c r="N26" s="1975">
        <f t="shared" si="3"/>
        <v>0</v>
      </c>
      <c r="O26" s="1975">
        <f t="shared" si="3"/>
        <v>0</v>
      </c>
      <c r="P26" s="1975">
        <f t="shared" si="3"/>
        <v>0</v>
      </c>
      <c r="Q26" s="1975">
        <f t="shared" si="3"/>
        <v>0</v>
      </c>
      <c r="R26" s="1975">
        <f>SUM(R24:R25)</f>
        <v>0</v>
      </c>
      <c r="S26" s="1975">
        <f t="shared" si="3"/>
        <v>0</v>
      </c>
      <c r="T26" s="1975">
        <f t="shared" si="3"/>
        <v>0</v>
      </c>
      <c r="U26" s="1975">
        <f>U24+U25</f>
        <v>0</v>
      </c>
      <c r="V26" s="1975">
        <f>V24+V25</f>
        <v>0</v>
      </c>
    </row>
    <row r="27" spans="1:22">
      <c r="A27" s="1973" t="s">
        <v>1962</v>
      </c>
      <c r="B27" s="2008"/>
      <c r="C27" s="2008"/>
      <c r="D27" s="2308"/>
      <c r="E27" s="2075"/>
      <c r="F27" s="2075"/>
      <c r="G27" s="2075"/>
      <c r="H27" s="2075"/>
      <c r="I27" s="2075"/>
      <c r="J27" s="2075"/>
      <c r="K27" s="2075"/>
      <c r="L27" s="2075"/>
      <c r="M27" s="2075"/>
      <c r="N27" s="2075"/>
      <c r="O27" s="2075"/>
      <c r="P27" s="2075"/>
      <c r="Q27" s="2075"/>
      <c r="R27" s="2075"/>
      <c r="S27" s="2075"/>
      <c r="T27" s="2075"/>
      <c r="U27" s="2075"/>
      <c r="V27" s="2075"/>
    </row>
    <row r="28" spans="1:22">
      <c r="A28" s="2004"/>
      <c r="B28" s="2076" t="s">
        <v>1953</v>
      </c>
      <c r="C28" s="2083"/>
      <c r="D28" s="2516"/>
      <c r="E28" s="2075"/>
      <c r="F28" s="2075"/>
      <c r="G28" s="2075"/>
      <c r="H28" s="2075"/>
      <c r="I28" s="2075"/>
      <c r="J28" s="2075"/>
      <c r="K28" s="2075"/>
      <c r="L28" s="2075"/>
      <c r="M28" s="2075"/>
      <c r="N28" s="2075"/>
      <c r="O28" s="2075"/>
      <c r="P28" s="2075"/>
      <c r="Q28" s="2075"/>
      <c r="R28" s="2075"/>
      <c r="S28" s="2075"/>
      <c r="T28" s="2075"/>
      <c r="U28" s="2075"/>
      <c r="V28" s="2075"/>
    </row>
    <row r="29" spans="1:22">
      <c r="A29" s="2004"/>
      <c r="B29" s="6053" t="s">
        <v>1954</v>
      </c>
      <c r="C29" s="6053"/>
      <c r="D29" s="487"/>
      <c r="E29" s="4682"/>
      <c r="F29" s="4682"/>
      <c r="G29" s="4682"/>
      <c r="H29" s="4682"/>
      <c r="I29" s="4682"/>
      <c r="J29" s="4682"/>
      <c r="K29" s="4682"/>
      <c r="L29" s="4682"/>
      <c r="M29" s="4682"/>
      <c r="N29" s="4682"/>
      <c r="O29" s="4682"/>
      <c r="P29" s="4682"/>
      <c r="Q29" s="4682"/>
      <c r="R29" s="1975">
        <f t="shared" ref="R29:R35" si="4">SUM(E29:Q29)</f>
        <v>0</v>
      </c>
      <c r="S29" s="4682"/>
      <c r="T29" s="4682"/>
      <c r="U29" s="1975">
        <f t="shared" ref="U29:U35" si="5">T29+S29+R29</f>
        <v>0</v>
      </c>
      <c r="V29" s="4682"/>
    </row>
    <row r="30" spans="1:22">
      <c r="A30" s="2084"/>
      <c r="B30" s="2078"/>
      <c r="C30" s="2079" t="s">
        <v>1955</v>
      </c>
      <c r="D30" s="259"/>
      <c r="E30" s="4682"/>
      <c r="F30" s="4682"/>
      <c r="G30" s="4682"/>
      <c r="H30" s="4682"/>
      <c r="I30" s="4682"/>
      <c r="J30" s="4682"/>
      <c r="K30" s="4682"/>
      <c r="L30" s="4682"/>
      <c r="M30" s="4682"/>
      <c r="N30" s="4682"/>
      <c r="O30" s="4682"/>
      <c r="P30" s="4682"/>
      <c r="Q30" s="4682"/>
      <c r="R30" s="1975">
        <f t="shared" si="4"/>
        <v>0</v>
      </c>
      <c r="S30" s="4682"/>
      <c r="T30" s="4682"/>
      <c r="U30" s="1975">
        <f t="shared" si="5"/>
        <v>0</v>
      </c>
      <c r="V30" s="4682"/>
    </row>
    <row r="31" spans="1:22" ht="28.5">
      <c r="A31" s="2001"/>
      <c r="B31" s="2080"/>
      <c r="C31" s="2081" t="s">
        <v>1956</v>
      </c>
      <c r="D31" s="267"/>
      <c r="E31" s="4682"/>
      <c r="F31" s="4682"/>
      <c r="G31" s="4682"/>
      <c r="H31" s="4682"/>
      <c r="I31" s="4682"/>
      <c r="J31" s="4682"/>
      <c r="K31" s="4682"/>
      <c r="L31" s="4682"/>
      <c r="M31" s="4682"/>
      <c r="N31" s="4682"/>
      <c r="O31" s="4682"/>
      <c r="P31" s="4682"/>
      <c r="Q31" s="4682"/>
      <c r="R31" s="1975">
        <f t="shared" si="4"/>
        <v>0</v>
      </c>
      <c r="S31" s="4682"/>
      <c r="T31" s="4682"/>
      <c r="U31" s="1975">
        <f t="shared" si="5"/>
        <v>0</v>
      </c>
      <c r="V31" s="4682"/>
    </row>
    <row r="32" spans="1:22" ht="28.5">
      <c r="A32" s="2001"/>
      <c r="B32" s="2080"/>
      <c r="C32" s="2081" t="s">
        <v>1957</v>
      </c>
      <c r="D32" s="267"/>
      <c r="E32" s="4682"/>
      <c r="F32" s="4682"/>
      <c r="G32" s="4682"/>
      <c r="H32" s="4682"/>
      <c r="I32" s="4682"/>
      <c r="J32" s="4682"/>
      <c r="K32" s="4682"/>
      <c r="L32" s="4682"/>
      <c r="M32" s="4682"/>
      <c r="N32" s="4682"/>
      <c r="O32" s="4682"/>
      <c r="P32" s="4682"/>
      <c r="Q32" s="4682"/>
      <c r="R32" s="1975">
        <f t="shared" si="4"/>
        <v>0</v>
      </c>
      <c r="S32" s="4682"/>
      <c r="T32" s="4682"/>
      <c r="U32" s="1975">
        <f>T32+S32+R32</f>
        <v>0</v>
      </c>
      <c r="V32" s="4682"/>
    </row>
    <row r="33" spans="1:22">
      <c r="A33" s="2001"/>
      <c r="B33" s="2080" t="s">
        <v>1959</v>
      </c>
      <c r="C33" s="2080"/>
      <c r="D33" s="267"/>
      <c r="E33" s="4682"/>
      <c r="F33" s="4682"/>
      <c r="G33" s="4682"/>
      <c r="H33" s="4682"/>
      <c r="I33" s="4682"/>
      <c r="J33" s="4682"/>
      <c r="K33" s="4682"/>
      <c r="L33" s="4682"/>
      <c r="M33" s="4682"/>
      <c r="N33" s="4682"/>
      <c r="O33" s="4682"/>
      <c r="P33" s="4682"/>
      <c r="Q33" s="4682"/>
      <c r="R33" s="1975">
        <f t="shared" si="4"/>
        <v>0</v>
      </c>
      <c r="S33" s="4682"/>
      <c r="T33" s="4682"/>
      <c r="U33" s="1975">
        <f t="shared" si="5"/>
        <v>0</v>
      </c>
      <c r="V33" s="4682"/>
    </row>
    <row r="34" spans="1:22">
      <c r="A34" s="2007"/>
      <c r="B34" s="2080" t="s">
        <v>1960</v>
      </c>
      <c r="C34" s="2080"/>
      <c r="D34" s="267"/>
      <c r="E34" s="1975">
        <f>SUM(E29:E33)</f>
        <v>0</v>
      </c>
      <c r="F34" s="1975">
        <f t="shared" ref="F34:V34" si="6">SUM(F29:F33)</f>
        <v>0</v>
      </c>
      <c r="G34" s="1975">
        <f t="shared" si="6"/>
        <v>0</v>
      </c>
      <c r="H34" s="1975">
        <f t="shared" si="6"/>
        <v>0</v>
      </c>
      <c r="I34" s="1975">
        <f t="shared" si="6"/>
        <v>0</v>
      </c>
      <c r="J34" s="1975">
        <f t="shared" si="6"/>
        <v>0</v>
      </c>
      <c r="K34" s="1975">
        <f t="shared" si="6"/>
        <v>0</v>
      </c>
      <c r="L34" s="1975">
        <f t="shared" si="6"/>
        <v>0</v>
      </c>
      <c r="M34" s="1975">
        <f t="shared" si="6"/>
        <v>0</v>
      </c>
      <c r="N34" s="1975">
        <f t="shared" si="6"/>
        <v>0</v>
      </c>
      <c r="O34" s="1975">
        <f t="shared" si="6"/>
        <v>0</v>
      </c>
      <c r="P34" s="1975">
        <f t="shared" si="6"/>
        <v>0</v>
      </c>
      <c r="Q34" s="1975">
        <f t="shared" si="6"/>
        <v>0</v>
      </c>
      <c r="R34" s="1975">
        <f t="shared" si="4"/>
        <v>0</v>
      </c>
      <c r="S34" s="1975">
        <f t="shared" si="6"/>
        <v>0</v>
      </c>
      <c r="T34" s="1975">
        <f t="shared" si="6"/>
        <v>0</v>
      </c>
      <c r="U34" s="1975">
        <f t="shared" si="6"/>
        <v>0</v>
      </c>
      <c r="V34" s="1975">
        <f t="shared" si="6"/>
        <v>0</v>
      </c>
    </row>
    <row r="35" spans="1:22">
      <c r="A35" s="2007"/>
      <c r="B35" s="2082" t="s">
        <v>1961</v>
      </c>
      <c r="C35" s="2080"/>
      <c r="D35" s="267"/>
      <c r="E35" s="2122"/>
      <c r="F35" s="2122"/>
      <c r="G35" s="2122"/>
      <c r="H35" s="2122"/>
      <c r="I35" s="2122"/>
      <c r="J35" s="2122"/>
      <c r="K35" s="2122"/>
      <c r="L35" s="2122"/>
      <c r="M35" s="2122"/>
      <c r="N35" s="2122"/>
      <c r="O35" s="2122"/>
      <c r="P35" s="2122"/>
      <c r="Q35" s="2122"/>
      <c r="R35" s="1975">
        <f t="shared" si="4"/>
        <v>0</v>
      </c>
      <c r="S35" s="2122"/>
      <c r="T35" s="2122"/>
      <c r="U35" s="1975">
        <f t="shared" si="5"/>
        <v>0</v>
      </c>
      <c r="V35" s="4143"/>
    </row>
    <row r="36" spans="1:22" ht="16" thickBot="1">
      <c r="A36" s="2469"/>
      <c r="B36" s="2468" t="s">
        <v>1849</v>
      </c>
      <c r="C36" s="2467"/>
      <c r="D36" s="2517"/>
      <c r="E36" s="2466">
        <f>SUM(E34:E35)</f>
        <v>0</v>
      </c>
      <c r="F36" s="2466">
        <f t="shared" ref="F36:V36" si="7">SUM(F34:F35)</f>
        <v>0</v>
      </c>
      <c r="G36" s="2466">
        <f t="shared" si="7"/>
        <v>0</v>
      </c>
      <c r="H36" s="2466">
        <f t="shared" si="7"/>
        <v>0</v>
      </c>
      <c r="I36" s="2466">
        <f t="shared" si="7"/>
        <v>0</v>
      </c>
      <c r="J36" s="2466">
        <f t="shared" si="7"/>
        <v>0</v>
      </c>
      <c r="K36" s="2466">
        <f t="shared" si="7"/>
        <v>0</v>
      </c>
      <c r="L36" s="2466">
        <f t="shared" si="7"/>
        <v>0</v>
      </c>
      <c r="M36" s="2466">
        <f t="shared" si="7"/>
        <v>0</v>
      </c>
      <c r="N36" s="2466">
        <f t="shared" si="7"/>
        <v>0</v>
      </c>
      <c r="O36" s="2466">
        <f t="shared" si="7"/>
        <v>0</v>
      </c>
      <c r="P36" s="2466">
        <f t="shared" si="7"/>
        <v>0</v>
      </c>
      <c r="Q36" s="2466">
        <f t="shared" si="7"/>
        <v>0</v>
      </c>
      <c r="R36" s="2466">
        <f>SUM(R34:R35)</f>
        <v>0</v>
      </c>
      <c r="S36" s="2466">
        <f t="shared" si="7"/>
        <v>0</v>
      </c>
      <c r="T36" s="2466">
        <f t="shared" si="7"/>
        <v>0</v>
      </c>
      <c r="U36" s="2466">
        <f t="shared" si="7"/>
        <v>0</v>
      </c>
      <c r="V36" s="2466">
        <f t="shared" si="7"/>
        <v>0</v>
      </c>
    </row>
    <row r="37" spans="1:22" ht="16" thickTop="1">
      <c r="A37" s="11"/>
      <c r="B37" s="11"/>
      <c r="C37" s="11"/>
      <c r="D37" s="11"/>
      <c r="E37" s="11"/>
      <c r="F37" s="11"/>
      <c r="G37" s="11"/>
      <c r="H37" s="11"/>
      <c r="I37" s="11"/>
      <c r="J37" s="11"/>
      <c r="K37" s="11"/>
      <c r="L37" s="11"/>
      <c r="M37" s="11"/>
      <c r="N37" s="11"/>
      <c r="O37" s="11"/>
      <c r="P37" s="11"/>
      <c r="Q37" s="11"/>
      <c r="R37" s="11"/>
      <c r="S37" s="11"/>
      <c r="T37" s="11"/>
      <c r="U37" s="11"/>
      <c r="V37" s="11"/>
    </row>
    <row r="38" spans="1:22">
      <c r="A38" s="11"/>
      <c r="B38" s="11"/>
      <c r="C38" s="11"/>
      <c r="D38" s="11"/>
      <c r="E38" s="11"/>
      <c r="F38" s="11"/>
      <c r="G38" s="11"/>
      <c r="H38" s="11"/>
      <c r="I38" s="11"/>
      <c r="J38" s="11"/>
      <c r="K38" s="11"/>
      <c r="L38" s="11"/>
      <c r="M38" s="11"/>
      <c r="N38" s="11"/>
      <c r="O38" s="11"/>
      <c r="P38" s="11"/>
      <c r="Q38" s="11"/>
      <c r="R38" s="11"/>
      <c r="S38" s="11"/>
      <c r="T38" s="11"/>
      <c r="U38" s="11"/>
      <c r="V38" s="1939" t="str">
        <f>+ToC!E123</f>
        <v xml:space="preserve">Long-Term Annual Return </v>
      </c>
    </row>
    <row r="39" spans="1:22">
      <c r="A39" s="11"/>
      <c r="B39" s="11"/>
      <c r="C39" s="11"/>
      <c r="D39" s="11"/>
      <c r="E39" s="11"/>
      <c r="F39" s="11"/>
      <c r="G39" s="11"/>
      <c r="H39" s="11"/>
      <c r="I39" s="11"/>
      <c r="J39" s="11"/>
      <c r="K39" s="11"/>
      <c r="L39" s="11"/>
      <c r="M39" s="11"/>
      <c r="N39" s="11"/>
      <c r="O39" s="11"/>
      <c r="P39" s="11"/>
      <c r="Q39" s="11"/>
      <c r="R39" s="11"/>
      <c r="S39" s="11"/>
      <c r="T39" s="11"/>
      <c r="U39" s="11"/>
      <c r="V39" s="1939" t="s">
        <v>2100</v>
      </c>
    </row>
  </sheetData>
  <sheetProtection sheet="1" objects="1" scenarios="1"/>
  <mergeCells count="21">
    <mergeCell ref="B18:C18"/>
    <mergeCell ref="B29:C29"/>
    <mergeCell ref="S12:T12"/>
    <mergeCell ref="E13:G13"/>
    <mergeCell ref="H13:J13"/>
    <mergeCell ref="K13:M13"/>
    <mergeCell ref="N13:N14"/>
    <mergeCell ref="O13:O14"/>
    <mergeCell ref="P13:P14"/>
    <mergeCell ref="Q13:Q14"/>
    <mergeCell ref="S13:S14"/>
    <mergeCell ref="E12:M12"/>
    <mergeCell ref="P12:Q12"/>
    <mergeCell ref="R12:R14"/>
    <mergeCell ref="A11:R11"/>
    <mergeCell ref="A1:V1"/>
    <mergeCell ref="T13:T14"/>
    <mergeCell ref="U13:V13"/>
    <mergeCell ref="U6:V6"/>
    <mergeCell ref="A10:V10"/>
    <mergeCell ref="A8:V8"/>
  </mergeCells>
  <hyperlinks>
    <hyperlink ref="A1:V1" location="ToC!A1" display="45.034"/>
  </hyperlinks>
  <pageMargins left="0.7" right="0.7" top="0.75" bottom="0.75" header="0.3" footer="0.3"/>
  <pageSetup paperSize="5" scale="33"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3">
    <tabColor rgb="FFCCFFCC"/>
    <pageSetUpPr fitToPage="1"/>
  </sheetPr>
  <dimension ref="A1:XFC1048576"/>
  <sheetViews>
    <sheetView zoomScale="85" zoomScaleNormal="85" workbookViewId="0">
      <selection activeCell="I20" sqref="I20"/>
    </sheetView>
  </sheetViews>
  <sheetFormatPr defaultColWidth="0" defaultRowHeight="14" zeroHeight="1"/>
  <cols>
    <col min="1" max="1" width="3.07421875" style="2324" customWidth="1"/>
    <col min="2" max="3" width="2.07421875" style="2324" customWidth="1"/>
    <col min="4" max="4" width="33.07421875" style="2324" customWidth="1"/>
    <col min="5" max="5" width="9" style="2331" customWidth="1"/>
    <col min="6" max="14" width="19.765625" style="2324" customWidth="1"/>
    <col min="15" max="16383" width="8.765625" style="2324" hidden="1"/>
    <col min="16384" max="16384" width="7.421875E-2" style="2324" customWidth="1"/>
  </cols>
  <sheetData>
    <row r="1" spans="1:14" s="39" customFormat="1">
      <c r="A1" s="6073" t="s">
        <v>2078</v>
      </c>
      <c r="B1" s="6073"/>
      <c r="C1" s="6073"/>
      <c r="D1" s="6073"/>
      <c r="E1" s="6073"/>
      <c r="F1" s="6073"/>
      <c r="G1" s="6073"/>
      <c r="H1" s="6073"/>
      <c r="I1" s="6073"/>
      <c r="J1" s="6073"/>
      <c r="K1" s="6073"/>
      <c r="L1" s="6073"/>
      <c r="M1" s="6073"/>
      <c r="N1" s="6073"/>
    </row>
    <row r="2" spans="1:14">
      <c r="A2" s="2059"/>
      <c r="B2" s="2091"/>
      <c r="C2" s="2091"/>
      <c r="D2" s="2091"/>
      <c r="E2" s="2323"/>
      <c r="F2" s="2091"/>
      <c r="G2" s="2091"/>
      <c r="H2" s="2091"/>
      <c r="I2" s="2091"/>
      <c r="J2" s="2091"/>
      <c r="K2" s="2091"/>
      <c r="L2" s="2091"/>
      <c r="M2" s="2091"/>
      <c r="N2" s="1575" t="s">
        <v>1439</v>
      </c>
    </row>
    <row r="3" spans="1:14">
      <c r="A3" s="324" t="str">
        <f>+Cover!A14</f>
        <v>Select Name of Insurer/ Financial Holding Company</v>
      </c>
      <c r="B3" s="2091"/>
      <c r="C3" s="2091"/>
      <c r="D3" s="2091"/>
      <c r="E3" s="2323"/>
      <c r="F3" s="2091"/>
      <c r="G3" s="2091"/>
      <c r="H3" s="2091"/>
      <c r="I3" s="2091"/>
      <c r="J3" s="2091"/>
      <c r="K3" s="2091"/>
      <c r="L3" s="2091"/>
      <c r="M3" s="476"/>
      <c r="N3" s="476"/>
    </row>
    <row r="4" spans="1:14">
      <c r="A4" s="3139" t="str">
        <f>+ToC!A3</f>
        <v>Insurer/Financial Holding Company</v>
      </c>
      <c r="B4" s="2091"/>
      <c r="C4" s="2091"/>
      <c r="D4" s="2091"/>
      <c r="E4" s="2323"/>
      <c r="F4" s="2091"/>
      <c r="G4" s="2091"/>
      <c r="H4" s="2091"/>
      <c r="I4" s="2091"/>
      <c r="J4" s="2091"/>
      <c r="K4" s="2091"/>
      <c r="L4" s="2091"/>
      <c r="M4" s="476"/>
      <c r="N4" s="476"/>
    </row>
    <row r="5" spans="1:14">
      <c r="A5" s="53"/>
      <c r="B5" s="2091"/>
      <c r="C5" s="2091"/>
      <c r="D5" s="2091"/>
      <c r="E5" s="2323"/>
      <c r="F5" s="2091"/>
      <c r="G5" s="2091"/>
      <c r="H5" s="2091"/>
      <c r="I5" s="2091"/>
      <c r="J5" s="2091"/>
      <c r="K5" s="2091"/>
      <c r="L5" s="2091"/>
      <c r="M5" s="476"/>
      <c r="N5" s="476"/>
    </row>
    <row r="6" spans="1:14">
      <c r="A6" s="51" t="str">
        <f>+ToC!A5</f>
        <v>Long-Term Insurers Annual Return</v>
      </c>
      <c r="B6" s="2091"/>
      <c r="C6" s="2091"/>
      <c r="D6" s="2091"/>
      <c r="E6" s="2323"/>
      <c r="F6" s="2091"/>
      <c r="G6" s="2091"/>
      <c r="H6" s="2091"/>
      <c r="I6" s="2091"/>
      <c r="J6" s="2091"/>
      <c r="K6" s="2091"/>
      <c r="L6" s="2091"/>
      <c r="M6" s="6046" t="str">
        <f>IF(+Cover!$A$23="","",+Cover!$A$23)</f>
        <v/>
      </c>
      <c r="N6" s="6046"/>
    </row>
    <row r="7" spans="1:14">
      <c r="A7" s="3132" t="str">
        <f>+ToC!A6</f>
        <v>For Year Ended:</v>
      </c>
      <c r="B7" s="2091"/>
      <c r="C7" s="2091"/>
      <c r="D7" s="2091"/>
      <c r="E7" s="2323"/>
      <c r="F7" s="2091"/>
      <c r="G7" s="2091"/>
      <c r="H7" s="2091"/>
      <c r="I7" s="2091"/>
      <c r="J7" s="2091"/>
      <c r="K7" s="2091"/>
      <c r="L7" s="2091"/>
      <c r="M7" s="21"/>
      <c r="N7" s="21"/>
    </row>
    <row r="8" spans="1:14">
      <c r="A8" s="6094" t="s">
        <v>737</v>
      </c>
      <c r="B8" s="6094"/>
      <c r="C8" s="6094"/>
      <c r="D8" s="6094"/>
      <c r="E8" s="6094"/>
      <c r="F8" s="6094"/>
      <c r="G8" s="6094"/>
      <c r="H8" s="6094"/>
      <c r="I8" s="6094"/>
      <c r="J8" s="6094"/>
      <c r="K8" s="6094"/>
      <c r="L8" s="6094"/>
      <c r="M8" s="6094"/>
      <c r="N8" s="6094"/>
    </row>
    <row r="9" spans="1:14" ht="8.15" customHeight="1">
      <c r="A9" s="2091"/>
      <c r="B9" s="2091"/>
      <c r="C9" s="2091"/>
      <c r="D9" s="2091"/>
      <c r="E9" s="2323"/>
      <c r="F9" s="2091"/>
      <c r="G9" s="2091"/>
      <c r="H9" s="2091"/>
      <c r="I9" s="2091"/>
      <c r="J9" s="2091"/>
      <c r="K9" s="2091"/>
      <c r="L9" s="2091"/>
      <c r="M9" s="2091"/>
      <c r="N9" s="2091"/>
    </row>
    <row r="10" spans="1:14">
      <c r="A10" s="6095" t="s">
        <v>1963</v>
      </c>
      <c r="B10" s="6095"/>
      <c r="C10" s="6095"/>
      <c r="D10" s="6095"/>
      <c r="E10" s="6095"/>
      <c r="F10" s="6095"/>
      <c r="G10" s="6095"/>
      <c r="H10" s="6095"/>
      <c r="I10" s="6095"/>
      <c r="J10" s="6095"/>
      <c r="K10" s="6095"/>
      <c r="L10" s="6095"/>
      <c r="M10" s="6095"/>
      <c r="N10" s="6095"/>
    </row>
    <row r="11" spans="1:14">
      <c r="A11" s="6096"/>
      <c r="B11" s="6096"/>
      <c r="C11" s="6096"/>
      <c r="D11" s="6096"/>
      <c r="E11" s="6096"/>
      <c r="F11" s="6096"/>
      <c r="G11" s="6096"/>
      <c r="H11" s="6096"/>
      <c r="I11" s="6096"/>
      <c r="J11" s="6096"/>
      <c r="K11" s="6096"/>
      <c r="L11" s="6096"/>
      <c r="M11" s="6096"/>
      <c r="N11" s="6096"/>
    </row>
    <row r="12" spans="1:14" ht="9" customHeight="1" thickBot="1">
      <c r="A12" s="3146"/>
      <c r="B12" s="3146"/>
      <c r="C12" s="3146"/>
      <c r="D12" s="3146"/>
      <c r="E12" s="2320"/>
      <c r="F12" s="3146"/>
      <c r="G12" s="3146"/>
      <c r="H12" s="3146"/>
      <c r="I12" s="3146"/>
      <c r="J12" s="3146"/>
      <c r="K12" s="3146"/>
      <c r="L12" s="3146"/>
      <c r="M12" s="3146"/>
      <c r="N12" s="2091"/>
    </row>
    <row r="13" spans="1:14" ht="31.9" customHeight="1" thickTop="1">
      <c r="A13" s="2456"/>
      <c r="B13" s="2455"/>
      <c r="C13" s="2455"/>
      <c r="D13" s="2454"/>
      <c r="E13" s="2453" t="s">
        <v>113</v>
      </c>
      <c r="F13" s="2452" t="s">
        <v>1964</v>
      </c>
      <c r="G13" s="2451" t="s">
        <v>2214</v>
      </c>
      <c r="H13" s="2451" t="s">
        <v>1965</v>
      </c>
      <c r="I13" s="2451" t="s">
        <v>1966</v>
      </c>
      <c r="J13" s="2451" t="s">
        <v>1967</v>
      </c>
      <c r="K13" s="2451" t="s">
        <v>1968</v>
      </c>
      <c r="L13" s="2451" t="s">
        <v>1969</v>
      </c>
      <c r="M13" s="2451" t="s">
        <v>1970</v>
      </c>
      <c r="N13" s="2451" t="s">
        <v>359</v>
      </c>
    </row>
    <row r="14" spans="1:14">
      <c r="A14" s="2325"/>
      <c r="B14" s="2091"/>
      <c r="C14" s="2091"/>
      <c r="D14" s="2091"/>
      <c r="E14" s="2353"/>
      <c r="F14" s="2347"/>
      <c r="G14" s="2347"/>
      <c r="H14" s="2347"/>
      <c r="I14" s="2347"/>
      <c r="J14" s="2347"/>
      <c r="K14" s="2347"/>
      <c r="L14" s="2347"/>
      <c r="M14" s="2347"/>
      <c r="N14" s="2347"/>
    </row>
    <row r="15" spans="1:14" ht="16.399999999999999" customHeight="1">
      <c r="A15" s="2089" t="s">
        <v>1952</v>
      </c>
      <c r="B15" s="2091"/>
      <c r="C15" s="2091"/>
      <c r="D15" s="2091"/>
      <c r="E15" s="2353"/>
      <c r="F15" s="2349"/>
      <c r="G15" s="2352"/>
      <c r="H15" s="2350"/>
      <c r="I15" s="2352"/>
      <c r="J15" s="2350"/>
      <c r="K15" s="2352"/>
      <c r="L15" s="2350"/>
      <c r="M15" s="2352"/>
      <c r="N15" s="2352"/>
    </row>
    <row r="16" spans="1:14" ht="16.399999999999999" customHeight="1">
      <c r="A16" s="2325"/>
      <c r="B16" s="2091" t="s">
        <v>1883</v>
      </c>
      <c r="C16" s="2091"/>
      <c r="D16" s="2091"/>
      <c r="E16" s="2353"/>
      <c r="F16" s="2351"/>
      <c r="G16" s="2347"/>
      <c r="H16" s="2348"/>
      <c r="I16" s="2347"/>
      <c r="J16" s="2348"/>
      <c r="K16" s="2347"/>
      <c r="L16" s="2348"/>
      <c r="M16" s="2347"/>
      <c r="N16" s="2347"/>
    </row>
    <row r="17" spans="1:14" s="4508" customFormat="1" ht="16.399999999999999" customHeight="1">
      <c r="A17" s="4503"/>
      <c r="B17" s="1916"/>
      <c r="C17" s="1916" t="s">
        <v>776</v>
      </c>
      <c r="D17" s="1916"/>
      <c r="E17" s="4504"/>
      <c r="F17" s="4505"/>
      <c r="G17" s="4421"/>
      <c r="H17" s="4506"/>
      <c r="I17" s="4421"/>
      <c r="J17" s="4506"/>
      <c r="K17" s="4421"/>
      <c r="L17" s="4506"/>
      <c r="M17" s="4421"/>
      <c r="N17" s="4507"/>
    </row>
    <row r="18" spans="1:14" s="4508" customFormat="1" ht="16.399999999999999" customHeight="1">
      <c r="A18" s="4503"/>
      <c r="B18" s="1916"/>
      <c r="C18" s="1916"/>
      <c r="D18" s="4509" t="s">
        <v>1978</v>
      </c>
      <c r="E18" s="4509"/>
      <c r="F18" s="4420"/>
      <c r="G18" s="4421"/>
      <c r="H18" s="4421"/>
      <c r="I18" s="4421"/>
      <c r="J18" s="4421"/>
      <c r="K18" s="4421"/>
      <c r="L18" s="4421"/>
      <c r="M18" s="4421"/>
      <c r="N18" s="4422"/>
    </row>
    <row r="19" spans="1:14" ht="16.399999999999999" customHeight="1">
      <c r="A19" s="2325"/>
      <c r="B19" s="2091"/>
      <c r="C19" s="2091"/>
      <c r="D19" s="2093" t="s">
        <v>723</v>
      </c>
      <c r="E19" s="3756"/>
      <c r="F19" s="4682"/>
      <c r="G19" s="4682"/>
      <c r="H19" s="4682"/>
      <c r="I19" s="4682"/>
      <c r="J19" s="4682"/>
      <c r="K19" s="4682"/>
      <c r="L19" s="4682"/>
      <c r="M19" s="4682"/>
      <c r="N19" s="1976">
        <f>SUM(F19:M19)</f>
        <v>0</v>
      </c>
    </row>
    <row r="20" spans="1:14" ht="16.399999999999999" customHeight="1">
      <c r="A20" s="2325"/>
      <c r="B20" s="2091"/>
      <c r="C20" s="2091"/>
      <c r="D20" s="2321" t="s">
        <v>1240</v>
      </c>
      <c r="E20" s="3756"/>
      <c r="F20" s="4682"/>
      <c r="G20" s="4682"/>
      <c r="H20" s="4682"/>
      <c r="I20" s="4682"/>
      <c r="J20" s="4682"/>
      <c r="K20" s="4682"/>
      <c r="L20" s="4682"/>
      <c r="M20" s="4682"/>
      <c r="N20" s="1976">
        <f>SUM(F20:M20)</f>
        <v>0</v>
      </c>
    </row>
    <row r="21" spans="1:14" ht="16.399999999999999" customHeight="1">
      <c r="A21" s="2325"/>
      <c r="B21" s="2091"/>
      <c r="C21" s="2091"/>
      <c r="D21" s="2093" t="s">
        <v>729</v>
      </c>
      <c r="E21" s="3756"/>
      <c r="F21" s="4682"/>
      <c r="G21" s="4682"/>
      <c r="H21" s="4682"/>
      <c r="I21" s="4682"/>
      <c r="J21" s="4682"/>
      <c r="K21" s="4682"/>
      <c r="L21" s="4682"/>
      <c r="M21" s="4682"/>
      <c r="N21" s="1976">
        <f>SUM(F21:M21)</f>
        <v>0</v>
      </c>
    </row>
    <row r="22" spans="1:14" ht="16.399999999999999" customHeight="1">
      <c r="A22" s="2325"/>
      <c r="B22" s="2091"/>
      <c r="C22" s="2091"/>
      <c r="D22" s="2326" t="s">
        <v>2035</v>
      </c>
      <c r="E22" s="3756"/>
      <c r="F22" s="2327">
        <f t="shared" ref="F22:M22" si="0">SUM(F19:F21)</f>
        <v>0</v>
      </c>
      <c r="G22" s="2327">
        <f t="shared" si="0"/>
        <v>0</v>
      </c>
      <c r="H22" s="2327">
        <f t="shared" si="0"/>
        <v>0</v>
      </c>
      <c r="I22" s="2327">
        <f t="shared" si="0"/>
        <v>0</v>
      </c>
      <c r="J22" s="2327">
        <f t="shared" si="0"/>
        <v>0</v>
      </c>
      <c r="K22" s="2327">
        <f t="shared" si="0"/>
        <v>0</v>
      </c>
      <c r="L22" s="2327">
        <f t="shared" si="0"/>
        <v>0</v>
      </c>
      <c r="M22" s="2327">
        <f t="shared" si="0"/>
        <v>0</v>
      </c>
      <c r="N22" s="2090">
        <f>SUM(N19:N21)</f>
        <v>0</v>
      </c>
    </row>
    <row r="23" spans="1:14" ht="16.399999999999999" customHeight="1">
      <c r="A23" s="2325"/>
      <c r="B23" s="2091"/>
      <c r="C23" s="2091"/>
      <c r="D23" s="2328"/>
      <c r="E23" s="3756"/>
      <c r="F23" s="4423"/>
      <c r="G23" s="4424"/>
      <c r="H23" s="4424"/>
      <c r="I23" s="4424"/>
      <c r="J23" s="4424"/>
      <c r="K23" s="4424"/>
      <c r="L23" s="4424"/>
      <c r="M23" s="4424"/>
      <c r="N23" s="4425"/>
    </row>
    <row r="24" spans="1:14" ht="16.399999999999999" customHeight="1">
      <c r="A24" s="2325"/>
      <c r="B24" s="2091"/>
      <c r="C24" s="2091"/>
      <c r="D24" s="2328" t="s">
        <v>1229</v>
      </c>
      <c r="E24" s="3756"/>
      <c r="F24" s="4423"/>
      <c r="G24" s="4424"/>
      <c r="H24" s="4424"/>
      <c r="I24" s="4424"/>
      <c r="J24" s="4424"/>
      <c r="K24" s="4424"/>
      <c r="L24" s="4424"/>
      <c r="M24" s="4424"/>
      <c r="N24" s="4425"/>
    </row>
    <row r="25" spans="1:14" ht="16.399999999999999" customHeight="1">
      <c r="A25" s="2325"/>
      <c r="B25" s="2091"/>
      <c r="C25" s="2091"/>
      <c r="D25" s="2093" t="s">
        <v>1979</v>
      </c>
      <c r="E25" s="3756"/>
      <c r="F25" s="4682"/>
      <c r="G25" s="4682"/>
      <c r="H25" s="4682"/>
      <c r="I25" s="4682"/>
      <c r="J25" s="4682"/>
      <c r="K25" s="4682"/>
      <c r="L25" s="4682"/>
      <c r="M25" s="4682"/>
      <c r="N25" s="1976">
        <f>SUM(F25:M25)</f>
        <v>0</v>
      </c>
    </row>
    <row r="26" spans="1:14" ht="16.399999999999999" customHeight="1">
      <c r="A26" s="2325"/>
      <c r="B26" s="2091"/>
      <c r="C26" s="2091"/>
      <c r="D26" s="2321" t="s">
        <v>1240</v>
      </c>
      <c r="E26" s="3756"/>
      <c r="F26" s="4682"/>
      <c r="G26" s="4682"/>
      <c r="H26" s="4682"/>
      <c r="I26" s="4682"/>
      <c r="J26" s="4682"/>
      <c r="K26" s="4682"/>
      <c r="L26" s="4682"/>
      <c r="M26" s="4682"/>
      <c r="N26" s="1976">
        <f>SUM(F26:M26)</f>
        <v>0</v>
      </c>
    </row>
    <row r="27" spans="1:14" ht="16.399999999999999" customHeight="1">
      <c r="A27" s="2325"/>
      <c r="B27" s="2091"/>
      <c r="C27" s="2091"/>
      <c r="D27" s="2093" t="s">
        <v>729</v>
      </c>
      <c r="E27" s="3756"/>
      <c r="F27" s="4682"/>
      <c r="G27" s="4682"/>
      <c r="H27" s="4682"/>
      <c r="I27" s="4682"/>
      <c r="J27" s="4682"/>
      <c r="K27" s="4682"/>
      <c r="L27" s="4682"/>
      <c r="M27" s="4682"/>
      <c r="N27" s="1976">
        <f>SUM(F27:M27)</f>
        <v>0</v>
      </c>
    </row>
    <row r="28" spans="1:14" ht="16.399999999999999" customHeight="1">
      <c r="A28" s="2325"/>
      <c r="B28" s="2091"/>
      <c r="C28" s="2091"/>
      <c r="D28" s="2326" t="s">
        <v>2036</v>
      </c>
      <c r="E28" s="3756"/>
      <c r="F28" s="2327">
        <f t="shared" ref="F28:M28" si="1">SUM(F25:F27)</f>
        <v>0</v>
      </c>
      <c r="G28" s="2327">
        <f t="shared" si="1"/>
        <v>0</v>
      </c>
      <c r="H28" s="2327">
        <f t="shared" si="1"/>
        <v>0</v>
      </c>
      <c r="I28" s="2327">
        <f t="shared" si="1"/>
        <v>0</v>
      </c>
      <c r="J28" s="2327">
        <f t="shared" si="1"/>
        <v>0</v>
      </c>
      <c r="K28" s="2327">
        <f t="shared" si="1"/>
        <v>0</v>
      </c>
      <c r="L28" s="2327">
        <f t="shared" si="1"/>
        <v>0</v>
      </c>
      <c r="M28" s="2327">
        <f t="shared" si="1"/>
        <v>0</v>
      </c>
      <c r="N28" s="2090">
        <f>SUM(N25:N27)</f>
        <v>0</v>
      </c>
    </row>
    <row r="29" spans="1:14" ht="16.399999999999999" customHeight="1">
      <c r="A29" s="2325"/>
      <c r="B29" s="2091"/>
      <c r="C29" s="2091"/>
      <c r="D29" s="2328"/>
      <c r="E29" s="3756"/>
      <c r="F29" s="4423"/>
      <c r="G29" s="4424"/>
      <c r="H29" s="4424"/>
      <c r="I29" s="4424"/>
      <c r="J29" s="4424"/>
      <c r="K29" s="4424"/>
      <c r="L29" s="4424"/>
      <c r="M29" s="4424"/>
      <c r="N29" s="4425"/>
    </row>
    <row r="30" spans="1:14" ht="16.399999999999999" customHeight="1">
      <c r="A30" s="2325"/>
      <c r="B30" s="2091"/>
      <c r="C30" s="2091"/>
      <c r="D30" s="2044" t="s">
        <v>1230</v>
      </c>
      <c r="E30" s="3756"/>
      <c r="F30" s="4423"/>
      <c r="G30" s="4424"/>
      <c r="H30" s="4424"/>
      <c r="I30" s="4424"/>
      <c r="J30" s="4424"/>
      <c r="K30" s="4424"/>
      <c r="L30" s="4424"/>
      <c r="M30" s="4424"/>
      <c r="N30" s="4425"/>
    </row>
    <row r="31" spans="1:14" ht="16.399999999999999" customHeight="1">
      <c r="A31" s="2325"/>
      <c r="B31" s="2091"/>
      <c r="C31" s="2091"/>
      <c r="D31" s="2093" t="s">
        <v>1242</v>
      </c>
      <c r="E31" s="3756"/>
      <c r="F31" s="4682"/>
      <c r="G31" s="4682"/>
      <c r="H31" s="4682"/>
      <c r="I31" s="4682"/>
      <c r="J31" s="4682"/>
      <c r="K31" s="4682"/>
      <c r="L31" s="4682"/>
      <c r="M31" s="4682"/>
      <c r="N31" s="1976">
        <f>SUM(F31:M31)</f>
        <v>0</v>
      </c>
    </row>
    <row r="32" spans="1:14" ht="16.399999999999999" customHeight="1">
      <c r="A32" s="2325"/>
      <c r="B32" s="2091"/>
      <c r="C32" s="2091"/>
      <c r="D32" s="2093" t="s">
        <v>1243</v>
      </c>
      <c r="E32" s="3756"/>
      <c r="F32" s="4682"/>
      <c r="G32" s="4682"/>
      <c r="H32" s="4682"/>
      <c r="I32" s="4682"/>
      <c r="J32" s="4682"/>
      <c r="K32" s="4682"/>
      <c r="L32" s="4682"/>
      <c r="M32" s="4682"/>
      <c r="N32" s="1976">
        <f>SUM(F32:M32)</f>
        <v>0</v>
      </c>
    </row>
    <row r="33" spans="1:14" ht="16.399999999999999" customHeight="1">
      <c r="A33" s="2325"/>
      <c r="B33" s="2091"/>
      <c r="C33" s="2091"/>
      <c r="D33" s="2093" t="s">
        <v>1982</v>
      </c>
      <c r="E33" s="3756"/>
      <c r="F33" s="4682"/>
      <c r="G33" s="4682"/>
      <c r="H33" s="4682"/>
      <c r="I33" s="4682"/>
      <c r="J33" s="4682"/>
      <c r="K33" s="4682"/>
      <c r="L33" s="4682"/>
      <c r="M33" s="4682"/>
      <c r="N33" s="1976">
        <f>SUM(F33:M33)</f>
        <v>0</v>
      </c>
    </row>
    <row r="34" spans="1:14" ht="16.399999999999999" customHeight="1">
      <c r="A34" s="2325"/>
      <c r="B34" s="2091"/>
      <c r="C34" s="2091"/>
      <c r="D34" s="2092" t="s">
        <v>1983</v>
      </c>
      <c r="E34" s="3756"/>
      <c r="F34" s="2327">
        <f t="shared" ref="F34:M34" si="2">SUM(F31:F33)</f>
        <v>0</v>
      </c>
      <c r="G34" s="2327">
        <f t="shared" si="2"/>
        <v>0</v>
      </c>
      <c r="H34" s="2327">
        <f t="shared" si="2"/>
        <v>0</v>
      </c>
      <c r="I34" s="2327">
        <f t="shared" si="2"/>
        <v>0</v>
      </c>
      <c r="J34" s="2327">
        <f t="shared" si="2"/>
        <v>0</v>
      </c>
      <c r="K34" s="2327">
        <f t="shared" si="2"/>
        <v>0</v>
      </c>
      <c r="L34" s="2327">
        <f t="shared" si="2"/>
        <v>0</v>
      </c>
      <c r="M34" s="2327">
        <f t="shared" si="2"/>
        <v>0</v>
      </c>
      <c r="N34" s="2090">
        <f>SUM(N31:N33)</f>
        <v>0</v>
      </c>
    </row>
    <row r="35" spans="1:14" ht="16.399999999999999" customHeight="1">
      <c r="A35" s="2325"/>
      <c r="B35" s="2091"/>
      <c r="C35" s="2091"/>
      <c r="D35" s="3135"/>
      <c r="E35" s="3756"/>
      <c r="F35" s="4423"/>
      <c r="G35" s="4424"/>
      <c r="H35" s="4424"/>
      <c r="I35" s="4424"/>
      <c r="J35" s="4424"/>
      <c r="K35" s="4424"/>
      <c r="L35" s="4424"/>
      <c r="M35" s="4424"/>
      <c r="N35" s="4425"/>
    </row>
    <row r="36" spans="1:14" ht="16.399999999999999" customHeight="1">
      <c r="A36" s="2325"/>
      <c r="B36" s="2091"/>
      <c r="C36" s="2091"/>
      <c r="D36" s="2092" t="s">
        <v>1231</v>
      </c>
      <c r="E36" s="3756"/>
      <c r="F36" s="4682"/>
      <c r="G36" s="4682"/>
      <c r="H36" s="4682"/>
      <c r="I36" s="4682"/>
      <c r="J36" s="4682"/>
      <c r="K36" s="4682"/>
      <c r="L36" s="4682"/>
      <c r="M36" s="4682"/>
      <c r="N36" s="1976">
        <f>SUM(F36:M36)</f>
        <v>0</v>
      </c>
    </row>
    <row r="37" spans="1:14" ht="16.399999999999999" customHeight="1">
      <c r="A37" s="2325"/>
      <c r="B37" s="2091"/>
      <c r="C37" s="2091"/>
      <c r="D37" s="2094"/>
      <c r="E37" s="3756"/>
      <c r="F37" s="4423"/>
      <c r="G37" s="4424"/>
      <c r="H37" s="4424"/>
      <c r="I37" s="4424"/>
      <c r="J37" s="4424"/>
      <c r="K37" s="4424"/>
      <c r="L37" s="4424"/>
      <c r="M37" s="4424"/>
      <c r="N37" s="4425"/>
    </row>
    <row r="38" spans="1:14" ht="16.399999999999999" customHeight="1">
      <c r="A38" s="2325"/>
      <c r="B38" s="2091"/>
      <c r="C38" s="2091"/>
      <c r="D38" s="2092" t="s">
        <v>1233</v>
      </c>
      <c r="E38" s="3756"/>
      <c r="F38" s="4682"/>
      <c r="G38" s="4682"/>
      <c r="H38" s="4682"/>
      <c r="I38" s="4682"/>
      <c r="J38" s="4682"/>
      <c r="K38" s="4682"/>
      <c r="L38" s="4682"/>
      <c r="M38" s="4682"/>
      <c r="N38" s="1976">
        <f>SUM(F38:M38)</f>
        <v>0</v>
      </c>
    </row>
    <row r="39" spans="1:14" s="4508" customFormat="1" ht="16.399999999999999" customHeight="1">
      <c r="A39" s="4503"/>
      <c r="B39" s="1916"/>
      <c r="C39" s="1916"/>
      <c r="D39" s="4430"/>
      <c r="E39" s="4510"/>
      <c r="F39" s="4423"/>
      <c r="G39" s="4424"/>
      <c r="H39" s="4424"/>
      <c r="I39" s="4424"/>
      <c r="J39" s="4424"/>
      <c r="K39" s="4424"/>
      <c r="L39" s="4424"/>
      <c r="M39" s="4424"/>
      <c r="N39" s="4425"/>
    </row>
    <row r="40" spans="1:14" ht="16.399999999999999" customHeight="1">
      <c r="A40" s="2325"/>
      <c r="B40" s="2091"/>
      <c r="C40" s="2326" t="s">
        <v>1971</v>
      </c>
      <c r="D40" s="2326"/>
      <c r="E40" s="3756"/>
      <c r="F40" s="2327">
        <f>F38+F36+F34+F28+F22</f>
        <v>0</v>
      </c>
      <c r="G40" s="2327">
        <f t="shared" ref="G40:N40" si="3">G38+G36+G34+G28+G22</f>
        <v>0</v>
      </c>
      <c r="H40" s="2327">
        <f t="shared" si="3"/>
        <v>0</v>
      </c>
      <c r="I40" s="2327">
        <f t="shared" si="3"/>
        <v>0</v>
      </c>
      <c r="J40" s="2327">
        <f t="shared" si="3"/>
        <v>0</v>
      </c>
      <c r="K40" s="2327">
        <f t="shared" si="3"/>
        <v>0</v>
      </c>
      <c r="L40" s="2327">
        <f t="shared" si="3"/>
        <v>0</v>
      </c>
      <c r="M40" s="2327">
        <f t="shared" si="3"/>
        <v>0</v>
      </c>
      <c r="N40" s="2090">
        <f t="shared" si="3"/>
        <v>0</v>
      </c>
    </row>
    <row r="41" spans="1:14" ht="16.399999999999999" customHeight="1">
      <c r="A41" s="2325"/>
      <c r="B41" s="2091"/>
      <c r="C41" s="2328"/>
      <c r="D41" s="2328"/>
      <c r="E41" s="3756"/>
      <c r="F41" s="4423"/>
      <c r="G41" s="4424"/>
      <c r="H41" s="4424"/>
      <c r="I41" s="4424"/>
      <c r="J41" s="4424"/>
      <c r="K41" s="4424"/>
      <c r="L41" s="4424"/>
      <c r="M41" s="4424"/>
      <c r="N41" s="4425"/>
    </row>
    <row r="42" spans="1:14" ht="16.399999999999999" customHeight="1">
      <c r="A42" s="2325"/>
      <c r="B42" s="2091"/>
      <c r="C42" s="2484" t="s">
        <v>749</v>
      </c>
      <c r="D42" s="2484"/>
      <c r="E42" s="3756"/>
      <c r="F42" s="4423"/>
      <c r="G42" s="4428"/>
      <c r="H42" s="4428"/>
      <c r="I42" s="4428"/>
      <c r="J42" s="4428"/>
      <c r="K42" s="4428"/>
      <c r="L42" s="4428"/>
      <c r="M42" s="4428"/>
      <c r="N42" s="4425"/>
    </row>
    <row r="43" spans="1:14" ht="16.399999999999999" customHeight="1">
      <c r="A43" s="2325"/>
      <c r="B43" s="2091"/>
      <c r="C43" s="6092" t="s">
        <v>1118</v>
      </c>
      <c r="D43" s="6093"/>
      <c r="E43" s="3756"/>
      <c r="F43" s="4682"/>
      <c r="G43" s="4682"/>
      <c r="H43" s="4682"/>
      <c r="I43" s="4682"/>
      <c r="J43" s="4682"/>
      <c r="K43" s="4682"/>
      <c r="L43" s="4682"/>
      <c r="M43" s="4682"/>
      <c r="N43" s="1976">
        <f>SUM(F43:M43)</f>
        <v>0</v>
      </c>
    </row>
    <row r="44" spans="1:14" ht="16.399999999999999" customHeight="1">
      <c r="A44" s="2325"/>
      <c r="B44" s="2091"/>
      <c r="C44" s="6092" t="s">
        <v>1235</v>
      </c>
      <c r="D44" s="6093"/>
      <c r="E44" s="3756"/>
      <c r="F44" s="4682"/>
      <c r="G44" s="4682"/>
      <c r="H44" s="4682"/>
      <c r="I44" s="4682"/>
      <c r="J44" s="4682"/>
      <c r="K44" s="4682"/>
      <c r="L44" s="4682"/>
      <c r="M44" s="4682"/>
      <c r="N44" s="1976">
        <f>SUM(F44:M44)</f>
        <v>0</v>
      </c>
    </row>
    <row r="45" spans="1:14" ht="16.399999999999999" customHeight="1">
      <c r="A45" s="2325"/>
      <c r="B45" s="2091"/>
      <c r="C45" s="2091"/>
      <c r="D45" s="2091"/>
      <c r="E45" s="3756"/>
      <c r="F45" s="4423"/>
      <c r="G45" s="4424"/>
      <c r="H45" s="4424"/>
      <c r="I45" s="4424"/>
      <c r="J45" s="4424"/>
      <c r="K45" s="4424"/>
      <c r="L45" s="4424"/>
      <c r="M45" s="4424"/>
      <c r="N45" s="4425"/>
    </row>
    <row r="46" spans="1:14" ht="16.399999999999999" customHeight="1">
      <c r="A46" s="2325"/>
      <c r="B46" s="2091"/>
      <c r="C46" s="2326" t="s">
        <v>1972</v>
      </c>
      <c r="D46" s="2484"/>
      <c r="E46" s="3756"/>
      <c r="F46" s="4426">
        <f>SUM(F40,F43,F44)</f>
        <v>0</v>
      </c>
      <c r="G46" s="4426">
        <f t="shared" ref="G46:M46" si="4">SUM(G40,G43,G44)</f>
        <v>0</v>
      </c>
      <c r="H46" s="4426">
        <f t="shared" si="4"/>
        <v>0</v>
      </c>
      <c r="I46" s="4426">
        <f t="shared" si="4"/>
        <v>0</v>
      </c>
      <c r="J46" s="4426">
        <f t="shared" si="4"/>
        <v>0</v>
      </c>
      <c r="K46" s="4426">
        <f t="shared" si="4"/>
        <v>0</v>
      </c>
      <c r="L46" s="4426">
        <f t="shared" si="4"/>
        <v>0</v>
      </c>
      <c r="M46" s="4426">
        <f t="shared" si="4"/>
        <v>0</v>
      </c>
      <c r="N46" s="4427">
        <f>SUM(N40,N43,N44)</f>
        <v>0</v>
      </c>
    </row>
    <row r="47" spans="1:14" s="4508" customFormat="1" ht="16.399999999999999" customHeight="1">
      <c r="A47" s="4503"/>
      <c r="B47" s="1916"/>
      <c r="C47" s="1916"/>
      <c r="D47" s="4509" t="s">
        <v>1273</v>
      </c>
      <c r="E47" s="4510"/>
      <c r="F47" s="4423"/>
      <c r="G47" s="4428"/>
      <c r="H47" s="4428"/>
      <c r="I47" s="4428"/>
      <c r="J47" s="4428"/>
      <c r="K47" s="4428"/>
      <c r="L47" s="4428"/>
      <c r="M47" s="4428"/>
      <c r="N47" s="4428"/>
    </row>
    <row r="48" spans="1:14" ht="16.399999999999999" customHeight="1">
      <c r="A48" s="2325"/>
      <c r="B48" s="2091"/>
      <c r="C48" s="2091"/>
      <c r="D48" s="2484" t="s">
        <v>1158</v>
      </c>
      <c r="E48" s="3756"/>
      <c r="F48" s="4682"/>
      <c r="G48" s="4682"/>
      <c r="H48" s="4682"/>
      <c r="I48" s="4682"/>
      <c r="J48" s="4682"/>
      <c r="K48" s="4682"/>
      <c r="L48" s="4682"/>
      <c r="M48" s="4682"/>
      <c r="N48" s="1976">
        <f>SUM(F48:M48)</f>
        <v>0</v>
      </c>
    </row>
    <row r="49" spans="1:14" ht="16.399999999999999" customHeight="1">
      <c r="A49" s="2325"/>
      <c r="B49" s="2091"/>
      <c r="C49" s="2091"/>
      <c r="D49" s="2484" t="s">
        <v>2034</v>
      </c>
      <c r="E49" s="3756"/>
      <c r="F49" s="4682"/>
      <c r="G49" s="4682"/>
      <c r="H49" s="4682"/>
      <c r="I49" s="4682"/>
      <c r="J49" s="4682"/>
      <c r="K49" s="4682"/>
      <c r="L49" s="4682"/>
      <c r="M49" s="4682"/>
      <c r="N49" s="1976">
        <f>SUM(F49:M49)</f>
        <v>0</v>
      </c>
    </row>
    <row r="50" spans="1:14" ht="16.399999999999999" customHeight="1">
      <c r="A50" s="2325"/>
      <c r="B50" s="2091"/>
      <c r="C50" s="2091"/>
      <c r="D50" s="2091"/>
      <c r="E50" s="3756"/>
      <c r="F50" s="4423"/>
      <c r="G50" s="4424"/>
      <c r="H50" s="4424"/>
      <c r="I50" s="4424"/>
      <c r="J50" s="4424"/>
      <c r="K50" s="4424"/>
      <c r="L50" s="4424"/>
      <c r="M50" s="4424"/>
      <c r="N50" s="4425"/>
    </row>
    <row r="51" spans="1:14" ht="16.399999999999999" customHeight="1">
      <c r="A51" s="2325"/>
      <c r="B51" s="2326" t="s">
        <v>1973</v>
      </c>
      <c r="C51" s="2326"/>
      <c r="D51" s="2326"/>
      <c r="E51" s="3756"/>
      <c r="F51" s="2354">
        <f>SUM(F49,F48,F46)</f>
        <v>0</v>
      </c>
      <c r="G51" s="2354">
        <f t="shared" ref="G51:N51" si="5">SUM(G49,G48,G46)</f>
        <v>0</v>
      </c>
      <c r="H51" s="2354">
        <f t="shared" si="5"/>
        <v>0</v>
      </c>
      <c r="I51" s="2354">
        <f t="shared" si="5"/>
        <v>0</v>
      </c>
      <c r="J51" s="2354">
        <f t="shared" si="5"/>
        <v>0</v>
      </c>
      <c r="K51" s="2354">
        <f t="shared" si="5"/>
        <v>0</v>
      </c>
      <c r="L51" s="2354">
        <f t="shared" si="5"/>
        <v>0</v>
      </c>
      <c r="M51" s="2354">
        <f t="shared" si="5"/>
        <v>0</v>
      </c>
      <c r="N51" s="2354">
        <f t="shared" si="5"/>
        <v>0</v>
      </c>
    </row>
    <row r="52" spans="1:14" ht="16.399999999999999" customHeight="1" thickBot="1">
      <c r="A52" s="2480"/>
      <c r="B52" s="2485" t="s">
        <v>1882</v>
      </c>
      <c r="C52" s="2485"/>
      <c r="D52" s="2485"/>
      <c r="E52" s="2481"/>
      <c r="F52" s="2482"/>
      <c r="G52" s="2483"/>
      <c r="H52" s="2483"/>
      <c r="I52" s="2483"/>
      <c r="J52" s="2483"/>
      <c r="K52" s="2483"/>
      <c r="L52" s="2483"/>
      <c r="M52" s="2483"/>
      <c r="N52" s="1976">
        <f>SUM(F52:M52)</f>
        <v>0</v>
      </c>
    </row>
    <row r="53" spans="1:14" ht="14.5" thickTop="1">
      <c r="A53" s="2091"/>
      <c r="B53" s="2091"/>
      <c r="C53" s="2091"/>
      <c r="D53" s="2091"/>
      <c r="E53" s="2323"/>
      <c r="F53" s="2091"/>
      <c r="G53" s="2091"/>
      <c r="H53" s="2091"/>
      <c r="I53" s="2091"/>
      <c r="J53" s="2091"/>
      <c r="K53" s="2091"/>
      <c r="L53" s="2091"/>
      <c r="M53" s="2091"/>
      <c r="N53" s="2091"/>
    </row>
    <row r="54" spans="1:14">
      <c r="A54" s="2091" t="s">
        <v>1974</v>
      </c>
      <c r="B54" s="2091"/>
      <c r="C54" s="2091"/>
      <c r="D54" s="2091"/>
      <c r="E54" s="2323"/>
      <c r="F54" s="2329"/>
      <c r="G54" s="2091"/>
      <c r="H54" s="2091"/>
      <c r="I54" s="2091"/>
      <c r="J54" s="2091"/>
      <c r="K54" s="2091"/>
      <c r="L54" s="2091"/>
      <c r="M54" s="2091"/>
      <c r="N54" s="1939" t="str">
        <f>+ToC!E123</f>
        <v xml:space="preserve">Long-Term Annual Return </v>
      </c>
    </row>
    <row r="55" spans="1:14">
      <c r="A55" s="2091"/>
      <c r="B55" s="2091"/>
      <c r="C55" s="2091"/>
      <c r="D55" s="2091"/>
      <c r="E55" s="2323"/>
      <c r="F55" s="2330"/>
      <c r="G55" s="2091"/>
      <c r="H55" s="2091"/>
      <c r="I55" s="2091"/>
      <c r="J55" s="2091"/>
      <c r="K55" s="2091"/>
      <c r="L55" s="2091"/>
      <c r="M55" s="2091"/>
      <c r="N55" s="1939" t="s">
        <v>2101</v>
      </c>
    </row>
    <row r="56" spans="1:14" hidden="1">
      <c r="F56" s="2332"/>
      <c r="N56" s="2322"/>
    </row>
    <row r="1048576" ht="1.5" customHeight="1"/>
  </sheetData>
  <sheetProtection algorithmName="SHA-512" hashValue="F8I7s3dKaAPuO6az5ie68JyY8YFo3sXCQ7JWgS3xi0W6NfpLjIH0bW6o4gftklL3+ZZWbj9/Zu+waEWvwe+jNQ==" saltValue="aR9faQlOByHEd2UgnrGZmA==" spinCount="100000" sheet="1" objects="1" scenarios="1"/>
  <mergeCells count="7">
    <mergeCell ref="C43:D43"/>
    <mergeCell ref="C44:D44"/>
    <mergeCell ref="A1:N1"/>
    <mergeCell ref="A8:N8"/>
    <mergeCell ref="A10:N10"/>
    <mergeCell ref="A11:N11"/>
    <mergeCell ref="M6:N6"/>
  </mergeCells>
  <hyperlinks>
    <hyperlink ref="A1:N1" location="ToC!A1" display="45.035"/>
  </hyperlinks>
  <printOptions horizontalCentered="1"/>
  <pageMargins left="0.39370078740157483" right="0.39370078740157483" top="0.39370078740157483" bottom="0.39370078740157483" header="0.31496062992125984" footer="0.31496062992125984"/>
  <pageSetup paperSize="5" scale="62"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4">
    <tabColor rgb="FFCCFFCC"/>
  </sheetPr>
  <dimension ref="A1:XFC1048576"/>
  <sheetViews>
    <sheetView topLeftCell="A3" zoomScale="70" zoomScaleNormal="70" workbookViewId="0">
      <selection activeCell="F9" sqref="F9"/>
    </sheetView>
  </sheetViews>
  <sheetFormatPr defaultColWidth="9.23046875" defaultRowHeight="14" zeroHeight="1"/>
  <cols>
    <col min="1" max="1" width="11" style="39" customWidth="1"/>
    <col min="2" max="2" width="13.4609375" style="39" customWidth="1"/>
    <col min="3" max="3" width="19.61328125" style="39" customWidth="1"/>
    <col min="4" max="4" width="6" style="39" bestFit="1" customWidth="1"/>
    <col min="5" max="5" width="17.69140625" style="39" customWidth="1"/>
    <col min="6" max="9" width="18.69140625" style="39" customWidth="1"/>
    <col min="10" max="16383" width="9.23046875" style="39" hidden="1" customWidth="1"/>
    <col min="16384" max="16384" width="2.765625" style="39" hidden="1" customWidth="1"/>
  </cols>
  <sheetData>
    <row r="1" spans="1:9">
      <c r="A1" s="6105" t="s">
        <v>2079</v>
      </c>
      <c r="B1" s="6105"/>
      <c r="C1" s="6106"/>
      <c r="D1" s="6106"/>
      <c r="E1" s="6106"/>
      <c r="F1" s="6106"/>
      <c r="G1" s="6106"/>
      <c r="H1" s="6106"/>
      <c r="I1" s="6106"/>
    </row>
    <row r="2" spans="1:9">
      <c r="A2" s="21"/>
      <c r="B2" s="21"/>
      <c r="C2" s="21"/>
      <c r="D2" s="21"/>
      <c r="E2" s="21"/>
      <c r="F2" s="21"/>
      <c r="G2" s="21"/>
      <c r="H2" s="210"/>
      <c r="I2" s="1575" t="s">
        <v>1439</v>
      </c>
    </row>
    <row r="3" spans="1:9">
      <c r="A3" s="324" t="str">
        <f>+Cover!A14</f>
        <v>Select Name of Insurer/ Financial Holding Company</v>
      </c>
      <c r="B3" s="21"/>
      <c r="C3" s="21"/>
      <c r="D3" s="21"/>
      <c r="E3" s="21"/>
      <c r="F3" s="21"/>
      <c r="G3" s="21"/>
      <c r="H3" s="476"/>
      <c r="I3" s="476"/>
    </row>
    <row r="4" spans="1:9">
      <c r="A4" s="2302" t="str">
        <f>+ToC!A3</f>
        <v>Insurer/Financial Holding Company</v>
      </c>
      <c r="B4" s="21"/>
      <c r="C4" s="21"/>
      <c r="D4" s="21"/>
      <c r="E4" s="21"/>
      <c r="F4" s="21"/>
      <c r="G4" s="21"/>
      <c r="H4" s="476"/>
      <c r="I4" s="476"/>
    </row>
    <row r="5" spans="1:9">
      <c r="A5" s="53"/>
      <c r="B5" s="21"/>
      <c r="C5" s="21"/>
      <c r="D5" s="21"/>
      <c r="E5" s="21"/>
      <c r="F5" s="21"/>
      <c r="G5" s="21"/>
      <c r="H5" s="476"/>
      <c r="I5" s="476"/>
    </row>
    <row r="6" spans="1:9">
      <c r="A6" s="51" t="str">
        <f>+ToC!A5</f>
        <v>Long-Term Insurers Annual Return</v>
      </c>
      <c r="B6" s="21"/>
      <c r="C6" s="21"/>
      <c r="D6" s="21"/>
      <c r="E6" s="21"/>
      <c r="F6" s="21"/>
      <c r="G6" s="21"/>
      <c r="H6" s="6046" t="str">
        <f>IF(+Cover!$A$23="","",+Cover!$A$23)</f>
        <v/>
      </c>
      <c r="I6" s="6046"/>
    </row>
    <row r="7" spans="1:9">
      <c r="A7" s="2299" t="str">
        <f>+ToC!A6</f>
        <v>For Year Ended:</v>
      </c>
      <c r="B7" s="21"/>
      <c r="C7" s="21"/>
      <c r="D7" s="21"/>
      <c r="E7" s="21"/>
      <c r="F7" s="21"/>
      <c r="G7" s="21"/>
      <c r="H7" s="21"/>
      <c r="I7" s="21"/>
    </row>
    <row r="8" spans="1:9">
      <c r="A8" s="6107" t="s">
        <v>764</v>
      </c>
      <c r="B8" s="6107"/>
      <c r="C8" s="6107"/>
      <c r="D8" s="6107"/>
      <c r="E8" s="6107"/>
      <c r="F8" s="6107"/>
      <c r="G8" s="6107"/>
      <c r="H8" s="6107"/>
      <c r="I8" s="6107"/>
    </row>
    <row r="9" spans="1:9">
      <c r="A9" s="1548"/>
      <c r="B9" s="1548"/>
      <c r="C9" s="1548"/>
      <c r="D9" s="1548"/>
      <c r="E9" s="1548"/>
      <c r="F9" s="1548"/>
      <c r="G9" s="1548"/>
      <c r="H9" s="1548"/>
      <c r="I9" s="1548"/>
    </row>
    <row r="10" spans="1:9">
      <c r="A10" s="5334" t="s">
        <v>2215</v>
      </c>
      <c r="B10" s="5334"/>
      <c r="C10" s="5334"/>
      <c r="D10" s="5334"/>
      <c r="E10" s="5334"/>
      <c r="F10" s="5334"/>
      <c r="G10" s="5334"/>
      <c r="H10" s="5334"/>
      <c r="I10" s="5334"/>
    </row>
    <row r="11" spans="1:9">
      <c r="A11" s="6108"/>
      <c r="B11" s="6108"/>
      <c r="C11" s="6108"/>
      <c r="D11" s="6108"/>
      <c r="E11" s="6108"/>
      <c r="F11" s="6108"/>
      <c r="G11" s="6108"/>
      <c r="H11" s="6108"/>
      <c r="I11" s="6108"/>
    </row>
    <row r="12" spans="1:9" ht="14.5" thickBot="1">
      <c r="A12" s="6108"/>
      <c r="B12" s="6108"/>
      <c r="C12" s="6108"/>
      <c r="D12" s="6108"/>
      <c r="E12" s="6108"/>
      <c r="F12" s="6108"/>
      <c r="G12" s="6108"/>
      <c r="H12" s="6108"/>
      <c r="I12" s="6108"/>
    </row>
    <row r="13" spans="1:9" ht="37.5" customHeight="1" thickTop="1">
      <c r="A13" s="2460"/>
      <c r="B13" s="2459"/>
      <c r="C13" s="2458"/>
      <c r="D13" s="2457" t="s">
        <v>113</v>
      </c>
      <c r="E13" s="6101" t="s">
        <v>1975</v>
      </c>
      <c r="F13" s="6101" t="s">
        <v>1976</v>
      </c>
      <c r="G13" s="6101" t="s">
        <v>1977</v>
      </c>
      <c r="H13" s="6103" t="s">
        <v>2080</v>
      </c>
      <c r="I13" s="6103"/>
    </row>
    <row r="14" spans="1:9">
      <c r="A14" s="2333"/>
      <c r="B14" s="2334"/>
      <c r="C14" s="2334"/>
      <c r="D14" s="2321"/>
      <c r="E14" s="6102"/>
      <c r="F14" s="6102"/>
      <c r="G14" s="6102"/>
      <c r="H14" s="6115" t="str">
        <f>IF(H6="","",YEAR(H6))</f>
        <v/>
      </c>
      <c r="I14" s="6115" t="str">
        <f>IF(H14="","",H14-1)</f>
        <v/>
      </c>
    </row>
    <row r="15" spans="1:9">
      <c r="A15" s="6097" t="s">
        <v>776</v>
      </c>
      <c r="B15" s="6104"/>
      <c r="C15" s="6098"/>
      <c r="D15" s="2321"/>
      <c r="E15" s="2335"/>
      <c r="F15" s="2336"/>
      <c r="G15" s="2336"/>
      <c r="H15" s="6116"/>
      <c r="I15" s="6116"/>
    </row>
    <row r="16" spans="1:9">
      <c r="A16" s="1974"/>
      <c r="B16" s="6097" t="s">
        <v>1978</v>
      </c>
      <c r="C16" s="6098"/>
      <c r="D16" s="2337"/>
      <c r="E16" s="2304" t="s">
        <v>230</v>
      </c>
      <c r="F16" s="2304" t="s">
        <v>230</v>
      </c>
      <c r="G16" s="2304" t="s">
        <v>230</v>
      </c>
      <c r="H16" s="5060" t="s">
        <v>230</v>
      </c>
      <c r="I16" s="5060" t="s">
        <v>230</v>
      </c>
    </row>
    <row r="17" spans="1:9" s="4683" customFormat="1">
      <c r="A17" s="1974"/>
      <c r="B17" s="6099" t="s">
        <v>723</v>
      </c>
      <c r="C17" s="6100"/>
      <c r="D17" s="3756"/>
      <c r="E17" s="4682"/>
      <c r="F17" s="4682"/>
      <c r="G17" s="4682"/>
      <c r="H17" s="5061"/>
      <c r="I17" s="5061"/>
    </row>
    <row r="18" spans="1:9" s="4683" customFormat="1">
      <c r="A18" s="1974"/>
      <c r="B18" s="1974" t="s">
        <v>1240</v>
      </c>
      <c r="C18" s="2338"/>
      <c r="D18" s="3756"/>
      <c r="E18" s="4682"/>
      <c r="F18" s="4682"/>
      <c r="G18" s="4682"/>
      <c r="H18" s="5061"/>
      <c r="I18" s="5061"/>
    </row>
    <row r="19" spans="1:9" s="4683" customFormat="1">
      <c r="A19" s="1974"/>
      <c r="B19" s="6099" t="s">
        <v>729</v>
      </c>
      <c r="C19" s="6100"/>
      <c r="D19" s="3756"/>
      <c r="E19" s="4682"/>
      <c r="F19" s="4682"/>
      <c r="G19" s="4682"/>
      <c r="H19" s="5061"/>
      <c r="I19" s="5061"/>
    </row>
    <row r="20" spans="1:9" s="4683" customFormat="1">
      <c r="A20" s="1974"/>
      <c r="B20" s="6109" t="s">
        <v>1980</v>
      </c>
      <c r="C20" s="6110"/>
      <c r="D20" s="3756"/>
      <c r="E20" s="2327">
        <f>SUM(E17:E19)</f>
        <v>0</v>
      </c>
      <c r="F20" s="2327">
        <f>SUM(F17:F19)</f>
        <v>0</v>
      </c>
      <c r="G20" s="2327">
        <f>SUM(G17:G19)</f>
        <v>0</v>
      </c>
      <c r="H20" s="5062">
        <f>SUM(H17:H19)</f>
        <v>0</v>
      </c>
      <c r="I20" s="5063">
        <f>SUM(I17:I19)</f>
        <v>0</v>
      </c>
    </row>
    <row r="21" spans="1:9" s="4683" customFormat="1">
      <c r="A21" s="1974"/>
      <c r="B21" s="22"/>
      <c r="C21" s="2338"/>
      <c r="D21" s="3756"/>
      <c r="E21" s="4423"/>
      <c r="F21" s="4423"/>
      <c r="G21" s="4423"/>
      <c r="H21" s="5064"/>
      <c r="I21" s="5065"/>
    </row>
    <row r="22" spans="1:9" s="4683" customFormat="1">
      <c r="A22" s="1974"/>
      <c r="B22" s="6097" t="s">
        <v>1229</v>
      </c>
      <c r="C22" s="6098"/>
      <c r="D22" s="3756"/>
      <c r="E22" s="4423"/>
      <c r="F22" s="4423"/>
      <c r="G22" s="4423"/>
      <c r="H22" s="5064"/>
      <c r="I22" s="5066"/>
    </row>
    <row r="23" spans="1:9" s="4683" customFormat="1">
      <c r="A23" s="1974"/>
      <c r="B23" s="6099" t="s">
        <v>1979</v>
      </c>
      <c r="C23" s="6100"/>
      <c r="D23" s="3756"/>
      <c r="E23" s="4682"/>
      <c r="F23" s="4682"/>
      <c r="G23" s="4682"/>
      <c r="H23" s="5061"/>
      <c r="I23" s="4684"/>
    </row>
    <row r="24" spans="1:9" s="4683" customFormat="1">
      <c r="A24" s="1974"/>
      <c r="B24" s="1974" t="s">
        <v>1240</v>
      </c>
      <c r="C24" s="2338"/>
      <c r="D24" s="3756"/>
      <c r="E24" s="4682"/>
      <c r="F24" s="4682"/>
      <c r="G24" s="4682"/>
      <c r="H24" s="5061"/>
      <c r="I24" s="5061"/>
    </row>
    <row r="25" spans="1:9" s="4683" customFormat="1">
      <c r="A25" s="1974"/>
      <c r="B25" s="6099" t="s">
        <v>729</v>
      </c>
      <c r="C25" s="6100"/>
      <c r="D25" s="3756"/>
      <c r="E25" s="4682"/>
      <c r="F25" s="4682"/>
      <c r="G25" s="4682"/>
      <c r="H25" s="5061"/>
      <c r="I25" s="5061"/>
    </row>
    <row r="26" spans="1:9" s="4683" customFormat="1">
      <c r="A26" s="1974"/>
      <c r="B26" s="6109" t="s">
        <v>1981</v>
      </c>
      <c r="C26" s="6110"/>
      <c r="D26" s="3756"/>
      <c r="E26" s="2327">
        <f>SUM(E23:E25)</f>
        <v>0</v>
      </c>
      <c r="F26" s="2327">
        <f>SUM(F23:F25)</f>
        <v>0</v>
      </c>
      <c r="G26" s="2327">
        <f>SUM(G23:G25)</f>
        <v>0</v>
      </c>
      <c r="H26" s="5062">
        <f>SUM(H23:H25)</f>
        <v>0</v>
      </c>
      <c r="I26" s="5063">
        <f>SUM(I23:I25)</f>
        <v>0</v>
      </c>
    </row>
    <row r="27" spans="1:9" s="4683" customFormat="1">
      <c r="A27" s="1974"/>
      <c r="B27" s="22"/>
      <c r="C27" s="2338"/>
      <c r="D27" s="3756"/>
      <c r="E27" s="4423"/>
      <c r="F27" s="4423"/>
      <c r="G27" s="4423"/>
      <c r="H27" s="5064"/>
      <c r="I27" s="5065"/>
    </row>
    <row r="28" spans="1:9" s="4683" customFormat="1" ht="16.5" customHeight="1">
      <c r="A28" s="1974"/>
      <c r="B28" s="6097" t="s">
        <v>1230</v>
      </c>
      <c r="C28" s="6098"/>
      <c r="D28" s="3756"/>
      <c r="E28" s="4423"/>
      <c r="F28" s="4423"/>
      <c r="G28" s="4423"/>
      <c r="H28" s="5064"/>
      <c r="I28" s="5066"/>
    </row>
    <row r="29" spans="1:9" s="4683" customFormat="1" ht="16.5" customHeight="1">
      <c r="A29" s="1974"/>
      <c r="B29" s="6099" t="s">
        <v>1242</v>
      </c>
      <c r="C29" s="6100"/>
      <c r="D29" s="3756"/>
      <c r="E29" s="4682"/>
      <c r="F29" s="4682"/>
      <c r="G29" s="4682"/>
      <c r="H29" s="5061"/>
      <c r="I29" s="4684"/>
    </row>
    <row r="30" spans="1:9" s="4683" customFormat="1" ht="16.5" customHeight="1">
      <c r="A30" s="1974"/>
      <c r="B30" s="6113" t="s">
        <v>1243</v>
      </c>
      <c r="C30" s="6114"/>
      <c r="D30" s="3756"/>
      <c r="E30" s="4682"/>
      <c r="F30" s="4682"/>
      <c r="G30" s="4682"/>
      <c r="H30" s="5061"/>
      <c r="I30" s="5061"/>
    </row>
    <row r="31" spans="1:9" s="4683" customFormat="1" ht="16.5" customHeight="1">
      <c r="A31" s="1974"/>
      <c r="B31" s="6099" t="s">
        <v>1982</v>
      </c>
      <c r="C31" s="6100"/>
      <c r="D31" s="3756"/>
      <c r="E31" s="4682"/>
      <c r="F31" s="4682"/>
      <c r="G31" s="4682"/>
      <c r="H31" s="5061"/>
      <c r="I31" s="5061"/>
    </row>
    <row r="32" spans="1:9" s="4683" customFormat="1" ht="16.5" customHeight="1">
      <c r="A32" s="1974"/>
      <c r="B32" s="6109" t="s">
        <v>1983</v>
      </c>
      <c r="C32" s="6110"/>
      <c r="D32" s="3756"/>
      <c r="E32" s="2327">
        <f>SUM(E29:E31)</f>
        <v>0</v>
      </c>
      <c r="F32" s="2327">
        <f>SUM(F29:F31)</f>
        <v>0</v>
      </c>
      <c r="G32" s="2327">
        <f>SUM(G29:G31)</f>
        <v>0</v>
      </c>
      <c r="H32" s="5062">
        <f>SUM(H29:H31)</f>
        <v>0</v>
      </c>
      <c r="I32" s="5063">
        <f>SUM(I29:I31)</f>
        <v>0</v>
      </c>
    </row>
    <row r="33" spans="1:9" s="4683" customFormat="1">
      <c r="A33" s="1974"/>
      <c r="B33" s="22"/>
      <c r="C33" s="2338"/>
      <c r="D33" s="3756"/>
      <c r="E33" s="4423"/>
      <c r="F33" s="4423"/>
      <c r="G33" s="4423"/>
      <c r="H33" s="5064"/>
      <c r="I33" s="5066"/>
    </row>
    <row r="34" spans="1:9" s="4683" customFormat="1" ht="15.75" customHeight="1">
      <c r="A34" s="1974"/>
      <c r="B34" s="6111" t="s">
        <v>1231</v>
      </c>
      <c r="C34" s="6112"/>
      <c r="D34" s="3756"/>
      <c r="E34" s="4682"/>
      <c r="F34" s="4682"/>
      <c r="G34" s="4682"/>
      <c r="H34" s="5061"/>
      <c r="I34" s="4685"/>
    </row>
    <row r="35" spans="1:9" s="4683" customFormat="1">
      <c r="A35" s="2339"/>
      <c r="B35" s="2094"/>
      <c r="C35" s="2340"/>
      <c r="D35" s="3756"/>
      <c r="E35" s="4423"/>
      <c r="F35" s="4423"/>
      <c r="G35" s="4423"/>
      <c r="H35" s="5064"/>
      <c r="I35" s="5067"/>
    </row>
    <row r="36" spans="1:9" s="4683" customFormat="1">
      <c r="A36" s="2339"/>
      <c r="B36" s="6111" t="s">
        <v>1233</v>
      </c>
      <c r="C36" s="6112"/>
      <c r="D36" s="3756"/>
      <c r="E36" s="4682"/>
      <c r="F36" s="4682"/>
      <c r="G36" s="4682"/>
      <c r="H36" s="5061"/>
      <c r="I36" s="4685"/>
    </row>
    <row r="37" spans="1:9" s="4683" customFormat="1">
      <c r="A37" s="2339"/>
      <c r="B37" s="2094"/>
      <c r="C37" s="2340"/>
      <c r="D37" s="3756"/>
      <c r="E37" s="4423"/>
      <c r="F37" s="4423"/>
      <c r="G37" s="4423"/>
      <c r="H37" s="5064"/>
      <c r="I37" s="5067"/>
    </row>
    <row r="38" spans="1:9" s="4683" customFormat="1">
      <c r="A38" s="2339"/>
      <c r="B38" s="6111" t="s">
        <v>1984</v>
      </c>
      <c r="C38" s="6112"/>
      <c r="D38" s="3756"/>
      <c r="E38" s="2327">
        <f>SUM(E36,E34,E32,E26,E20)</f>
        <v>0</v>
      </c>
      <c r="F38" s="2327">
        <f>SUM(F36,F34,F32,F26,F20)</f>
        <v>0</v>
      </c>
      <c r="G38" s="2327">
        <f>SUM(G36,G34,G32,G26,G20)</f>
        <v>0</v>
      </c>
      <c r="H38" s="5062">
        <f>SUM(H36,H34,H32,H26,H20)</f>
        <v>0</v>
      </c>
      <c r="I38" s="5063">
        <f>SUM(I36,I34,I32,I26,I20)</f>
        <v>0</v>
      </c>
    </row>
    <row r="39" spans="1:9" s="4683" customFormat="1">
      <c r="A39" s="2339"/>
      <c r="B39" s="2094"/>
      <c r="C39" s="2340"/>
      <c r="D39" s="3756"/>
      <c r="E39" s="4423"/>
      <c r="F39" s="4423"/>
      <c r="G39" s="4423"/>
      <c r="H39" s="5064"/>
      <c r="I39" s="5065"/>
    </row>
    <row r="40" spans="1:9" s="4683" customFormat="1">
      <c r="A40" s="6111" t="s">
        <v>749</v>
      </c>
      <c r="B40" s="6121"/>
      <c r="C40" s="6112"/>
      <c r="D40" s="3756"/>
      <c r="E40" s="4423"/>
      <c r="F40" s="4423"/>
      <c r="G40" s="4423"/>
      <c r="H40" s="5064"/>
      <c r="I40" s="5066"/>
    </row>
    <row r="41" spans="1:9" s="4683" customFormat="1">
      <c r="A41" s="2339"/>
      <c r="B41" s="6097" t="s">
        <v>1118</v>
      </c>
      <c r="C41" s="6098"/>
      <c r="D41" s="3756"/>
      <c r="E41" s="4682"/>
      <c r="F41" s="4682"/>
      <c r="G41" s="4682"/>
      <c r="H41" s="5061"/>
      <c r="I41" s="4684"/>
    </row>
    <row r="42" spans="1:9" s="4683" customFormat="1" ht="15.75" customHeight="1">
      <c r="A42" s="1974"/>
      <c r="B42" s="6111" t="s">
        <v>1235</v>
      </c>
      <c r="C42" s="6112"/>
      <c r="D42" s="3756"/>
      <c r="E42" s="4682"/>
      <c r="F42" s="4682"/>
      <c r="G42" s="4682"/>
      <c r="H42" s="5061"/>
      <c r="I42" s="5061"/>
    </row>
    <row r="43" spans="1:9" s="4683" customFormat="1">
      <c r="A43" s="1974"/>
      <c r="B43" s="2341"/>
      <c r="C43" s="2338"/>
      <c r="D43" s="3756"/>
      <c r="E43" s="4423"/>
      <c r="F43" s="4423"/>
      <c r="G43" s="4423"/>
      <c r="H43" s="5064"/>
      <c r="I43" s="5065"/>
    </row>
    <row r="44" spans="1:9" s="4683" customFormat="1">
      <c r="A44" s="1974"/>
      <c r="B44" s="6111" t="s">
        <v>1985</v>
      </c>
      <c r="C44" s="6112"/>
      <c r="D44" s="3756"/>
      <c r="E44" s="2327">
        <f>E41+E42</f>
        <v>0</v>
      </c>
      <c r="F44" s="2327">
        <f>F41+F42</f>
        <v>0</v>
      </c>
      <c r="G44" s="2327">
        <f>G41+G42</f>
        <v>0</v>
      </c>
      <c r="H44" s="5062">
        <f>H41+H42</f>
        <v>0</v>
      </c>
      <c r="I44" s="5063">
        <f>SUM(I42,I41)</f>
        <v>0</v>
      </c>
    </row>
    <row r="45" spans="1:9" s="4683" customFormat="1">
      <c r="A45" s="1974"/>
      <c r="B45" s="2300"/>
      <c r="C45" s="2342"/>
      <c r="D45" s="3756"/>
      <c r="E45" s="4423"/>
      <c r="F45" s="4423"/>
      <c r="G45" s="4423"/>
      <c r="H45" s="5064"/>
      <c r="I45" s="5065"/>
    </row>
    <row r="46" spans="1:9" s="4683" customFormat="1">
      <c r="A46" s="6109" t="s">
        <v>1986</v>
      </c>
      <c r="B46" s="6122"/>
      <c r="C46" s="6110"/>
      <c r="D46" s="3756"/>
      <c r="E46" s="2327">
        <f>E44+E38</f>
        <v>0</v>
      </c>
      <c r="F46" s="2327">
        <f>F44+F38</f>
        <v>0</v>
      </c>
      <c r="G46" s="2327">
        <f>G44+G38</f>
        <v>0</v>
      </c>
      <c r="H46" s="5062">
        <f>H44+H38</f>
        <v>0</v>
      </c>
      <c r="I46" s="5063">
        <f>SUM(I44,I38)</f>
        <v>0</v>
      </c>
    </row>
    <row r="47" spans="1:9" s="4683" customFormat="1">
      <c r="A47" s="2014"/>
      <c r="B47" s="2300"/>
      <c r="C47" s="2342"/>
      <c r="D47" s="3756"/>
      <c r="E47" s="4423"/>
      <c r="F47" s="4423"/>
      <c r="G47" s="4423"/>
      <c r="H47" s="5064"/>
      <c r="I47" s="5065"/>
    </row>
    <row r="48" spans="1:9" s="4683" customFormat="1">
      <c r="A48" s="1974"/>
      <c r="B48" s="2522" t="s">
        <v>1273</v>
      </c>
      <c r="C48" s="2520"/>
      <c r="D48" s="3756"/>
      <c r="E48" s="4423"/>
      <c r="F48" s="4423"/>
      <c r="G48" s="4423"/>
      <c r="H48" s="5064"/>
      <c r="I48" s="5066"/>
    </row>
    <row r="49" spans="1:9" s="4683" customFormat="1">
      <c r="A49" s="1974"/>
      <c r="B49" s="2519" t="s">
        <v>1158</v>
      </c>
      <c r="C49" s="2524"/>
      <c r="D49" s="3756"/>
      <c r="E49" s="4682"/>
      <c r="F49" s="4682"/>
      <c r="G49" s="4682"/>
      <c r="H49" s="5061"/>
      <c r="I49" s="4684"/>
    </row>
    <row r="50" spans="1:9" s="4683" customFormat="1">
      <c r="A50" s="1974"/>
      <c r="B50" s="2523" t="s">
        <v>2034</v>
      </c>
      <c r="C50" s="2521"/>
      <c r="D50" s="3756"/>
      <c r="E50" s="4682"/>
      <c r="F50" s="4682"/>
      <c r="G50" s="4682"/>
      <c r="H50" s="5061"/>
      <c r="I50" s="5061"/>
    </row>
    <row r="51" spans="1:9" s="4683" customFormat="1">
      <c r="A51" s="1974"/>
      <c r="B51" s="22"/>
      <c r="C51" s="753"/>
      <c r="D51" s="3756"/>
      <c r="E51" s="5059"/>
      <c r="F51" s="5059"/>
      <c r="G51" s="5059"/>
      <c r="H51" s="5064"/>
      <c r="I51" s="5065"/>
    </row>
    <row r="52" spans="1:9" s="4683" customFormat="1" ht="14.5" thickBot="1">
      <c r="A52" s="6117" t="s">
        <v>321</v>
      </c>
      <c r="B52" s="6118"/>
      <c r="C52" s="6119"/>
      <c r="D52" s="2478"/>
      <c r="E52" s="2479">
        <f>SUM(E46,E49,E50)</f>
        <v>0</v>
      </c>
      <c r="F52" s="2479">
        <f>SUM(F46,F49,F50)</f>
        <v>0</v>
      </c>
      <c r="G52" s="2479">
        <f>SUM(G46,G49,G50)</f>
        <v>0</v>
      </c>
      <c r="H52" s="5062">
        <f>SUM(H46,H49,H50)</f>
        <v>0</v>
      </c>
      <c r="I52" s="5068">
        <f>SUM(I46,I49,I50)</f>
        <v>0</v>
      </c>
    </row>
    <row r="53" spans="1:9" ht="14.5" thickTop="1">
      <c r="A53" s="21"/>
      <c r="B53" s="21"/>
      <c r="C53" s="21"/>
      <c r="D53" s="21"/>
      <c r="E53" s="21"/>
      <c r="F53" s="21"/>
      <c r="G53" s="21"/>
      <c r="H53" s="21"/>
      <c r="I53" s="21"/>
    </row>
    <row r="54" spans="1:9">
      <c r="A54" s="21"/>
      <c r="B54" s="21"/>
      <c r="C54" s="21"/>
      <c r="D54" s="21"/>
      <c r="E54" s="21"/>
      <c r="F54" s="21"/>
      <c r="G54" s="21"/>
      <c r="H54" s="21"/>
      <c r="I54" s="1939" t="str">
        <f>+ToC!E123</f>
        <v xml:space="preserve">Long-Term Annual Return </v>
      </c>
    </row>
    <row r="55" spans="1:9" ht="17.5" customHeight="1">
      <c r="A55" s="21"/>
      <c r="B55" s="21"/>
      <c r="C55" s="21"/>
      <c r="D55" s="21"/>
      <c r="E55" s="21"/>
      <c r="F55" s="21"/>
      <c r="G55" s="21"/>
      <c r="H55" s="21"/>
      <c r="I55" s="1939" t="s">
        <v>2197</v>
      </c>
    </row>
    <row r="56" spans="1:9" hidden="1">
      <c r="A56" s="6120"/>
      <c r="B56" s="6120"/>
      <c r="C56" s="6120"/>
      <c r="D56" s="6120"/>
      <c r="E56" s="6120"/>
      <c r="F56" s="6120"/>
      <c r="G56" s="6120"/>
      <c r="H56" s="6120"/>
      <c r="I56" s="6120"/>
    </row>
    <row r="57" spans="1:9" hidden="1">
      <c r="A57" s="1735"/>
      <c r="B57" s="1735"/>
      <c r="C57" s="1735"/>
      <c r="D57" s="2343"/>
      <c r="E57" s="1735"/>
      <c r="F57" s="1735"/>
      <c r="G57" s="1735"/>
      <c r="H57" s="1735"/>
      <c r="I57" s="1735"/>
    </row>
    <row r="58" spans="1:9" hidden="1">
      <c r="A58" s="1735"/>
      <c r="B58" s="1735"/>
      <c r="C58" s="1735"/>
      <c r="D58" s="2343"/>
      <c r="E58" s="1735"/>
      <c r="F58" s="1735"/>
      <c r="G58" s="1735"/>
      <c r="H58" s="1735"/>
      <c r="I58" s="1735"/>
    </row>
    <row r="59" spans="1:9" hidden="1">
      <c r="A59" s="1735"/>
      <c r="B59" s="1735"/>
      <c r="C59" s="1735"/>
      <c r="D59" s="1735"/>
      <c r="E59" s="2344"/>
      <c r="F59" s="1735"/>
      <c r="G59" s="1735"/>
      <c r="H59" s="1735"/>
      <c r="I59" s="2322"/>
    </row>
    <row r="60" spans="1:9" hidden="1">
      <c r="A60" s="1735"/>
      <c r="B60" s="1735"/>
      <c r="C60" s="1735"/>
      <c r="D60" s="1735"/>
      <c r="E60" s="1735"/>
      <c r="F60" s="1735"/>
      <c r="G60" s="1735"/>
      <c r="H60" s="1735"/>
      <c r="I60" s="2345"/>
    </row>
    <row r="61" spans="1:9" hidden="1">
      <c r="I61" s="2346"/>
    </row>
    <row r="1048574" ht="9.5" hidden="1" customHeight="1"/>
    <row r="1048575" ht="3.5" hidden="1" customHeight="1"/>
    <row r="1048576" ht="8.5" hidden="1" customHeight="1"/>
  </sheetData>
  <sheetProtection algorithmName="SHA-512" hashValue="Ou1UFMuROC5KPAWNMJc6V4FtUhBZzhHayDTZ8KPbT0FAfnbLbGYDn4sm1LsD5n9+yuqJdkBtyBmbHTyTY4ThVA==" saltValue="hcRlBnHUgFoSWEgAfOK7FA==" spinCount="100000" sheet="1" objects="1" scenarios="1"/>
  <mergeCells count="36">
    <mergeCell ref="A52:C52"/>
    <mergeCell ref="A56:I56"/>
    <mergeCell ref="A40:C40"/>
    <mergeCell ref="B41:C41"/>
    <mergeCell ref="B42:C42"/>
    <mergeCell ref="B44:C44"/>
    <mergeCell ref="A46:C46"/>
    <mergeCell ref="B20:C20"/>
    <mergeCell ref="H6:I6"/>
    <mergeCell ref="B38:C38"/>
    <mergeCell ref="B23:C23"/>
    <mergeCell ref="B25:C25"/>
    <mergeCell ref="B26:C26"/>
    <mergeCell ref="B28:C28"/>
    <mergeCell ref="B29:C29"/>
    <mergeCell ref="B30:C30"/>
    <mergeCell ref="B31:C31"/>
    <mergeCell ref="B32:C32"/>
    <mergeCell ref="B34:C34"/>
    <mergeCell ref="B36:C36"/>
    <mergeCell ref="H14:H15"/>
    <mergeCell ref="I14:I15"/>
    <mergeCell ref="B22:C22"/>
    <mergeCell ref="G13:G14"/>
    <mergeCell ref="H13:I13"/>
    <mergeCell ref="A15:C15"/>
    <mergeCell ref="A1:I1"/>
    <mergeCell ref="A8:I8"/>
    <mergeCell ref="A10:I10"/>
    <mergeCell ref="A11:I11"/>
    <mergeCell ref="A12:I12"/>
    <mergeCell ref="B16:C16"/>
    <mergeCell ref="B17:C17"/>
    <mergeCell ref="B19:C19"/>
    <mergeCell ref="E13:E14"/>
    <mergeCell ref="F13:F14"/>
  </mergeCells>
  <hyperlinks>
    <hyperlink ref="A1:I1" location="ToC!A1" display="45.036"/>
  </hyperlinks>
  <pageMargins left="0.7" right="0.7" top="0.75" bottom="0.75" header="0.3" footer="0.3"/>
  <pageSetup paperSize="5" scale="5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I100"/>
  <sheetViews>
    <sheetView showZeros="0" zoomScale="80" zoomScaleNormal="80" zoomScaleSheetLayoutView="112" workbookViewId="0">
      <selection activeCell="D16" sqref="D16"/>
    </sheetView>
  </sheetViews>
  <sheetFormatPr defaultColWidth="0" defaultRowHeight="15.5" zeroHeight="1"/>
  <cols>
    <col min="1" max="1" width="5.765625" customWidth="1"/>
    <col min="2" max="2" width="30.765625" customWidth="1"/>
    <col min="3" max="3" width="18.765625" style="4" customWidth="1"/>
    <col min="4" max="4" width="13.23046875" style="4" customWidth="1"/>
    <col min="5" max="5" width="30.23046875" style="4" customWidth="1"/>
    <col min="6" max="6" width="13.765625" style="4" customWidth="1"/>
    <col min="7" max="7" width="15.765625" style="4" customWidth="1"/>
    <col min="8" max="9" width="0" hidden="1" customWidth="1"/>
    <col min="10" max="16384" width="8.765625" hidden="1"/>
  </cols>
  <sheetData>
    <row r="1" spans="1:7" s="50" customFormat="1">
      <c r="A1" s="5324">
        <v>10.004</v>
      </c>
      <c r="B1" s="5324"/>
      <c r="C1" s="5324"/>
      <c r="D1" s="5324"/>
      <c r="E1" s="5324"/>
      <c r="F1" s="5324"/>
      <c r="G1" s="5324"/>
    </row>
    <row r="2" spans="1:7" s="50" customFormat="1">
      <c r="A2" s="2650"/>
      <c r="B2" s="2620"/>
      <c r="C2" s="2620"/>
      <c r="D2" s="37" t="s">
        <v>1743</v>
      </c>
      <c r="E2" s="1646"/>
      <c r="F2" s="37"/>
      <c r="G2" s="53"/>
    </row>
    <row r="3" spans="1:7" s="50" customFormat="1">
      <c r="A3" s="218" t="str">
        <f>+Cover!A14</f>
        <v>Select Name of Insurer/ Financial Holding Company</v>
      </c>
      <c r="B3" s="219"/>
      <c r="C3" s="219"/>
      <c r="D3" s="219"/>
      <c r="E3" s="219"/>
      <c r="F3" s="219"/>
      <c r="G3" s="53"/>
    </row>
    <row r="4" spans="1:7" s="50" customFormat="1">
      <c r="A4" s="2619" t="str">
        <f>+ToC!A3</f>
        <v>Insurer/Financial Holding Company</v>
      </c>
      <c r="B4" s="2619"/>
      <c r="C4" s="2619"/>
      <c r="D4" s="2619"/>
      <c r="E4" s="2619"/>
      <c r="F4" s="2619"/>
      <c r="G4" s="53"/>
    </row>
    <row r="5" spans="1:7" s="50" customFormat="1">
      <c r="A5" s="2616"/>
      <c r="B5" s="53"/>
      <c r="C5" s="53"/>
      <c r="D5" s="53"/>
      <c r="E5" s="53"/>
      <c r="F5" s="53"/>
      <c r="G5" s="53"/>
    </row>
    <row r="6" spans="1:7" s="50" customFormat="1">
      <c r="A6" s="2616" t="str">
        <f>+ToC!A5</f>
        <v>Long-Term Insurers Annual Return</v>
      </c>
      <c r="B6" s="53"/>
      <c r="C6" s="53"/>
      <c r="D6" s="53"/>
      <c r="E6" s="53"/>
      <c r="F6" s="53"/>
      <c r="G6" s="53"/>
    </row>
    <row r="7" spans="1:7" s="50" customFormat="1">
      <c r="A7" s="2616" t="str">
        <f>+ToC!A6</f>
        <v>For Year Ended:</v>
      </c>
      <c r="B7" s="53"/>
      <c r="C7" s="53"/>
      <c r="D7" s="53"/>
      <c r="E7" s="53"/>
      <c r="F7" s="53"/>
      <c r="G7" s="1021" t="str">
        <f>IF(+Cover!$A$23="","",+Cover!$A$23)</f>
        <v/>
      </c>
    </row>
    <row r="8" spans="1:7" s="50" customFormat="1">
      <c r="A8" s="2616"/>
      <c r="B8" s="53"/>
      <c r="C8" s="53"/>
      <c r="D8" s="53"/>
      <c r="E8" s="53"/>
      <c r="F8" s="53"/>
      <c r="G8" s="53"/>
    </row>
    <row r="9" spans="1:7" s="50" customFormat="1">
      <c r="A9" s="2616"/>
      <c r="B9" s="53"/>
      <c r="C9" s="53"/>
      <c r="D9" s="53"/>
      <c r="E9" s="53"/>
      <c r="F9" s="53"/>
      <c r="G9" s="53"/>
    </row>
    <row r="10" spans="1:7" s="50" customFormat="1">
      <c r="A10" s="5375" t="s">
        <v>1504</v>
      </c>
      <c r="B10" s="5375"/>
      <c r="C10" s="5375"/>
      <c r="D10" s="5375"/>
      <c r="E10" s="5375"/>
      <c r="F10" s="5375"/>
      <c r="G10" s="5375"/>
    </row>
    <row r="11" spans="1:7">
      <c r="A11" s="5312" t="s">
        <v>1505</v>
      </c>
      <c r="B11" s="5312"/>
      <c r="C11" s="5312"/>
      <c r="D11" s="5312"/>
      <c r="E11" s="5312"/>
      <c r="F11" s="5312"/>
      <c r="G11" s="5312"/>
    </row>
    <row r="12" spans="1:7" s="4" customFormat="1">
      <c r="A12" s="2620"/>
      <c r="B12" s="2620"/>
      <c r="C12" s="2620"/>
      <c r="D12" s="2620"/>
      <c r="E12" s="2620"/>
      <c r="F12" s="2620"/>
      <c r="G12" s="2620"/>
    </row>
    <row r="13" spans="1:7" s="4" customFormat="1">
      <c r="A13" s="2616"/>
      <c r="B13" s="2616"/>
      <c r="C13" s="2616"/>
      <c r="D13" s="2616"/>
      <c r="E13" s="2616"/>
      <c r="F13" s="2616"/>
      <c r="G13" s="2616"/>
    </row>
    <row r="14" spans="1:7" s="4" customFormat="1">
      <c r="A14" s="2625" t="s">
        <v>167</v>
      </c>
      <c r="B14" s="742"/>
      <c r="C14" s="189" t="s">
        <v>168</v>
      </c>
      <c r="D14" s="21" t="s">
        <v>169</v>
      </c>
      <c r="E14" s="743" t="str">
        <f>+A3</f>
        <v>Select Name of Insurer/ Financial Holding Company</v>
      </c>
      <c r="F14" s="743"/>
      <c r="G14" s="737"/>
    </row>
    <row r="15" spans="1:7" s="4" customFormat="1">
      <c r="A15" s="2625"/>
      <c r="B15" s="56"/>
      <c r="C15" s="56"/>
      <c r="D15" s="56"/>
      <c r="E15" s="56"/>
      <c r="F15" s="56"/>
      <c r="G15" s="2626"/>
    </row>
    <row r="16" spans="1:7" s="4" customFormat="1">
      <c r="A16" s="2625" t="s">
        <v>121</v>
      </c>
      <c r="B16" s="5325">
        <f>+Cover!A15</f>
        <v>0</v>
      </c>
      <c r="C16" s="5325"/>
      <c r="D16" s="53" t="s">
        <v>122</v>
      </c>
      <c r="E16" s="2623">
        <f>+Cover!A16</f>
        <v>0</v>
      </c>
      <c r="F16" s="692" t="s">
        <v>123</v>
      </c>
      <c r="G16" s="2623">
        <f>+Cover!F16</f>
        <v>0</v>
      </c>
    </row>
    <row r="17" spans="1:7" s="4" customFormat="1">
      <c r="A17" s="2625"/>
      <c r="B17" s="189"/>
      <c r="C17" s="189"/>
      <c r="D17" s="53"/>
      <c r="E17" s="512"/>
      <c r="F17" s="512"/>
      <c r="G17" s="693"/>
    </row>
    <row r="18" spans="1:7" s="4" customFormat="1">
      <c r="A18" s="2625"/>
      <c r="B18" s="189"/>
      <c r="C18" s="189"/>
      <c r="D18" s="53"/>
      <c r="E18" s="512"/>
      <c r="F18" s="512"/>
      <c r="G18" s="693"/>
    </row>
    <row r="19" spans="1:7" s="4" customFormat="1">
      <c r="A19" s="2625"/>
      <c r="B19" s="189"/>
      <c r="C19" s="21"/>
      <c r="D19" s="21"/>
      <c r="E19" s="53"/>
      <c r="F19" s="53"/>
      <c r="G19" s="21"/>
    </row>
    <row r="20" spans="1:7" s="4" customFormat="1">
      <c r="A20" s="2625" t="s">
        <v>1831</v>
      </c>
      <c r="B20" s="189"/>
      <c r="C20" s="21"/>
      <c r="D20" s="21"/>
      <c r="E20" s="53"/>
      <c r="F20" s="53"/>
      <c r="G20" s="21"/>
    </row>
    <row r="21" spans="1:7">
      <c r="A21" s="2625"/>
      <c r="B21" s="189"/>
      <c r="C21" s="189"/>
      <c r="D21" s="189"/>
      <c r="E21" s="189"/>
      <c r="F21" s="189"/>
      <c r="G21" s="53"/>
    </row>
    <row r="22" spans="1:7">
      <c r="A22" s="470" t="s">
        <v>170</v>
      </c>
      <c r="B22" s="2635"/>
      <c r="C22" s="2635"/>
      <c r="D22" s="21"/>
      <c r="E22" s="5397" t="str">
        <f>+A3</f>
        <v>Select Name of Insurer/ Financial Holding Company</v>
      </c>
      <c r="F22" s="5397"/>
      <c r="G22" s="5353"/>
    </row>
    <row r="23" spans="1:7" s="4" customFormat="1">
      <c r="A23" s="470" t="s">
        <v>171</v>
      </c>
      <c r="B23" s="744" t="str">
        <f>+G7</f>
        <v/>
      </c>
      <c r="C23" s="2635" t="s">
        <v>1820</v>
      </c>
      <c r="D23" s="2635"/>
      <c r="E23" s="2635"/>
      <c r="F23" s="2635"/>
      <c r="G23" s="21"/>
    </row>
    <row r="24" spans="1:7" s="4" customFormat="1">
      <c r="A24" s="2635" t="s">
        <v>1821</v>
      </c>
      <c r="B24" s="2635"/>
      <c r="C24" s="2635"/>
      <c r="D24" s="2635"/>
      <c r="E24" s="2635"/>
      <c r="F24" s="2635"/>
      <c r="G24" s="21"/>
    </row>
    <row r="25" spans="1:7">
      <c r="A25" s="470"/>
      <c r="B25" s="21"/>
      <c r="C25" s="21"/>
      <c r="D25" s="21"/>
      <c r="E25" s="21"/>
      <c r="F25" s="21"/>
      <c r="G25" s="21"/>
    </row>
    <row r="26" spans="1:7" s="4" customFormat="1">
      <c r="A26" s="2700"/>
      <c r="B26" s="21"/>
      <c r="C26" s="21"/>
      <c r="D26" s="21"/>
      <c r="E26" s="21"/>
      <c r="F26" s="21"/>
      <c r="G26" s="21"/>
    </row>
    <row r="27" spans="1:7" s="4" customFormat="1">
      <c r="A27" s="2700"/>
      <c r="B27" s="21"/>
      <c r="C27" s="21"/>
      <c r="D27" s="21"/>
      <c r="E27" s="21"/>
      <c r="F27" s="21"/>
      <c r="G27" s="21"/>
    </row>
    <row r="28" spans="1:7" s="4" customFormat="1">
      <c r="A28" s="2700"/>
      <c r="B28" s="21"/>
      <c r="C28" s="21"/>
      <c r="D28" s="21"/>
      <c r="E28" s="21"/>
      <c r="F28" s="21"/>
      <c r="G28" s="21"/>
    </row>
    <row r="29" spans="1:7" s="4" customFormat="1">
      <c r="A29" s="2700"/>
      <c r="B29" s="21"/>
      <c r="C29" s="21"/>
      <c r="D29" s="21"/>
      <c r="E29" s="21"/>
      <c r="F29" s="21"/>
      <c r="G29" s="21"/>
    </row>
    <row r="30" spans="1:7" s="4" customFormat="1" ht="23" customHeight="1">
      <c r="A30" s="5395" t="s">
        <v>136</v>
      </c>
      <c r="B30" s="5396"/>
      <c r="C30" s="512"/>
      <c r="D30" s="21"/>
      <c r="E30" s="21"/>
      <c r="F30" s="21"/>
      <c r="G30" s="4404"/>
    </row>
    <row r="31" spans="1:7" s="4" customFormat="1">
      <c r="A31" s="5299" t="s">
        <v>131</v>
      </c>
      <c r="B31" s="5392"/>
      <c r="C31" s="2701"/>
      <c r="D31" s="21"/>
      <c r="E31" s="21"/>
      <c r="F31" s="21"/>
      <c r="G31" s="1618" t="s">
        <v>132</v>
      </c>
    </row>
    <row r="32" spans="1:7" s="4" customFormat="1">
      <c r="A32" s="5299" t="s">
        <v>137</v>
      </c>
      <c r="B32" s="5392"/>
      <c r="C32" s="2630"/>
      <c r="D32" s="21"/>
      <c r="E32" s="21"/>
      <c r="F32" s="21"/>
      <c r="G32" s="4402" t="s">
        <v>2392</v>
      </c>
    </row>
    <row r="33" spans="1:7" s="4" customFormat="1">
      <c r="A33" s="2700"/>
      <c r="B33" s="21"/>
      <c r="C33" s="21"/>
      <c r="D33" s="21"/>
      <c r="E33" s="21"/>
      <c r="F33" s="21"/>
      <c r="G33" s="21"/>
    </row>
    <row r="34" spans="1:7" s="4" customFormat="1">
      <c r="A34" s="2700"/>
      <c r="B34" s="21"/>
      <c r="C34" s="21"/>
      <c r="D34" s="21"/>
      <c r="E34" s="21"/>
      <c r="F34" s="21"/>
      <c r="G34" s="21"/>
    </row>
    <row r="35" spans="1:7" s="4" customFormat="1">
      <c r="A35" s="2700"/>
      <c r="B35" s="21"/>
      <c r="C35" s="21"/>
      <c r="D35" s="21"/>
      <c r="E35" s="21"/>
      <c r="F35" s="21"/>
      <c r="G35" s="21"/>
    </row>
    <row r="36" spans="1:7" s="4" customFormat="1">
      <c r="A36" s="2700"/>
      <c r="B36" s="21"/>
      <c r="C36" s="21"/>
      <c r="D36" s="21"/>
      <c r="E36" s="21"/>
      <c r="F36" s="21"/>
      <c r="G36" s="21"/>
    </row>
    <row r="37" spans="1:7" s="4" customFormat="1">
      <c r="A37" s="2700"/>
      <c r="B37" s="21"/>
      <c r="C37" s="21"/>
      <c r="D37" s="21"/>
      <c r="E37" s="21"/>
      <c r="F37" s="21"/>
      <c r="G37" s="21"/>
    </row>
    <row r="38" spans="1:7" s="4" customFormat="1">
      <c r="A38" s="2625" t="s">
        <v>167</v>
      </c>
      <c r="B38" s="745"/>
      <c r="C38" s="513" t="s">
        <v>172</v>
      </c>
      <c r="D38" s="21" t="s">
        <v>165</v>
      </c>
      <c r="E38" s="743" t="str">
        <f>+A3</f>
        <v>Select Name of Insurer/ Financial Holding Company</v>
      </c>
      <c r="F38" s="743"/>
      <c r="G38" s="737"/>
    </row>
    <row r="39" spans="1:7" s="4" customFormat="1">
      <c r="A39" s="2625"/>
      <c r="B39" s="56"/>
      <c r="C39" s="56"/>
      <c r="D39" s="56"/>
      <c r="E39" s="56"/>
      <c r="F39" s="56"/>
      <c r="G39" s="2626"/>
    </row>
    <row r="40" spans="1:7" s="4" customFormat="1">
      <c r="A40" s="2625" t="s">
        <v>121</v>
      </c>
      <c r="B40" s="5325">
        <f>+Cover!A15</f>
        <v>0</v>
      </c>
      <c r="C40" s="5325"/>
      <c r="D40" s="53" t="s">
        <v>122</v>
      </c>
      <c r="E40" s="2623">
        <f>+Cover!A16</f>
        <v>0</v>
      </c>
      <c r="F40" s="692" t="s">
        <v>123</v>
      </c>
      <c r="G40" s="2623">
        <f>+Cover!F16</f>
        <v>0</v>
      </c>
    </row>
    <row r="41" spans="1:7" s="4" customFormat="1">
      <c r="A41" s="2625"/>
      <c r="B41" s="189"/>
      <c r="C41" s="189"/>
      <c r="D41" s="53"/>
      <c r="E41" s="512"/>
      <c r="F41" s="512"/>
      <c r="G41" s="693"/>
    </row>
    <row r="42" spans="1:7" s="4" customFormat="1">
      <c r="A42" s="2625"/>
      <c r="B42" s="189"/>
      <c r="C42" s="189"/>
      <c r="D42" s="53"/>
      <c r="E42" s="512"/>
      <c r="F42" s="512"/>
      <c r="G42" s="693"/>
    </row>
    <row r="43" spans="1:7" s="4" customFormat="1">
      <c r="A43" s="2625"/>
      <c r="B43" s="189"/>
      <c r="C43" s="21"/>
      <c r="D43" s="21"/>
      <c r="E43" s="53"/>
      <c r="F43" s="53"/>
      <c r="G43" s="21"/>
    </row>
    <row r="44" spans="1:7" s="4" customFormat="1">
      <c r="A44" s="470" t="s">
        <v>1766</v>
      </c>
      <c r="B44" s="2635"/>
      <c r="C44" s="2635"/>
      <c r="D44" s="21"/>
      <c r="E44" s="21"/>
      <c r="F44" s="21"/>
      <c r="G44" s="2697"/>
    </row>
    <row r="45" spans="1:7" s="4" customFormat="1">
      <c r="A45" s="470" t="s">
        <v>173</v>
      </c>
      <c r="B45" s="21"/>
      <c r="C45" s="2635"/>
      <c r="D45" s="2635"/>
      <c r="E45" s="2635"/>
      <c r="F45" s="2635"/>
      <c r="G45" s="21"/>
    </row>
    <row r="46" spans="1:7" s="4" customFormat="1">
      <c r="A46" s="2635"/>
      <c r="B46" s="2635"/>
      <c r="C46" s="2635"/>
      <c r="D46" s="2635"/>
      <c r="E46" s="2635"/>
      <c r="F46" s="2635"/>
      <c r="G46" s="21"/>
    </row>
    <row r="47" spans="1:7" s="4" customFormat="1">
      <c r="A47" s="470"/>
      <c r="B47" s="21"/>
      <c r="C47" s="21"/>
      <c r="D47" s="21"/>
      <c r="E47" s="21"/>
      <c r="F47" s="21"/>
      <c r="G47" s="21"/>
    </row>
    <row r="48" spans="1:7" s="4" customFormat="1">
      <c r="A48" s="2700"/>
      <c r="B48" s="21"/>
      <c r="C48" s="21"/>
      <c r="D48" s="21"/>
      <c r="E48" s="21"/>
      <c r="F48" s="21"/>
      <c r="G48" s="21"/>
    </row>
    <row r="49" spans="1:7" s="4" customFormat="1">
      <c r="A49" s="2625"/>
      <c r="B49" s="189"/>
      <c r="C49" s="21"/>
      <c r="D49" s="21"/>
      <c r="E49" s="53"/>
      <c r="F49" s="53"/>
      <c r="G49" s="21"/>
    </row>
    <row r="50" spans="1:7" s="4" customFormat="1">
      <c r="A50" s="2625"/>
      <c r="B50" s="189"/>
      <c r="C50" s="21"/>
      <c r="D50" s="21"/>
      <c r="E50" s="53"/>
      <c r="F50" s="53"/>
      <c r="G50" s="21"/>
    </row>
    <row r="51" spans="1:7" s="4" customFormat="1">
      <c r="A51" s="2625"/>
      <c r="B51" s="189"/>
      <c r="C51" s="21"/>
      <c r="D51" s="21"/>
      <c r="E51" s="53"/>
      <c r="F51" s="53"/>
      <c r="G51" s="21"/>
    </row>
    <row r="52" spans="1:7" ht="20" customHeight="1">
      <c r="A52" s="5390" t="s">
        <v>136</v>
      </c>
      <c r="B52" s="5391"/>
      <c r="C52" s="190"/>
      <c r="D52" s="21"/>
      <c r="E52" s="21"/>
      <c r="F52" s="21"/>
      <c r="G52" s="4404"/>
    </row>
    <row r="53" spans="1:7" ht="15" customHeight="1">
      <c r="A53" s="5299" t="s">
        <v>131</v>
      </c>
      <c r="B53" s="5392"/>
      <c r="C53" s="2702"/>
      <c r="D53" s="21"/>
      <c r="E53" s="21"/>
      <c r="F53" s="21"/>
      <c r="G53" s="1618" t="s">
        <v>132</v>
      </c>
    </row>
    <row r="54" spans="1:7">
      <c r="A54" s="5393" t="s">
        <v>148</v>
      </c>
      <c r="B54" s="5394"/>
      <c r="C54" s="692"/>
      <c r="D54" s="21"/>
      <c r="E54" s="21"/>
      <c r="F54" s="21"/>
      <c r="G54" s="4402" t="s">
        <v>2392</v>
      </c>
    </row>
    <row r="55" spans="1:7" s="4" customFormat="1">
      <c r="A55" s="2644" t="s">
        <v>1639</v>
      </c>
      <c r="B55" s="693"/>
      <c r="C55" s="21"/>
      <c r="D55" s="21"/>
      <c r="E55" s="21"/>
      <c r="F55" s="21"/>
      <c r="G55" s="21"/>
    </row>
    <row r="56" spans="1:7" s="4" customFormat="1">
      <c r="A56" s="692"/>
      <c r="B56" s="693"/>
      <c r="C56" s="21"/>
      <c r="D56" s="21"/>
      <c r="E56" s="21"/>
      <c r="F56" s="21"/>
      <c r="G56" s="21"/>
    </row>
    <row r="57" spans="1:7" s="4" customFormat="1">
      <c r="A57" s="692"/>
      <c r="B57" s="693"/>
      <c r="C57" s="21"/>
      <c r="D57" s="21"/>
      <c r="E57" s="21"/>
      <c r="F57" s="21"/>
      <c r="G57" s="21"/>
    </row>
    <row r="58" spans="1:7">
      <c r="A58" s="21"/>
      <c r="B58" s="21"/>
      <c r="C58" s="21"/>
      <c r="D58" s="21"/>
      <c r="E58" s="21"/>
      <c r="F58" s="21"/>
      <c r="G58" s="21"/>
    </row>
    <row r="59" spans="1:7">
      <c r="A59" s="21"/>
      <c r="B59" s="21"/>
      <c r="C59" s="21"/>
      <c r="D59" s="21"/>
      <c r="E59" s="21"/>
      <c r="F59" s="21"/>
      <c r="G59" s="21"/>
    </row>
    <row r="60" spans="1:7">
      <c r="A60" s="21"/>
      <c r="B60" s="21"/>
      <c r="C60" s="21"/>
      <c r="D60" s="21"/>
      <c r="E60" s="21"/>
      <c r="F60" s="21"/>
      <c r="G60" s="173" t="str">
        <f>+ToC!E123</f>
        <v xml:space="preserve">Long-Term Annual Return </v>
      </c>
    </row>
    <row r="61" spans="1:7" ht="13.9" customHeight="1">
      <c r="A61" s="21"/>
      <c r="B61" s="21"/>
      <c r="C61" s="21"/>
      <c r="D61" s="21"/>
      <c r="E61" s="21"/>
      <c r="F61" s="21"/>
      <c r="G61" s="173" t="s">
        <v>174</v>
      </c>
    </row>
    <row r="62" spans="1:7" hidden="1">
      <c r="A62" s="4"/>
      <c r="B62" s="4"/>
    </row>
    <row r="63" spans="1:7" hidden="1">
      <c r="A63" s="4"/>
      <c r="B63" s="4"/>
    </row>
    <row r="64" spans="1:7" ht="14.25" hidden="1" customHeight="1">
      <c r="A64" s="4"/>
      <c r="B64" s="4"/>
    </row>
    <row r="65" spans="1:2" hidden="1">
      <c r="A65" s="4"/>
      <c r="B65" s="4"/>
    </row>
    <row r="66" spans="1:2" hidden="1">
      <c r="A66" s="4"/>
      <c r="B66" s="4"/>
    </row>
    <row r="67" spans="1:2" hidden="1">
      <c r="A67" s="4"/>
      <c r="B67" s="4"/>
    </row>
    <row r="68" spans="1:2" hidden="1">
      <c r="A68" s="4"/>
      <c r="B68" s="4"/>
    </row>
    <row r="69" spans="1:2" hidden="1">
      <c r="A69" s="4"/>
      <c r="B69" s="4"/>
    </row>
    <row r="70" spans="1:2" hidden="1"/>
    <row r="71" spans="1:2" hidden="1"/>
    <row r="72" spans="1:2" hidden="1"/>
    <row r="73" spans="1:2" hidden="1"/>
    <row r="74" spans="1:2" hidden="1"/>
    <row r="75" spans="1:2" hidden="1"/>
    <row r="76" spans="1:2" hidden="1"/>
    <row r="77" spans="1:2" hidden="1"/>
    <row r="78" spans="1:2" hidden="1"/>
    <row r="79" spans="1:2" hidden="1"/>
    <row r="80" spans="1:2"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sheetData>
  <sheetProtection algorithmName="SHA-512" hashValue="HMwuz2k65A5939/KPZp8921sNlLDEheEkE+LuftytDurW3X2Ahzbs5YWPgltrcqa/x16BikPvN79fHNK9KSL1Q==" saltValue="j1JsSz/WWytgSaIYeYA7gg==" spinCount="100000" sheet="1" objects="1" scenarios="1"/>
  <mergeCells count="12">
    <mergeCell ref="A52:B52"/>
    <mergeCell ref="A53:B53"/>
    <mergeCell ref="A54:B54"/>
    <mergeCell ref="A1:G1"/>
    <mergeCell ref="A11:G11"/>
    <mergeCell ref="B16:C16"/>
    <mergeCell ref="B40:C40"/>
    <mergeCell ref="A30:B30"/>
    <mergeCell ref="A31:B31"/>
    <mergeCell ref="E22:G22"/>
    <mergeCell ref="A32:B32"/>
    <mergeCell ref="A10:G10"/>
  </mergeCells>
  <hyperlinks>
    <hyperlink ref="A1:G1" location="ToC!A1" display="ToC!A1"/>
  </hyperlinks>
  <pageMargins left="0.7" right="0.7" top="0.75" bottom="0.75" header="0.3" footer="0.3"/>
  <pageSetup paperSize="5" scale="59" orientation="portrait" r:id="rId1"/>
  <headerFooter>
    <oddFooter>&amp;R[Page]&amp;of [Pages]</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tabColor rgb="FFCCFFCC"/>
  </sheetPr>
  <dimension ref="A1:XFC1048576"/>
  <sheetViews>
    <sheetView topLeftCell="A10" zoomScale="70" zoomScaleNormal="70" workbookViewId="0">
      <selection activeCell="Z31" sqref="Z31"/>
    </sheetView>
  </sheetViews>
  <sheetFormatPr defaultColWidth="0" defaultRowHeight="15.5" zeroHeight="1"/>
  <cols>
    <col min="1" max="1" width="29.765625" style="5" customWidth="1"/>
    <col min="2" max="2" width="27.53515625" style="5" customWidth="1"/>
    <col min="3" max="3" width="9.23046875" style="5" customWidth="1"/>
    <col min="4" max="26" width="14.07421875" style="5" customWidth="1"/>
    <col min="27" max="16383" width="9.23046875" style="5" hidden="1"/>
    <col min="16384" max="16384" width="0.23046875" style="5" hidden="1"/>
  </cols>
  <sheetData>
    <row r="1" spans="1:26">
      <c r="A1" s="6149" t="s">
        <v>2115</v>
      </c>
      <c r="B1" s="6149"/>
      <c r="C1" s="6149"/>
      <c r="D1" s="6149"/>
      <c r="E1" s="6149"/>
      <c r="F1" s="6149"/>
      <c r="G1" s="6149"/>
      <c r="H1" s="6149"/>
      <c r="I1" s="6149"/>
      <c r="J1" s="6149"/>
      <c r="K1" s="6149"/>
      <c r="L1" s="6149"/>
      <c r="M1" s="6149"/>
      <c r="N1" s="6149"/>
      <c r="O1" s="6149"/>
      <c r="P1" s="6149"/>
      <c r="Q1" s="6149"/>
      <c r="R1" s="6149"/>
      <c r="S1" s="6149"/>
      <c r="T1" s="6149"/>
      <c r="U1" s="6149"/>
      <c r="V1" s="6149"/>
      <c r="W1" s="6149"/>
      <c r="X1" s="6149"/>
      <c r="Y1" s="6149"/>
      <c r="Z1" s="6149"/>
    </row>
    <row r="2" spans="1:26">
      <c r="A2" s="677"/>
      <c r="B2" s="677"/>
      <c r="C2" s="677"/>
      <c r="D2" s="677"/>
      <c r="E2" s="677"/>
      <c r="F2" s="677"/>
      <c r="G2" s="677"/>
      <c r="H2" s="210"/>
      <c r="I2" s="2303"/>
      <c r="J2" s="2303"/>
      <c r="K2" s="2303"/>
      <c r="L2" s="2303"/>
      <c r="M2" s="2303"/>
      <c r="N2" s="2303"/>
      <c r="O2" s="2303"/>
      <c r="P2" s="2303"/>
      <c r="Q2" s="2303"/>
      <c r="R2" s="2303"/>
      <c r="S2" s="2303"/>
      <c r="T2" s="2654"/>
      <c r="U2" s="2303"/>
      <c r="V2" s="210"/>
      <c r="W2" s="210"/>
      <c r="X2" s="210"/>
      <c r="Y2" s="210"/>
      <c r="Z2" s="1575" t="s">
        <v>1439</v>
      </c>
    </row>
    <row r="3" spans="1:26">
      <c r="A3" s="324" t="str">
        <f>+Cover!A14</f>
        <v>Select Name of Insurer/ Financial Holding Company</v>
      </c>
      <c r="B3" s="677"/>
      <c r="C3" s="677"/>
      <c r="D3" s="677"/>
      <c r="E3" s="677"/>
      <c r="F3" s="677"/>
      <c r="G3" s="677"/>
      <c r="H3" s="2303"/>
      <c r="I3" s="2303"/>
      <c r="J3" s="2303"/>
      <c r="K3" s="2303"/>
      <c r="L3" s="2303"/>
      <c r="M3" s="2303"/>
      <c r="N3" s="2303"/>
      <c r="O3" s="2303"/>
      <c r="P3" s="2303"/>
      <c r="Q3" s="2303"/>
      <c r="R3" s="2303"/>
      <c r="S3" s="2303"/>
      <c r="T3" s="2654"/>
      <c r="U3" s="2303"/>
      <c r="V3" s="2303"/>
      <c r="W3" s="2654"/>
      <c r="X3" s="2654"/>
      <c r="Y3" s="2303"/>
      <c r="Z3" s="2303"/>
    </row>
    <row r="4" spans="1:26">
      <c r="A4" s="2302" t="s">
        <v>24</v>
      </c>
      <c r="B4" s="677"/>
      <c r="C4" s="677"/>
      <c r="D4" s="677"/>
      <c r="E4" s="677"/>
      <c r="F4" s="677"/>
      <c r="G4" s="677"/>
      <c r="H4" s="2303"/>
      <c r="I4" s="2303"/>
      <c r="J4" s="2303"/>
      <c r="K4" s="2303"/>
      <c r="L4" s="2303"/>
      <c r="M4" s="2303"/>
      <c r="N4" s="2303"/>
      <c r="O4" s="2303"/>
      <c r="P4" s="2303"/>
      <c r="Q4" s="2303"/>
      <c r="R4" s="2303"/>
      <c r="S4" s="2303"/>
      <c r="T4" s="2654"/>
      <c r="U4" s="2303"/>
      <c r="V4" s="2303"/>
      <c r="W4" s="2654"/>
      <c r="X4" s="2654"/>
      <c r="Y4" s="2303"/>
      <c r="Z4" s="2303"/>
    </row>
    <row r="5" spans="1:26">
      <c r="A5" s="53"/>
      <c r="B5" s="677"/>
      <c r="C5" s="677"/>
      <c r="D5" s="677"/>
      <c r="E5" s="677"/>
      <c r="F5" s="677"/>
      <c r="G5" s="677"/>
      <c r="H5" s="2303"/>
      <c r="I5" s="2303"/>
      <c r="J5" s="2303"/>
      <c r="K5" s="2303"/>
      <c r="L5" s="2303"/>
      <c r="M5" s="2303"/>
      <c r="N5" s="2303"/>
      <c r="O5" s="2303"/>
      <c r="P5" s="2303"/>
      <c r="Q5" s="2303"/>
      <c r="R5" s="2303"/>
      <c r="S5" s="2303"/>
      <c r="T5" s="2654"/>
      <c r="U5" s="2303"/>
      <c r="V5" s="2303"/>
      <c r="W5" s="2654"/>
      <c r="X5" s="2654"/>
      <c r="Y5" s="2303"/>
      <c r="Z5" s="2303"/>
    </row>
    <row r="6" spans="1:26">
      <c r="A6" s="51" t="s">
        <v>1429</v>
      </c>
      <c r="B6" s="677"/>
      <c r="C6" s="677"/>
      <c r="D6" s="677"/>
      <c r="E6" s="677"/>
      <c r="F6" s="677"/>
      <c r="G6" s="677"/>
      <c r="H6" s="2303"/>
      <c r="I6" s="2303"/>
      <c r="J6" s="2303"/>
      <c r="K6" s="2303"/>
      <c r="L6" s="2303"/>
      <c r="M6" s="2303"/>
      <c r="N6" s="2303"/>
      <c r="O6" s="2303"/>
      <c r="P6" s="2303"/>
      <c r="Q6" s="2303"/>
      <c r="R6" s="2303"/>
      <c r="S6" s="2303"/>
      <c r="T6" s="2654"/>
      <c r="U6" s="2303"/>
      <c r="V6" s="2303"/>
      <c r="W6" s="2654"/>
      <c r="X6" s="2654"/>
      <c r="Y6" s="2303"/>
      <c r="Z6" s="2187" t="str">
        <f>IF(+Cover!$A$23="","",+Cover!$A$23)</f>
        <v/>
      </c>
    </row>
    <row r="7" spans="1:26">
      <c r="A7" s="2299" t="s">
        <v>25</v>
      </c>
      <c r="B7" s="677"/>
      <c r="C7" s="677"/>
      <c r="D7" s="677"/>
      <c r="E7" s="677"/>
      <c r="F7" s="677"/>
      <c r="G7" s="677"/>
      <c r="H7" s="2303"/>
      <c r="I7" s="2303"/>
      <c r="J7" s="2303"/>
      <c r="K7" s="2303"/>
      <c r="L7" s="2303"/>
      <c r="M7" s="2303"/>
      <c r="N7" s="2303"/>
      <c r="O7" s="2303"/>
      <c r="P7" s="2303"/>
      <c r="Q7" s="2303"/>
      <c r="R7" s="2303"/>
      <c r="S7" s="2303"/>
      <c r="T7" s="2654"/>
      <c r="U7" s="2303"/>
      <c r="V7" s="677"/>
      <c r="W7" s="677"/>
      <c r="X7" s="677"/>
      <c r="Y7" s="677"/>
      <c r="Z7" s="677"/>
    </row>
    <row r="8" spans="1:26">
      <c r="A8" s="6107" t="s">
        <v>764</v>
      </c>
      <c r="B8" s="6107"/>
      <c r="C8" s="6107"/>
      <c r="D8" s="6107"/>
      <c r="E8" s="6107"/>
      <c r="F8" s="6107"/>
      <c r="G8" s="6107"/>
      <c r="H8" s="6107"/>
      <c r="I8" s="6107"/>
      <c r="J8" s="6107"/>
      <c r="K8" s="6107"/>
      <c r="L8" s="6107"/>
      <c r="M8" s="6107"/>
      <c r="N8" s="6107"/>
      <c r="O8" s="6107"/>
      <c r="P8" s="6107"/>
      <c r="Q8" s="6107"/>
      <c r="R8" s="6107"/>
      <c r="S8" s="6107"/>
      <c r="T8" s="6107"/>
      <c r="U8" s="6107"/>
      <c r="V8" s="6107"/>
      <c r="W8" s="6107"/>
      <c r="X8" s="6107"/>
      <c r="Y8" s="6107"/>
      <c r="Z8" s="6107"/>
    </row>
    <row r="9" spans="1:26">
      <c r="A9" s="6150" t="s">
        <v>2157</v>
      </c>
      <c r="B9" s="6150"/>
      <c r="C9" s="6150"/>
      <c r="D9" s="6150"/>
      <c r="E9" s="6150"/>
      <c r="F9" s="6150"/>
      <c r="G9" s="6150"/>
      <c r="H9" s="6150"/>
      <c r="I9" s="6150"/>
      <c r="J9" s="6150"/>
      <c r="K9" s="6150"/>
      <c r="L9" s="6150"/>
      <c r="M9" s="6150"/>
      <c r="N9" s="6150"/>
      <c r="O9" s="6150"/>
      <c r="P9" s="6150"/>
      <c r="Q9" s="6150"/>
      <c r="R9" s="6150"/>
      <c r="S9" s="6150"/>
      <c r="T9" s="6150"/>
      <c r="U9" s="6150"/>
      <c r="V9" s="6150"/>
      <c r="W9" s="6150"/>
      <c r="X9" s="6150"/>
      <c r="Y9" s="6150"/>
      <c r="Z9" s="6150"/>
    </row>
    <row r="10" spans="1:26" ht="16" thickBot="1">
      <c r="A10" s="6043"/>
      <c r="B10" s="6043"/>
      <c r="C10" s="6043"/>
      <c r="D10" s="6043"/>
      <c r="E10" s="6043"/>
      <c r="F10" s="6043"/>
      <c r="G10" s="6043"/>
      <c r="H10" s="6043"/>
      <c r="I10" s="6043"/>
      <c r="J10" s="6043"/>
      <c r="K10" s="6043"/>
      <c r="L10" s="6043"/>
      <c r="M10" s="6043"/>
      <c r="N10" s="6043"/>
      <c r="O10" s="6043"/>
      <c r="P10" s="6043"/>
      <c r="Q10" s="6043"/>
      <c r="R10" s="2303"/>
      <c r="S10" s="2303"/>
      <c r="T10" s="2654"/>
      <c r="U10" s="2303"/>
      <c r="V10" s="677"/>
      <c r="W10" s="677"/>
      <c r="X10" s="677"/>
      <c r="Y10" s="677"/>
      <c r="Z10" s="677"/>
    </row>
    <row r="11" spans="1:26" ht="15.65" customHeight="1" thickTop="1">
      <c r="A11" s="2450"/>
      <c r="B11" s="2449"/>
      <c r="C11" s="2448"/>
      <c r="D11" s="6152" t="s">
        <v>1224</v>
      </c>
      <c r="E11" s="6152"/>
      <c r="F11" s="6152"/>
      <c r="G11" s="6152"/>
      <c r="H11" s="6152"/>
      <c r="I11" s="6152"/>
      <c r="J11" s="6152"/>
      <c r="K11" s="6152"/>
      <c r="L11" s="6152"/>
      <c r="M11" s="6152"/>
      <c r="N11" s="6152"/>
      <c r="O11" s="6152"/>
      <c r="P11" s="6153"/>
      <c r="Q11" s="6154" t="s">
        <v>1225</v>
      </c>
      <c r="R11" s="6152"/>
      <c r="S11" s="6153"/>
      <c r="T11" s="6126" t="s">
        <v>2258</v>
      </c>
      <c r="U11" s="6154" t="s">
        <v>1227</v>
      </c>
      <c r="V11" s="6155"/>
      <c r="W11" s="6123" t="s">
        <v>2259</v>
      </c>
      <c r="X11" s="6129" t="s">
        <v>272</v>
      </c>
      <c r="Y11" s="6156" t="s">
        <v>736</v>
      </c>
      <c r="Z11" s="6157"/>
    </row>
    <row r="12" spans="1:26" ht="15.65" customHeight="1">
      <c r="A12" s="2065"/>
      <c r="B12" s="2066"/>
      <c r="C12" s="2167"/>
      <c r="D12" s="6139" t="s">
        <v>1228</v>
      </c>
      <c r="E12" s="6140"/>
      <c r="F12" s="6141"/>
      <c r="G12" s="6132" t="s">
        <v>1229</v>
      </c>
      <c r="H12" s="5319"/>
      <c r="I12" s="6133"/>
      <c r="J12" s="6134" t="s">
        <v>1230</v>
      </c>
      <c r="K12" s="5316"/>
      <c r="L12" s="6135"/>
      <c r="M12" s="6064" t="s">
        <v>1231</v>
      </c>
      <c r="N12" s="6142" t="s">
        <v>1232</v>
      </c>
      <c r="O12" s="6144" t="s">
        <v>1233</v>
      </c>
      <c r="P12" s="6144" t="s">
        <v>2113</v>
      </c>
      <c r="Q12" s="6146" t="s">
        <v>1234</v>
      </c>
      <c r="R12" s="6146" t="s">
        <v>1235</v>
      </c>
      <c r="S12" s="6146" t="s">
        <v>2112</v>
      </c>
      <c r="T12" s="6127"/>
      <c r="U12" s="6151" t="s">
        <v>1236</v>
      </c>
      <c r="V12" s="6146" t="s">
        <v>272</v>
      </c>
      <c r="W12" s="6124"/>
      <c r="X12" s="6130"/>
      <c r="Y12" s="6158"/>
      <c r="Z12" s="6159"/>
    </row>
    <row r="13" spans="1:26" ht="28.5">
      <c r="A13" s="2065"/>
      <c r="B13" s="2066"/>
      <c r="C13" s="591" t="s">
        <v>113</v>
      </c>
      <c r="D13" s="2678" t="s">
        <v>1239</v>
      </c>
      <c r="E13" s="2657" t="s">
        <v>1240</v>
      </c>
      <c r="F13" s="2662" t="s">
        <v>815</v>
      </c>
      <c r="G13" s="2662" t="s">
        <v>1241</v>
      </c>
      <c r="H13" s="2657" t="s">
        <v>1240</v>
      </c>
      <c r="I13" s="2679" t="s">
        <v>815</v>
      </c>
      <c r="J13" s="2681" t="s">
        <v>1242</v>
      </c>
      <c r="K13" s="2681" t="s">
        <v>1243</v>
      </c>
      <c r="L13" s="2679" t="s">
        <v>1244</v>
      </c>
      <c r="M13" s="6136"/>
      <c r="N13" s="6143"/>
      <c r="O13" s="6145"/>
      <c r="P13" s="6145"/>
      <c r="Q13" s="6143"/>
      <c r="R13" s="6143"/>
      <c r="S13" s="6143"/>
      <c r="T13" s="6128"/>
      <c r="U13" s="6145"/>
      <c r="V13" s="6143"/>
      <c r="W13" s="6125"/>
      <c r="X13" s="6131"/>
      <c r="Y13" s="1118" t="str">
        <f>IF(Z6="","",YEAR($Z$6))</f>
        <v/>
      </c>
      <c r="Z13" s="2580" t="str">
        <f>IF(Y13="","",Y13-1)</f>
        <v/>
      </c>
    </row>
    <row r="14" spans="1:26">
      <c r="A14" s="2065"/>
      <c r="B14" s="2066"/>
      <c r="C14" s="2165"/>
      <c r="D14" s="2164" t="s">
        <v>230</v>
      </c>
      <c r="E14" s="2163" t="s">
        <v>230</v>
      </c>
      <c r="F14" s="2163" t="s">
        <v>230</v>
      </c>
      <c r="G14" s="2163" t="s">
        <v>230</v>
      </c>
      <c r="H14" s="2163" t="s">
        <v>230</v>
      </c>
      <c r="I14" s="2163" t="s">
        <v>230</v>
      </c>
      <c r="J14" s="2163" t="s">
        <v>230</v>
      </c>
      <c r="K14" s="2163" t="s">
        <v>230</v>
      </c>
      <c r="L14" s="2163" t="s">
        <v>230</v>
      </c>
      <c r="M14" s="2163" t="s">
        <v>230</v>
      </c>
      <c r="N14" s="2163" t="s">
        <v>230</v>
      </c>
      <c r="O14" s="2163" t="s">
        <v>230</v>
      </c>
      <c r="P14" s="2163" t="s">
        <v>230</v>
      </c>
      <c r="Q14" s="2163" t="s">
        <v>230</v>
      </c>
      <c r="R14" s="2163" t="s">
        <v>230</v>
      </c>
      <c r="S14" s="2163" t="s">
        <v>230</v>
      </c>
      <c r="T14" s="2163" t="s">
        <v>230</v>
      </c>
      <c r="U14" s="2163" t="s">
        <v>230</v>
      </c>
      <c r="V14" s="2163" t="s">
        <v>230</v>
      </c>
      <c r="W14" s="2163" t="s">
        <v>230</v>
      </c>
      <c r="X14" s="2163" t="s">
        <v>230</v>
      </c>
      <c r="Y14" s="2163" t="s">
        <v>230</v>
      </c>
      <c r="Z14" s="2525" t="s">
        <v>230</v>
      </c>
    </row>
    <row r="15" spans="1:26">
      <c r="A15" s="2002" t="s">
        <v>1847</v>
      </c>
      <c r="B15" s="1998"/>
      <c r="C15" s="4387"/>
      <c r="D15" s="4682"/>
      <c r="E15" s="4682"/>
      <c r="F15" s="4682"/>
      <c r="G15" s="4682"/>
      <c r="H15" s="4682"/>
      <c r="I15" s="4682"/>
      <c r="J15" s="4682"/>
      <c r="K15" s="4682"/>
      <c r="L15" s="4682"/>
      <c r="M15" s="4682"/>
      <c r="N15" s="4682"/>
      <c r="O15" s="4682"/>
      <c r="P15" s="5069">
        <f>SUM(D15:O15)</f>
        <v>0</v>
      </c>
      <c r="Q15" s="4682"/>
      <c r="R15" s="4682"/>
      <c r="S15" s="5069">
        <f>SUM(Q15:R15)</f>
        <v>0</v>
      </c>
      <c r="T15" s="5070">
        <f>SUM(P15,S15)</f>
        <v>0</v>
      </c>
      <c r="U15" s="3756"/>
      <c r="V15" s="3756"/>
      <c r="W15" s="2691">
        <f>SUM(U15:V15)</f>
        <v>0</v>
      </c>
      <c r="X15" s="2830"/>
      <c r="Y15" s="2141">
        <f>SUM(T15,W15,X15)</f>
        <v>0</v>
      </c>
      <c r="Z15" s="3756"/>
    </row>
    <row r="16" spans="1:26">
      <c r="A16" s="2002" t="s">
        <v>2088</v>
      </c>
      <c r="B16" s="2010"/>
      <c r="C16" s="259"/>
      <c r="D16" s="4682"/>
      <c r="E16" s="4682"/>
      <c r="F16" s="4682"/>
      <c r="G16" s="4682"/>
      <c r="H16" s="4682"/>
      <c r="I16" s="4682"/>
      <c r="J16" s="4682"/>
      <c r="K16" s="4682"/>
      <c r="L16" s="4682"/>
      <c r="M16" s="4682"/>
      <c r="N16" s="4682"/>
      <c r="O16" s="4682"/>
      <c r="P16" s="5069">
        <f>SUM(D16:O16)</f>
        <v>0</v>
      </c>
      <c r="Q16" s="4682"/>
      <c r="R16" s="4682"/>
      <c r="S16" s="5069">
        <f>SUM(Q16:R16)</f>
        <v>0</v>
      </c>
      <c r="T16" s="5071">
        <f t="shared" ref="T16:T21" si="0">SUM(P16,S16)</f>
        <v>0</v>
      </c>
      <c r="U16" s="3756"/>
      <c r="V16" s="3756"/>
      <c r="W16" s="2691">
        <f t="shared" ref="W16:W21" si="1">SUM(U16:V16)</f>
        <v>0</v>
      </c>
      <c r="X16" s="2831"/>
      <c r="Y16" s="2141">
        <f t="shared" ref="Y16:Y21" si="2">SUM(T16,W16,X16)</f>
        <v>0</v>
      </c>
      <c r="Z16" s="3756"/>
    </row>
    <row r="17" spans="1:26">
      <c r="A17" s="6137" t="s">
        <v>1848</v>
      </c>
      <c r="B17" s="6138"/>
      <c r="C17" s="259"/>
      <c r="D17" s="4682"/>
      <c r="E17" s="4682"/>
      <c r="F17" s="4682"/>
      <c r="G17" s="4682"/>
      <c r="H17" s="4682"/>
      <c r="I17" s="4682"/>
      <c r="J17" s="4682"/>
      <c r="K17" s="4682"/>
      <c r="L17" s="4682"/>
      <c r="M17" s="4682"/>
      <c r="N17" s="4682"/>
      <c r="O17" s="4682"/>
      <c r="P17" s="5069">
        <f>SUM(D17:O17)</f>
        <v>0</v>
      </c>
      <c r="Q17" s="4682"/>
      <c r="R17" s="4682"/>
      <c r="S17" s="5069">
        <f>SUM(Q17:R17)</f>
        <v>0</v>
      </c>
      <c r="T17" s="5070">
        <f t="shared" si="0"/>
        <v>0</v>
      </c>
      <c r="U17" s="3756"/>
      <c r="V17" s="3756"/>
      <c r="W17" s="2691">
        <f t="shared" si="1"/>
        <v>0</v>
      </c>
      <c r="X17" s="2832"/>
      <c r="Y17" s="2141">
        <f t="shared" si="2"/>
        <v>0</v>
      </c>
      <c r="Z17" s="3756"/>
    </row>
    <row r="18" spans="1:26">
      <c r="A18" s="1999" t="s">
        <v>1849</v>
      </c>
      <c r="B18" s="1998"/>
      <c r="C18" s="259"/>
      <c r="D18" s="5069">
        <f t="shared" ref="D18:P18" si="3">SUM(D15:D17)</f>
        <v>0</v>
      </c>
      <c r="E18" s="5069">
        <f t="shared" si="3"/>
        <v>0</v>
      </c>
      <c r="F18" s="5069">
        <f t="shared" si="3"/>
        <v>0</v>
      </c>
      <c r="G18" s="5069">
        <f t="shared" si="3"/>
        <v>0</v>
      </c>
      <c r="H18" s="5069">
        <f t="shared" si="3"/>
        <v>0</v>
      </c>
      <c r="I18" s="5069">
        <f t="shared" si="3"/>
        <v>0</v>
      </c>
      <c r="J18" s="5069">
        <f t="shared" si="3"/>
        <v>0</v>
      </c>
      <c r="K18" s="5069">
        <f t="shared" si="3"/>
        <v>0</v>
      </c>
      <c r="L18" s="5069">
        <f t="shared" si="3"/>
        <v>0</v>
      </c>
      <c r="M18" s="5069">
        <f t="shared" si="3"/>
        <v>0</v>
      </c>
      <c r="N18" s="5069">
        <f t="shared" si="3"/>
        <v>0</v>
      </c>
      <c r="O18" s="5069">
        <f t="shared" si="3"/>
        <v>0</v>
      </c>
      <c r="P18" s="5069">
        <f t="shared" si="3"/>
        <v>0</v>
      </c>
      <c r="Q18" s="5069">
        <f>SUM(Q15:Q17)</f>
        <v>0</v>
      </c>
      <c r="R18" s="5069">
        <f t="shared" ref="R18:Z18" si="4">SUM(R15:R17)</f>
        <v>0</v>
      </c>
      <c r="S18" s="5069">
        <f t="shared" si="4"/>
        <v>0</v>
      </c>
      <c r="T18" s="5070">
        <f t="shared" si="0"/>
        <v>0</v>
      </c>
      <c r="U18" s="2104">
        <f t="shared" si="4"/>
        <v>0</v>
      </c>
      <c r="V18" s="2104">
        <f t="shared" si="4"/>
        <v>0</v>
      </c>
      <c r="W18" s="2691">
        <f t="shared" si="1"/>
        <v>0</v>
      </c>
      <c r="X18" s="2828"/>
      <c r="Y18" s="2696">
        <f t="shared" si="2"/>
        <v>0</v>
      </c>
      <c r="Z18" s="2526">
        <f t="shared" si="4"/>
        <v>0</v>
      </c>
    </row>
    <row r="19" spans="1:26">
      <c r="A19" s="2000" t="s">
        <v>1850</v>
      </c>
      <c r="B19" s="2142"/>
      <c r="C19" s="267"/>
      <c r="D19" s="4682"/>
      <c r="E19" s="4682"/>
      <c r="F19" s="4682"/>
      <c r="G19" s="4682"/>
      <c r="H19" s="4682"/>
      <c r="I19" s="4682"/>
      <c r="J19" s="4682"/>
      <c r="K19" s="4682"/>
      <c r="L19" s="4682"/>
      <c r="M19" s="4682"/>
      <c r="N19" s="4682"/>
      <c r="O19" s="4682"/>
      <c r="P19" s="5069">
        <f>SUM(D19:O19)</f>
        <v>0</v>
      </c>
      <c r="Q19" s="4682"/>
      <c r="R19" s="4682"/>
      <c r="S19" s="5069">
        <f>SUM(Q19:R19)</f>
        <v>0</v>
      </c>
      <c r="T19" s="5070">
        <f t="shared" si="0"/>
        <v>0</v>
      </c>
      <c r="U19" s="3756"/>
      <c r="V19" s="3756"/>
      <c r="W19" s="2691">
        <f t="shared" si="1"/>
        <v>0</v>
      </c>
      <c r="X19" s="2832"/>
      <c r="Y19" s="2141">
        <f t="shared" si="2"/>
        <v>0</v>
      </c>
      <c r="Z19" s="3756"/>
    </row>
    <row r="20" spans="1:26">
      <c r="A20" s="2001" t="s">
        <v>1934</v>
      </c>
      <c r="B20" s="2144"/>
      <c r="C20" s="267"/>
      <c r="D20" s="4682"/>
      <c r="E20" s="4682"/>
      <c r="F20" s="4682"/>
      <c r="G20" s="4682"/>
      <c r="H20" s="4682"/>
      <c r="I20" s="4682"/>
      <c r="J20" s="4682"/>
      <c r="K20" s="4682"/>
      <c r="L20" s="4682"/>
      <c r="M20" s="4682"/>
      <c r="N20" s="4682"/>
      <c r="O20" s="4682"/>
      <c r="P20" s="5069">
        <f>SUM(D20:O20)</f>
        <v>0</v>
      </c>
      <c r="Q20" s="4682"/>
      <c r="R20" s="4682"/>
      <c r="S20" s="5069">
        <f>SUM(Q20:R20)</f>
        <v>0</v>
      </c>
      <c r="T20" s="5070">
        <f t="shared" si="0"/>
        <v>0</v>
      </c>
      <c r="U20" s="3756"/>
      <c r="V20" s="3756"/>
      <c r="W20" s="2691">
        <f t="shared" si="1"/>
        <v>0</v>
      </c>
      <c r="X20" s="2832"/>
      <c r="Y20" s="2141">
        <f t="shared" si="2"/>
        <v>0</v>
      </c>
      <c r="Z20" s="3756"/>
    </row>
    <row r="21" spans="1:26">
      <c r="A21" s="2000" t="s">
        <v>1851</v>
      </c>
      <c r="B21" s="2142"/>
      <c r="C21" s="267"/>
      <c r="D21" s="5072">
        <f t="shared" ref="D21:P21" si="5">SUM(D18:D20)</f>
        <v>0</v>
      </c>
      <c r="E21" s="5072">
        <f t="shared" si="5"/>
        <v>0</v>
      </c>
      <c r="F21" s="5072">
        <f t="shared" si="5"/>
        <v>0</v>
      </c>
      <c r="G21" s="5072">
        <f t="shared" si="5"/>
        <v>0</v>
      </c>
      <c r="H21" s="5072">
        <f t="shared" si="5"/>
        <v>0</v>
      </c>
      <c r="I21" s="5072">
        <f t="shared" si="5"/>
        <v>0</v>
      </c>
      <c r="J21" s="5072">
        <f t="shared" si="5"/>
        <v>0</v>
      </c>
      <c r="K21" s="5072">
        <f t="shared" si="5"/>
        <v>0</v>
      </c>
      <c r="L21" s="5072">
        <f t="shared" si="5"/>
        <v>0</v>
      </c>
      <c r="M21" s="5072">
        <f t="shared" si="5"/>
        <v>0</v>
      </c>
      <c r="N21" s="5072">
        <f t="shared" si="5"/>
        <v>0</v>
      </c>
      <c r="O21" s="5072">
        <f t="shared" si="5"/>
        <v>0</v>
      </c>
      <c r="P21" s="5072">
        <f t="shared" si="5"/>
        <v>0</v>
      </c>
      <c r="Q21" s="5072">
        <f t="shared" ref="Q21:V21" si="6">SUM(Q18:Q20)</f>
        <v>0</v>
      </c>
      <c r="R21" s="5072">
        <f t="shared" si="6"/>
        <v>0</v>
      </c>
      <c r="S21" s="5072">
        <f t="shared" si="6"/>
        <v>0</v>
      </c>
      <c r="T21" s="5073">
        <f t="shared" si="0"/>
        <v>0</v>
      </c>
      <c r="U21" s="2152">
        <f t="shared" si="6"/>
        <v>0</v>
      </c>
      <c r="V21" s="2152">
        <f t="shared" si="6"/>
        <v>0</v>
      </c>
      <c r="W21" s="2695">
        <f t="shared" si="1"/>
        <v>0</v>
      </c>
      <c r="X21" s="2833"/>
      <c r="Y21" s="2527">
        <f t="shared" si="2"/>
        <v>0</v>
      </c>
      <c r="Z21" s="2528">
        <f>SUM(Z18:Z20)</f>
        <v>0</v>
      </c>
    </row>
    <row r="22" spans="1:26">
      <c r="A22" s="2125"/>
      <c r="B22" s="2088"/>
      <c r="C22" s="4388"/>
      <c r="D22" s="5074"/>
      <c r="E22" s="5074"/>
      <c r="F22" s="5074"/>
      <c r="G22" s="5074"/>
      <c r="H22" s="5074"/>
      <c r="I22" s="5074"/>
      <c r="J22" s="5074"/>
      <c r="K22" s="5074"/>
      <c r="L22" s="5074"/>
      <c r="M22" s="5074"/>
      <c r="N22" s="5074"/>
      <c r="O22" s="5074"/>
      <c r="P22" s="5074"/>
      <c r="Q22" s="5074"/>
      <c r="R22" s="5074"/>
      <c r="S22" s="5074"/>
      <c r="T22" s="5075"/>
      <c r="U22" s="2162"/>
      <c r="V22" s="2162"/>
      <c r="W22" s="2692"/>
      <c r="X22" s="2830"/>
      <c r="Y22" s="2162"/>
      <c r="Z22" s="2529"/>
    </row>
    <row r="23" spans="1:26">
      <c r="A23" s="2002" t="s">
        <v>1852</v>
      </c>
      <c r="B23" s="1998"/>
      <c r="C23" s="259"/>
      <c r="D23" s="4682"/>
      <c r="E23" s="4682"/>
      <c r="F23" s="4682"/>
      <c r="G23" s="4682"/>
      <c r="H23" s="4682"/>
      <c r="I23" s="4682"/>
      <c r="J23" s="4682"/>
      <c r="K23" s="4682"/>
      <c r="L23" s="4682"/>
      <c r="M23" s="4682"/>
      <c r="N23" s="4682"/>
      <c r="O23" s="4682"/>
      <c r="P23" s="5069">
        <f>SUM(D23:O23)</f>
        <v>0</v>
      </c>
      <c r="Q23" s="4682"/>
      <c r="R23" s="4682"/>
      <c r="S23" s="5069">
        <f t="shared" ref="S23:S31" si="7">SUM(Q23:R23)</f>
        <v>0</v>
      </c>
      <c r="T23" s="5071">
        <f t="shared" ref="T23:T32" si="8">SUM(P23,S23)</f>
        <v>0</v>
      </c>
      <c r="U23" s="3756"/>
      <c r="V23" s="3756"/>
      <c r="W23" s="2691">
        <f t="shared" ref="W23:W32" si="9">SUM(U23:V23)</f>
        <v>0</v>
      </c>
      <c r="X23" s="2831"/>
      <c r="Y23" s="2141">
        <f t="shared" ref="Y23:Y32" si="10">SUM(T23,W23,X23)</f>
        <v>0</v>
      </c>
      <c r="Z23" s="3756"/>
    </row>
    <row r="24" spans="1:26" ht="15.65" customHeight="1">
      <c r="A24" s="6137" t="s">
        <v>1853</v>
      </c>
      <c r="B24" s="6138"/>
      <c r="C24" s="267"/>
      <c r="D24" s="4682"/>
      <c r="E24" s="4682"/>
      <c r="F24" s="4682"/>
      <c r="G24" s="4682"/>
      <c r="H24" s="4682"/>
      <c r="I24" s="4682"/>
      <c r="J24" s="4682"/>
      <c r="K24" s="4682"/>
      <c r="L24" s="4682"/>
      <c r="M24" s="4682"/>
      <c r="N24" s="4682"/>
      <c r="O24" s="4682"/>
      <c r="P24" s="5069">
        <f>SUM(D24:O24)</f>
        <v>0</v>
      </c>
      <c r="Q24" s="4682"/>
      <c r="R24" s="4682"/>
      <c r="S24" s="5069">
        <f t="shared" si="7"/>
        <v>0</v>
      </c>
      <c r="T24" s="5070">
        <f t="shared" si="8"/>
        <v>0</v>
      </c>
      <c r="U24" s="3756"/>
      <c r="V24" s="3756"/>
      <c r="W24" s="2691">
        <f t="shared" si="9"/>
        <v>0</v>
      </c>
      <c r="X24" s="2832"/>
      <c r="Y24" s="2141">
        <f t="shared" si="10"/>
        <v>0</v>
      </c>
      <c r="Z24" s="3756"/>
    </row>
    <row r="25" spans="1:26" ht="15.65" customHeight="1">
      <c r="A25" s="6137" t="s">
        <v>1854</v>
      </c>
      <c r="B25" s="6138"/>
      <c r="C25" s="267"/>
      <c r="D25" s="4682"/>
      <c r="E25" s="4682"/>
      <c r="F25" s="4682"/>
      <c r="G25" s="4682"/>
      <c r="H25" s="4682"/>
      <c r="I25" s="4682"/>
      <c r="J25" s="4682"/>
      <c r="K25" s="4682"/>
      <c r="L25" s="4682"/>
      <c r="M25" s="4682"/>
      <c r="N25" s="4682"/>
      <c r="O25" s="4682"/>
      <c r="P25" s="5069">
        <f>SUM(D25:O25)</f>
        <v>0</v>
      </c>
      <c r="Q25" s="4682"/>
      <c r="R25" s="4682"/>
      <c r="S25" s="5069">
        <f t="shared" si="7"/>
        <v>0</v>
      </c>
      <c r="T25" s="5070">
        <f t="shared" si="8"/>
        <v>0</v>
      </c>
      <c r="U25" s="3756"/>
      <c r="V25" s="3756"/>
      <c r="W25" s="2691">
        <f t="shared" si="9"/>
        <v>0</v>
      </c>
      <c r="X25" s="2832"/>
      <c r="Y25" s="2141">
        <f t="shared" si="10"/>
        <v>0</v>
      </c>
      <c r="Z25" s="3756"/>
    </row>
    <row r="26" spans="1:26">
      <c r="A26" s="2003" t="s">
        <v>2089</v>
      </c>
      <c r="B26" s="2126"/>
      <c r="C26" s="267"/>
      <c r="D26" s="4682"/>
      <c r="E26" s="4682"/>
      <c r="F26" s="4682"/>
      <c r="G26" s="4682"/>
      <c r="H26" s="4682"/>
      <c r="I26" s="4682"/>
      <c r="J26" s="4682"/>
      <c r="K26" s="4682"/>
      <c r="L26" s="4682"/>
      <c r="M26" s="4682"/>
      <c r="N26" s="4682"/>
      <c r="O26" s="4682"/>
      <c r="P26" s="5069">
        <f>SUM(D26:O26)</f>
        <v>0</v>
      </c>
      <c r="Q26" s="4682"/>
      <c r="R26" s="4682"/>
      <c r="S26" s="5069">
        <f t="shared" si="7"/>
        <v>0</v>
      </c>
      <c r="T26" s="5070">
        <f t="shared" si="8"/>
        <v>0</v>
      </c>
      <c r="U26" s="3756"/>
      <c r="V26" s="3756"/>
      <c r="W26" s="2691">
        <f t="shared" si="9"/>
        <v>0</v>
      </c>
      <c r="X26" s="2832"/>
      <c r="Y26" s="2141">
        <f t="shared" si="10"/>
        <v>0</v>
      </c>
      <c r="Z26" s="3756"/>
    </row>
    <row r="27" spans="1:26">
      <c r="A27" s="2001" t="s">
        <v>1855</v>
      </c>
      <c r="B27" s="2161"/>
      <c r="C27" s="267"/>
      <c r="D27" s="5069">
        <f t="shared" ref="D27:S27" si="11">SUM(D23:D26)</f>
        <v>0</v>
      </c>
      <c r="E27" s="5069">
        <f t="shared" si="11"/>
        <v>0</v>
      </c>
      <c r="F27" s="5069">
        <f t="shared" si="11"/>
        <v>0</v>
      </c>
      <c r="G27" s="5069">
        <f t="shared" si="11"/>
        <v>0</v>
      </c>
      <c r="H27" s="5069">
        <f t="shared" si="11"/>
        <v>0</v>
      </c>
      <c r="I27" s="5069">
        <f t="shared" si="11"/>
        <v>0</v>
      </c>
      <c r="J27" s="5069">
        <f t="shared" si="11"/>
        <v>0</v>
      </c>
      <c r="K27" s="5069">
        <f t="shared" si="11"/>
        <v>0</v>
      </c>
      <c r="L27" s="5069">
        <f t="shared" si="11"/>
        <v>0</v>
      </c>
      <c r="M27" s="5069">
        <f t="shared" si="11"/>
        <v>0</v>
      </c>
      <c r="N27" s="5069">
        <f t="shared" si="11"/>
        <v>0</v>
      </c>
      <c r="O27" s="5069">
        <f t="shared" si="11"/>
        <v>0</v>
      </c>
      <c r="P27" s="5069">
        <f t="shared" si="11"/>
        <v>0</v>
      </c>
      <c r="Q27" s="5069">
        <f t="shared" si="11"/>
        <v>0</v>
      </c>
      <c r="R27" s="5069">
        <f t="shared" si="11"/>
        <v>0</v>
      </c>
      <c r="S27" s="5069">
        <f t="shared" si="11"/>
        <v>0</v>
      </c>
      <c r="T27" s="5070">
        <f t="shared" si="8"/>
        <v>0</v>
      </c>
      <c r="U27" s="2104">
        <f>SUM(U23:U26)</f>
        <v>0</v>
      </c>
      <c r="V27" s="2104">
        <f>SUM(V23:V26)</f>
        <v>0</v>
      </c>
      <c r="W27" s="2691">
        <f t="shared" si="9"/>
        <v>0</v>
      </c>
      <c r="X27" s="2829"/>
      <c r="Y27" s="2696">
        <f t="shared" si="10"/>
        <v>0</v>
      </c>
      <c r="Z27" s="2526">
        <f>SUM(Z23:Z26)</f>
        <v>0</v>
      </c>
    </row>
    <row r="28" spans="1:26" ht="28.5" customHeight="1">
      <c r="A28" s="6147" t="s">
        <v>2002</v>
      </c>
      <c r="B28" s="6148"/>
      <c r="C28" s="4389"/>
      <c r="D28" s="4682"/>
      <c r="E28" s="4682"/>
      <c r="F28" s="4682"/>
      <c r="G28" s="4682"/>
      <c r="H28" s="4682"/>
      <c r="I28" s="4682"/>
      <c r="J28" s="4682"/>
      <c r="K28" s="4682"/>
      <c r="L28" s="4682"/>
      <c r="M28" s="4682"/>
      <c r="N28" s="4682"/>
      <c r="O28" s="4682"/>
      <c r="P28" s="5069">
        <f>SUM(D28:O28)</f>
        <v>0</v>
      </c>
      <c r="Q28" s="4682"/>
      <c r="R28" s="4682"/>
      <c r="S28" s="5069">
        <f t="shared" si="7"/>
        <v>0</v>
      </c>
      <c r="T28" s="5070">
        <f t="shared" si="8"/>
        <v>0</v>
      </c>
      <c r="U28" s="3756"/>
      <c r="V28" s="3756"/>
      <c r="W28" s="2691">
        <f t="shared" si="9"/>
        <v>0</v>
      </c>
      <c r="X28" s="2832"/>
      <c r="Y28" s="2141">
        <f t="shared" si="10"/>
        <v>0</v>
      </c>
      <c r="Z28" s="3756"/>
    </row>
    <row r="29" spans="1:26" ht="17.649999999999999" customHeight="1">
      <c r="A29" s="2001" t="s">
        <v>1856</v>
      </c>
      <c r="B29" s="2161"/>
      <c r="C29" s="4389"/>
      <c r="D29" s="4682"/>
      <c r="E29" s="4682"/>
      <c r="F29" s="4682"/>
      <c r="G29" s="4682"/>
      <c r="H29" s="4682"/>
      <c r="I29" s="4682"/>
      <c r="J29" s="4682"/>
      <c r="K29" s="4682"/>
      <c r="L29" s="4682"/>
      <c r="M29" s="4682"/>
      <c r="N29" s="4682"/>
      <c r="O29" s="4682"/>
      <c r="P29" s="5069">
        <f>SUM(D29:O29)</f>
        <v>0</v>
      </c>
      <c r="Q29" s="4682"/>
      <c r="R29" s="4682"/>
      <c r="S29" s="5069">
        <f t="shared" si="7"/>
        <v>0</v>
      </c>
      <c r="T29" s="5070">
        <f t="shared" si="8"/>
        <v>0</v>
      </c>
      <c r="U29" s="3756"/>
      <c r="V29" s="3756"/>
      <c r="W29" s="2691">
        <f t="shared" si="9"/>
        <v>0</v>
      </c>
      <c r="X29" s="2832"/>
      <c r="Y29" s="2141">
        <f t="shared" si="10"/>
        <v>0</v>
      </c>
      <c r="Z29" s="3756"/>
    </row>
    <row r="30" spans="1:26">
      <c r="A30" s="6147" t="s">
        <v>1857</v>
      </c>
      <c r="B30" s="6148"/>
      <c r="C30" s="4389"/>
      <c r="D30" s="4682"/>
      <c r="E30" s="4682"/>
      <c r="F30" s="4682"/>
      <c r="G30" s="4682"/>
      <c r="H30" s="4682"/>
      <c r="I30" s="4682"/>
      <c r="J30" s="4682"/>
      <c r="K30" s="4682"/>
      <c r="L30" s="4682"/>
      <c r="M30" s="4682"/>
      <c r="N30" s="4682"/>
      <c r="O30" s="4682"/>
      <c r="P30" s="5069">
        <f>SUM(D30:O30)</f>
        <v>0</v>
      </c>
      <c r="Q30" s="4682"/>
      <c r="R30" s="4682"/>
      <c r="S30" s="5069">
        <f t="shared" si="7"/>
        <v>0</v>
      </c>
      <c r="T30" s="5070">
        <f t="shared" si="8"/>
        <v>0</v>
      </c>
      <c r="U30" s="3756"/>
      <c r="V30" s="3756"/>
      <c r="W30" s="2691">
        <f t="shared" si="9"/>
        <v>0</v>
      </c>
      <c r="X30" s="2832"/>
      <c r="Y30" s="2141">
        <f t="shared" si="10"/>
        <v>0</v>
      </c>
      <c r="Z30" s="3756"/>
    </row>
    <row r="31" spans="1:26">
      <c r="A31" s="2001" t="s">
        <v>1858</v>
      </c>
      <c r="B31" s="2126"/>
      <c r="C31" s="4389"/>
      <c r="D31" s="4682"/>
      <c r="E31" s="4682"/>
      <c r="F31" s="4682"/>
      <c r="G31" s="4682"/>
      <c r="H31" s="4682"/>
      <c r="I31" s="4682"/>
      <c r="J31" s="4682"/>
      <c r="K31" s="4682"/>
      <c r="L31" s="4682"/>
      <c r="M31" s="4682"/>
      <c r="N31" s="4682"/>
      <c r="O31" s="4682"/>
      <c r="P31" s="5069">
        <f>SUM(D31:O31)</f>
        <v>0</v>
      </c>
      <c r="Q31" s="4682"/>
      <c r="R31" s="4682"/>
      <c r="S31" s="5069">
        <f t="shared" si="7"/>
        <v>0</v>
      </c>
      <c r="T31" s="5070">
        <f t="shared" si="8"/>
        <v>0</v>
      </c>
      <c r="U31" s="3756"/>
      <c r="V31" s="3756"/>
      <c r="W31" s="2691">
        <f t="shared" si="9"/>
        <v>0</v>
      </c>
      <c r="X31" s="5238"/>
      <c r="Y31" s="2141">
        <f t="shared" si="10"/>
        <v>0</v>
      </c>
      <c r="Z31" s="3756"/>
    </row>
    <row r="32" spans="1:26">
      <c r="A32" s="2001" t="s">
        <v>1859</v>
      </c>
      <c r="B32" s="2026"/>
      <c r="C32" s="4389"/>
      <c r="D32" s="2152">
        <f t="shared" ref="D32:V32" si="12">SUM(D27:D31)</f>
        <v>0</v>
      </c>
      <c r="E32" s="2152">
        <f t="shared" si="12"/>
        <v>0</v>
      </c>
      <c r="F32" s="2152">
        <f t="shared" si="12"/>
        <v>0</v>
      </c>
      <c r="G32" s="2152">
        <f t="shared" si="12"/>
        <v>0</v>
      </c>
      <c r="H32" s="2152">
        <f t="shared" si="12"/>
        <v>0</v>
      </c>
      <c r="I32" s="2152">
        <f t="shared" si="12"/>
        <v>0</v>
      </c>
      <c r="J32" s="2152">
        <f t="shared" si="12"/>
        <v>0</v>
      </c>
      <c r="K32" s="2152">
        <f t="shared" si="12"/>
        <v>0</v>
      </c>
      <c r="L32" s="2152">
        <f t="shared" si="12"/>
        <v>0</v>
      </c>
      <c r="M32" s="2152">
        <f t="shared" si="12"/>
        <v>0</v>
      </c>
      <c r="N32" s="2152">
        <f t="shared" si="12"/>
        <v>0</v>
      </c>
      <c r="O32" s="2152">
        <f t="shared" si="12"/>
        <v>0</v>
      </c>
      <c r="P32" s="2152">
        <f t="shared" si="12"/>
        <v>0</v>
      </c>
      <c r="Q32" s="2152">
        <f t="shared" si="12"/>
        <v>0</v>
      </c>
      <c r="R32" s="2152">
        <f t="shared" si="12"/>
        <v>0</v>
      </c>
      <c r="S32" s="2152">
        <f t="shared" si="12"/>
        <v>0</v>
      </c>
      <c r="T32" s="2527">
        <f t="shared" si="8"/>
        <v>0</v>
      </c>
      <c r="U32" s="2152">
        <f t="shared" si="12"/>
        <v>0</v>
      </c>
      <c r="V32" s="2152">
        <f t="shared" si="12"/>
        <v>0</v>
      </c>
      <c r="W32" s="2695">
        <f t="shared" si="9"/>
        <v>0</v>
      </c>
      <c r="X32" s="2833"/>
      <c r="Y32" s="2527">
        <f t="shared" si="10"/>
        <v>0</v>
      </c>
      <c r="Z32" s="2528">
        <f>SUM(Z27:Z31)</f>
        <v>0</v>
      </c>
    </row>
    <row r="33" spans="1:26">
      <c r="A33" s="2004"/>
      <c r="B33" s="31"/>
      <c r="C33" s="4390"/>
      <c r="D33" s="2355"/>
      <c r="E33" s="2355"/>
      <c r="F33" s="2355"/>
      <c r="G33" s="2355"/>
      <c r="H33" s="2355"/>
      <c r="I33" s="2355"/>
      <c r="J33" s="2355"/>
      <c r="K33" s="2355"/>
      <c r="L33" s="2355"/>
      <c r="M33" s="2355"/>
      <c r="N33" s="2355"/>
      <c r="O33" s="2355"/>
      <c r="P33" s="2355"/>
      <c r="Q33" s="2355"/>
      <c r="R33" s="2355"/>
      <c r="S33" s="2355"/>
      <c r="T33" s="2693"/>
      <c r="U33" s="2355"/>
      <c r="V33" s="2355"/>
      <c r="W33" s="2693"/>
      <c r="X33" s="2834"/>
      <c r="Y33" s="2355"/>
      <c r="Z33" s="2530"/>
    </row>
    <row r="34" spans="1:26">
      <c r="A34" s="2160" t="s">
        <v>1860</v>
      </c>
      <c r="B34" s="2127"/>
      <c r="C34" s="259"/>
      <c r="D34" s="2566">
        <f>'60.010'!C25</f>
        <v>0</v>
      </c>
      <c r="E34" s="2566">
        <f>'60.010'!D25</f>
        <v>0</v>
      </c>
      <c r="F34" s="2566">
        <f>'60.010'!E25</f>
        <v>0</v>
      </c>
      <c r="G34" s="2566">
        <f>'60.010'!F25</f>
        <v>0</v>
      </c>
      <c r="H34" s="2566">
        <f>'60.010'!G25</f>
        <v>0</v>
      </c>
      <c r="I34" s="2566">
        <f>'60.010'!H25</f>
        <v>0</v>
      </c>
      <c r="J34" s="2566">
        <f>'60.010'!I25</f>
        <v>0</v>
      </c>
      <c r="K34" s="2566">
        <f>'60.010'!J25</f>
        <v>0</v>
      </c>
      <c r="L34" s="2566">
        <f>'60.010'!K25</f>
        <v>0</v>
      </c>
      <c r="M34" s="2566">
        <f>'60.010'!L25</f>
        <v>0</v>
      </c>
      <c r="N34" s="2566">
        <f>'60.010'!M25</f>
        <v>0</v>
      </c>
      <c r="O34" s="2566">
        <f>'60.010'!N25</f>
        <v>0</v>
      </c>
      <c r="P34" s="2104">
        <f>SUM(D34:O34)</f>
        <v>0</v>
      </c>
      <c r="Q34" s="2566">
        <f>'60.010'!O25</f>
        <v>0</v>
      </c>
      <c r="R34" s="2566">
        <f>'60.010'!P25</f>
        <v>0</v>
      </c>
      <c r="S34" s="2104">
        <f>SUM(Q34:R34)</f>
        <v>0</v>
      </c>
      <c r="T34" s="2691">
        <f>SUM(P34,S34)</f>
        <v>0</v>
      </c>
      <c r="U34" s="2566">
        <f>'60.010'!Q25</f>
        <v>0</v>
      </c>
      <c r="V34" s="2566">
        <f>'60.010'!R25</f>
        <v>0</v>
      </c>
      <c r="W34" s="2691">
        <f>SUM(U34:V34)</f>
        <v>0</v>
      </c>
      <c r="X34" s="3756"/>
      <c r="Y34" s="2141">
        <f>SUM(T34,W34,X34)</f>
        <v>0</v>
      </c>
      <c r="Z34" s="2567">
        <f>'60.010'!T25</f>
        <v>0</v>
      </c>
    </row>
    <row r="35" spans="1:26">
      <c r="A35" s="2159" t="s">
        <v>1861</v>
      </c>
      <c r="B35" s="2158"/>
      <c r="C35" s="259"/>
      <c r="D35" s="4682"/>
      <c r="E35" s="4682"/>
      <c r="F35" s="4682"/>
      <c r="G35" s="4682"/>
      <c r="H35" s="4682"/>
      <c r="I35" s="4682"/>
      <c r="J35" s="4682"/>
      <c r="K35" s="4682"/>
      <c r="L35" s="4682"/>
      <c r="M35" s="4682"/>
      <c r="N35" s="4682"/>
      <c r="O35" s="4682"/>
      <c r="P35" s="5069">
        <f>SUM(D35:O35)</f>
        <v>0</v>
      </c>
      <c r="Q35" s="4682"/>
      <c r="R35" s="4682"/>
      <c r="S35" s="5069">
        <f>SUM(Q35:R35)</f>
        <v>0</v>
      </c>
      <c r="T35" s="5070">
        <f>SUM(P35,S35)</f>
        <v>0</v>
      </c>
      <c r="U35" s="3756"/>
      <c r="V35" s="3756"/>
      <c r="W35" s="2691">
        <f>SUM(U35:V35)</f>
        <v>0</v>
      </c>
      <c r="X35" s="3756"/>
      <c r="Y35" s="2141">
        <f>SUM(T35,W35,X35)</f>
        <v>0</v>
      </c>
      <c r="Z35" s="3756"/>
    </row>
    <row r="36" spans="1:26">
      <c r="A36" s="2007" t="s">
        <v>2111</v>
      </c>
      <c r="B36" s="2157"/>
      <c r="C36" s="267"/>
      <c r="D36" s="4682"/>
      <c r="E36" s="4682"/>
      <c r="F36" s="4682"/>
      <c r="G36" s="4682"/>
      <c r="H36" s="4682"/>
      <c r="I36" s="4682"/>
      <c r="J36" s="4682"/>
      <c r="K36" s="4682"/>
      <c r="L36" s="4682"/>
      <c r="M36" s="4682"/>
      <c r="N36" s="4682"/>
      <c r="O36" s="4682"/>
      <c r="P36" s="5069">
        <f>SUM(D36:O36)</f>
        <v>0</v>
      </c>
      <c r="Q36" s="4682"/>
      <c r="R36" s="4682"/>
      <c r="S36" s="5069">
        <f>SUM(Q36:R36)</f>
        <v>0</v>
      </c>
      <c r="T36" s="5070">
        <f>SUM(P36,S36)</f>
        <v>0</v>
      </c>
      <c r="U36" s="3756"/>
      <c r="V36" s="3756"/>
      <c r="W36" s="2691">
        <f>SUM(U36:V36)</f>
        <v>0</v>
      </c>
      <c r="X36" s="3756"/>
      <c r="Y36" s="2141">
        <f>SUM(T36,W36,X36)</f>
        <v>0</v>
      </c>
      <c r="Z36" s="3756"/>
    </row>
    <row r="37" spans="1:26">
      <c r="A37" s="2000" t="s">
        <v>1862</v>
      </c>
      <c r="B37" s="2128"/>
      <c r="C37" s="267"/>
      <c r="D37" s="2152">
        <f t="shared" ref="D37:Z37" si="13">SUM(D34:D36)</f>
        <v>0</v>
      </c>
      <c r="E37" s="2152">
        <f t="shared" si="13"/>
        <v>0</v>
      </c>
      <c r="F37" s="2152">
        <f t="shared" si="13"/>
        <v>0</v>
      </c>
      <c r="G37" s="2152">
        <f t="shared" si="13"/>
        <v>0</v>
      </c>
      <c r="H37" s="2152">
        <f t="shared" si="13"/>
        <v>0</v>
      </c>
      <c r="I37" s="2152">
        <f t="shared" si="13"/>
        <v>0</v>
      </c>
      <c r="J37" s="2152">
        <f t="shared" si="13"/>
        <v>0</v>
      </c>
      <c r="K37" s="2152">
        <f t="shared" si="13"/>
        <v>0</v>
      </c>
      <c r="L37" s="2152">
        <f t="shared" si="13"/>
        <v>0</v>
      </c>
      <c r="M37" s="2152">
        <f t="shared" si="13"/>
        <v>0</v>
      </c>
      <c r="N37" s="2152">
        <f t="shared" si="13"/>
        <v>0</v>
      </c>
      <c r="O37" s="2152">
        <f t="shared" si="13"/>
        <v>0</v>
      </c>
      <c r="P37" s="2152">
        <f t="shared" si="13"/>
        <v>0</v>
      </c>
      <c r="Q37" s="2152">
        <f t="shared" si="13"/>
        <v>0</v>
      </c>
      <c r="R37" s="2152">
        <f t="shared" si="13"/>
        <v>0</v>
      </c>
      <c r="S37" s="2152">
        <f t="shared" si="13"/>
        <v>0</v>
      </c>
      <c r="T37" s="2527">
        <f>SUM(P37,S37)</f>
        <v>0</v>
      </c>
      <c r="U37" s="2152">
        <f t="shared" si="13"/>
        <v>0</v>
      </c>
      <c r="V37" s="2152">
        <f t="shared" si="13"/>
        <v>0</v>
      </c>
      <c r="W37" s="2695">
        <f>SUM(U37:V37)</f>
        <v>0</v>
      </c>
      <c r="X37" s="2152">
        <f t="shared" si="13"/>
        <v>0</v>
      </c>
      <c r="Y37" s="2527">
        <f>SUM(T37,W37,X37)</f>
        <v>0</v>
      </c>
      <c r="Z37" s="2528">
        <f t="shared" si="13"/>
        <v>0</v>
      </c>
    </row>
    <row r="38" spans="1:26">
      <c r="A38" s="2125"/>
      <c r="B38" s="2156"/>
      <c r="C38" s="4388"/>
      <c r="D38" s="2355"/>
      <c r="E38" s="2355"/>
      <c r="F38" s="2355"/>
      <c r="G38" s="2355"/>
      <c r="H38" s="2355"/>
      <c r="I38" s="2355"/>
      <c r="J38" s="2355"/>
      <c r="K38" s="2355"/>
      <c r="L38" s="2355"/>
      <c r="M38" s="2355"/>
      <c r="N38" s="2355"/>
      <c r="O38" s="2355"/>
      <c r="P38" s="2355"/>
      <c r="Q38" s="2355"/>
      <c r="R38" s="2355"/>
      <c r="S38" s="2355"/>
      <c r="T38" s="2693"/>
      <c r="U38" s="2355"/>
      <c r="V38" s="2355"/>
      <c r="W38" s="2693"/>
      <c r="X38" s="2693"/>
      <c r="Y38" s="2355"/>
      <c r="Z38" s="2530"/>
    </row>
    <row r="39" spans="1:26">
      <c r="A39" s="2129" t="s">
        <v>1863</v>
      </c>
      <c r="B39" s="2127"/>
      <c r="C39" s="285"/>
      <c r="D39" s="2105">
        <f t="shared" ref="D39:Z39" si="14">SUM(D37,D32,D21)</f>
        <v>0</v>
      </c>
      <c r="E39" s="2105">
        <f t="shared" si="14"/>
        <v>0</v>
      </c>
      <c r="F39" s="2105">
        <f t="shared" si="14"/>
        <v>0</v>
      </c>
      <c r="G39" s="2105">
        <f t="shared" si="14"/>
        <v>0</v>
      </c>
      <c r="H39" s="2105">
        <f t="shared" si="14"/>
        <v>0</v>
      </c>
      <c r="I39" s="2105">
        <f t="shared" si="14"/>
        <v>0</v>
      </c>
      <c r="J39" s="2105">
        <f t="shared" si="14"/>
        <v>0</v>
      </c>
      <c r="K39" s="2105">
        <f t="shared" si="14"/>
        <v>0</v>
      </c>
      <c r="L39" s="2105">
        <f t="shared" si="14"/>
        <v>0</v>
      </c>
      <c r="M39" s="2105">
        <f t="shared" si="14"/>
        <v>0</v>
      </c>
      <c r="N39" s="2105">
        <f t="shared" si="14"/>
        <v>0</v>
      </c>
      <c r="O39" s="2105">
        <f t="shared" si="14"/>
        <v>0</v>
      </c>
      <c r="P39" s="2105">
        <f t="shared" si="14"/>
        <v>0</v>
      </c>
      <c r="Q39" s="2105">
        <f t="shared" si="14"/>
        <v>0</v>
      </c>
      <c r="R39" s="2105">
        <f t="shared" si="14"/>
        <v>0</v>
      </c>
      <c r="S39" s="2105">
        <f t="shared" si="14"/>
        <v>0</v>
      </c>
      <c r="T39" s="2105">
        <f>SUM(P39,S39)</f>
        <v>0</v>
      </c>
      <c r="U39" s="2105">
        <f t="shared" si="14"/>
        <v>0</v>
      </c>
      <c r="V39" s="2105">
        <f t="shared" si="14"/>
        <v>0</v>
      </c>
      <c r="W39" s="2695">
        <f>SUM(U39:V39)</f>
        <v>0</v>
      </c>
      <c r="X39" s="2105">
        <f>SUM(X37)</f>
        <v>0</v>
      </c>
      <c r="Y39" s="2105">
        <f>SUM(T39,W39,X39)</f>
        <v>0</v>
      </c>
      <c r="Z39" s="2531">
        <f t="shared" si="14"/>
        <v>0</v>
      </c>
    </row>
    <row r="40" spans="1:26">
      <c r="A40" s="2130"/>
      <c r="B40" s="2156"/>
      <c r="C40" s="4391"/>
      <c r="D40" s="2355"/>
      <c r="E40" s="2355"/>
      <c r="F40" s="2355"/>
      <c r="G40" s="2355"/>
      <c r="H40" s="2355"/>
      <c r="I40" s="2355"/>
      <c r="J40" s="2355"/>
      <c r="K40" s="2355"/>
      <c r="L40" s="2355"/>
      <c r="M40" s="2355"/>
      <c r="N40" s="2355"/>
      <c r="O40" s="2355"/>
      <c r="P40" s="2355"/>
      <c r="Q40" s="2355"/>
      <c r="R40" s="2355"/>
      <c r="S40" s="2355"/>
      <c r="T40" s="2693"/>
      <c r="U40" s="2355"/>
      <c r="V40" s="2355"/>
      <c r="W40" s="2693"/>
      <c r="X40" s="2693"/>
      <c r="Y40" s="2355"/>
      <c r="Z40" s="2530"/>
    </row>
    <row r="41" spans="1:26">
      <c r="A41" s="2155" t="s">
        <v>1864</v>
      </c>
      <c r="B41" s="2144"/>
      <c r="C41" s="285"/>
      <c r="D41" s="4682"/>
      <c r="E41" s="4682"/>
      <c r="F41" s="4682"/>
      <c r="G41" s="4682"/>
      <c r="H41" s="4682"/>
      <c r="I41" s="4682"/>
      <c r="J41" s="4682"/>
      <c r="K41" s="4682"/>
      <c r="L41" s="4682"/>
      <c r="M41" s="4682"/>
      <c r="N41" s="4682"/>
      <c r="O41" s="4682"/>
      <c r="P41" s="5069">
        <f>SUM(D41:O41)</f>
        <v>0</v>
      </c>
      <c r="Q41" s="4682"/>
      <c r="R41" s="4682"/>
      <c r="S41" s="5069">
        <f>SUM(Q41:R41)</f>
        <v>0</v>
      </c>
      <c r="T41" s="5071">
        <f>SUM(P41,S41)</f>
        <v>0</v>
      </c>
      <c r="U41" s="3756"/>
      <c r="V41" s="3756"/>
      <c r="W41" s="2691">
        <f>SUM(U41:V41)</f>
        <v>0</v>
      </c>
      <c r="X41" s="3756"/>
      <c r="Y41" s="2141">
        <f>SUM(T41,W41,X41)</f>
        <v>0</v>
      </c>
      <c r="Z41" s="3756"/>
    </row>
    <row r="42" spans="1:26">
      <c r="A42" s="2154" t="s">
        <v>1865</v>
      </c>
      <c r="B42" s="2142"/>
      <c r="C42" s="4392"/>
      <c r="D42" s="4682"/>
      <c r="E42" s="4682"/>
      <c r="F42" s="4682"/>
      <c r="G42" s="4682"/>
      <c r="H42" s="4682"/>
      <c r="I42" s="4682"/>
      <c r="J42" s="4682"/>
      <c r="K42" s="4682"/>
      <c r="L42" s="4682"/>
      <c r="M42" s="4682"/>
      <c r="N42" s="4682"/>
      <c r="O42" s="4682"/>
      <c r="P42" s="5069">
        <f>SUM(D42:O42)</f>
        <v>0</v>
      </c>
      <c r="Q42" s="4682"/>
      <c r="R42" s="4682"/>
      <c r="S42" s="5069">
        <f>SUM(Q42:R42)</f>
        <v>0</v>
      </c>
      <c r="T42" s="5070">
        <f>SUM(P42,S42)</f>
        <v>0</v>
      </c>
      <c r="U42" s="3756"/>
      <c r="V42" s="3756"/>
      <c r="W42" s="2691">
        <f>SUM(U42:V42)</f>
        <v>0</v>
      </c>
      <c r="X42" s="3756"/>
      <c r="Y42" s="2141">
        <f>SUM(T42,W42,X42)</f>
        <v>0</v>
      </c>
      <c r="Z42" s="3756"/>
    </row>
    <row r="43" spans="1:26">
      <c r="A43" s="2153" t="s">
        <v>1866</v>
      </c>
      <c r="B43" s="2144"/>
      <c r="C43" s="4392"/>
      <c r="D43" s="2152">
        <f>SUM(D41:D42)</f>
        <v>0</v>
      </c>
      <c r="E43" s="2152">
        <f t="shared" ref="E43:Z43" si="15">SUM(E41:E42)</f>
        <v>0</v>
      </c>
      <c r="F43" s="2152">
        <f t="shared" si="15"/>
        <v>0</v>
      </c>
      <c r="G43" s="2152">
        <f t="shared" si="15"/>
        <v>0</v>
      </c>
      <c r="H43" s="2152">
        <f t="shared" si="15"/>
        <v>0</v>
      </c>
      <c r="I43" s="2152">
        <f t="shared" si="15"/>
        <v>0</v>
      </c>
      <c r="J43" s="2152">
        <f t="shared" si="15"/>
        <v>0</v>
      </c>
      <c r="K43" s="2152">
        <f t="shared" si="15"/>
        <v>0</v>
      </c>
      <c r="L43" s="2152">
        <f t="shared" si="15"/>
        <v>0</v>
      </c>
      <c r="M43" s="2152">
        <f t="shared" si="15"/>
        <v>0</v>
      </c>
      <c r="N43" s="2152">
        <f t="shared" si="15"/>
        <v>0</v>
      </c>
      <c r="O43" s="2152">
        <f t="shared" si="15"/>
        <v>0</v>
      </c>
      <c r="P43" s="2152">
        <f t="shared" si="15"/>
        <v>0</v>
      </c>
      <c r="Q43" s="2152">
        <f t="shared" si="15"/>
        <v>0</v>
      </c>
      <c r="R43" s="2152">
        <f t="shared" si="15"/>
        <v>0</v>
      </c>
      <c r="S43" s="2152">
        <f t="shared" si="15"/>
        <v>0</v>
      </c>
      <c r="T43" s="2527">
        <f>SUM(P43,S43)</f>
        <v>0</v>
      </c>
      <c r="U43" s="2152">
        <f t="shared" si="15"/>
        <v>0</v>
      </c>
      <c r="V43" s="2152">
        <f t="shared" si="15"/>
        <v>0</v>
      </c>
      <c r="W43" s="2695">
        <f>SUM(U43:V43)</f>
        <v>0</v>
      </c>
      <c r="X43" s="2152">
        <f>SUM(X41:X42)</f>
        <v>0</v>
      </c>
      <c r="Y43" s="2527">
        <f>SUM(T43,W43,X43)</f>
        <v>0</v>
      </c>
      <c r="Z43" s="2528">
        <f t="shared" si="15"/>
        <v>0</v>
      </c>
    </row>
    <row r="44" spans="1:26">
      <c r="A44" s="2151"/>
      <c r="B44" s="2088"/>
      <c r="C44" s="4393"/>
      <c r="D44" s="2355"/>
      <c r="E44" s="2355"/>
      <c r="F44" s="2355"/>
      <c r="G44" s="2355"/>
      <c r="H44" s="2355"/>
      <c r="I44" s="2355"/>
      <c r="J44" s="2355"/>
      <c r="K44" s="2355"/>
      <c r="L44" s="2355"/>
      <c r="M44" s="2355"/>
      <c r="N44" s="2355"/>
      <c r="O44" s="2355"/>
      <c r="P44" s="2355"/>
      <c r="Q44" s="2355"/>
      <c r="R44" s="2355"/>
      <c r="S44" s="2355"/>
      <c r="T44" s="2693"/>
      <c r="U44" s="2355"/>
      <c r="V44" s="2355"/>
      <c r="W44" s="2693"/>
      <c r="X44" s="2693"/>
      <c r="Y44" s="2355"/>
      <c r="Z44" s="2530"/>
    </row>
    <row r="45" spans="1:26">
      <c r="A45" s="1999" t="s">
        <v>1867</v>
      </c>
      <c r="B45" s="2149"/>
      <c r="C45" s="4394"/>
      <c r="D45" s="2105">
        <f>D39+D43</f>
        <v>0</v>
      </c>
      <c r="E45" s="2105">
        <f t="shared" ref="E45:Z45" si="16">E39+E43</f>
        <v>0</v>
      </c>
      <c r="F45" s="2105">
        <f t="shared" si="16"/>
        <v>0</v>
      </c>
      <c r="G45" s="2105">
        <f t="shared" si="16"/>
        <v>0</v>
      </c>
      <c r="H45" s="2105">
        <f t="shared" si="16"/>
        <v>0</v>
      </c>
      <c r="I45" s="2105">
        <f t="shared" si="16"/>
        <v>0</v>
      </c>
      <c r="J45" s="2105">
        <f t="shared" si="16"/>
        <v>0</v>
      </c>
      <c r="K45" s="2105">
        <f t="shared" si="16"/>
        <v>0</v>
      </c>
      <c r="L45" s="2105">
        <f t="shared" si="16"/>
        <v>0</v>
      </c>
      <c r="M45" s="2105">
        <f t="shared" si="16"/>
        <v>0</v>
      </c>
      <c r="N45" s="2105">
        <f t="shared" si="16"/>
        <v>0</v>
      </c>
      <c r="O45" s="2105">
        <f t="shared" si="16"/>
        <v>0</v>
      </c>
      <c r="P45" s="2105">
        <f t="shared" si="16"/>
        <v>0</v>
      </c>
      <c r="Q45" s="2105">
        <f t="shared" si="16"/>
        <v>0</v>
      </c>
      <c r="R45" s="2105">
        <f t="shared" si="16"/>
        <v>0</v>
      </c>
      <c r="S45" s="2105">
        <f t="shared" si="16"/>
        <v>0</v>
      </c>
      <c r="T45" s="2105">
        <f t="shared" si="16"/>
        <v>0</v>
      </c>
      <c r="U45" s="2105">
        <f t="shared" si="16"/>
        <v>0</v>
      </c>
      <c r="V45" s="2105">
        <f t="shared" si="16"/>
        <v>0</v>
      </c>
      <c r="W45" s="2105">
        <f t="shared" si="16"/>
        <v>0</v>
      </c>
      <c r="X45" s="2105">
        <f t="shared" si="16"/>
        <v>0</v>
      </c>
      <c r="Y45" s="2105">
        <f t="shared" si="16"/>
        <v>0</v>
      </c>
      <c r="Z45" s="2105">
        <f t="shared" si="16"/>
        <v>0</v>
      </c>
    </row>
    <row r="46" spans="1:26">
      <c r="A46" s="1973"/>
      <c r="B46" s="2150"/>
      <c r="C46" s="4393"/>
      <c r="D46" s="2355"/>
      <c r="E46" s="2355"/>
      <c r="F46" s="2355"/>
      <c r="G46" s="2355"/>
      <c r="H46" s="2355"/>
      <c r="I46" s="2355"/>
      <c r="J46" s="2355"/>
      <c r="K46" s="2355"/>
      <c r="L46" s="2355"/>
      <c r="M46" s="2355"/>
      <c r="N46" s="2355"/>
      <c r="O46" s="2355"/>
      <c r="P46" s="2355"/>
      <c r="Q46" s="2355"/>
      <c r="R46" s="2355"/>
      <c r="S46" s="2355"/>
      <c r="T46" s="2693"/>
      <c r="U46" s="2355"/>
      <c r="V46" s="2355"/>
      <c r="W46" s="2693"/>
      <c r="X46" s="2693"/>
      <c r="Y46" s="2355"/>
      <c r="Z46" s="2530"/>
    </row>
    <row r="47" spans="1:26">
      <c r="A47" s="2002" t="s">
        <v>2110</v>
      </c>
      <c r="B47" s="2149"/>
      <c r="C47" s="4394"/>
      <c r="D47" s="5076"/>
      <c r="E47" s="5076"/>
      <c r="F47" s="5076"/>
      <c r="G47" s="5076"/>
      <c r="H47" s="5076"/>
      <c r="I47" s="5076"/>
      <c r="J47" s="5076"/>
      <c r="K47" s="5076"/>
      <c r="L47" s="5076"/>
      <c r="M47" s="5076"/>
      <c r="N47" s="5076"/>
      <c r="O47" s="5076"/>
      <c r="P47" s="5069">
        <f>SUM(D47:O47)</f>
        <v>0</v>
      </c>
      <c r="Q47" s="5076"/>
      <c r="R47" s="5076"/>
      <c r="S47" s="5069">
        <f>SUM(Q47:R47)</f>
        <v>0</v>
      </c>
      <c r="T47" s="5077">
        <f>SUM(P47,S47)</f>
        <v>0</v>
      </c>
      <c r="U47" s="2356"/>
      <c r="V47" s="2356"/>
      <c r="W47" s="2691">
        <f>SUM(U47:V47)</f>
        <v>0</v>
      </c>
      <c r="X47" s="2356"/>
      <c r="Y47" s="2141">
        <f>SUM(T47,W47,X47)</f>
        <v>0</v>
      </c>
      <c r="Z47" s="2532"/>
    </row>
    <row r="48" spans="1:26">
      <c r="A48" s="2135"/>
      <c r="B48" s="2148"/>
      <c r="C48" s="4393"/>
      <c r="D48" s="5078"/>
      <c r="E48" s="5078"/>
      <c r="F48" s="5078"/>
      <c r="G48" s="5078"/>
      <c r="H48" s="5078"/>
      <c r="I48" s="5078"/>
      <c r="J48" s="5078"/>
      <c r="K48" s="5078"/>
      <c r="L48" s="5078"/>
      <c r="M48" s="5078"/>
      <c r="N48" s="5078"/>
      <c r="O48" s="5078"/>
      <c r="P48" s="5078"/>
      <c r="Q48" s="5078"/>
      <c r="R48" s="5078"/>
      <c r="S48" s="5078"/>
      <c r="T48" s="5079"/>
      <c r="U48" s="2357"/>
      <c r="V48" s="2357"/>
      <c r="W48" s="2694"/>
      <c r="X48" s="2694"/>
      <c r="Y48" s="2357"/>
      <c r="Z48" s="2533"/>
    </row>
    <row r="49" spans="1:26">
      <c r="A49" s="2136" t="s">
        <v>1868</v>
      </c>
      <c r="B49" s="2147"/>
      <c r="C49" s="259"/>
      <c r="D49" s="5080">
        <f t="shared" ref="D49:Z49" si="17">SUM(D45,D47)</f>
        <v>0</v>
      </c>
      <c r="E49" s="5080">
        <f t="shared" si="17"/>
        <v>0</v>
      </c>
      <c r="F49" s="5080">
        <f t="shared" si="17"/>
        <v>0</v>
      </c>
      <c r="G49" s="5080">
        <f t="shared" si="17"/>
        <v>0</v>
      </c>
      <c r="H49" s="5080">
        <f t="shared" si="17"/>
        <v>0</v>
      </c>
      <c r="I49" s="5080">
        <f t="shared" si="17"/>
        <v>0</v>
      </c>
      <c r="J49" s="5080">
        <f t="shared" si="17"/>
        <v>0</v>
      </c>
      <c r="K49" s="5080">
        <f t="shared" si="17"/>
        <v>0</v>
      </c>
      <c r="L49" s="5080">
        <f t="shared" si="17"/>
        <v>0</v>
      </c>
      <c r="M49" s="5080">
        <f t="shared" si="17"/>
        <v>0</v>
      </c>
      <c r="N49" s="5080">
        <f t="shared" si="17"/>
        <v>0</v>
      </c>
      <c r="O49" s="5080">
        <f t="shared" si="17"/>
        <v>0</v>
      </c>
      <c r="P49" s="5080">
        <f t="shared" si="17"/>
        <v>0</v>
      </c>
      <c r="Q49" s="5080">
        <f t="shared" si="17"/>
        <v>0</v>
      </c>
      <c r="R49" s="5080">
        <f t="shared" si="17"/>
        <v>0</v>
      </c>
      <c r="S49" s="5080">
        <f t="shared" si="17"/>
        <v>0</v>
      </c>
      <c r="T49" s="5080">
        <f>SUM(P49,S49)</f>
        <v>0</v>
      </c>
      <c r="U49" s="2105">
        <f t="shared" si="17"/>
        <v>0</v>
      </c>
      <c r="V49" s="2105">
        <f t="shared" si="17"/>
        <v>0</v>
      </c>
      <c r="W49" s="2695">
        <f>SUM(U49:V49)</f>
        <v>0</v>
      </c>
      <c r="X49" s="2105">
        <f>SUM(X45,X47)</f>
        <v>0</v>
      </c>
      <c r="Y49" s="2105">
        <f>SUM(T49,W49,X49)</f>
        <v>0</v>
      </c>
      <c r="Z49" s="2531">
        <f t="shared" si="17"/>
        <v>0</v>
      </c>
    </row>
    <row r="50" spans="1:26">
      <c r="A50" s="2004"/>
      <c r="B50" s="2146"/>
      <c r="C50" s="4388"/>
      <c r="D50" s="5078"/>
      <c r="E50" s="5078"/>
      <c r="F50" s="5078"/>
      <c r="G50" s="5078"/>
      <c r="H50" s="5078"/>
      <c r="I50" s="5078"/>
      <c r="J50" s="5078"/>
      <c r="K50" s="5078"/>
      <c r="L50" s="5078"/>
      <c r="M50" s="5078"/>
      <c r="N50" s="5078"/>
      <c r="O50" s="5078"/>
      <c r="P50" s="5078"/>
      <c r="Q50" s="5078"/>
      <c r="R50" s="5078"/>
      <c r="S50" s="5078"/>
      <c r="T50" s="5079"/>
      <c r="U50" s="2357"/>
      <c r="V50" s="2357"/>
      <c r="W50" s="2694"/>
      <c r="X50" s="2694"/>
      <c r="Y50" s="2357"/>
      <c r="Z50" s="2533"/>
    </row>
    <row r="51" spans="1:26">
      <c r="A51" s="1973" t="s">
        <v>1869</v>
      </c>
      <c r="B51" s="2145"/>
      <c r="C51" s="4390"/>
      <c r="D51" s="5078"/>
      <c r="E51" s="5078"/>
      <c r="F51" s="5078"/>
      <c r="G51" s="5078"/>
      <c r="H51" s="5078"/>
      <c r="I51" s="5078"/>
      <c r="J51" s="5078"/>
      <c r="K51" s="5078"/>
      <c r="L51" s="5078"/>
      <c r="M51" s="5078"/>
      <c r="N51" s="5078"/>
      <c r="O51" s="5078"/>
      <c r="P51" s="5078"/>
      <c r="Q51" s="5078"/>
      <c r="R51" s="5078"/>
      <c r="S51" s="5078"/>
      <c r="T51" s="5079"/>
      <c r="U51" s="2355"/>
      <c r="V51" s="2355"/>
      <c r="W51" s="2693"/>
      <c r="X51" s="2693"/>
      <c r="Y51" s="2355"/>
      <c r="Z51" s="2530"/>
    </row>
    <row r="52" spans="1:26">
      <c r="A52" s="2143" t="s">
        <v>1870</v>
      </c>
      <c r="B52" s="2144"/>
      <c r="C52" s="259"/>
      <c r="D52" s="4682"/>
      <c r="E52" s="4682"/>
      <c r="F52" s="4682"/>
      <c r="G52" s="4682"/>
      <c r="H52" s="4682"/>
      <c r="I52" s="4682"/>
      <c r="J52" s="4682"/>
      <c r="K52" s="4682"/>
      <c r="L52" s="4682"/>
      <c r="M52" s="4682"/>
      <c r="N52" s="4682"/>
      <c r="O52" s="4682"/>
      <c r="P52" s="5069">
        <f>SUM(D52:O52)</f>
        <v>0</v>
      </c>
      <c r="Q52" s="4682"/>
      <c r="R52" s="4682"/>
      <c r="S52" s="5069">
        <f>SUM(Q52:R52)</f>
        <v>0</v>
      </c>
      <c r="T52" s="5071">
        <f>SUM(P52,S52)</f>
        <v>0</v>
      </c>
      <c r="U52" s="3756"/>
      <c r="V52" s="3756"/>
      <c r="W52" s="2691">
        <f>SUM(U52:V52)</f>
        <v>0</v>
      </c>
      <c r="X52" s="3756"/>
      <c r="Y52" s="2141">
        <f>SUM(T52,W52,X52)</f>
        <v>0</v>
      </c>
      <c r="Z52" s="3756"/>
    </row>
    <row r="53" spans="1:26" s="3772" customFormat="1">
      <c r="A53" s="2143" t="s">
        <v>593</v>
      </c>
      <c r="B53" s="2142"/>
      <c r="C53" s="259"/>
      <c r="D53" s="4682"/>
      <c r="E53" s="4682"/>
      <c r="F53" s="4682"/>
      <c r="G53" s="4682"/>
      <c r="H53" s="4682"/>
      <c r="I53" s="4682"/>
      <c r="J53" s="4682"/>
      <c r="K53" s="4682"/>
      <c r="L53" s="4682"/>
      <c r="M53" s="4682"/>
      <c r="N53" s="4682"/>
      <c r="O53" s="4682"/>
      <c r="P53" s="5081">
        <f>SUM(D53:O53)</f>
        <v>0</v>
      </c>
      <c r="Q53" s="4682"/>
      <c r="R53" s="4682"/>
      <c r="S53" s="5081">
        <f>SUM(Q53:R53)</f>
        <v>0</v>
      </c>
      <c r="T53" s="5081">
        <f>SUM(P53,S53)</f>
        <v>0</v>
      </c>
      <c r="U53" s="3756"/>
      <c r="V53" s="3756"/>
      <c r="W53" s="3770">
        <f>SUM(U53:V53)</f>
        <v>0</v>
      </c>
      <c r="X53" s="3756"/>
      <c r="Y53" s="3771">
        <f>SUM(T53,W53,X53)</f>
        <v>0</v>
      </c>
      <c r="Z53" s="3756"/>
    </row>
    <row r="54" spans="1:26" s="3774" customFormat="1" ht="16" thickBot="1">
      <c r="A54" s="2469" t="s">
        <v>1871</v>
      </c>
      <c r="B54" s="2467"/>
      <c r="C54" s="4395"/>
      <c r="D54" s="5082"/>
      <c r="E54" s="5082"/>
      <c r="F54" s="5082"/>
      <c r="G54" s="5082"/>
      <c r="H54" s="5082"/>
      <c r="I54" s="5082"/>
      <c r="J54" s="5082"/>
      <c r="K54" s="5082"/>
      <c r="L54" s="5082"/>
      <c r="M54" s="5082"/>
      <c r="N54" s="5082"/>
      <c r="O54" s="5082"/>
      <c r="P54" s="5083">
        <f>SUM(D54:O54)</f>
        <v>0</v>
      </c>
      <c r="Q54" s="5082"/>
      <c r="R54" s="5082"/>
      <c r="S54" s="5083">
        <f>SUM(Q54:R54)</f>
        <v>0</v>
      </c>
      <c r="T54" s="5083">
        <f>SUM(P54,S54)</f>
        <v>0</v>
      </c>
      <c r="U54" s="3773"/>
      <c r="V54" s="3773"/>
      <c r="W54" s="2475">
        <f>SUM(U54:V54)</f>
        <v>0</v>
      </c>
      <c r="X54" s="3773"/>
      <c r="Y54" s="2476">
        <f>SUM(T54,W54,X54)</f>
        <v>0</v>
      </c>
      <c r="Z54" s="3773"/>
    </row>
    <row r="55" spans="1:26" ht="16" thickTop="1">
      <c r="A55" s="53"/>
      <c r="B55" s="53"/>
      <c r="C55" s="53"/>
      <c r="D55" s="53"/>
      <c r="E55" s="53"/>
      <c r="F55" s="53"/>
      <c r="G55" s="53"/>
      <c r="H55" s="53"/>
      <c r="I55" s="53"/>
      <c r="J55" s="53"/>
      <c r="K55" s="53"/>
      <c r="L55" s="53"/>
      <c r="M55" s="53"/>
      <c r="N55" s="53"/>
      <c r="O55" s="53"/>
      <c r="P55" s="53"/>
      <c r="Q55" s="53"/>
      <c r="R55" s="53"/>
      <c r="S55" s="53"/>
      <c r="T55" s="53"/>
      <c r="U55" s="53"/>
      <c r="V55" s="53"/>
      <c r="W55" s="53"/>
      <c r="X55" s="53"/>
      <c r="Y55" s="53"/>
      <c r="Z55" s="53"/>
    </row>
    <row r="56" spans="1:26">
      <c r="A56" s="53"/>
      <c r="B56" s="53"/>
      <c r="C56" s="53"/>
      <c r="D56" s="53"/>
      <c r="E56" s="53"/>
      <c r="F56" s="53"/>
      <c r="G56" s="53"/>
      <c r="H56" s="53"/>
      <c r="I56" s="53"/>
      <c r="J56" s="53"/>
      <c r="K56" s="53"/>
      <c r="L56" s="53"/>
      <c r="M56" s="53"/>
      <c r="N56" s="53"/>
      <c r="O56" s="53"/>
      <c r="P56" s="53"/>
      <c r="Q56" s="53"/>
      <c r="R56" s="53"/>
      <c r="S56" s="53"/>
      <c r="T56" s="53"/>
      <c r="U56" s="53"/>
      <c r="V56" s="53"/>
      <c r="W56" s="53"/>
      <c r="X56" s="53"/>
      <c r="Y56" s="21"/>
      <c r="Z56" s="1939" t="str">
        <f>+ToC!$E$123</f>
        <v xml:space="preserve">Long-Term Annual Return </v>
      </c>
    </row>
    <row r="57" spans="1:26" ht="16.5" customHeight="1">
      <c r="A57" s="677"/>
      <c r="B57" s="677"/>
      <c r="C57" s="677"/>
      <c r="D57" s="677"/>
      <c r="E57" s="677"/>
      <c r="F57" s="677"/>
      <c r="G57" s="677"/>
      <c r="H57" s="677"/>
      <c r="I57" s="677"/>
      <c r="J57" s="677"/>
      <c r="K57" s="677"/>
      <c r="L57" s="677"/>
      <c r="M57" s="677"/>
      <c r="N57" s="677"/>
      <c r="O57" s="677"/>
      <c r="P57" s="677"/>
      <c r="Q57" s="677"/>
      <c r="R57" s="677"/>
      <c r="S57" s="677"/>
      <c r="T57" s="677"/>
      <c r="U57" s="677"/>
      <c r="V57" s="677"/>
      <c r="W57" s="677"/>
      <c r="X57" s="677"/>
      <c r="Y57" s="21"/>
      <c r="Z57" s="1939" t="s">
        <v>2198</v>
      </c>
    </row>
    <row r="58" spans="1:26" hidden="1"/>
    <row r="59" spans="1:26" hidden="1"/>
    <row r="1048576" ht="10.5" hidden="1" customHeight="1"/>
  </sheetData>
  <sheetProtection algorithmName="SHA-512" hashValue="5BBBgl6UYqUuVyqJuZSRwlRLKLjtktPvtLivvJYQUgv0wfw9u7FeKzpZStVp48mofkI28JX0h2fhesFkC8/KfA==" saltValue="f5d14O8709mYzsn29Ts0KQ==" spinCount="100000" sheet="1" objects="1" scenarios="1"/>
  <mergeCells count="28">
    <mergeCell ref="A25:B25"/>
    <mergeCell ref="A17:B17"/>
    <mergeCell ref="A28:B28"/>
    <mergeCell ref="A30:B30"/>
    <mergeCell ref="A1:Z1"/>
    <mergeCell ref="A9:Z9"/>
    <mergeCell ref="A8:Z8"/>
    <mergeCell ref="R12:R13"/>
    <mergeCell ref="U12:U13"/>
    <mergeCell ref="V12:V13"/>
    <mergeCell ref="D11:P11"/>
    <mergeCell ref="P12:P13"/>
    <mergeCell ref="Q11:S11"/>
    <mergeCell ref="S12:S13"/>
    <mergeCell ref="U11:V11"/>
    <mergeCell ref="Y11:Z12"/>
    <mergeCell ref="A24:B24"/>
    <mergeCell ref="D12:F12"/>
    <mergeCell ref="N12:N13"/>
    <mergeCell ref="O12:O13"/>
    <mergeCell ref="Q12:Q13"/>
    <mergeCell ref="W11:W13"/>
    <mergeCell ref="T11:T13"/>
    <mergeCell ref="X11:X13"/>
    <mergeCell ref="A10:Q10"/>
    <mergeCell ref="G12:I12"/>
    <mergeCell ref="J12:L12"/>
    <mergeCell ref="M12:M13"/>
  </mergeCells>
  <hyperlinks>
    <hyperlink ref="A1:Z1" location="ToC!A1" display="45.037"/>
  </hyperlinks>
  <pageMargins left="0.7" right="0.7" top="0.75" bottom="0.75" header="0.3" footer="0.3"/>
  <pageSetup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8">
    <tabColor rgb="FFCCFFCC"/>
  </sheetPr>
  <dimension ref="A1:XFD1048576"/>
  <sheetViews>
    <sheetView zoomScale="70" zoomScaleNormal="70" workbookViewId="0">
      <selection activeCell="E15" sqref="E15"/>
    </sheetView>
  </sheetViews>
  <sheetFormatPr defaultColWidth="0" defaultRowHeight="15.5" zeroHeight="1"/>
  <cols>
    <col min="1" max="1" width="22.765625" style="5" customWidth="1"/>
    <col min="2" max="2" width="33.23046875" style="5" customWidth="1"/>
    <col min="3" max="3" width="8.4609375" style="2365" customWidth="1"/>
    <col min="4" max="26" width="15.765625" style="5" customWidth="1"/>
    <col min="27" max="16383" width="9.23046875" style="5" hidden="1"/>
    <col min="16384" max="16384" width="0.23046875" style="5" customWidth="1"/>
  </cols>
  <sheetData>
    <row r="1" spans="1:26">
      <c r="A1" s="6149" t="s">
        <v>2158</v>
      </c>
      <c r="B1" s="6149"/>
      <c r="C1" s="6149"/>
      <c r="D1" s="6149"/>
      <c r="E1" s="6149"/>
      <c r="F1" s="6149"/>
      <c r="G1" s="6149"/>
      <c r="H1" s="6149"/>
      <c r="I1" s="6149"/>
      <c r="J1" s="6149"/>
      <c r="K1" s="6149"/>
      <c r="L1" s="6149"/>
      <c r="M1" s="6149"/>
      <c r="N1" s="6149"/>
      <c r="O1" s="6149"/>
      <c r="P1" s="6149"/>
      <c r="Q1" s="6149"/>
      <c r="R1" s="6149"/>
      <c r="S1" s="6149"/>
      <c r="T1" s="6149"/>
      <c r="U1" s="6149"/>
      <c r="V1" s="6149"/>
      <c r="W1" s="6149"/>
      <c r="X1" s="6149"/>
      <c r="Y1" s="6149"/>
      <c r="Z1" s="6149"/>
    </row>
    <row r="2" spans="1:26">
      <c r="A2" s="677"/>
      <c r="B2" s="677"/>
      <c r="C2" s="2360"/>
      <c r="D2" s="677"/>
      <c r="E2" s="677"/>
      <c r="F2" s="677"/>
      <c r="G2" s="677"/>
      <c r="H2" s="210"/>
      <c r="I2" s="2303"/>
      <c r="J2" s="2303"/>
      <c r="K2" s="2303"/>
      <c r="L2" s="2303"/>
      <c r="M2" s="2303"/>
      <c r="N2" s="2303"/>
      <c r="O2" s="2303"/>
      <c r="P2" s="2303"/>
      <c r="Q2" s="2303"/>
      <c r="R2" s="2303"/>
      <c r="S2" s="2303"/>
      <c r="T2" s="2654"/>
      <c r="U2" s="2303"/>
      <c r="V2" s="210"/>
      <c r="W2" s="210"/>
      <c r="X2" s="210"/>
      <c r="Y2" s="210"/>
      <c r="Z2" s="1575" t="s">
        <v>1439</v>
      </c>
    </row>
    <row r="3" spans="1:26">
      <c r="A3" s="324" t="str">
        <f>+Cover!A14</f>
        <v>Select Name of Insurer/ Financial Holding Company</v>
      </c>
      <c r="B3" s="677"/>
      <c r="C3" s="2360"/>
      <c r="D3" s="677"/>
      <c r="E3" s="677"/>
      <c r="F3" s="677"/>
      <c r="G3" s="677"/>
      <c r="H3" s="2303"/>
      <c r="I3" s="2303"/>
      <c r="J3" s="2303"/>
      <c r="K3" s="2303"/>
      <c r="L3" s="2303"/>
      <c r="M3" s="2303"/>
      <c r="N3" s="2303"/>
      <c r="O3" s="2303"/>
      <c r="P3" s="2303"/>
      <c r="Q3" s="2303"/>
      <c r="R3" s="2303"/>
      <c r="S3" s="2303"/>
      <c r="T3" s="2654"/>
      <c r="U3" s="2303"/>
      <c r="V3" s="2303"/>
      <c r="W3" s="2654"/>
      <c r="X3" s="2654"/>
      <c r="Y3" s="2303"/>
      <c r="Z3" s="2303"/>
    </row>
    <row r="4" spans="1:26">
      <c r="A4" s="2302" t="str">
        <f>+ToC!A3</f>
        <v>Insurer/Financial Holding Company</v>
      </c>
      <c r="B4" s="677"/>
      <c r="C4" s="2360"/>
      <c r="D4" s="677"/>
      <c r="E4" s="677"/>
      <c r="F4" s="677"/>
      <c r="G4" s="677"/>
      <c r="H4" s="2303"/>
      <c r="I4" s="2303"/>
      <c r="J4" s="2303"/>
      <c r="K4" s="2303"/>
      <c r="L4" s="2303"/>
      <c r="M4" s="2303"/>
      <c r="N4" s="2303"/>
      <c r="O4" s="2303"/>
      <c r="P4" s="2303"/>
      <c r="Q4" s="2303"/>
      <c r="R4" s="2303"/>
      <c r="S4" s="2303"/>
      <c r="T4" s="2654"/>
      <c r="U4" s="2303"/>
      <c r="V4" s="2303"/>
      <c r="W4" s="2654"/>
      <c r="X4" s="2654"/>
      <c r="Y4" s="2303"/>
      <c r="Z4" s="2303"/>
    </row>
    <row r="5" spans="1:26">
      <c r="A5" s="53"/>
      <c r="B5" s="677"/>
      <c r="C5" s="2360"/>
      <c r="D5" s="677"/>
      <c r="E5" s="677"/>
      <c r="F5" s="677"/>
      <c r="G5" s="677"/>
      <c r="H5" s="2303"/>
      <c r="I5" s="2303"/>
      <c r="J5" s="2303"/>
      <c r="K5" s="2303"/>
      <c r="L5" s="2303"/>
      <c r="M5" s="2303"/>
      <c r="N5" s="2303"/>
      <c r="O5" s="2303"/>
      <c r="P5" s="2303"/>
      <c r="Q5" s="2303"/>
      <c r="R5" s="2303"/>
      <c r="S5" s="2303"/>
      <c r="T5" s="2654"/>
      <c r="U5" s="2303"/>
      <c r="V5" s="2303"/>
      <c r="W5" s="2654"/>
      <c r="X5" s="2654"/>
      <c r="Y5" s="2303"/>
      <c r="Z5" s="2303"/>
    </row>
    <row r="6" spans="1:26">
      <c r="A6" s="51" t="str">
        <f>+ToC!A5</f>
        <v>Long-Term Insurers Annual Return</v>
      </c>
      <c r="B6" s="677"/>
      <c r="C6" s="2360"/>
      <c r="D6" s="677"/>
      <c r="E6" s="677"/>
      <c r="F6" s="677"/>
      <c r="G6" s="677"/>
      <c r="H6" s="2303"/>
      <c r="I6" s="2303"/>
      <c r="J6" s="2303"/>
      <c r="K6" s="2303"/>
      <c r="L6" s="2303"/>
      <c r="M6" s="2303"/>
      <c r="N6" s="2303"/>
      <c r="O6" s="2303"/>
      <c r="P6" s="2303"/>
      <c r="Q6" s="2303"/>
      <c r="R6" s="2303"/>
      <c r="S6" s="2303"/>
      <c r="T6" s="2654"/>
      <c r="U6" s="2303"/>
      <c r="V6" s="2303"/>
      <c r="W6" s="2654"/>
      <c r="X6" s="2654"/>
      <c r="Y6" s="2303"/>
      <c r="Z6" s="2187" t="str">
        <f>IF(+Cover!$A$23="","",+Cover!$A$23)</f>
        <v/>
      </c>
    </row>
    <row r="7" spans="1:26">
      <c r="A7" s="2299" t="str">
        <f>+ToC!A6</f>
        <v>For Year Ended:</v>
      </c>
      <c r="B7" s="677"/>
      <c r="C7" s="2360"/>
      <c r="D7" s="677"/>
      <c r="E7" s="677"/>
      <c r="F7" s="677"/>
      <c r="G7" s="677"/>
      <c r="H7" s="2303"/>
      <c r="I7" s="2303"/>
      <c r="J7" s="2303"/>
      <c r="K7" s="2303"/>
      <c r="L7" s="2303"/>
      <c r="M7" s="2303"/>
      <c r="N7" s="2303"/>
      <c r="O7" s="2303"/>
      <c r="P7" s="2303"/>
      <c r="Q7" s="2303"/>
      <c r="R7" s="2303"/>
      <c r="S7" s="2303"/>
      <c r="T7" s="2654"/>
      <c r="U7" s="2303"/>
      <c r="V7" s="677"/>
      <c r="W7" s="677"/>
      <c r="X7" s="677"/>
      <c r="Y7" s="677"/>
      <c r="Z7" s="677"/>
    </row>
    <row r="8" spans="1:26">
      <c r="A8" s="6107" t="s">
        <v>764</v>
      </c>
      <c r="B8" s="6107"/>
      <c r="C8" s="6107"/>
      <c r="D8" s="6107"/>
      <c r="E8" s="6107"/>
      <c r="F8" s="6107"/>
      <c r="G8" s="6107"/>
      <c r="H8" s="6107"/>
      <c r="I8" s="6107"/>
      <c r="J8" s="6107"/>
      <c r="K8" s="6107"/>
      <c r="L8" s="6107"/>
      <c r="M8" s="6107"/>
      <c r="N8" s="6107"/>
      <c r="O8" s="6107"/>
      <c r="P8" s="6107"/>
      <c r="Q8" s="6107"/>
      <c r="R8" s="6107"/>
      <c r="S8" s="6107"/>
      <c r="T8" s="6107"/>
      <c r="U8" s="6107"/>
      <c r="V8" s="6107"/>
      <c r="W8" s="6107"/>
      <c r="X8" s="6107"/>
      <c r="Y8" s="6107"/>
      <c r="Z8" s="6107"/>
    </row>
    <row r="9" spans="1:26">
      <c r="A9" s="6150" t="s">
        <v>2114</v>
      </c>
      <c r="B9" s="6150"/>
      <c r="C9" s="6150"/>
      <c r="D9" s="6150"/>
      <c r="E9" s="6150"/>
      <c r="F9" s="6150"/>
      <c r="G9" s="6150"/>
      <c r="H9" s="6150"/>
      <c r="I9" s="6150"/>
      <c r="J9" s="6150"/>
      <c r="K9" s="6150"/>
      <c r="L9" s="6150"/>
      <c r="M9" s="6150"/>
      <c r="N9" s="6150"/>
      <c r="O9" s="6150"/>
      <c r="P9" s="6150"/>
      <c r="Q9" s="6150"/>
      <c r="R9" s="6150"/>
      <c r="S9" s="6150"/>
      <c r="T9" s="6150"/>
      <c r="U9" s="6150"/>
      <c r="V9" s="6150"/>
      <c r="W9" s="6150"/>
      <c r="X9" s="6150"/>
      <c r="Y9" s="6150"/>
      <c r="Z9" s="6150"/>
    </row>
    <row r="10" spans="1:26" ht="16" thickBot="1">
      <c r="A10" s="6043"/>
      <c r="B10" s="6043"/>
      <c r="C10" s="6043"/>
      <c r="D10" s="6043"/>
      <c r="E10" s="6043"/>
      <c r="F10" s="6043"/>
      <c r="G10" s="6043"/>
      <c r="H10" s="6043"/>
      <c r="I10" s="6043"/>
      <c r="J10" s="6043"/>
      <c r="K10" s="6043"/>
      <c r="L10" s="6043"/>
      <c r="M10" s="6043"/>
      <c r="N10" s="6043"/>
      <c r="O10" s="6043"/>
      <c r="P10" s="6043"/>
      <c r="Q10" s="6043"/>
      <c r="R10" s="2303"/>
      <c r="S10" s="2303"/>
      <c r="T10" s="2654"/>
      <c r="U10" s="2303"/>
      <c r="V10" s="677"/>
      <c r="W10" s="677"/>
      <c r="X10" s="677"/>
      <c r="Y10" s="677"/>
      <c r="Z10" s="677"/>
    </row>
    <row r="11" spans="1:26" ht="15.65" customHeight="1" thickTop="1">
      <c r="A11" s="2450"/>
      <c r="B11" s="2444"/>
      <c r="C11" s="2615"/>
      <c r="D11" s="6152" t="s">
        <v>1224</v>
      </c>
      <c r="E11" s="6152"/>
      <c r="F11" s="6152"/>
      <c r="G11" s="6152"/>
      <c r="H11" s="6152"/>
      <c r="I11" s="6152"/>
      <c r="J11" s="6152"/>
      <c r="K11" s="6152"/>
      <c r="L11" s="6152"/>
      <c r="M11" s="6152"/>
      <c r="N11" s="6152"/>
      <c r="O11" s="6152"/>
      <c r="P11" s="6153"/>
      <c r="Q11" s="6154" t="s">
        <v>1225</v>
      </c>
      <c r="R11" s="6152"/>
      <c r="S11" s="6153"/>
      <c r="T11" s="5762" t="s">
        <v>2258</v>
      </c>
      <c r="U11" s="6154" t="s">
        <v>1227</v>
      </c>
      <c r="V11" s="6155"/>
      <c r="W11" s="6162" t="s">
        <v>2259</v>
      </c>
      <c r="X11" s="6129" t="s">
        <v>272</v>
      </c>
      <c r="Y11" s="6156" t="s">
        <v>736</v>
      </c>
      <c r="Z11" s="6157"/>
    </row>
    <row r="12" spans="1:26" ht="15.65" customHeight="1">
      <c r="A12" s="2065"/>
      <c r="B12" s="2066"/>
      <c r="C12" s="2361"/>
      <c r="D12" s="6139" t="s">
        <v>1228</v>
      </c>
      <c r="E12" s="6140"/>
      <c r="F12" s="6141"/>
      <c r="G12" s="6132" t="s">
        <v>1229</v>
      </c>
      <c r="H12" s="5319"/>
      <c r="I12" s="6133"/>
      <c r="J12" s="6134" t="s">
        <v>1230</v>
      </c>
      <c r="K12" s="5353"/>
      <c r="L12" s="6163"/>
      <c r="M12" s="6064" t="s">
        <v>1231</v>
      </c>
      <c r="N12" s="6142" t="s">
        <v>1232</v>
      </c>
      <c r="O12" s="6144" t="s">
        <v>1233</v>
      </c>
      <c r="P12" s="6144" t="s">
        <v>2113</v>
      </c>
      <c r="Q12" s="6146" t="s">
        <v>1234</v>
      </c>
      <c r="R12" s="6146" t="s">
        <v>1235</v>
      </c>
      <c r="S12" s="6146" t="s">
        <v>2112</v>
      </c>
      <c r="T12" s="6160"/>
      <c r="U12" s="6151" t="s">
        <v>1236</v>
      </c>
      <c r="V12" s="6146" t="s">
        <v>272</v>
      </c>
      <c r="W12" s="6130"/>
      <c r="X12" s="6130"/>
      <c r="Y12" s="6164"/>
      <c r="Z12" s="6159"/>
    </row>
    <row r="13" spans="1:26" ht="15.65" customHeight="1">
      <c r="A13" s="2065"/>
      <c r="B13" s="2066"/>
      <c r="C13" s="2362" t="s">
        <v>113</v>
      </c>
      <c r="D13" s="2678" t="s">
        <v>1239</v>
      </c>
      <c r="E13" s="2657" t="s">
        <v>1240</v>
      </c>
      <c r="F13" s="2662" t="s">
        <v>815</v>
      </c>
      <c r="G13" s="2662" t="s">
        <v>1241</v>
      </c>
      <c r="H13" s="2657" t="s">
        <v>1240</v>
      </c>
      <c r="I13" s="2679" t="s">
        <v>815</v>
      </c>
      <c r="J13" s="2680" t="s">
        <v>1242</v>
      </c>
      <c r="K13" s="2681" t="s">
        <v>1243</v>
      </c>
      <c r="L13" s="2679" t="s">
        <v>1244</v>
      </c>
      <c r="M13" s="6136"/>
      <c r="N13" s="6143"/>
      <c r="O13" s="6145"/>
      <c r="P13" s="6145"/>
      <c r="Q13" s="6143"/>
      <c r="R13" s="6143"/>
      <c r="S13" s="6143"/>
      <c r="T13" s="6161"/>
      <c r="U13" s="6145"/>
      <c r="V13" s="6143"/>
      <c r="W13" s="6131"/>
      <c r="X13" s="6131"/>
      <c r="Y13" s="1118" t="str">
        <f>IF(Z6="","",YEAR($Z$6))</f>
        <v/>
      </c>
      <c r="Z13" s="2580" t="str">
        <f>IF(Y13="","",Y13-1)</f>
        <v/>
      </c>
    </row>
    <row r="14" spans="1:26">
      <c r="A14" s="2065"/>
      <c r="B14" s="2066"/>
      <c r="C14" s="2363"/>
      <c r="D14" s="2164" t="s">
        <v>230</v>
      </c>
      <c r="E14" s="2163" t="s">
        <v>230</v>
      </c>
      <c r="F14" s="2163" t="s">
        <v>230</v>
      </c>
      <c r="G14" s="2163" t="s">
        <v>230</v>
      </c>
      <c r="H14" s="2163" t="s">
        <v>230</v>
      </c>
      <c r="I14" s="2163" t="s">
        <v>230</v>
      </c>
      <c r="J14" s="2163" t="s">
        <v>230</v>
      </c>
      <c r="K14" s="2163" t="s">
        <v>230</v>
      </c>
      <c r="L14" s="2163" t="s">
        <v>230</v>
      </c>
      <c r="M14" s="2163" t="s">
        <v>230</v>
      </c>
      <c r="N14" s="2163" t="s">
        <v>230</v>
      </c>
      <c r="O14" s="2163" t="s">
        <v>230</v>
      </c>
      <c r="P14" s="2163" t="s">
        <v>230</v>
      </c>
      <c r="Q14" s="2163" t="s">
        <v>230</v>
      </c>
      <c r="R14" s="2163" t="s">
        <v>230</v>
      </c>
      <c r="S14" s="2163" t="s">
        <v>230</v>
      </c>
      <c r="T14" s="2163" t="s">
        <v>230</v>
      </c>
      <c r="U14" s="2163" t="s">
        <v>230</v>
      </c>
      <c r="V14" s="2163" t="s">
        <v>230</v>
      </c>
      <c r="W14" s="2163" t="s">
        <v>230</v>
      </c>
      <c r="X14" s="2163" t="s">
        <v>230</v>
      </c>
      <c r="Y14" s="2163" t="s">
        <v>230</v>
      </c>
      <c r="Z14" s="2163" t="s">
        <v>230</v>
      </c>
    </row>
    <row r="15" spans="1:26">
      <c r="A15" s="2002" t="s">
        <v>1847</v>
      </c>
      <c r="B15" s="1998"/>
      <c r="C15" s="2689"/>
      <c r="D15" s="4682"/>
      <c r="E15" s="4682"/>
      <c r="F15" s="4682"/>
      <c r="G15" s="4682"/>
      <c r="H15" s="4682"/>
      <c r="I15" s="4682"/>
      <c r="J15" s="4682"/>
      <c r="K15" s="4682"/>
      <c r="L15" s="4682"/>
      <c r="M15" s="4682"/>
      <c r="N15" s="4682"/>
      <c r="O15" s="4682"/>
      <c r="P15" s="4569">
        <f>SUM(D15:O15)</f>
        <v>0</v>
      </c>
      <c r="Q15" s="4682"/>
      <c r="R15" s="4682"/>
      <c r="S15" s="4569">
        <f>SUM(Q15:R15)</f>
        <v>0</v>
      </c>
      <c r="T15" s="5084">
        <f>SUM(P15+S15)</f>
        <v>0</v>
      </c>
      <c r="U15" s="4682"/>
      <c r="V15" s="4682"/>
      <c r="W15" s="5084">
        <f>SUM(U15:V15)</f>
        <v>0</v>
      </c>
      <c r="X15" s="5085"/>
      <c r="Y15" s="5086">
        <f>SUM(T15,W15,X15)</f>
        <v>0</v>
      </c>
      <c r="Z15" s="4682"/>
    </row>
    <row r="16" spans="1:26">
      <c r="A16" s="2002" t="s">
        <v>2088</v>
      </c>
      <c r="B16" s="2010"/>
      <c r="C16" s="2682"/>
      <c r="D16" s="4682"/>
      <c r="E16" s="4682"/>
      <c r="F16" s="4682"/>
      <c r="G16" s="4682"/>
      <c r="H16" s="4682"/>
      <c r="I16" s="4682"/>
      <c r="J16" s="4682"/>
      <c r="K16" s="4682"/>
      <c r="L16" s="4682"/>
      <c r="M16" s="4682"/>
      <c r="N16" s="4682"/>
      <c r="O16" s="4682"/>
      <c r="P16" s="4569">
        <f>SUM(D16:O16)</f>
        <v>0</v>
      </c>
      <c r="Q16" s="4682"/>
      <c r="R16" s="4682"/>
      <c r="S16" s="4569">
        <f>SUM(Q16:R16)</f>
        <v>0</v>
      </c>
      <c r="T16" s="5084">
        <f t="shared" ref="T16:T49" si="0">SUM(P16+S16)</f>
        <v>0</v>
      </c>
      <c r="U16" s="4682"/>
      <c r="V16" s="4682"/>
      <c r="W16" s="5084">
        <f t="shared" ref="W16:W21" si="1">SUM(U16:V16)</f>
        <v>0</v>
      </c>
      <c r="X16" s="5087"/>
      <c r="Y16" s="5086">
        <f t="shared" ref="Y16:Y21" si="2">SUM(T16,W16,X16)</f>
        <v>0</v>
      </c>
      <c r="Z16" s="4682"/>
    </row>
    <row r="17" spans="1:26" ht="15.65" customHeight="1">
      <c r="A17" s="6137" t="s">
        <v>1848</v>
      </c>
      <c r="B17" s="6138"/>
      <c r="C17" s="2682"/>
      <c r="D17" s="4682"/>
      <c r="E17" s="4682"/>
      <c r="F17" s="4682"/>
      <c r="G17" s="4682"/>
      <c r="H17" s="4682"/>
      <c r="I17" s="4682"/>
      <c r="J17" s="4682"/>
      <c r="K17" s="4682"/>
      <c r="L17" s="4682"/>
      <c r="M17" s="4682"/>
      <c r="N17" s="4682"/>
      <c r="O17" s="4682"/>
      <c r="P17" s="4569">
        <f t="shared" ref="P17:P54" si="3">SUM(D17:O17)</f>
        <v>0</v>
      </c>
      <c r="Q17" s="4682"/>
      <c r="R17" s="4682"/>
      <c r="S17" s="4569">
        <f t="shared" ref="S17:S54" si="4">SUM(Q17:R17)</f>
        <v>0</v>
      </c>
      <c r="T17" s="5084">
        <f t="shared" si="0"/>
        <v>0</v>
      </c>
      <c r="U17" s="4682"/>
      <c r="V17" s="4682"/>
      <c r="W17" s="5084">
        <f t="shared" si="1"/>
        <v>0</v>
      </c>
      <c r="X17" s="5087"/>
      <c r="Y17" s="5086">
        <f t="shared" si="2"/>
        <v>0</v>
      </c>
      <c r="Z17" s="4682"/>
    </row>
    <row r="18" spans="1:26" ht="15.65" customHeight="1">
      <c r="A18" s="1999" t="s">
        <v>1849</v>
      </c>
      <c r="B18" s="1998"/>
      <c r="C18" s="2682"/>
      <c r="D18" s="4569">
        <f t="shared" ref="D18:O18" si="5">SUM(D15:D17)</f>
        <v>0</v>
      </c>
      <c r="E18" s="4569">
        <f t="shared" si="5"/>
        <v>0</v>
      </c>
      <c r="F18" s="4569">
        <f t="shared" si="5"/>
        <v>0</v>
      </c>
      <c r="G18" s="4569">
        <f t="shared" si="5"/>
        <v>0</v>
      </c>
      <c r="H18" s="4569">
        <f t="shared" si="5"/>
        <v>0</v>
      </c>
      <c r="I18" s="4569">
        <f t="shared" si="5"/>
        <v>0</v>
      </c>
      <c r="J18" s="4569">
        <f t="shared" si="5"/>
        <v>0</v>
      </c>
      <c r="K18" s="4569">
        <f t="shared" si="5"/>
        <v>0</v>
      </c>
      <c r="L18" s="4569">
        <f t="shared" si="5"/>
        <v>0</v>
      </c>
      <c r="M18" s="4569">
        <f t="shared" si="5"/>
        <v>0</v>
      </c>
      <c r="N18" s="4569">
        <f t="shared" si="5"/>
        <v>0</v>
      </c>
      <c r="O18" s="4569">
        <f t="shared" si="5"/>
        <v>0</v>
      </c>
      <c r="P18" s="4569">
        <f t="shared" ref="P18:Z18" si="6">SUM(P15:P17)</f>
        <v>0</v>
      </c>
      <c r="Q18" s="4569">
        <f t="shared" si="6"/>
        <v>0</v>
      </c>
      <c r="R18" s="4569">
        <f t="shared" si="6"/>
        <v>0</v>
      </c>
      <c r="S18" s="4569">
        <f t="shared" si="6"/>
        <v>0</v>
      </c>
      <c r="T18" s="5084">
        <f t="shared" si="0"/>
        <v>0</v>
      </c>
      <c r="U18" s="4569">
        <f t="shared" si="6"/>
        <v>0</v>
      </c>
      <c r="V18" s="4569">
        <f t="shared" si="6"/>
        <v>0</v>
      </c>
      <c r="W18" s="5084">
        <f t="shared" si="1"/>
        <v>0</v>
      </c>
      <c r="X18" s="5088"/>
      <c r="Y18" s="5089">
        <f t="shared" si="2"/>
        <v>0</v>
      </c>
      <c r="Z18" s="4569">
        <f t="shared" si="6"/>
        <v>0</v>
      </c>
    </row>
    <row r="19" spans="1:26">
      <c r="A19" s="2000" t="s">
        <v>1850</v>
      </c>
      <c r="B19" s="2142"/>
      <c r="C19" s="2683"/>
      <c r="D19" s="4682"/>
      <c r="E19" s="4682"/>
      <c r="F19" s="4682"/>
      <c r="G19" s="4682"/>
      <c r="H19" s="4682"/>
      <c r="I19" s="4682"/>
      <c r="J19" s="4682"/>
      <c r="K19" s="4682"/>
      <c r="L19" s="4682"/>
      <c r="M19" s="4682"/>
      <c r="N19" s="4682"/>
      <c r="O19" s="4682"/>
      <c r="P19" s="4569">
        <f t="shared" si="3"/>
        <v>0</v>
      </c>
      <c r="Q19" s="4682"/>
      <c r="R19" s="4682"/>
      <c r="S19" s="4569">
        <f t="shared" si="4"/>
        <v>0</v>
      </c>
      <c r="T19" s="5084">
        <f t="shared" si="0"/>
        <v>0</v>
      </c>
      <c r="U19" s="4682"/>
      <c r="V19" s="4682"/>
      <c r="W19" s="5084">
        <f t="shared" si="1"/>
        <v>0</v>
      </c>
      <c r="X19" s="5087"/>
      <c r="Y19" s="5086">
        <f t="shared" si="2"/>
        <v>0</v>
      </c>
      <c r="Z19" s="4682"/>
    </row>
    <row r="20" spans="1:26">
      <c r="A20" s="2001" t="s">
        <v>1934</v>
      </c>
      <c r="B20" s="2144"/>
      <c r="C20" s="2683"/>
      <c r="D20" s="4682"/>
      <c r="E20" s="4682"/>
      <c r="F20" s="4682"/>
      <c r="G20" s="4682"/>
      <c r="H20" s="4682"/>
      <c r="I20" s="4682"/>
      <c r="J20" s="4682"/>
      <c r="K20" s="4682"/>
      <c r="L20" s="4682"/>
      <c r="M20" s="4682"/>
      <c r="N20" s="4682"/>
      <c r="O20" s="4682"/>
      <c r="P20" s="4569">
        <f t="shared" si="3"/>
        <v>0</v>
      </c>
      <c r="Q20" s="4682"/>
      <c r="R20" s="4682"/>
      <c r="S20" s="4569">
        <f t="shared" si="4"/>
        <v>0</v>
      </c>
      <c r="T20" s="5084">
        <f t="shared" si="0"/>
        <v>0</v>
      </c>
      <c r="U20" s="4682"/>
      <c r="V20" s="4682"/>
      <c r="W20" s="5084">
        <f t="shared" si="1"/>
        <v>0</v>
      </c>
      <c r="X20" s="5087"/>
      <c r="Y20" s="5086">
        <f t="shared" si="2"/>
        <v>0</v>
      </c>
      <c r="Z20" s="4682"/>
    </row>
    <row r="21" spans="1:26">
      <c r="A21" s="2000" t="s">
        <v>1851</v>
      </c>
      <c r="B21" s="2142"/>
      <c r="C21" s="2683"/>
      <c r="D21" s="5090">
        <f t="shared" ref="D21:O21" si="7">SUM(D18:D20)</f>
        <v>0</v>
      </c>
      <c r="E21" s="5090">
        <f t="shared" si="7"/>
        <v>0</v>
      </c>
      <c r="F21" s="5090">
        <f t="shared" si="7"/>
        <v>0</v>
      </c>
      <c r="G21" s="5090">
        <f t="shared" si="7"/>
        <v>0</v>
      </c>
      <c r="H21" s="5090">
        <f t="shared" si="7"/>
        <v>0</v>
      </c>
      <c r="I21" s="5090">
        <f t="shared" si="7"/>
        <v>0</v>
      </c>
      <c r="J21" s="5090">
        <f t="shared" si="7"/>
        <v>0</v>
      </c>
      <c r="K21" s="5090">
        <f t="shared" si="7"/>
        <v>0</v>
      </c>
      <c r="L21" s="5090">
        <f t="shared" si="7"/>
        <v>0</v>
      </c>
      <c r="M21" s="5090">
        <f t="shared" si="7"/>
        <v>0</v>
      </c>
      <c r="N21" s="5090">
        <f t="shared" si="7"/>
        <v>0</v>
      </c>
      <c r="O21" s="5090">
        <f t="shared" si="7"/>
        <v>0</v>
      </c>
      <c r="P21" s="5090">
        <f t="shared" ref="P21:Z21" si="8">SUM(P18:P20)</f>
        <v>0</v>
      </c>
      <c r="Q21" s="5090">
        <f t="shared" si="8"/>
        <v>0</v>
      </c>
      <c r="R21" s="5090">
        <f t="shared" si="8"/>
        <v>0</v>
      </c>
      <c r="S21" s="5090">
        <f t="shared" si="8"/>
        <v>0</v>
      </c>
      <c r="T21" s="5091">
        <f t="shared" si="0"/>
        <v>0</v>
      </c>
      <c r="U21" s="5090">
        <f t="shared" si="8"/>
        <v>0</v>
      </c>
      <c r="V21" s="5090">
        <f t="shared" si="8"/>
        <v>0</v>
      </c>
      <c r="W21" s="5091">
        <f t="shared" si="1"/>
        <v>0</v>
      </c>
      <c r="X21" s="5092"/>
      <c r="Y21" s="5090">
        <f t="shared" si="2"/>
        <v>0</v>
      </c>
      <c r="Z21" s="5090">
        <f t="shared" si="8"/>
        <v>0</v>
      </c>
    </row>
    <row r="22" spans="1:26">
      <c r="A22" s="2125"/>
      <c r="B22" s="2088"/>
      <c r="C22" s="2534"/>
      <c r="D22" s="5093"/>
      <c r="E22" s="5093"/>
      <c r="F22" s="5093"/>
      <c r="G22" s="5093"/>
      <c r="H22" s="5093"/>
      <c r="I22" s="5093"/>
      <c r="J22" s="5093"/>
      <c r="K22" s="5093"/>
      <c r="L22" s="5093"/>
      <c r="M22" s="5093"/>
      <c r="N22" s="5093"/>
      <c r="O22" s="5093"/>
      <c r="P22" s="5093"/>
      <c r="Q22" s="5093"/>
      <c r="R22" s="5093"/>
      <c r="S22" s="5093"/>
      <c r="T22" s="5094"/>
      <c r="U22" s="5093"/>
      <c r="V22" s="5093"/>
      <c r="W22" s="5085"/>
      <c r="X22" s="5085"/>
      <c r="Y22" s="5093"/>
      <c r="Z22" s="5093"/>
    </row>
    <row r="23" spans="1:26">
      <c r="A23" s="2002" t="s">
        <v>1852</v>
      </c>
      <c r="B23" s="1998"/>
      <c r="C23" s="2682"/>
      <c r="D23" s="4682"/>
      <c r="E23" s="4682"/>
      <c r="F23" s="4682"/>
      <c r="G23" s="4682"/>
      <c r="H23" s="4682"/>
      <c r="I23" s="4682"/>
      <c r="J23" s="4682"/>
      <c r="K23" s="4682"/>
      <c r="L23" s="4682"/>
      <c r="M23" s="4682"/>
      <c r="N23" s="4682"/>
      <c r="O23" s="4682"/>
      <c r="P23" s="4569">
        <f t="shared" si="3"/>
        <v>0</v>
      </c>
      <c r="Q23" s="4682"/>
      <c r="R23" s="4682"/>
      <c r="S23" s="4569">
        <f t="shared" si="4"/>
        <v>0</v>
      </c>
      <c r="T23" s="5084">
        <f t="shared" si="0"/>
        <v>0</v>
      </c>
      <c r="U23" s="4682"/>
      <c r="V23" s="4682"/>
      <c r="W23" s="5095">
        <f t="shared" ref="W23:W32" si="9">SUM(U23:V23)</f>
        <v>0</v>
      </c>
      <c r="X23" s="5087"/>
      <c r="Y23" s="5086">
        <f t="shared" ref="Y23:Y32" si="10">SUM(T23,W23,X23)</f>
        <v>0</v>
      </c>
      <c r="Z23" s="4682"/>
    </row>
    <row r="24" spans="1:26" ht="15.65" customHeight="1">
      <c r="A24" s="6137" t="s">
        <v>1853</v>
      </c>
      <c r="B24" s="6138"/>
      <c r="C24" s="2683"/>
      <c r="D24" s="4682"/>
      <c r="E24" s="4682"/>
      <c r="F24" s="4682"/>
      <c r="G24" s="4682"/>
      <c r="H24" s="4682"/>
      <c r="I24" s="4682"/>
      <c r="J24" s="4682"/>
      <c r="K24" s="4682"/>
      <c r="L24" s="4682"/>
      <c r="M24" s="4682"/>
      <c r="N24" s="4682"/>
      <c r="O24" s="4682"/>
      <c r="P24" s="4569">
        <f t="shared" si="3"/>
        <v>0</v>
      </c>
      <c r="Q24" s="4682"/>
      <c r="R24" s="4682"/>
      <c r="S24" s="4569">
        <f t="shared" si="4"/>
        <v>0</v>
      </c>
      <c r="T24" s="5084">
        <f t="shared" si="0"/>
        <v>0</v>
      </c>
      <c r="U24" s="4682"/>
      <c r="V24" s="4682"/>
      <c r="W24" s="5095">
        <f t="shared" si="9"/>
        <v>0</v>
      </c>
      <c r="X24" s="5087"/>
      <c r="Y24" s="5086">
        <f t="shared" si="10"/>
        <v>0</v>
      </c>
      <c r="Z24" s="4682"/>
    </row>
    <row r="25" spans="1:26" ht="15.65" customHeight="1">
      <c r="A25" s="6137" t="s">
        <v>1854</v>
      </c>
      <c r="B25" s="6138"/>
      <c r="C25" s="2683"/>
      <c r="D25" s="4682"/>
      <c r="E25" s="4682"/>
      <c r="F25" s="4682"/>
      <c r="G25" s="4682"/>
      <c r="H25" s="4682"/>
      <c r="I25" s="4682"/>
      <c r="J25" s="4682"/>
      <c r="K25" s="4682"/>
      <c r="L25" s="4682"/>
      <c r="M25" s="4682"/>
      <c r="N25" s="4682"/>
      <c r="O25" s="4682"/>
      <c r="P25" s="4569">
        <f t="shared" si="3"/>
        <v>0</v>
      </c>
      <c r="Q25" s="4682"/>
      <c r="R25" s="4682"/>
      <c r="S25" s="4569">
        <f t="shared" si="4"/>
        <v>0</v>
      </c>
      <c r="T25" s="5084">
        <f t="shared" si="0"/>
        <v>0</v>
      </c>
      <c r="U25" s="4682"/>
      <c r="V25" s="4682"/>
      <c r="W25" s="5095">
        <f t="shared" si="9"/>
        <v>0</v>
      </c>
      <c r="X25" s="5087"/>
      <c r="Y25" s="5086">
        <f t="shared" si="10"/>
        <v>0</v>
      </c>
      <c r="Z25" s="4682"/>
    </row>
    <row r="26" spans="1:26" ht="15.65" customHeight="1">
      <c r="A26" s="2003" t="s">
        <v>2089</v>
      </c>
      <c r="B26" s="2126"/>
      <c r="C26" s="2683"/>
      <c r="D26" s="4682"/>
      <c r="E26" s="4682"/>
      <c r="F26" s="4682"/>
      <c r="G26" s="4682"/>
      <c r="H26" s="4682"/>
      <c r="I26" s="4682"/>
      <c r="J26" s="4682"/>
      <c r="K26" s="4682"/>
      <c r="L26" s="4682"/>
      <c r="M26" s="4682"/>
      <c r="N26" s="4682"/>
      <c r="O26" s="4682"/>
      <c r="P26" s="4569">
        <f t="shared" si="3"/>
        <v>0</v>
      </c>
      <c r="Q26" s="4682"/>
      <c r="R26" s="4682"/>
      <c r="S26" s="4569">
        <f t="shared" si="4"/>
        <v>0</v>
      </c>
      <c r="T26" s="5084">
        <f t="shared" si="0"/>
        <v>0</v>
      </c>
      <c r="U26" s="4682"/>
      <c r="V26" s="4682"/>
      <c r="W26" s="5095">
        <f t="shared" si="9"/>
        <v>0</v>
      </c>
      <c r="X26" s="5087"/>
      <c r="Y26" s="5086">
        <f t="shared" si="10"/>
        <v>0</v>
      </c>
      <c r="Z26" s="4682"/>
    </row>
    <row r="27" spans="1:26">
      <c r="A27" s="2001" t="s">
        <v>1855</v>
      </c>
      <c r="B27" s="2161"/>
      <c r="C27" s="2683"/>
      <c r="D27" s="4569">
        <f t="shared" ref="D27:O27" si="11">SUM(D23:D26)</f>
        <v>0</v>
      </c>
      <c r="E27" s="4569">
        <f t="shared" si="11"/>
        <v>0</v>
      </c>
      <c r="F27" s="4569">
        <f t="shared" si="11"/>
        <v>0</v>
      </c>
      <c r="G27" s="4569">
        <f t="shared" si="11"/>
        <v>0</v>
      </c>
      <c r="H27" s="4569">
        <f t="shared" si="11"/>
        <v>0</v>
      </c>
      <c r="I27" s="4569">
        <f t="shared" si="11"/>
        <v>0</v>
      </c>
      <c r="J27" s="4569">
        <f t="shared" si="11"/>
        <v>0</v>
      </c>
      <c r="K27" s="4569">
        <f t="shared" si="11"/>
        <v>0</v>
      </c>
      <c r="L27" s="4569">
        <f t="shared" si="11"/>
        <v>0</v>
      </c>
      <c r="M27" s="4569">
        <f t="shared" si="11"/>
        <v>0</v>
      </c>
      <c r="N27" s="4569">
        <f t="shared" si="11"/>
        <v>0</v>
      </c>
      <c r="O27" s="4569">
        <f t="shared" si="11"/>
        <v>0</v>
      </c>
      <c r="P27" s="4569">
        <f t="shared" ref="P27:Z27" si="12">SUM(P23:P26)</f>
        <v>0</v>
      </c>
      <c r="Q27" s="4569">
        <f t="shared" si="12"/>
        <v>0</v>
      </c>
      <c r="R27" s="4569">
        <f t="shared" si="12"/>
        <v>0</v>
      </c>
      <c r="S27" s="4569">
        <f t="shared" si="12"/>
        <v>0</v>
      </c>
      <c r="T27" s="5084">
        <f t="shared" si="0"/>
        <v>0</v>
      </c>
      <c r="U27" s="4569">
        <f t="shared" si="12"/>
        <v>0</v>
      </c>
      <c r="V27" s="4569">
        <f t="shared" si="12"/>
        <v>0</v>
      </c>
      <c r="W27" s="5096">
        <f t="shared" si="9"/>
        <v>0</v>
      </c>
      <c r="X27" s="5097"/>
      <c r="Y27" s="4569">
        <f t="shared" si="10"/>
        <v>0</v>
      </c>
      <c r="Z27" s="4569">
        <f t="shared" si="12"/>
        <v>0</v>
      </c>
    </row>
    <row r="28" spans="1:26" ht="34.5" customHeight="1">
      <c r="A28" s="6147" t="s">
        <v>2002</v>
      </c>
      <c r="B28" s="6148"/>
      <c r="C28" s="2688"/>
      <c r="D28" s="4682"/>
      <c r="E28" s="4682"/>
      <c r="F28" s="4682"/>
      <c r="G28" s="4682"/>
      <c r="H28" s="4682"/>
      <c r="I28" s="4682"/>
      <c r="J28" s="4682"/>
      <c r="K28" s="4682"/>
      <c r="L28" s="4682"/>
      <c r="M28" s="4682"/>
      <c r="N28" s="4682"/>
      <c r="O28" s="4682"/>
      <c r="P28" s="4569">
        <f t="shared" si="3"/>
        <v>0</v>
      </c>
      <c r="Q28" s="4682"/>
      <c r="R28" s="4682"/>
      <c r="S28" s="4569">
        <f t="shared" si="4"/>
        <v>0</v>
      </c>
      <c r="T28" s="5084">
        <f t="shared" si="0"/>
        <v>0</v>
      </c>
      <c r="U28" s="4682"/>
      <c r="V28" s="4682"/>
      <c r="W28" s="5095">
        <f t="shared" si="9"/>
        <v>0</v>
      </c>
      <c r="X28" s="5087"/>
      <c r="Y28" s="5086">
        <f t="shared" si="10"/>
        <v>0</v>
      </c>
      <c r="Z28" s="4682"/>
    </row>
    <row r="29" spans="1:26">
      <c r="A29" s="2001" t="s">
        <v>1856</v>
      </c>
      <c r="B29" s="2161"/>
      <c r="C29" s="2688"/>
      <c r="D29" s="4682"/>
      <c r="E29" s="4682"/>
      <c r="F29" s="4682"/>
      <c r="G29" s="4682"/>
      <c r="H29" s="4682"/>
      <c r="I29" s="4682"/>
      <c r="J29" s="4682"/>
      <c r="K29" s="4682"/>
      <c r="L29" s="4682"/>
      <c r="M29" s="4682"/>
      <c r="N29" s="4682"/>
      <c r="O29" s="4682"/>
      <c r="P29" s="4569">
        <f t="shared" si="3"/>
        <v>0</v>
      </c>
      <c r="Q29" s="4682"/>
      <c r="R29" s="4682"/>
      <c r="S29" s="4569">
        <f t="shared" si="4"/>
        <v>0</v>
      </c>
      <c r="T29" s="5084">
        <f t="shared" si="0"/>
        <v>0</v>
      </c>
      <c r="U29" s="4682"/>
      <c r="V29" s="4682"/>
      <c r="W29" s="5095">
        <f t="shared" si="9"/>
        <v>0</v>
      </c>
      <c r="X29" s="5087"/>
      <c r="Y29" s="5086">
        <f t="shared" si="10"/>
        <v>0</v>
      </c>
      <c r="Z29" s="4682"/>
    </row>
    <row r="30" spans="1:26" ht="32.15" customHeight="1">
      <c r="A30" s="6147" t="s">
        <v>1857</v>
      </c>
      <c r="B30" s="6148"/>
      <c r="C30" s="2688"/>
      <c r="D30" s="4682"/>
      <c r="E30" s="4682"/>
      <c r="F30" s="4682"/>
      <c r="G30" s="4682"/>
      <c r="H30" s="4682"/>
      <c r="I30" s="4682"/>
      <c r="J30" s="4682"/>
      <c r="K30" s="4682"/>
      <c r="L30" s="4682"/>
      <c r="M30" s="4682"/>
      <c r="N30" s="4682"/>
      <c r="O30" s="4682"/>
      <c r="P30" s="4569">
        <f t="shared" si="3"/>
        <v>0</v>
      </c>
      <c r="Q30" s="4682"/>
      <c r="R30" s="4682"/>
      <c r="S30" s="4569">
        <f t="shared" si="4"/>
        <v>0</v>
      </c>
      <c r="T30" s="5084">
        <f t="shared" si="0"/>
        <v>0</v>
      </c>
      <c r="U30" s="4682"/>
      <c r="V30" s="4682"/>
      <c r="W30" s="5095">
        <f t="shared" si="9"/>
        <v>0</v>
      </c>
      <c r="X30" s="5087"/>
      <c r="Y30" s="5086">
        <f t="shared" si="10"/>
        <v>0</v>
      </c>
      <c r="Z30" s="4682"/>
    </row>
    <row r="31" spans="1:26" ht="15.65" customHeight="1">
      <c r="A31" s="2001" t="s">
        <v>1858</v>
      </c>
      <c r="B31" s="2126"/>
      <c r="C31" s="2688"/>
      <c r="D31" s="4682"/>
      <c r="E31" s="4682"/>
      <c r="F31" s="4682"/>
      <c r="G31" s="4682"/>
      <c r="H31" s="4682"/>
      <c r="I31" s="4682"/>
      <c r="J31" s="4682"/>
      <c r="K31" s="4682"/>
      <c r="L31" s="4682"/>
      <c r="M31" s="4682"/>
      <c r="N31" s="4682"/>
      <c r="O31" s="4682"/>
      <c r="P31" s="4569">
        <f t="shared" si="3"/>
        <v>0</v>
      </c>
      <c r="Q31" s="4682"/>
      <c r="R31" s="4682"/>
      <c r="S31" s="4569">
        <f t="shared" si="4"/>
        <v>0</v>
      </c>
      <c r="T31" s="5084">
        <f t="shared" si="0"/>
        <v>0</v>
      </c>
      <c r="U31" s="4682"/>
      <c r="V31" s="4682"/>
      <c r="W31" s="5095">
        <f t="shared" si="9"/>
        <v>0</v>
      </c>
      <c r="X31" s="5239"/>
      <c r="Y31" s="5086">
        <f t="shared" si="10"/>
        <v>0</v>
      </c>
      <c r="Z31" s="4682"/>
    </row>
    <row r="32" spans="1:26">
      <c r="A32" s="2001" t="s">
        <v>1859</v>
      </c>
      <c r="B32" s="2026"/>
      <c r="C32" s="2688"/>
      <c r="D32" s="4134">
        <f t="shared" ref="D32:O32" si="13">SUM(D27:D31)</f>
        <v>0</v>
      </c>
      <c r="E32" s="4134">
        <f t="shared" si="13"/>
        <v>0</v>
      </c>
      <c r="F32" s="4134">
        <f t="shared" si="13"/>
        <v>0</v>
      </c>
      <c r="G32" s="4134">
        <f t="shared" si="13"/>
        <v>0</v>
      </c>
      <c r="H32" s="4134">
        <f t="shared" si="13"/>
        <v>0</v>
      </c>
      <c r="I32" s="4134">
        <f t="shared" si="13"/>
        <v>0</v>
      </c>
      <c r="J32" s="4134">
        <f t="shared" si="13"/>
        <v>0</v>
      </c>
      <c r="K32" s="4134">
        <f t="shared" si="13"/>
        <v>0</v>
      </c>
      <c r="L32" s="4134">
        <f t="shared" si="13"/>
        <v>0</v>
      </c>
      <c r="M32" s="4134">
        <f t="shared" si="13"/>
        <v>0</v>
      </c>
      <c r="N32" s="4134">
        <f t="shared" si="13"/>
        <v>0</v>
      </c>
      <c r="O32" s="4134">
        <f t="shared" si="13"/>
        <v>0</v>
      </c>
      <c r="P32" s="4134">
        <f t="shared" ref="P32:Z32" si="14">SUM(P27:P31)</f>
        <v>0</v>
      </c>
      <c r="Q32" s="4134">
        <f t="shared" si="14"/>
        <v>0</v>
      </c>
      <c r="R32" s="4134">
        <f t="shared" si="14"/>
        <v>0</v>
      </c>
      <c r="S32" s="4134">
        <f t="shared" si="14"/>
        <v>0</v>
      </c>
      <c r="T32" s="4135">
        <f t="shared" si="0"/>
        <v>0</v>
      </c>
      <c r="U32" s="4134">
        <f t="shared" si="14"/>
        <v>0</v>
      </c>
      <c r="V32" s="4134">
        <f t="shared" si="14"/>
        <v>0</v>
      </c>
      <c r="W32" s="4137">
        <f t="shared" si="9"/>
        <v>0</v>
      </c>
      <c r="X32" s="2835"/>
      <c r="Y32" s="4134">
        <f t="shared" si="10"/>
        <v>0</v>
      </c>
      <c r="Z32" s="4134">
        <f t="shared" si="14"/>
        <v>0</v>
      </c>
    </row>
    <row r="33" spans="1:16384">
      <c r="A33" s="2004"/>
      <c r="B33" s="31"/>
      <c r="C33" s="2535"/>
      <c r="D33" s="2358"/>
      <c r="E33" s="2358"/>
      <c r="F33" s="2358"/>
      <c r="G33" s="2358"/>
      <c r="H33" s="2358"/>
      <c r="I33" s="2358"/>
      <c r="J33" s="2358"/>
      <c r="K33" s="2358"/>
      <c r="L33" s="2358"/>
      <c r="M33" s="2358"/>
      <c r="N33" s="2358"/>
      <c r="O33" s="2358"/>
      <c r="P33" s="2358"/>
      <c r="Q33" s="2358"/>
      <c r="R33" s="2358"/>
      <c r="S33" s="2358"/>
      <c r="T33" s="2677"/>
      <c r="U33" s="2358"/>
      <c r="V33" s="2358"/>
      <c r="W33" s="2690"/>
      <c r="X33" s="2690"/>
      <c r="Y33" s="2358"/>
      <c r="Z33" s="2358"/>
    </row>
    <row r="34" spans="1:16384">
      <c r="A34" s="2160" t="s">
        <v>1860</v>
      </c>
      <c r="B34" s="2127"/>
      <c r="C34" s="2682"/>
      <c r="D34" s="4139">
        <f>'60.010'!C52</f>
        <v>0</v>
      </c>
      <c r="E34" s="4139">
        <f>'60.010'!D52</f>
        <v>0</v>
      </c>
      <c r="F34" s="4139">
        <f>'60.010'!E52</f>
        <v>0</v>
      </c>
      <c r="G34" s="4139">
        <f>'60.010'!F52</f>
        <v>0</v>
      </c>
      <c r="H34" s="4139">
        <f>'60.010'!G52</f>
        <v>0</v>
      </c>
      <c r="I34" s="4139">
        <f>'60.010'!H52</f>
        <v>0</v>
      </c>
      <c r="J34" s="4139">
        <f>'60.010'!I52</f>
        <v>0</v>
      </c>
      <c r="K34" s="4139">
        <f>'60.010'!J52</f>
        <v>0</v>
      </c>
      <c r="L34" s="4139">
        <f>'60.010'!K52</f>
        <v>0</v>
      </c>
      <c r="M34" s="4139">
        <f>'60.010'!L52</f>
        <v>0</v>
      </c>
      <c r="N34" s="4139">
        <f>'60.010'!M52</f>
        <v>0</v>
      </c>
      <c r="O34" s="4139">
        <f>'60.010'!N52</f>
        <v>0</v>
      </c>
      <c r="P34" s="4133">
        <f t="shared" si="3"/>
        <v>0</v>
      </c>
      <c r="Q34" s="4140">
        <f>'60.010'!O52</f>
        <v>0</v>
      </c>
      <c r="R34" s="4140">
        <f>'60.010'!P52</f>
        <v>0</v>
      </c>
      <c r="S34" s="4133">
        <f t="shared" si="4"/>
        <v>0</v>
      </c>
      <c r="T34" s="4138">
        <f t="shared" si="0"/>
        <v>0</v>
      </c>
      <c r="U34" s="4140">
        <f>'60.010'!Q52</f>
        <v>0</v>
      </c>
      <c r="V34" s="4140">
        <f>'60.010'!R52</f>
        <v>0</v>
      </c>
      <c r="W34" s="4136">
        <f>SUM(U34:V34)</f>
        <v>0</v>
      </c>
      <c r="X34" s="3756"/>
      <c r="Y34" s="4140">
        <f>'60.010'!S52</f>
        <v>0</v>
      </c>
      <c r="Z34" s="4140">
        <f>'60.010'!T59</f>
        <v>0</v>
      </c>
    </row>
    <row r="35" spans="1:16384">
      <c r="A35" s="2159" t="s">
        <v>1861</v>
      </c>
      <c r="B35" s="2158"/>
      <c r="C35" s="2682"/>
      <c r="D35" s="4682"/>
      <c r="E35" s="4682"/>
      <c r="F35" s="4682"/>
      <c r="G35" s="4682"/>
      <c r="H35" s="4682"/>
      <c r="I35" s="4682"/>
      <c r="J35" s="4682"/>
      <c r="K35" s="4682"/>
      <c r="L35" s="4682"/>
      <c r="M35" s="4682"/>
      <c r="N35" s="4682"/>
      <c r="O35" s="4682"/>
      <c r="P35" s="4569">
        <f t="shared" si="3"/>
        <v>0</v>
      </c>
      <c r="Q35" s="4682"/>
      <c r="R35" s="4682"/>
      <c r="S35" s="4569">
        <f t="shared" si="4"/>
        <v>0</v>
      </c>
      <c r="T35" s="5098">
        <f t="shared" si="0"/>
        <v>0</v>
      </c>
      <c r="U35" s="4682"/>
      <c r="V35" s="4682"/>
      <c r="W35" s="5095">
        <f>SUM(U35:V35)</f>
        <v>0</v>
      </c>
      <c r="X35" s="4682"/>
      <c r="Y35" s="5086">
        <f>SUM(T35,W35,X35)</f>
        <v>0</v>
      </c>
      <c r="Z35" s="4682"/>
    </row>
    <row r="36" spans="1:16384">
      <c r="A36" s="2007" t="s">
        <v>2111</v>
      </c>
      <c r="B36" s="2157"/>
      <c r="C36" s="2683"/>
      <c r="D36" s="4682"/>
      <c r="E36" s="4682"/>
      <c r="F36" s="4682"/>
      <c r="G36" s="4682"/>
      <c r="H36" s="4682"/>
      <c r="I36" s="4682"/>
      <c r="J36" s="4682"/>
      <c r="K36" s="4682"/>
      <c r="L36" s="4682"/>
      <c r="M36" s="4682"/>
      <c r="N36" s="4682"/>
      <c r="O36" s="4682"/>
      <c r="P36" s="4569">
        <f t="shared" si="3"/>
        <v>0</v>
      </c>
      <c r="Q36" s="4682"/>
      <c r="R36" s="4682"/>
      <c r="S36" s="4569">
        <f t="shared" si="4"/>
        <v>0</v>
      </c>
      <c r="T36" s="5098">
        <f t="shared" si="0"/>
        <v>0</v>
      </c>
      <c r="U36" s="4682"/>
      <c r="V36" s="4682"/>
      <c r="W36" s="5095">
        <f>SUM(U36:V36)</f>
        <v>0</v>
      </c>
      <c r="X36" s="4682"/>
      <c r="Y36" s="5086">
        <f>SUM(T36,W36,X36)</f>
        <v>0</v>
      </c>
      <c r="Z36" s="4682"/>
    </row>
    <row r="37" spans="1:16384">
      <c r="A37" s="2000" t="s">
        <v>1862</v>
      </c>
      <c r="B37" s="2128"/>
      <c r="C37" s="2683"/>
      <c r="D37" s="5090">
        <f t="shared" ref="D37:O37" si="15">SUM(D34:D36)</f>
        <v>0</v>
      </c>
      <c r="E37" s="5090">
        <f t="shared" si="15"/>
        <v>0</v>
      </c>
      <c r="F37" s="5090">
        <f t="shared" si="15"/>
        <v>0</v>
      </c>
      <c r="G37" s="5090">
        <f t="shared" si="15"/>
        <v>0</v>
      </c>
      <c r="H37" s="5090">
        <f t="shared" si="15"/>
        <v>0</v>
      </c>
      <c r="I37" s="5090">
        <f t="shared" si="15"/>
        <v>0</v>
      </c>
      <c r="J37" s="5090">
        <f t="shared" si="15"/>
        <v>0</v>
      </c>
      <c r="K37" s="5090">
        <f t="shared" si="15"/>
        <v>0</v>
      </c>
      <c r="L37" s="5090">
        <f t="shared" si="15"/>
        <v>0</v>
      </c>
      <c r="M37" s="5090">
        <f t="shared" si="15"/>
        <v>0</v>
      </c>
      <c r="N37" s="5090">
        <f t="shared" si="15"/>
        <v>0</v>
      </c>
      <c r="O37" s="5090">
        <f t="shared" si="15"/>
        <v>0</v>
      </c>
      <c r="P37" s="5090">
        <f t="shared" ref="P37:Z37" si="16">SUM(P34:P36)</f>
        <v>0</v>
      </c>
      <c r="Q37" s="5090">
        <f t="shared" si="16"/>
        <v>0</v>
      </c>
      <c r="R37" s="5090">
        <f t="shared" si="16"/>
        <v>0</v>
      </c>
      <c r="S37" s="5090">
        <f t="shared" si="16"/>
        <v>0</v>
      </c>
      <c r="T37" s="5099">
        <f t="shared" si="0"/>
        <v>0</v>
      </c>
      <c r="U37" s="5090">
        <f t="shared" si="16"/>
        <v>0</v>
      </c>
      <c r="V37" s="5090">
        <f t="shared" si="16"/>
        <v>0</v>
      </c>
      <c r="W37" s="5100">
        <f>SUM(U37:V37)</f>
        <v>0</v>
      </c>
      <c r="X37" s="5101">
        <f t="shared" si="16"/>
        <v>0</v>
      </c>
      <c r="Y37" s="5090">
        <f>SUM(T37,W37,X37)</f>
        <v>0</v>
      </c>
      <c r="Z37" s="5090">
        <f t="shared" si="16"/>
        <v>0</v>
      </c>
    </row>
    <row r="38" spans="1:16384">
      <c r="A38" s="2125"/>
      <c r="B38" s="2156"/>
      <c r="C38" s="2534"/>
      <c r="D38" s="5102"/>
      <c r="E38" s="5102"/>
      <c r="F38" s="5102"/>
      <c r="G38" s="5102"/>
      <c r="H38" s="5102"/>
      <c r="I38" s="5102"/>
      <c r="J38" s="5102"/>
      <c r="K38" s="5102"/>
      <c r="L38" s="5102"/>
      <c r="M38" s="5102"/>
      <c r="N38" s="5102"/>
      <c r="O38" s="5102"/>
      <c r="P38" s="5102"/>
      <c r="Q38" s="5102"/>
      <c r="R38" s="5102"/>
      <c r="S38" s="5102"/>
      <c r="T38" s="5103"/>
      <c r="U38" s="5102"/>
      <c r="V38" s="5102"/>
      <c r="W38" s="5104"/>
      <c r="X38" s="5104"/>
      <c r="Y38" s="5102"/>
      <c r="Z38" s="5102"/>
    </row>
    <row r="39" spans="1:16384">
      <c r="A39" s="2129" t="s">
        <v>1863</v>
      </c>
      <c r="B39" s="2127"/>
      <c r="C39" s="2686"/>
      <c r="D39" s="4577">
        <f t="shared" ref="D39:O39" si="17">SUM(D37,D32,D21)</f>
        <v>0</v>
      </c>
      <c r="E39" s="4577">
        <f t="shared" si="17"/>
        <v>0</v>
      </c>
      <c r="F39" s="4577">
        <f t="shared" si="17"/>
        <v>0</v>
      </c>
      <c r="G39" s="4577">
        <f t="shared" si="17"/>
        <v>0</v>
      </c>
      <c r="H39" s="4577">
        <f t="shared" si="17"/>
        <v>0</v>
      </c>
      <c r="I39" s="4577">
        <f t="shared" si="17"/>
        <v>0</v>
      </c>
      <c r="J39" s="4577">
        <f t="shared" si="17"/>
        <v>0</v>
      </c>
      <c r="K39" s="4577">
        <f t="shared" si="17"/>
        <v>0</v>
      </c>
      <c r="L39" s="4577">
        <f t="shared" si="17"/>
        <v>0</v>
      </c>
      <c r="M39" s="4577">
        <f t="shared" si="17"/>
        <v>0</v>
      </c>
      <c r="N39" s="4577">
        <f t="shared" si="17"/>
        <v>0</v>
      </c>
      <c r="O39" s="4577">
        <f t="shared" si="17"/>
        <v>0</v>
      </c>
      <c r="P39" s="4577">
        <f t="shared" ref="P39:Z39" si="18">SUM(P37,P32,P21)</f>
        <v>0</v>
      </c>
      <c r="Q39" s="4577">
        <f t="shared" si="18"/>
        <v>0</v>
      </c>
      <c r="R39" s="4577">
        <f t="shared" si="18"/>
        <v>0</v>
      </c>
      <c r="S39" s="4577">
        <f t="shared" si="18"/>
        <v>0</v>
      </c>
      <c r="T39" s="4577">
        <f t="shared" si="0"/>
        <v>0</v>
      </c>
      <c r="U39" s="4577">
        <f t="shared" si="18"/>
        <v>0</v>
      </c>
      <c r="V39" s="4577">
        <f t="shared" si="18"/>
        <v>0</v>
      </c>
      <c r="W39" s="5105">
        <f>SUM(U39:V39)</f>
        <v>0</v>
      </c>
      <c r="X39" s="5105">
        <f t="shared" si="18"/>
        <v>0</v>
      </c>
      <c r="Y39" s="4577">
        <f>SUM(T39,W39,X39)</f>
        <v>0</v>
      </c>
      <c r="Z39" s="4577">
        <f t="shared" si="18"/>
        <v>0</v>
      </c>
    </row>
    <row r="40" spans="1:16384">
      <c r="A40" s="2130"/>
      <c r="B40" s="2156"/>
      <c r="C40" s="2536"/>
      <c r="D40" s="5102"/>
      <c r="E40" s="5102"/>
      <c r="F40" s="5102"/>
      <c r="G40" s="5102"/>
      <c r="H40" s="5102"/>
      <c r="I40" s="5102"/>
      <c r="J40" s="5102"/>
      <c r="K40" s="5102"/>
      <c r="L40" s="5102"/>
      <c r="M40" s="5102"/>
      <c r="N40" s="5102"/>
      <c r="O40" s="5102"/>
      <c r="P40" s="5102"/>
      <c r="Q40" s="5102"/>
      <c r="R40" s="5102"/>
      <c r="S40" s="5102"/>
      <c r="T40" s="5103"/>
      <c r="U40" s="5102"/>
      <c r="V40" s="5102"/>
      <c r="W40" s="5104"/>
      <c r="X40" s="5104"/>
      <c r="Y40" s="5102"/>
      <c r="Z40" s="5102"/>
    </row>
    <row r="41" spans="1:16384">
      <c r="A41" s="2155" t="s">
        <v>1864</v>
      </c>
      <c r="B41" s="2144"/>
      <c r="C41" s="2686"/>
      <c r="D41" s="4682"/>
      <c r="E41" s="4682"/>
      <c r="F41" s="4682"/>
      <c r="G41" s="4682"/>
      <c r="H41" s="4682"/>
      <c r="I41" s="4682"/>
      <c r="J41" s="4682"/>
      <c r="K41" s="4682"/>
      <c r="L41" s="4682"/>
      <c r="M41" s="4682"/>
      <c r="N41" s="4682"/>
      <c r="O41" s="4682"/>
      <c r="P41" s="4569">
        <f t="shared" si="3"/>
        <v>0</v>
      </c>
      <c r="Q41" s="4682"/>
      <c r="R41" s="4682"/>
      <c r="S41" s="4569">
        <f t="shared" si="4"/>
        <v>0</v>
      </c>
      <c r="T41" s="5098">
        <f t="shared" si="0"/>
        <v>0</v>
      </c>
      <c r="U41" s="4682"/>
      <c r="V41" s="4682"/>
      <c r="W41" s="5095">
        <f>SUM(U41:V41)</f>
        <v>0</v>
      </c>
      <c r="X41" s="4682"/>
      <c r="Y41" s="5086">
        <f>SUM(T41,W41,X41)</f>
        <v>0</v>
      </c>
      <c r="Z41" s="4682"/>
    </row>
    <row r="42" spans="1:16384">
      <c r="A42" s="2154" t="s">
        <v>1865</v>
      </c>
      <c r="B42" s="2142"/>
      <c r="C42" s="2687"/>
      <c r="D42" s="4682"/>
      <c r="E42" s="4682"/>
      <c r="F42" s="4682"/>
      <c r="G42" s="4682"/>
      <c r="H42" s="4682"/>
      <c r="I42" s="4682"/>
      <c r="J42" s="4682"/>
      <c r="K42" s="4682"/>
      <c r="L42" s="4682"/>
      <c r="M42" s="4682"/>
      <c r="N42" s="4682"/>
      <c r="O42" s="4682"/>
      <c r="P42" s="4569">
        <f t="shared" si="3"/>
        <v>0</v>
      </c>
      <c r="Q42" s="4682"/>
      <c r="R42" s="4682"/>
      <c r="S42" s="4569">
        <f t="shared" si="4"/>
        <v>0</v>
      </c>
      <c r="T42" s="5098">
        <f t="shared" si="0"/>
        <v>0</v>
      </c>
      <c r="U42" s="4682"/>
      <c r="V42" s="4682"/>
      <c r="W42" s="5095">
        <f>SUM(U42:V42)</f>
        <v>0</v>
      </c>
      <c r="X42" s="4682"/>
      <c r="Y42" s="5086">
        <f>SUM(T42,W42,X42)</f>
        <v>0</v>
      </c>
      <c r="Z42" s="4682"/>
    </row>
    <row r="43" spans="1:16384">
      <c r="A43" s="2153" t="s">
        <v>1866</v>
      </c>
      <c r="B43" s="2144"/>
      <c r="C43" s="2687"/>
      <c r="D43" s="5090">
        <f t="shared" ref="D43:O43" si="19">SUM(D41:D42)</f>
        <v>0</v>
      </c>
      <c r="E43" s="5090">
        <f t="shared" si="19"/>
        <v>0</v>
      </c>
      <c r="F43" s="5090">
        <f t="shared" si="19"/>
        <v>0</v>
      </c>
      <c r="G43" s="5090">
        <f t="shared" si="19"/>
        <v>0</v>
      </c>
      <c r="H43" s="5090">
        <f t="shared" si="19"/>
        <v>0</v>
      </c>
      <c r="I43" s="5090">
        <f t="shared" si="19"/>
        <v>0</v>
      </c>
      <c r="J43" s="5090">
        <f t="shared" si="19"/>
        <v>0</v>
      </c>
      <c r="K43" s="5090">
        <f t="shared" si="19"/>
        <v>0</v>
      </c>
      <c r="L43" s="5090">
        <f t="shared" si="19"/>
        <v>0</v>
      </c>
      <c r="M43" s="5090">
        <f t="shared" si="19"/>
        <v>0</v>
      </c>
      <c r="N43" s="5090">
        <f t="shared" si="19"/>
        <v>0</v>
      </c>
      <c r="O43" s="5090">
        <f t="shared" si="19"/>
        <v>0</v>
      </c>
      <c r="P43" s="5090">
        <f t="shared" ref="P43:Z43" si="20">SUM(P41:P42)</f>
        <v>0</v>
      </c>
      <c r="Q43" s="5090">
        <f t="shared" si="20"/>
        <v>0</v>
      </c>
      <c r="R43" s="5090">
        <f t="shared" si="20"/>
        <v>0</v>
      </c>
      <c r="S43" s="5090">
        <f t="shared" si="20"/>
        <v>0</v>
      </c>
      <c r="T43" s="5106">
        <f t="shared" si="0"/>
        <v>0</v>
      </c>
      <c r="U43" s="5090">
        <f t="shared" si="20"/>
        <v>0</v>
      </c>
      <c r="V43" s="5090">
        <f t="shared" si="20"/>
        <v>0</v>
      </c>
      <c r="W43" s="5100">
        <f>SUM(U43:V43)</f>
        <v>0</v>
      </c>
      <c r="X43" s="5101">
        <f t="shared" si="20"/>
        <v>0</v>
      </c>
      <c r="Y43" s="5090">
        <f>SUM(T43,W43,X43)</f>
        <v>0</v>
      </c>
      <c r="Z43" s="5090">
        <f t="shared" si="20"/>
        <v>0</v>
      </c>
    </row>
    <row r="44" spans="1:16384">
      <c r="A44" s="2151"/>
      <c r="B44" s="2088"/>
      <c r="C44" s="2537"/>
      <c r="D44" s="5102"/>
      <c r="E44" s="5102"/>
      <c r="F44" s="5102"/>
      <c r="G44" s="5102"/>
      <c r="H44" s="5102"/>
      <c r="I44" s="5102"/>
      <c r="J44" s="5102"/>
      <c r="K44" s="5102"/>
      <c r="L44" s="5102"/>
      <c r="M44" s="5102"/>
      <c r="N44" s="5102"/>
      <c r="O44" s="5102"/>
      <c r="P44" s="5102"/>
      <c r="Q44" s="5102"/>
      <c r="R44" s="5102"/>
      <c r="S44" s="5102"/>
      <c r="T44" s="5103"/>
      <c r="U44" s="5102"/>
      <c r="V44" s="5102"/>
      <c r="W44" s="5104"/>
      <c r="X44" s="5104"/>
      <c r="Y44" s="5102"/>
      <c r="Z44" s="5102"/>
    </row>
    <row r="45" spans="1:16384">
      <c r="A45" s="1999" t="s">
        <v>1867</v>
      </c>
      <c r="B45" s="2149"/>
      <c r="C45" s="2685"/>
      <c r="D45" s="4577">
        <f>D39+D43</f>
        <v>0</v>
      </c>
      <c r="E45" s="4577">
        <f t="shared" ref="E45:BP45" si="21">E39+E43</f>
        <v>0</v>
      </c>
      <c r="F45" s="4577">
        <f t="shared" si="21"/>
        <v>0</v>
      </c>
      <c r="G45" s="4577">
        <f t="shared" si="21"/>
        <v>0</v>
      </c>
      <c r="H45" s="4577">
        <f t="shared" si="21"/>
        <v>0</v>
      </c>
      <c r="I45" s="4577">
        <f t="shared" si="21"/>
        <v>0</v>
      </c>
      <c r="J45" s="4577">
        <f t="shared" si="21"/>
        <v>0</v>
      </c>
      <c r="K45" s="4577">
        <f t="shared" si="21"/>
        <v>0</v>
      </c>
      <c r="L45" s="4577">
        <f t="shared" si="21"/>
        <v>0</v>
      </c>
      <c r="M45" s="4577">
        <f t="shared" si="21"/>
        <v>0</v>
      </c>
      <c r="N45" s="4577">
        <f t="shared" si="21"/>
        <v>0</v>
      </c>
      <c r="O45" s="4577">
        <f t="shared" si="21"/>
        <v>0</v>
      </c>
      <c r="P45" s="4577">
        <f t="shared" si="21"/>
        <v>0</v>
      </c>
      <c r="Q45" s="4577">
        <f t="shared" si="21"/>
        <v>0</v>
      </c>
      <c r="R45" s="4577">
        <f t="shared" si="21"/>
        <v>0</v>
      </c>
      <c r="S45" s="4577">
        <f t="shared" si="21"/>
        <v>0</v>
      </c>
      <c r="T45" s="4577">
        <f t="shared" si="21"/>
        <v>0</v>
      </c>
      <c r="U45" s="4577">
        <f t="shared" si="21"/>
        <v>0</v>
      </c>
      <c r="V45" s="4577">
        <f t="shared" si="21"/>
        <v>0</v>
      </c>
      <c r="W45" s="4577">
        <f t="shared" si="21"/>
        <v>0</v>
      </c>
      <c r="X45" s="4577">
        <f t="shared" si="21"/>
        <v>0</v>
      </c>
      <c r="Y45" s="4577">
        <f t="shared" si="21"/>
        <v>0</v>
      </c>
      <c r="Z45" s="4577">
        <f t="shared" si="21"/>
        <v>0</v>
      </c>
      <c r="AA45" s="4141">
        <f t="shared" si="21"/>
        <v>0</v>
      </c>
      <c r="AB45" s="4141">
        <f t="shared" si="21"/>
        <v>0</v>
      </c>
      <c r="AC45" s="4141">
        <f t="shared" si="21"/>
        <v>0</v>
      </c>
      <c r="AD45" s="4141">
        <f t="shared" si="21"/>
        <v>0</v>
      </c>
      <c r="AE45" s="4141">
        <f t="shared" si="21"/>
        <v>0</v>
      </c>
      <c r="AF45" s="4141">
        <f t="shared" si="21"/>
        <v>0</v>
      </c>
      <c r="AG45" s="4141">
        <f t="shared" si="21"/>
        <v>0</v>
      </c>
      <c r="AH45" s="4141">
        <f t="shared" si="21"/>
        <v>0</v>
      </c>
      <c r="AI45" s="4141">
        <f t="shared" si="21"/>
        <v>0</v>
      </c>
      <c r="AJ45" s="4141">
        <f t="shared" si="21"/>
        <v>0</v>
      </c>
      <c r="AK45" s="4141">
        <f t="shared" si="21"/>
        <v>0</v>
      </c>
      <c r="AL45" s="4141">
        <f t="shared" si="21"/>
        <v>0</v>
      </c>
      <c r="AM45" s="4141">
        <f t="shared" si="21"/>
        <v>0</v>
      </c>
      <c r="AN45" s="4141">
        <f t="shared" si="21"/>
        <v>0</v>
      </c>
      <c r="AO45" s="4141">
        <f t="shared" si="21"/>
        <v>0</v>
      </c>
      <c r="AP45" s="4141">
        <f t="shared" si="21"/>
        <v>0</v>
      </c>
      <c r="AQ45" s="4141">
        <f t="shared" si="21"/>
        <v>0</v>
      </c>
      <c r="AR45" s="4141">
        <f t="shared" si="21"/>
        <v>0</v>
      </c>
      <c r="AS45" s="4141">
        <f t="shared" si="21"/>
        <v>0</v>
      </c>
      <c r="AT45" s="4141">
        <f t="shared" si="21"/>
        <v>0</v>
      </c>
      <c r="AU45" s="4141">
        <f t="shared" si="21"/>
        <v>0</v>
      </c>
      <c r="AV45" s="4141">
        <f t="shared" si="21"/>
        <v>0</v>
      </c>
      <c r="AW45" s="4141">
        <f t="shared" si="21"/>
        <v>0</v>
      </c>
      <c r="AX45" s="4141">
        <f t="shared" si="21"/>
        <v>0</v>
      </c>
      <c r="AY45" s="4141">
        <f t="shared" si="21"/>
        <v>0</v>
      </c>
      <c r="AZ45" s="4141">
        <f t="shared" si="21"/>
        <v>0</v>
      </c>
      <c r="BA45" s="4141">
        <f t="shared" si="21"/>
        <v>0</v>
      </c>
      <c r="BB45" s="4141">
        <f t="shared" si="21"/>
        <v>0</v>
      </c>
      <c r="BC45" s="4141">
        <f t="shared" si="21"/>
        <v>0</v>
      </c>
      <c r="BD45" s="4141">
        <f t="shared" si="21"/>
        <v>0</v>
      </c>
      <c r="BE45" s="4141">
        <f t="shared" si="21"/>
        <v>0</v>
      </c>
      <c r="BF45" s="4141">
        <f t="shared" si="21"/>
        <v>0</v>
      </c>
      <c r="BG45" s="4141">
        <f t="shared" si="21"/>
        <v>0</v>
      </c>
      <c r="BH45" s="4141">
        <f t="shared" si="21"/>
        <v>0</v>
      </c>
      <c r="BI45" s="4141">
        <f t="shared" si="21"/>
        <v>0</v>
      </c>
      <c r="BJ45" s="4141">
        <f t="shared" si="21"/>
        <v>0</v>
      </c>
      <c r="BK45" s="4141">
        <f t="shared" si="21"/>
        <v>0</v>
      </c>
      <c r="BL45" s="4141">
        <f t="shared" si="21"/>
        <v>0</v>
      </c>
      <c r="BM45" s="4141">
        <f t="shared" si="21"/>
        <v>0</v>
      </c>
      <c r="BN45" s="4141">
        <f t="shared" si="21"/>
        <v>0</v>
      </c>
      <c r="BO45" s="4141">
        <f t="shared" si="21"/>
        <v>0</v>
      </c>
      <c r="BP45" s="4141">
        <f t="shared" si="21"/>
        <v>0</v>
      </c>
      <c r="BQ45" s="4141">
        <f t="shared" ref="BQ45:EB45" si="22">BQ39+BQ43</f>
        <v>0</v>
      </c>
      <c r="BR45" s="4141">
        <f t="shared" si="22"/>
        <v>0</v>
      </c>
      <c r="BS45" s="4141">
        <f t="shared" si="22"/>
        <v>0</v>
      </c>
      <c r="BT45" s="4141">
        <f t="shared" si="22"/>
        <v>0</v>
      </c>
      <c r="BU45" s="4141">
        <f t="shared" si="22"/>
        <v>0</v>
      </c>
      <c r="BV45" s="4141">
        <f t="shared" si="22"/>
        <v>0</v>
      </c>
      <c r="BW45" s="4141">
        <f t="shared" si="22"/>
        <v>0</v>
      </c>
      <c r="BX45" s="4141">
        <f t="shared" si="22"/>
        <v>0</v>
      </c>
      <c r="BY45" s="4141">
        <f t="shared" si="22"/>
        <v>0</v>
      </c>
      <c r="BZ45" s="4141">
        <f t="shared" si="22"/>
        <v>0</v>
      </c>
      <c r="CA45" s="4141">
        <f t="shared" si="22"/>
        <v>0</v>
      </c>
      <c r="CB45" s="4141">
        <f t="shared" si="22"/>
        <v>0</v>
      </c>
      <c r="CC45" s="4141">
        <f t="shared" si="22"/>
        <v>0</v>
      </c>
      <c r="CD45" s="4141">
        <f t="shared" si="22"/>
        <v>0</v>
      </c>
      <c r="CE45" s="4141">
        <f t="shared" si="22"/>
        <v>0</v>
      </c>
      <c r="CF45" s="4141">
        <f t="shared" si="22"/>
        <v>0</v>
      </c>
      <c r="CG45" s="4141">
        <f t="shared" si="22"/>
        <v>0</v>
      </c>
      <c r="CH45" s="4141">
        <f t="shared" si="22"/>
        <v>0</v>
      </c>
      <c r="CI45" s="4141">
        <f t="shared" si="22"/>
        <v>0</v>
      </c>
      <c r="CJ45" s="4141">
        <f t="shared" si="22"/>
        <v>0</v>
      </c>
      <c r="CK45" s="4141">
        <f t="shared" si="22"/>
        <v>0</v>
      </c>
      <c r="CL45" s="4141">
        <f t="shared" si="22"/>
        <v>0</v>
      </c>
      <c r="CM45" s="4141">
        <f t="shared" si="22"/>
        <v>0</v>
      </c>
      <c r="CN45" s="4141">
        <f t="shared" si="22"/>
        <v>0</v>
      </c>
      <c r="CO45" s="4141">
        <f t="shared" si="22"/>
        <v>0</v>
      </c>
      <c r="CP45" s="4141">
        <f t="shared" si="22"/>
        <v>0</v>
      </c>
      <c r="CQ45" s="4141">
        <f t="shared" si="22"/>
        <v>0</v>
      </c>
      <c r="CR45" s="4141">
        <f t="shared" si="22"/>
        <v>0</v>
      </c>
      <c r="CS45" s="4141">
        <f t="shared" si="22"/>
        <v>0</v>
      </c>
      <c r="CT45" s="4141">
        <f t="shared" si="22"/>
        <v>0</v>
      </c>
      <c r="CU45" s="4141">
        <f t="shared" si="22"/>
        <v>0</v>
      </c>
      <c r="CV45" s="4141">
        <f t="shared" si="22"/>
        <v>0</v>
      </c>
      <c r="CW45" s="4141">
        <f t="shared" si="22"/>
        <v>0</v>
      </c>
      <c r="CX45" s="4141">
        <f t="shared" si="22"/>
        <v>0</v>
      </c>
      <c r="CY45" s="4141">
        <f t="shared" si="22"/>
        <v>0</v>
      </c>
      <c r="CZ45" s="4141">
        <f t="shared" si="22"/>
        <v>0</v>
      </c>
      <c r="DA45" s="4141">
        <f t="shared" si="22"/>
        <v>0</v>
      </c>
      <c r="DB45" s="4141">
        <f t="shared" si="22"/>
        <v>0</v>
      </c>
      <c r="DC45" s="4141">
        <f t="shared" si="22"/>
        <v>0</v>
      </c>
      <c r="DD45" s="4141">
        <f t="shared" si="22"/>
        <v>0</v>
      </c>
      <c r="DE45" s="4141">
        <f t="shared" si="22"/>
        <v>0</v>
      </c>
      <c r="DF45" s="4141">
        <f t="shared" si="22"/>
        <v>0</v>
      </c>
      <c r="DG45" s="4141">
        <f t="shared" si="22"/>
        <v>0</v>
      </c>
      <c r="DH45" s="4141">
        <f t="shared" si="22"/>
        <v>0</v>
      </c>
      <c r="DI45" s="4141">
        <f t="shared" si="22"/>
        <v>0</v>
      </c>
      <c r="DJ45" s="4141">
        <f t="shared" si="22"/>
        <v>0</v>
      </c>
      <c r="DK45" s="4141">
        <f t="shared" si="22"/>
        <v>0</v>
      </c>
      <c r="DL45" s="4141">
        <f t="shared" si="22"/>
        <v>0</v>
      </c>
      <c r="DM45" s="4141">
        <f t="shared" si="22"/>
        <v>0</v>
      </c>
      <c r="DN45" s="4141">
        <f t="shared" si="22"/>
        <v>0</v>
      </c>
      <c r="DO45" s="4141">
        <f t="shared" si="22"/>
        <v>0</v>
      </c>
      <c r="DP45" s="4141">
        <f t="shared" si="22"/>
        <v>0</v>
      </c>
      <c r="DQ45" s="4141">
        <f t="shared" si="22"/>
        <v>0</v>
      </c>
      <c r="DR45" s="4141">
        <f t="shared" si="22"/>
        <v>0</v>
      </c>
      <c r="DS45" s="4141">
        <f t="shared" si="22"/>
        <v>0</v>
      </c>
      <c r="DT45" s="4141">
        <f t="shared" si="22"/>
        <v>0</v>
      </c>
      <c r="DU45" s="4141">
        <f t="shared" si="22"/>
        <v>0</v>
      </c>
      <c r="DV45" s="4141">
        <f t="shared" si="22"/>
        <v>0</v>
      </c>
      <c r="DW45" s="4141">
        <f t="shared" si="22"/>
        <v>0</v>
      </c>
      <c r="DX45" s="4141">
        <f t="shared" si="22"/>
        <v>0</v>
      </c>
      <c r="DY45" s="4141">
        <f t="shared" si="22"/>
        <v>0</v>
      </c>
      <c r="DZ45" s="4141">
        <f t="shared" si="22"/>
        <v>0</v>
      </c>
      <c r="EA45" s="4141">
        <f t="shared" si="22"/>
        <v>0</v>
      </c>
      <c r="EB45" s="4141">
        <f t="shared" si="22"/>
        <v>0</v>
      </c>
      <c r="EC45" s="4141">
        <f t="shared" ref="EC45:GN45" si="23">EC39+EC43</f>
        <v>0</v>
      </c>
      <c r="ED45" s="4141">
        <f t="shared" si="23"/>
        <v>0</v>
      </c>
      <c r="EE45" s="4141">
        <f t="shared" si="23"/>
        <v>0</v>
      </c>
      <c r="EF45" s="4141">
        <f t="shared" si="23"/>
        <v>0</v>
      </c>
      <c r="EG45" s="4141">
        <f t="shared" si="23"/>
        <v>0</v>
      </c>
      <c r="EH45" s="4141">
        <f t="shared" si="23"/>
        <v>0</v>
      </c>
      <c r="EI45" s="4141">
        <f t="shared" si="23"/>
        <v>0</v>
      </c>
      <c r="EJ45" s="4141">
        <f t="shared" si="23"/>
        <v>0</v>
      </c>
      <c r="EK45" s="4141">
        <f t="shared" si="23"/>
        <v>0</v>
      </c>
      <c r="EL45" s="4141">
        <f t="shared" si="23"/>
        <v>0</v>
      </c>
      <c r="EM45" s="4141">
        <f t="shared" si="23"/>
        <v>0</v>
      </c>
      <c r="EN45" s="4141">
        <f t="shared" si="23"/>
        <v>0</v>
      </c>
      <c r="EO45" s="4141">
        <f t="shared" si="23"/>
        <v>0</v>
      </c>
      <c r="EP45" s="4141">
        <f t="shared" si="23"/>
        <v>0</v>
      </c>
      <c r="EQ45" s="4141">
        <f t="shared" si="23"/>
        <v>0</v>
      </c>
      <c r="ER45" s="4141">
        <f t="shared" si="23"/>
        <v>0</v>
      </c>
      <c r="ES45" s="4141">
        <f t="shared" si="23"/>
        <v>0</v>
      </c>
      <c r="ET45" s="4141">
        <f t="shared" si="23"/>
        <v>0</v>
      </c>
      <c r="EU45" s="4141">
        <f t="shared" si="23"/>
        <v>0</v>
      </c>
      <c r="EV45" s="4141">
        <f t="shared" si="23"/>
        <v>0</v>
      </c>
      <c r="EW45" s="4141">
        <f t="shared" si="23"/>
        <v>0</v>
      </c>
      <c r="EX45" s="4141">
        <f t="shared" si="23"/>
        <v>0</v>
      </c>
      <c r="EY45" s="4141">
        <f t="shared" si="23"/>
        <v>0</v>
      </c>
      <c r="EZ45" s="4141">
        <f t="shared" si="23"/>
        <v>0</v>
      </c>
      <c r="FA45" s="4141">
        <f t="shared" si="23"/>
        <v>0</v>
      </c>
      <c r="FB45" s="4141">
        <f t="shared" si="23"/>
        <v>0</v>
      </c>
      <c r="FC45" s="4141">
        <f t="shared" si="23"/>
        <v>0</v>
      </c>
      <c r="FD45" s="4141">
        <f t="shared" si="23"/>
        <v>0</v>
      </c>
      <c r="FE45" s="4141">
        <f t="shared" si="23"/>
        <v>0</v>
      </c>
      <c r="FF45" s="4141">
        <f t="shared" si="23"/>
        <v>0</v>
      </c>
      <c r="FG45" s="4141">
        <f t="shared" si="23"/>
        <v>0</v>
      </c>
      <c r="FH45" s="4141">
        <f t="shared" si="23"/>
        <v>0</v>
      </c>
      <c r="FI45" s="4141">
        <f t="shared" si="23"/>
        <v>0</v>
      </c>
      <c r="FJ45" s="4141">
        <f t="shared" si="23"/>
        <v>0</v>
      </c>
      <c r="FK45" s="4141">
        <f t="shared" si="23"/>
        <v>0</v>
      </c>
      <c r="FL45" s="4141">
        <f t="shared" si="23"/>
        <v>0</v>
      </c>
      <c r="FM45" s="4141">
        <f t="shared" si="23"/>
        <v>0</v>
      </c>
      <c r="FN45" s="4141">
        <f t="shared" si="23"/>
        <v>0</v>
      </c>
      <c r="FO45" s="4141">
        <f t="shared" si="23"/>
        <v>0</v>
      </c>
      <c r="FP45" s="4141">
        <f t="shared" si="23"/>
        <v>0</v>
      </c>
      <c r="FQ45" s="4141">
        <f t="shared" si="23"/>
        <v>0</v>
      </c>
      <c r="FR45" s="4141">
        <f t="shared" si="23"/>
        <v>0</v>
      </c>
      <c r="FS45" s="4141">
        <f t="shared" si="23"/>
        <v>0</v>
      </c>
      <c r="FT45" s="4141">
        <f t="shared" si="23"/>
        <v>0</v>
      </c>
      <c r="FU45" s="4141">
        <f t="shared" si="23"/>
        <v>0</v>
      </c>
      <c r="FV45" s="4141">
        <f t="shared" si="23"/>
        <v>0</v>
      </c>
      <c r="FW45" s="4141">
        <f t="shared" si="23"/>
        <v>0</v>
      </c>
      <c r="FX45" s="4141">
        <f t="shared" si="23"/>
        <v>0</v>
      </c>
      <c r="FY45" s="4141">
        <f t="shared" si="23"/>
        <v>0</v>
      </c>
      <c r="FZ45" s="4141">
        <f t="shared" si="23"/>
        <v>0</v>
      </c>
      <c r="GA45" s="4141">
        <f t="shared" si="23"/>
        <v>0</v>
      </c>
      <c r="GB45" s="4141">
        <f t="shared" si="23"/>
        <v>0</v>
      </c>
      <c r="GC45" s="4141">
        <f t="shared" si="23"/>
        <v>0</v>
      </c>
      <c r="GD45" s="4141">
        <f t="shared" si="23"/>
        <v>0</v>
      </c>
      <c r="GE45" s="4141">
        <f t="shared" si="23"/>
        <v>0</v>
      </c>
      <c r="GF45" s="4141">
        <f t="shared" si="23"/>
        <v>0</v>
      </c>
      <c r="GG45" s="4141">
        <f t="shared" si="23"/>
        <v>0</v>
      </c>
      <c r="GH45" s="4141">
        <f t="shared" si="23"/>
        <v>0</v>
      </c>
      <c r="GI45" s="4141">
        <f t="shared" si="23"/>
        <v>0</v>
      </c>
      <c r="GJ45" s="4141">
        <f t="shared" si="23"/>
        <v>0</v>
      </c>
      <c r="GK45" s="4141">
        <f t="shared" si="23"/>
        <v>0</v>
      </c>
      <c r="GL45" s="4141">
        <f t="shared" si="23"/>
        <v>0</v>
      </c>
      <c r="GM45" s="4141">
        <f t="shared" si="23"/>
        <v>0</v>
      </c>
      <c r="GN45" s="4141">
        <f t="shared" si="23"/>
        <v>0</v>
      </c>
      <c r="GO45" s="4141">
        <f t="shared" ref="GO45:IZ45" si="24">GO39+GO43</f>
        <v>0</v>
      </c>
      <c r="GP45" s="4141">
        <f t="shared" si="24"/>
        <v>0</v>
      </c>
      <c r="GQ45" s="4141">
        <f t="shared" si="24"/>
        <v>0</v>
      </c>
      <c r="GR45" s="4141">
        <f t="shared" si="24"/>
        <v>0</v>
      </c>
      <c r="GS45" s="4141">
        <f t="shared" si="24"/>
        <v>0</v>
      </c>
      <c r="GT45" s="4141">
        <f t="shared" si="24"/>
        <v>0</v>
      </c>
      <c r="GU45" s="4141">
        <f t="shared" si="24"/>
        <v>0</v>
      </c>
      <c r="GV45" s="4141">
        <f t="shared" si="24"/>
        <v>0</v>
      </c>
      <c r="GW45" s="4141">
        <f t="shared" si="24"/>
        <v>0</v>
      </c>
      <c r="GX45" s="4141">
        <f t="shared" si="24"/>
        <v>0</v>
      </c>
      <c r="GY45" s="4141">
        <f t="shared" si="24"/>
        <v>0</v>
      </c>
      <c r="GZ45" s="4141">
        <f t="shared" si="24"/>
        <v>0</v>
      </c>
      <c r="HA45" s="4141">
        <f t="shared" si="24"/>
        <v>0</v>
      </c>
      <c r="HB45" s="4141">
        <f t="shared" si="24"/>
        <v>0</v>
      </c>
      <c r="HC45" s="4141">
        <f t="shared" si="24"/>
        <v>0</v>
      </c>
      <c r="HD45" s="4141">
        <f t="shared" si="24"/>
        <v>0</v>
      </c>
      <c r="HE45" s="4141">
        <f t="shared" si="24"/>
        <v>0</v>
      </c>
      <c r="HF45" s="4141">
        <f t="shared" si="24"/>
        <v>0</v>
      </c>
      <c r="HG45" s="4141">
        <f t="shared" si="24"/>
        <v>0</v>
      </c>
      <c r="HH45" s="4141">
        <f t="shared" si="24"/>
        <v>0</v>
      </c>
      <c r="HI45" s="4141">
        <f t="shared" si="24"/>
        <v>0</v>
      </c>
      <c r="HJ45" s="4141">
        <f t="shared" si="24"/>
        <v>0</v>
      </c>
      <c r="HK45" s="4141">
        <f t="shared" si="24"/>
        <v>0</v>
      </c>
      <c r="HL45" s="4141">
        <f t="shared" si="24"/>
        <v>0</v>
      </c>
      <c r="HM45" s="4141">
        <f t="shared" si="24"/>
        <v>0</v>
      </c>
      <c r="HN45" s="4141">
        <f t="shared" si="24"/>
        <v>0</v>
      </c>
      <c r="HO45" s="4141">
        <f t="shared" si="24"/>
        <v>0</v>
      </c>
      <c r="HP45" s="4141">
        <f t="shared" si="24"/>
        <v>0</v>
      </c>
      <c r="HQ45" s="4141">
        <f t="shared" si="24"/>
        <v>0</v>
      </c>
      <c r="HR45" s="4141">
        <f t="shared" si="24"/>
        <v>0</v>
      </c>
      <c r="HS45" s="4141">
        <f t="shared" si="24"/>
        <v>0</v>
      </c>
      <c r="HT45" s="4141">
        <f t="shared" si="24"/>
        <v>0</v>
      </c>
      <c r="HU45" s="4141">
        <f t="shared" si="24"/>
        <v>0</v>
      </c>
      <c r="HV45" s="4141">
        <f t="shared" si="24"/>
        <v>0</v>
      </c>
      <c r="HW45" s="4141">
        <f t="shared" si="24"/>
        <v>0</v>
      </c>
      <c r="HX45" s="4141">
        <f t="shared" si="24"/>
        <v>0</v>
      </c>
      <c r="HY45" s="4141">
        <f t="shared" si="24"/>
        <v>0</v>
      </c>
      <c r="HZ45" s="4141">
        <f t="shared" si="24"/>
        <v>0</v>
      </c>
      <c r="IA45" s="4141">
        <f t="shared" si="24"/>
        <v>0</v>
      </c>
      <c r="IB45" s="4141">
        <f t="shared" si="24"/>
        <v>0</v>
      </c>
      <c r="IC45" s="4141">
        <f t="shared" si="24"/>
        <v>0</v>
      </c>
      <c r="ID45" s="4141">
        <f t="shared" si="24"/>
        <v>0</v>
      </c>
      <c r="IE45" s="4141">
        <f t="shared" si="24"/>
        <v>0</v>
      </c>
      <c r="IF45" s="4141">
        <f t="shared" si="24"/>
        <v>0</v>
      </c>
      <c r="IG45" s="4141">
        <f t="shared" si="24"/>
        <v>0</v>
      </c>
      <c r="IH45" s="4141">
        <f t="shared" si="24"/>
        <v>0</v>
      </c>
      <c r="II45" s="4141">
        <f t="shared" si="24"/>
        <v>0</v>
      </c>
      <c r="IJ45" s="4141">
        <f t="shared" si="24"/>
        <v>0</v>
      </c>
      <c r="IK45" s="4141">
        <f t="shared" si="24"/>
        <v>0</v>
      </c>
      <c r="IL45" s="4141">
        <f t="shared" si="24"/>
        <v>0</v>
      </c>
      <c r="IM45" s="4141">
        <f t="shared" si="24"/>
        <v>0</v>
      </c>
      <c r="IN45" s="4141">
        <f t="shared" si="24"/>
        <v>0</v>
      </c>
      <c r="IO45" s="4141">
        <f t="shared" si="24"/>
        <v>0</v>
      </c>
      <c r="IP45" s="4141">
        <f t="shared" si="24"/>
        <v>0</v>
      </c>
      <c r="IQ45" s="4141">
        <f t="shared" si="24"/>
        <v>0</v>
      </c>
      <c r="IR45" s="4141">
        <f t="shared" si="24"/>
        <v>0</v>
      </c>
      <c r="IS45" s="4141">
        <f t="shared" si="24"/>
        <v>0</v>
      </c>
      <c r="IT45" s="4141">
        <f t="shared" si="24"/>
        <v>0</v>
      </c>
      <c r="IU45" s="4141">
        <f t="shared" si="24"/>
        <v>0</v>
      </c>
      <c r="IV45" s="4141">
        <f t="shared" si="24"/>
        <v>0</v>
      </c>
      <c r="IW45" s="4141">
        <f t="shared" si="24"/>
        <v>0</v>
      </c>
      <c r="IX45" s="4141">
        <f t="shared" si="24"/>
        <v>0</v>
      </c>
      <c r="IY45" s="4141">
        <f t="shared" si="24"/>
        <v>0</v>
      </c>
      <c r="IZ45" s="4141">
        <f t="shared" si="24"/>
        <v>0</v>
      </c>
      <c r="JA45" s="4141">
        <f t="shared" ref="JA45:LL45" si="25">JA39+JA43</f>
        <v>0</v>
      </c>
      <c r="JB45" s="4141">
        <f t="shared" si="25"/>
        <v>0</v>
      </c>
      <c r="JC45" s="4141">
        <f t="shared" si="25"/>
        <v>0</v>
      </c>
      <c r="JD45" s="4141">
        <f t="shared" si="25"/>
        <v>0</v>
      </c>
      <c r="JE45" s="4141">
        <f t="shared" si="25"/>
        <v>0</v>
      </c>
      <c r="JF45" s="4141">
        <f t="shared" si="25"/>
        <v>0</v>
      </c>
      <c r="JG45" s="4141">
        <f t="shared" si="25"/>
        <v>0</v>
      </c>
      <c r="JH45" s="4141">
        <f t="shared" si="25"/>
        <v>0</v>
      </c>
      <c r="JI45" s="4141">
        <f t="shared" si="25"/>
        <v>0</v>
      </c>
      <c r="JJ45" s="4141">
        <f t="shared" si="25"/>
        <v>0</v>
      </c>
      <c r="JK45" s="4141">
        <f t="shared" si="25"/>
        <v>0</v>
      </c>
      <c r="JL45" s="4141">
        <f t="shared" si="25"/>
        <v>0</v>
      </c>
      <c r="JM45" s="4141">
        <f t="shared" si="25"/>
        <v>0</v>
      </c>
      <c r="JN45" s="4141">
        <f t="shared" si="25"/>
        <v>0</v>
      </c>
      <c r="JO45" s="4141">
        <f t="shared" si="25"/>
        <v>0</v>
      </c>
      <c r="JP45" s="4141">
        <f t="shared" si="25"/>
        <v>0</v>
      </c>
      <c r="JQ45" s="4141">
        <f t="shared" si="25"/>
        <v>0</v>
      </c>
      <c r="JR45" s="4141">
        <f t="shared" si="25"/>
        <v>0</v>
      </c>
      <c r="JS45" s="4141">
        <f t="shared" si="25"/>
        <v>0</v>
      </c>
      <c r="JT45" s="4141">
        <f t="shared" si="25"/>
        <v>0</v>
      </c>
      <c r="JU45" s="4141">
        <f t="shared" si="25"/>
        <v>0</v>
      </c>
      <c r="JV45" s="4141">
        <f t="shared" si="25"/>
        <v>0</v>
      </c>
      <c r="JW45" s="4141">
        <f t="shared" si="25"/>
        <v>0</v>
      </c>
      <c r="JX45" s="4141">
        <f t="shared" si="25"/>
        <v>0</v>
      </c>
      <c r="JY45" s="4141">
        <f t="shared" si="25"/>
        <v>0</v>
      </c>
      <c r="JZ45" s="4141">
        <f t="shared" si="25"/>
        <v>0</v>
      </c>
      <c r="KA45" s="4141">
        <f t="shared" si="25"/>
        <v>0</v>
      </c>
      <c r="KB45" s="4141">
        <f t="shared" si="25"/>
        <v>0</v>
      </c>
      <c r="KC45" s="4141">
        <f t="shared" si="25"/>
        <v>0</v>
      </c>
      <c r="KD45" s="4141">
        <f t="shared" si="25"/>
        <v>0</v>
      </c>
      <c r="KE45" s="4141">
        <f t="shared" si="25"/>
        <v>0</v>
      </c>
      <c r="KF45" s="4141">
        <f t="shared" si="25"/>
        <v>0</v>
      </c>
      <c r="KG45" s="4141">
        <f t="shared" si="25"/>
        <v>0</v>
      </c>
      <c r="KH45" s="4141">
        <f t="shared" si="25"/>
        <v>0</v>
      </c>
      <c r="KI45" s="4141">
        <f t="shared" si="25"/>
        <v>0</v>
      </c>
      <c r="KJ45" s="4141">
        <f t="shared" si="25"/>
        <v>0</v>
      </c>
      <c r="KK45" s="4141">
        <f t="shared" si="25"/>
        <v>0</v>
      </c>
      <c r="KL45" s="4141">
        <f t="shared" si="25"/>
        <v>0</v>
      </c>
      <c r="KM45" s="4141">
        <f t="shared" si="25"/>
        <v>0</v>
      </c>
      <c r="KN45" s="4141">
        <f t="shared" si="25"/>
        <v>0</v>
      </c>
      <c r="KO45" s="4141">
        <f t="shared" si="25"/>
        <v>0</v>
      </c>
      <c r="KP45" s="4141">
        <f t="shared" si="25"/>
        <v>0</v>
      </c>
      <c r="KQ45" s="4141">
        <f t="shared" si="25"/>
        <v>0</v>
      </c>
      <c r="KR45" s="4141">
        <f t="shared" si="25"/>
        <v>0</v>
      </c>
      <c r="KS45" s="4141">
        <f t="shared" si="25"/>
        <v>0</v>
      </c>
      <c r="KT45" s="4141">
        <f t="shared" si="25"/>
        <v>0</v>
      </c>
      <c r="KU45" s="4141">
        <f t="shared" si="25"/>
        <v>0</v>
      </c>
      <c r="KV45" s="4141">
        <f t="shared" si="25"/>
        <v>0</v>
      </c>
      <c r="KW45" s="4141">
        <f t="shared" si="25"/>
        <v>0</v>
      </c>
      <c r="KX45" s="4141">
        <f t="shared" si="25"/>
        <v>0</v>
      </c>
      <c r="KY45" s="4141">
        <f t="shared" si="25"/>
        <v>0</v>
      </c>
      <c r="KZ45" s="4141">
        <f t="shared" si="25"/>
        <v>0</v>
      </c>
      <c r="LA45" s="4141">
        <f t="shared" si="25"/>
        <v>0</v>
      </c>
      <c r="LB45" s="4141">
        <f t="shared" si="25"/>
        <v>0</v>
      </c>
      <c r="LC45" s="4141">
        <f t="shared" si="25"/>
        <v>0</v>
      </c>
      <c r="LD45" s="4141">
        <f t="shared" si="25"/>
        <v>0</v>
      </c>
      <c r="LE45" s="4141">
        <f t="shared" si="25"/>
        <v>0</v>
      </c>
      <c r="LF45" s="4141">
        <f t="shared" si="25"/>
        <v>0</v>
      </c>
      <c r="LG45" s="4141">
        <f t="shared" si="25"/>
        <v>0</v>
      </c>
      <c r="LH45" s="4141">
        <f t="shared" si="25"/>
        <v>0</v>
      </c>
      <c r="LI45" s="4141">
        <f t="shared" si="25"/>
        <v>0</v>
      </c>
      <c r="LJ45" s="4141">
        <f t="shared" si="25"/>
        <v>0</v>
      </c>
      <c r="LK45" s="4141">
        <f t="shared" si="25"/>
        <v>0</v>
      </c>
      <c r="LL45" s="4141">
        <f t="shared" si="25"/>
        <v>0</v>
      </c>
      <c r="LM45" s="4141">
        <f t="shared" ref="LM45:NX45" si="26">LM39+LM43</f>
        <v>0</v>
      </c>
      <c r="LN45" s="4141">
        <f t="shared" si="26"/>
        <v>0</v>
      </c>
      <c r="LO45" s="4141">
        <f t="shared" si="26"/>
        <v>0</v>
      </c>
      <c r="LP45" s="4141">
        <f t="shared" si="26"/>
        <v>0</v>
      </c>
      <c r="LQ45" s="4141">
        <f t="shared" si="26"/>
        <v>0</v>
      </c>
      <c r="LR45" s="4141">
        <f t="shared" si="26"/>
        <v>0</v>
      </c>
      <c r="LS45" s="4141">
        <f t="shared" si="26"/>
        <v>0</v>
      </c>
      <c r="LT45" s="4141">
        <f t="shared" si="26"/>
        <v>0</v>
      </c>
      <c r="LU45" s="4141">
        <f t="shared" si="26"/>
        <v>0</v>
      </c>
      <c r="LV45" s="4141">
        <f t="shared" si="26"/>
        <v>0</v>
      </c>
      <c r="LW45" s="4141">
        <f t="shared" si="26"/>
        <v>0</v>
      </c>
      <c r="LX45" s="4141">
        <f t="shared" si="26"/>
        <v>0</v>
      </c>
      <c r="LY45" s="4141">
        <f t="shared" si="26"/>
        <v>0</v>
      </c>
      <c r="LZ45" s="4141">
        <f t="shared" si="26"/>
        <v>0</v>
      </c>
      <c r="MA45" s="4141">
        <f t="shared" si="26"/>
        <v>0</v>
      </c>
      <c r="MB45" s="4141">
        <f t="shared" si="26"/>
        <v>0</v>
      </c>
      <c r="MC45" s="4141">
        <f t="shared" si="26"/>
        <v>0</v>
      </c>
      <c r="MD45" s="4141">
        <f t="shared" si="26"/>
        <v>0</v>
      </c>
      <c r="ME45" s="4141">
        <f t="shared" si="26"/>
        <v>0</v>
      </c>
      <c r="MF45" s="4141">
        <f t="shared" si="26"/>
        <v>0</v>
      </c>
      <c r="MG45" s="4141">
        <f t="shared" si="26"/>
        <v>0</v>
      </c>
      <c r="MH45" s="4141">
        <f t="shared" si="26"/>
        <v>0</v>
      </c>
      <c r="MI45" s="4141">
        <f t="shared" si="26"/>
        <v>0</v>
      </c>
      <c r="MJ45" s="4141">
        <f t="shared" si="26"/>
        <v>0</v>
      </c>
      <c r="MK45" s="4141">
        <f t="shared" si="26"/>
        <v>0</v>
      </c>
      <c r="ML45" s="4141">
        <f t="shared" si="26"/>
        <v>0</v>
      </c>
      <c r="MM45" s="4141">
        <f t="shared" si="26"/>
        <v>0</v>
      </c>
      <c r="MN45" s="4141">
        <f t="shared" si="26"/>
        <v>0</v>
      </c>
      <c r="MO45" s="4141">
        <f t="shared" si="26"/>
        <v>0</v>
      </c>
      <c r="MP45" s="4141">
        <f t="shared" si="26"/>
        <v>0</v>
      </c>
      <c r="MQ45" s="4141">
        <f t="shared" si="26"/>
        <v>0</v>
      </c>
      <c r="MR45" s="4141">
        <f t="shared" si="26"/>
        <v>0</v>
      </c>
      <c r="MS45" s="4141">
        <f t="shared" si="26"/>
        <v>0</v>
      </c>
      <c r="MT45" s="4141">
        <f t="shared" si="26"/>
        <v>0</v>
      </c>
      <c r="MU45" s="4141">
        <f t="shared" si="26"/>
        <v>0</v>
      </c>
      <c r="MV45" s="4141">
        <f t="shared" si="26"/>
        <v>0</v>
      </c>
      <c r="MW45" s="4141">
        <f t="shared" si="26"/>
        <v>0</v>
      </c>
      <c r="MX45" s="4141">
        <f t="shared" si="26"/>
        <v>0</v>
      </c>
      <c r="MY45" s="4141">
        <f t="shared" si="26"/>
        <v>0</v>
      </c>
      <c r="MZ45" s="4141">
        <f t="shared" si="26"/>
        <v>0</v>
      </c>
      <c r="NA45" s="4141">
        <f t="shared" si="26"/>
        <v>0</v>
      </c>
      <c r="NB45" s="4141">
        <f t="shared" si="26"/>
        <v>0</v>
      </c>
      <c r="NC45" s="4141">
        <f t="shared" si="26"/>
        <v>0</v>
      </c>
      <c r="ND45" s="4141">
        <f t="shared" si="26"/>
        <v>0</v>
      </c>
      <c r="NE45" s="4141">
        <f t="shared" si="26"/>
        <v>0</v>
      </c>
      <c r="NF45" s="4141">
        <f t="shared" si="26"/>
        <v>0</v>
      </c>
      <c r="NG45" s="4141">
        <f t="shared" si="26"/>
        <v>0</v>
      </c>
      <c r="NH45" s="4141">
        <f t="shared" si="26"/>
        <v>0</v>
      </c>
      <c r="NI45" s="4141">
        <f t="shared" si="26"/>
        <v>0</v>
      </c>
      <c r="NJ45" s="4141">
        <f t="shared" si="26"/>
        <v>0</v>
      </c>
      <c r="NK45" s="4141">
        <f t="shared" si="26"/>
        <v>0</v>
      </c>
      <c r="NL45" s="4141">
        <f t="shared" si="26"/>
        <v>0</v>
      </c>
      <c r="NM45" s="4141">
        <f t="shared" si="26"/>
        <v>0</v>
      </c>
      <c r="NN45" s="4141">
        <f t="shared" si="26"/>
        <v>0</v>
      </c>
      <c r="NO45" s="4141">
        <f t="shared" si="26"/>
        <v>0</v>
      </c>
      <c r="NP45" s="4141">
        <f t="shared" si="26"/>
        <v>0</v>
      </c>
      <c r="NQ45" s="4141">
        <f t="shared" si="26"/>
        <v>0</v>
      </c>
      <c r="NR45" s="4141">
        <f t="shared" si="26"/>
        <v>0</v>
      </c>
      <c r="NS45" s="4141">
        <f t="shared" si="26"/>
        <v>0</v>
      </c>
      <c r="NT45" s="4141">
        <f t="shared" si="26"/>
        <v>0</v>
      </c>
      <c r="NU45" s="4141">
        <f t="shared" si="26"/>
        <v>0</v>
      </c>
      <c r="NV45" s="4141">
        <f t="shared" si="26"/>
        <v>0</v>
      </c>
      <c r="NW45" s="4141">
        <f t="shared" si="26"/>
        <v>0</v>
      </c>
      <c r="NX45" s="4141">
        <f t="shared" si="26"/>
        <v>0</v>
      </c>
      <c r="NY45" s="4141">
        <f t="shared" ref="NY45:QJ45" si="27">NY39+NY43</f>
        <v>0</v>
      </c>
      <c r="NZ45" s="4141">
        <f t="shared" si="27"/>
        <v>0</v>
      </c>
      <c r="OA45" s="4141">
        <f t="shared" si="27"/>
        <v>0</v>
      </c>
      <c r="OB45" s="4141">
        <f t="shared" si="27"/>
        <v>0</v>
      </c>
      <c r="OC45" s="4141">
        <f t="shared" si="27"/>
        <v>0</v>
      </c>
      <c r="OD45" s="4141">
        <f t="shared" si="27"/>
        <v>0</v>
      </c>
      <c r="OE45" s="4141">
        <f t="shared" si="27"/>
        <v>0</v>
      </c>
      <c r="OF45" s="4141">
        <f t="shared" si="27"/>
        <v>0</v>
      </c>
      <c r="OG45" s="4141">
        <f t="shared" si="27"/>
        <v>0</v>
      </c>
      <c r="OH45" s="4141">
        <f t="shared" si="27"/>
        <v>0</v>
      </c>
      <c r="OI45" s="4141">
        <f t="shared" si="27"/>
        <v>0</v>
      </c>
      <c r="OJ45" s="4141">
        <f t="shared" si="27"/>
        <v>0</v>
      </c>
      <c r="OK45" s="4141">
        <f t="shared" si="27"/>
        <v>0</v>
      </c>
      <c r="OL45" s="4141">
        <f t="shared" si="27"/>
        <v>0</v>
      </c>
      <c r="OM45" s="4141">
        <f t="shared" si="27"/>
        <v>0</v>
      </c>
      <c r="ON45" s="4141">
        <f t="shared" si="27"/>
        <v>0</v>
      </c>
      <c r="OO45" s="4141">
        <f t="shared" si="27"/>
        <v>0</v>
      </c>
      <c r="OP45" s="4141">
        <f t="shared" si="27"/>
        <v>0</v>
      </c>
      <c r="OQ45" s="4141">
        <f t="shared" si="27"/>
        <v>0</v>
      </c>
      <c r="OR45" s="4141">
        <f t="shared" si="27"/>
        <v>0</v>
      </c>
      <c r="OS45" s="4141">
        <f t="shared" si="27"/>
        <v>0</v>
      </c>
      <c r="OT45" s="4141">
        <f t="shared" si="27"/>
        <v>0</v>
      </c>
      <c r="OU45" s="4141">
        <f t="shared" si="27"/>
        <v>0</v>
      </c>
      <c r="OV45" s="4141">
        <f t="shared" si="27"/>
        <v>0</v>
      </c>
      <c r="OW45" s="4141">
        <f t="shared" si="27"/>
        <v>0</v>
      </c>
      <c r="OX45" s="4141">
        <f t="shared" si="27"/>
        <v>0</v>
      </c>
      <c r="OY45" s="4141">
        <f t="shared" si="27"/>
        <v>0</v>
      </c>
      <c r="OZ45" s="4141">
        <f t="shared" si="27"/>
        <v>0</v>
      </c>
      <c r="PA45" s="4141">
        <f t="shared" si="27"/>
        <v>0</v>
      </c>
      <c r="PB45" s="4141">
        <f t="shared" si="27"/>
        <v>0</v>
      </c>
      <c r="PC45" s="4141">
        <f t="shared" si="27"/>
        <v>0</v>
      </c>
      <c r="PD45" s="4141">
        <f t="shared" si="27"/>
        <v>0</v>
      </c>
      <c r="PE45" s="4141">
        <f t="shared" si="27"/>
        <v>0</v>
      </c>
      <c r="PF45" s="4141">
        <f t="shared" si="27"/>
        <v>0</v>
      </c>
      <c r="PG45" s="4141">
        <f t="shared" si="27"/>
        <v>0</v>
      </c>
      <c r="PH45" s="4141">
        <f t="shared" si="27"/>
        <v>0</v>
      </c>
      <c r="PI45" s="4141">
        <f t="shared" si="27"/>
        <v>0</v>
      </c>
      <c r="PJ45" s="4141">
        <f t="shared" si="27"/>
        <v>0</v>
      </c>
      <c r="PK45" s="4141">
        <f t="shared" si="27"/>
        <v>0</v>
      </c>
      <c r="PL45" s="4141">
        <f t="shared" si="27"/>
        <v>0</v>
      </c>
      <c r="PM45" s="4141">
        <f t="shared" si="27"/>
        <v>0</v>
      </c>
      <c r="PN45" s="4141">
        <f t="shared" si="27"/>
        <v>0</v>
      </c>
      <c r="PO45" s="4141">
        <f t="shared" si="27"/>
        <v>0</v>
      </c>
      <c r="PP45" s="4141">
        <f t="shared" si="27"/>
        <v>0</v>
      </c>
      <c r="PQ45" s="4141">
        <f t="shared" si="27"/>
        <v>0</v>
      </c>
      <c r="PR45" s="4141">
        <f t="shared" si="27"/>
        <v>0</v>
      </c>
      <c r="PS45" s="4141">
        <f t="shared" si="27"/>
        <v>0</v>
      </c>
      <c r="PT45" s="4141">
        <f t="shared" si="27"/>
        <v>0</v>
      </c>
      <c r="PU45" s="4141">
        <f t="shared" si="27"/>
        <v>0</v>
      </c>
      <c r="PV45" s="4141">
        <f t="shared" si="27"/>
        <v>0</v>
      </c>
      <c r="PW45" s="4141">
        <f t="shared" si="27"/>
        <v>0</v>
      </c>
      <c r="PX45" s="4141">
        <f t="shared" si="27"/>
        <v>0</v>
      </c>
      <c r="PY45" s="4141">
        <f t="shared" si="27"/>
        <v>0</v>
      </c>
      <c r="PZ45" s="4141">
        <f t="shared" si="27"/>
        <v>0</v>
      </c>
      <c r="QA45" s="4141">
        <f t="shared" si="27"/>
        <v>0</v>
      </c>
      <c r="QB45" s="4141">
        <f t="shared" si="27"/>
        <v>0</v>
      </c>
      <c r="QC45" s="4141">
        <f t="shared" si="27"/>
        <v>0</v>
      </c>
      <c r="QD45" s="4141">
        <f t="shared" si="27"/>
        <v>0</v>
      </c>
      <c r="QE45" s="4141">
        <f t="shared" si="27"/>
        <v>0</v>
      </c>
      <c r="QF45" s="4141">
        <f t="shared" si="27"/>
        <v>0</v>
      </c>
      <c r="QG45" s="4141">
        <f t="shared" si="27"/>
        <v>0</v>
      </c>
      <c r="QH45" s="4141">
        <f t="shared" si="27"/>
        <v>0</v>
      </c>
      <c r="QI45" s="4141">
        <f t="shared" si="27"/>
        <v>0</v>
      </c>
      <c r="QJ45" s="4141">
        <f t="shared" si="27"/>
        <v>0</v>
      </c>
      <c r="QK45" s="4141">
        <f t="shared" ref="QK45:SV45" si="28">QK39+QK43</f>
        <v>0</v>
      </c>
      <c r="QL45" s="4141">
        <f t="shared" si="28"/>
        <v>0</v>
      </c>
      <c r="QM45" s="4141">
        <f t="shared" si="28"/>
        <v>0</v>
      </c>
      <c r="QN45" s="4141">
        <f t="shared" si="28"/>
        <v>0</v>
      </c>
      <c r="QO45" s="4141">
        <f t="shared" si="28"/>
        <v>0</v>
      </c>
      <c r="QP45" s="4141">
        <f t="shared" si="28"/>
        <v>0</v>
      </c>
      <c r="QQ45" s="4141">
        <f t="shared" si="28"/>
        <v>0</v>
      </c>
      <c r="QR45" s="4141">
        <f t="shared" si="28"/>
        <v>0</v>
      </c>
      <c r="QS45" s="4141">
        <f t="shared" si="28"/>
        <v>0</v>
      </c>
      <c r="QT45" s="4141">
        <f t="shared" si="28"/>
        <v>0</v>
      </c>
      <c r="QU45" s="4141">
        <f t="shared" si="28"/>
        <v>0</v>
      </c>
      <c r="QV45" s="4141">
        <f t="shared" si="28"/>
        <v>0</v>
      </c>
      <c r="QW45" s="4141">
        <f t="shared" si="28"/>
        <v>0</v>
      </c>
      <c r="QX45" s="4141">
        <f t="shared" si="28"/>
        <v>0</v>
      </c>
      <c r="QY45" s="4141">
        <f t="shared" si="28"/>
        <v>0</v>
      </c>
      <c r="QZ45" s="4141">
        <f t="shared" si="28"/>
        <v>0</v>
      </c>
      <c r="RA45" s="4141">
        <f t="shared" si="28"/>
        <v>0</v>
      </c>
      <c r="RB45" s="4141">
        <f t="shared" si="28"/>
        <v>0</v>
      </c>
      <c r="RC45" s="4141">
        <f t="shared" si="28"/>
        <v>0</v>
      </c>
      <c r="RD45" s="4141">
        <f t="shared" si="28"/>
        <v>0</v>
      </c>
      <c r="RE45" s="4141">
        <f t="shared" si="28"/>
        <v>0</v>
      </c>
      <c r="RF45" s="4141">
        <f t="shared" si="28"/>
        <v>0</v>
      </c>
      <c r="RG45" s="4141">
        <f t="shared" si="28"/>
        <v>0</v>
      </c>
      <c r="RH45" s="4141">
        <f t="shared" si="28"/>
        <v>0</v>
      </c>
      <c r="RI45" s="4141">
        <f t="shared" si="28"/>
        <v>0</v>
      </c>
      <c r="RJ45" s="4141">
        <f t="shared" si="28"/>
        <v>0</v>
      </c>
      <c r="RK45" s="4141">
        <f t="shared" si="28"/>
        <v>0</v>
      </c>
      <c r="RL45" s="4141">
        <f t="shared" si="28"/>
        <v>0</v>
      </c>
      <c r="RM45" s="4141">
        <f t="shared" si="28"/>
        <v>0</v>
      </c>
      <c r="RN45" s="4141">
        <f t="shared" si="28"/>
        <v>0</v>
      </c>
      <c r="RO45" s="4141">
        <f t="shared" si="28"/>
        <v>0</v>
      </c>
      <c r="RP45" s="4141">
        <f t="shared" si="28"/>
        <v>0</v>
      </c>
      <c r="RQ45" s="4141">
        <f t="shared" si="28"/>
        <v>0</v>
      </c>
      <c r="RR45" s="4141">
        <f t="shared" si="28"/>
        <v>0</v>
      </c>
      <c r="RS45" s="4141">
        <f t="shared" si="28"/>
        <v>0</v>
      </c>
      <c r="RT45" s="4141">
        <f t="shared" si="28"/>
        <v>0</v>
      </c>
      <c r="RU45" s="4141">
        <f t="shared" si="28"/>
        <v>0</v>
      </c>
      <c r="RV45" s="4141">
        <f t="shared" si="28"/>
        <v>0</v>
      </c>
      <c r="RW45" s="4141">
        <f t="shared" si="28"/>
        <v>0</v>
      </c>
      <c r="RX45" s="4141">
        <f t="shared" si="28"/>
        <v>0</v>
      </c>
      <c r="RY45" s="4141">
        <f t="shared" si="28"/>
        <v>0</v>
      </c>
      <c r="RZ45" s="4141">
        <f t="shared" si="28"/>
        <v>0</v>
      </c>
      <c r="SA45" s="4141">
        <f t="shared" si="28"/>
        <v>0</v>
      </c>
      <c r="SB45" s="4141">
        <f t="shared" si="28"/>
        <v>0</v>
      </c>
      <c r="SC45" s="4141">
        <f t="shared" si="28"/>
        <v>0</v>
      </c>
      <c r="SD45" s="4141">
        <f t="shared" si="28"/>
        <v>0</v>
      </c>
      <c r="SE45" s="4141">
        <f t="shared" si="28"/>
        <v>0</v>
      </c>
      <c r="SF45" s="4141">
        <f t="shared" si="28"/>
        <v>0</v>
      </c>
      <c r="SG45" s="4141">
        <f t="shared" si="28"/>
        <v>0</v>
      </c>
      <c r="SH45" s="4141">
        <f t="shared" si="28"/>
        <v>0</v>
      </c>
      <c r="SI45" s="4141">
        <f t="shared" si="28"/>
        <v>0</v>
      </c>
      <c r="SJ45" s="4141">
        <f t="shared" si="28"/>
        <v>0</v>
      </c>
      <c r="SK45" s="4141">
        <f t="shared" si="28"/>
        <v>0</v>
      </c>
      <c r="SL45" s="4141">
        <f t="shared" si="28"/>
        <v>0</v>
      </c>
      <c r="SM45" s="4141">
        <f t="shared" si="28"/>
        <v>0</v>
      </c>
      <c r="SN45" s="4141">
        <f t="shared" si="28"/>
        <v>0</v>
      </c>
      <c r="SO45" s="4141">
        <f t="shared" si="28"/>
        <v>0</v>
      </c>
      <c r="SP45" s="4141">
        <f t="shared" si="28"/>
        <v>0</v>
      </c>
      <c r="SQ45" s="4141">
        <f t="shared" si="28"/>
        <v>0</v>
      </c>
      <c r="SR45" s="4141">
        <f t="shared" si="28"/>
        <v>0</v>
      </c>
      <c r="SS45" s="4141">
        <f t="shared" si="28"/>
        <v>0</v>
      </c>
      <c r="ST45" s="4141">
        <f t="shared" si="28"/>
        <v>0</v>
      </c>
      <c r="SU45" s="4141">
        <f t="shared" si="28"/>
        <v>0</v>
      </c>
      <c r="SV45" s="4141">
        <f t="shared" si="28"/>
        <v>0</v>
      </c>
      <c r="SW45" s="4141">
        <f t="shared" ref="SW45:VH45" si="29">SW39+SW43</f>
        <v>0</v>
      </c>
      <c r="SX45" s="4141">
        <f t="shared" si="29"/>
        <v>0</v>
      </c>
      <c r="SY45" s="4141">
        <f t="shared" si="29"/>
        <v>0</v>
      </c>
      <c r="SZ45" s="4141">
        <f t="shared" si="29"/>
        <v>0</v>
      </c>
      <c r="TA45" s="4141">
        <f t="shared" si="29"/>
        <v>0</v>
      </c>
      <c r="TB45" s="4141">
        <f t="shared" si="29"/>
        <v>0</v>
      </c>
      <c r="TC45" s="4141">
        <f t="shared" si="29"/>
        <v>0</v>
      </c>
      <c r="TD45" s="4141">
        <f t="shared" si="29"/>
        <v>0</v>
      </c>
      <c r="TE45" s="4141">
        <f t="shared" si="29"/>
        <v>0</v>
      </c>
      <c r="TF45" s="4141">
        <f t="shared" si="29"/>
        <v>0</v>
      </c>
      <c r="TG45" s="4141">
        <f t="shared" si="29"/>
        <v>0</v>
      </c>
      <c r="TH45" s="4141">
        <f t="shared" si="29"/>
        <v>0</v>
      </c>
      <c r="TI45" s="4141">
        <f t="shared" si="29"/>
        <v>0</v>
      </c>
      <c r="TJ45" s="4141">
        <f t="shared" si="29"/>
        <v>0</v>
      </c>
      <c r="TK45" s="4141">
        <f t="shared" si="29"/>
        <v>0</v>
      </c>
      <c r="TL45" s="4141">
        <f t="shared" si="29"/>
        <v>0</v>
      </c>
      <c r="TM45" s="4141">
        <f t="shared" si="29"/>
        <v>0</v>
      </c>
      <c r="TN45" s="4141">
        <f t="shared" si="29"/>
        <v>0</v>
      </c>
      <c r="TO45" s="4141">
        <f t="shared" si="29"/>
        <v>0</v>
      </c>
      <c r="TP45" s="4141">
        <f t="shared" si="29"/>
        <v>0</v>
      </c>
      <c r="TQ45" s="4141">
        <f t="shared" si="29"/>
        <v>0</v>
      </c>
      <c r="TR45" s="4141">
        <f t="shared" si="29"/>
        <v>0</v>
      </c>
      <c r="TS45" s="4141">
        <f t="shared" si="29"/>
        <v>0</v>
      </c>
      <c r="TT45" s="4141">
        <f t="shared" si="29"/>
        <v>0</v>
      </c>
      <c r="TU45" s="4141">
        <f t="shared" si="29"/>
        <v>0</v>
      </c>
      <c r="TV45" s="4141">
        <f t="shared" si="29"/>
        <v>0</v>
      </c>
      <c r="TW45" s="4141">
        <f t="shared" si="29"/>
        <v>0</v>
      </c>
      <c r="TX45" s="4141">
        <f t="shared" si="29"/>
        <v>0</v>
      </c>
      <c r="TY45" s="4141">
        <f t="shared" si="29"/>
        <v>0</v>
      </c>
      <c r="TZ45" s="4141">
        <f t="shared" si="29"/>
        <v>0</v>
      </c>
      <c r="UA45" s="4141">
        <f t="shared" si="29"/>
        <v>0</v>
      </c>
      <c r="UB45" s="4141">
        <f t="shared" si="29"/>
        <v>0</v>
      </c>
      <c r="UC45" s="4141">
        <f t="shared" si="29"/>
        <v>0</v>
      </c>
      <c r="UD45" s="4141">
        <f t="shared" si="29"/>
        <v>0</v>
      </c>
      <c r="UE45" s="4141">
        <f t="shared" si="29"/>
        <v>0</v>
      </c>
      <c r="UF45" s="4141">
        <f t="shared" si="29"/>
        <v>0</v>
      </c>
      <c r="UG45" s="4141">
        <f t="shared" si="29"/>
        <v>0</v>
      </c>
      <c r="UH45" s="4141">
        <f t="shared" si="29"/>
        <v>0</v>
      </c>
      <c r="UI45" s="4141">
        <f t="shared" si="29"/>
        <v>0</v>
      </c>
      <c r="UJ45" s="4141">
        <f t="shared" si="29"/>
        <v>0</v>
      </c>
      <c r="UK45" s="4141">
        <f t="shared" si="29"/>
        <v>0</v>
      </c>
      <c r="UL45" s="4141">
        <f t="shared" si="29"/>
        <v>0</v>
      </c>
      <c r="UM45" s="4141">
        <f t="shared" si="29"/>
        <v>0</v>
      </c>
      <c r="UN45" s="4141">
        <f t="shared" si="29"/>
        <v>0</v>
      </c>
      <c r="UO45" s="4141">
        <f t="shared" si="29"/>
        <v>0</v>
      </c>
      <c r="UP45" s="4141">
        <f t="shared" si="29"/>
        <v>0</v>
      </c>
      <c r="UQ45" s="4141">
        <f t="shared" si="29"/>
        <v>0</v>
      </c>
      <c r="UR45" s="4141">
        <f t="shared" si="29"/>
        <v>0</v>
      </c>
      <c r="US45" s="4141">
        <f t="shared" si="29"/>
        <v>0</v>
      </c>
      <c r="UT45" s="4141">
        <f t="shared" si="29"/>
        <v>0</v>
      </c>
      <c r="UU45" s="4141">
        <f t="shared" si="29"/>
        <v>0</v>
      </c>
      <c r="UV45" s="4141">
        <f t="shared" si="29"/>
        <v>0</v>
      </c>
      <c r="UW45" s="4141">
        <f t="shared" si="29"/>
        <v>0</v>
      </c>
      <c r="UX45" s="4141">
        <f t="shared" si="29"/>
        <v>0</v>
      </c>
      <c r="UY45" s="4141">
        <f t="shared" si="29"/>
        <v>0</v>
      </c>
      <c r="UZ45" s="4141">
        <f t="shared" si="29"/>
        <v>0</v>
      </c>
      <c r="VA45" s="4141">
        <f t="shared" si="29"/>
        <v>0</v>
      </c>
      <c r="VB45" s="4141">
        <f t="shared" si="29"/>
        <v>0</v>
      </c>
      <c r="VC45" s="4141">
        <f t="shared" si="29"/>
        <v>0</v>
      </c>
      <c r="VD45" s="4141">
        <f t="shared" si="29"/>
        <v>0</v>
      </c>
      <c r="VE45" s="4141">
        <f t="shared" si="29"/>
        <v>0</v>
      </c>
      <c r="VF45" s="4141">
        <f t="shared" si="29"/>
        <v>0</v>
      </c>
      <c r="VG45" s="4141">
        <f t="shared" si="29"/>
        <v>0</v>
      </c>
      <c r="VH45" s="4141">
        <f t="shared" si="29"/>
        <v>0</v>
      </c>
      <c r="VI45" s="4141">
        <f t="shared" ref="VI45:XT45" si="30">VI39+VI43</f>
        <v>0</v>
      </c>
      <c r="VJ45" s="4141">
        <f t="shared" si="30"/>
        <v>0</v>
      </c>
      <c r="VK45" s="4141">
        <f t="shared" si="30"/>
        <v>0</v>
      </c>
      <c r="VL45" s="4141">
        <f t="shared" si="30"/>
        <v>0</v>
      </c>
      <c r="VM45" s="4141">
        <f t="shared" si="30"/>
        <v>0</v>
      </c>
      <c r="VN45" s="4141">
        <f t="shared" si="30"/>
        <v>0</v>
      </c>
      <c r="VO45" s="4141">
        <f t="shared" si="30"/>
        <v>0</v>
      </c>
      <c r="VP45" s="4141">
        <f t="shared" si="30"/>
        <v>0</v>
      </c>
      <c r="VQ45" s="4141">
        <f t="shared" si="30"/>
        <v>0</v>
      </c>
      <c r="VR45" s="4141">
        <f t="shared" si="30"/>
        <v>0</v>
      </c>
      <c r="VS45" s="4141">
        <f t="shared" si="30"/>
        <v>0</v>
      </c>
      <c r="VT45" s="4141">
        <f t="shared" si="30"/>
        <v>0</v>
      </c>
      <c r="VU45" s="4141">
        <f t="shared" si="30"/>
        <v>0</v>
      </c>
      <c r="VV45" s="4141">
        <f t="shared" si="30"/>
        <v>0</v>
      </c>
      <c r="VW45" s="4141">
        <f t="shared" si="30"/>
        <v>0</v>
      </c>
      <c r="VX45" s="4141">
        <f t="shared" si="30"/>
        <v>0</v>
      </c>
      <c r="VY45" s="4141">
        <f t="shared" si="30"/>
        <v>0</v>
      </c>
      <c r="VZ45" s="4141">
        <f t="shared" si="30"/>
        <v>0</v>
      </c>
      <c r="WA45" s="4141">
        <f t="shared" si="30"/>
        <v>0</v>
      </c>
      <c r="WB45" s="4141">
        <f t="shared" si="30"/>
        <v>0</v>
      </c>
      <c r="WC45" s="4141">
        <f t="shared" si="30"/>
        <v>0</v>
      </c>
      <c r="WD45" s="4141">
        <f t="shared" si="30"/>
        <v>0</v>
      </c>
      <c r="WE45" s="4141">
        <f t="shared" si="30"/>
        <v>0</v>
      </c>
      <c r="WF45" s="4141">
        <f t="shared" si="30"/>
        <v>0</v>
      </c>
      <c r="WG45" s="4141">
        <f t="shared" si="30"/>
        <v>0</v>
      </c>
      <c r="WH45" s="4141">
        <f t="shared" si="30"/>
        <v>0</v>
      </c>
      <c r="WI45" s="4141">
        <f t="shared" si="30"/>
        <v>0</v>
      </c>
      <c r="WJ45" s="4141">
        <f t="shared" si="30"/>
        <v>0</v>
      </c>
      <c r="WK45" s="4141">
        <f t="shared" si="30"/>
        <v>0</v>
      </c>
      <c r="WL45" s="4141">
        <f t="shared" si="30"/>
        <v>0</v>
      </c>
      <c r="WM45" s="4141">
        <f t="shared" si="30"/>
        <v>0</v>
      </c>
      <c r="WN45" s="4141">
        <f t="shared" si="30"/>
        <v>0</v>
      </c>
      <c r="WO45" s="4141">
        <f t="shared" si="30"/>
        <v>0</v>
      </c>
      <c r="WP45" s="4141">
        <f t="shared" si="30"/>
        <v>0</v>
      </c>
      <c r="WQ45" s="4141">
        <f t="shared" si="30"/>
        <v>0</v>
      </c>
      <c r="WR45" s="4141">
        <f t="shared" si="30"/>
        <v>0</v>
      </c>
      <c r="WS45" s="4141">
        <f t="shared" si="30"/>
        <v>0</v>
      </c>
      <c r="WT45" s="4141">
        <f t="shared" si="30"/>
        <v>0</v>
      </c>
      <c r="WU45" s="4141">
        <f t="shared" si="30"/>
        <v>0</v>
      </c>
      <c r="WV45" s="4141">
        <f t="shared" si="30"/>
        <v>0</v>
      </c>
      <c r="WW45" s="4141">
        <f t="shared" si="30"/>
        <v>0</v>
      </c>
      <c r="WX45" s="4141">
        <f t="shared" si="30"/>
        <v>0</v>
      </c>
      <c r="WY45" s="4141">
        <f t="shared" si="30"/>
        <v>0</v>
      </c>
      <c r="WZ45" s="4141">
        <f t="shared" si="30"/>
        <v>0</v>
      </c>
      <c r="XA45" s="4141">
        <f t="shared" si="30"/>
        <v>0</v>
      </c>
      <c r="XB45" s="4141">
        <f t="shared" si="30"/>
        <v>0</v>
      </c>
      <c r="XC45" s="4141">
        <f t="shared" si="30"/>
        <v>0</v>
      </c>
      <c r="XD45" s="4141">
        <f t="shared" si="30"/>
        <v>0</v>
      </c>
      <c r="XE45" s="4141">
        <f t="shared" si="30"/>
        <v>0</v>
      </c>
      <c r="XF45" s="4141">
        <f t="shared" si="30"/>
        <v>0</v>
      </c>
      <c r="XG45" s="4141">
        <f t="shared" si="30"/>
        <v>0</v>
      </c>
      <c r="XH45" s="4141">
        <f t="shared" si="30"/>
        <v>0</v>
      </c>
      <c r="XI45" s="4141">
        <f t="shared" si="30"/>
        <v>0</v>
      </c>
      <c r="XJ45" s="4141">
        <f t="shared" si="30"/>
        <v>0</v>
      </c>
      <c r="XK45" s="4141">
        <f t="shared" si="30"/>
        <v>0</v>
      </c>
      <c r="XL45" s="4141">
        <f t="shared" si="30"/>
        <v>0</v>
      </c>
      <c r="XM45" s="4141">
        <f t="shared" si="30"/>
        <v>0</v>
      </c>
      <c r="XN45" s="4141">
        <f t="shared" si="30"/>
        <v>0</v>
      </c>
      <c r="XO45" s="4141">
        <f t="shared" si="30"/>
        <v>0</v>
      </c>
      <c r="XP45" s="4141">
        <f t="shared" si="30"/>
        <v>0</v>
      </c>
      <c r="XQ45" s="4141">
        <f t="shared" si="30"/>
        <v>0</v>
      </c>
      <c r="XR45" s="4141">
        <f t="shared" si="30"/>
        <v>0</v>
      </c>
      <c r="XS45" s="4141">
        <f t="shared" si="30"/>
        <v>0</v>
      </c>
      <c r="XT45" s="4141">
        <f t="shared" si="30"/>
        <v>0</v>
      </c>
      <c r="XU45" s="4141">
        <f t="shared" ref="XU45:AAF45" si="31">XU39+XU43</f>
        <v>0</v>
      </c>
      <c r="XV45" s="4141">
        <f t="shared" si="31"/>
        <v>0</v>
      </c>
      <c r="XW45" s="4141">
        <f t="shared" si="31"/>
        <v>0</v>
      </c>
      <c r="XX45" s="4141">
        <f t="shared" si="31"/>
        <v>0</v>
      </c>
      <c r="XY45" s="4141">
        <f t="shared" si="31"/>
        <v>0</v>
      </c>
      <c r="XZ45" s="4141">
        <f t="shared" si="31"/>
        <v>0</v>
      </c>
      <c r="YA45" s="4141">
        <f t="shared" si="31"/>
        <v>0</v>
      </c>
      <c r="YB45" s="4141">
        <f t="shared" si="31"/>
        <v>0</v>
      </c>
      <c r="YC45" s="4141">
        <f t="shared" si="31"/>
        <v>0</v>
      </c>
      <c r="YD45" s="4141">
        <f t="shared" si="31"/>
        <v>0</v>
      </c>
      <c r="YE45" s="4141">
        <f t="shared" si="31"/>
        <v>0</v>
      </c>
      <c r="YF45" s="4141">
        <f t="shared" si="31"/>
        <v>0</v>
      </c>
      <c r="YG45" s="4141">
        <f t="shared" si="31"/>
        <v>0</v>
      </c>
      <c r="YH45" s="4141">
        <f t="shared" si="31"/>
        <v>0</v>
      </c>
      <c r="YI45" s="4141">
        <f t="shared" si="31"/>
        <v>0</v>
      </c>
      <c r="YJ45" s="4141">
        <f t="shared" si="31"/>
        <v>0</v>
      </c>
      <c r="YK45" s="4141">
        <f t="shared" si="31"/>
        <v>0</v>
      </c>
      <c r="YL45" s="4141">
        <f t="shared" si="31"/>
        <v>0</v>
      </c>
      <c r="YM45" s="4141">
        <f t="shared" si="31"/>
        <v>0</v>
      </c>
      <c r="YN45" s="4141">
        <f t="shared" si="31"/>
        <v>0</v>
      </c>
      <c r="YO45" s="4141">
        <f t="shared" si="31"/>
        <v>0</v>
      </c>
      <c r="YP45" s="4141">
        <f t="shared" si="31"/>
        <v>0</v>
      </c>
      <c r="YQ45" s="4141">
        <f t="shared" si="31"/>
        <v>0</v>
      </c>
      <c r="YR45" s="4141">
        <f t="shared" si="31"/>
        <v>0</v>
      </c>
      <c r="YS45" s="4141">
        <f t="shared" si="31"/>
        <v>0</v>
      </c>
      <c r="YT45" s="4141">
        <f t="shared" si="31"/>
        <v>0</v>
      </c>
      <c r="YU45" s="4141">
        <f t="shared" si="31"/>
        <v>0</v>
      </c>
      <c r="YV45" s="4141">
        <f t="shared" si="31"/>
        <v>0</v>
      </c>
      <c r="YW45" s="4141">
        <f t="shared" si="31"/>
        <v>0</v>
      </c>
      <c r="YX45" s="4141">
        <f t="shared" si="31"/>
        <v>0</v>
      </c>
      <c r="YY45" s="4141">
        <f t="shared" si="31"/>
        <v>0</v>
      </c>
      <c r="YZ45" s="4141">
        <f t="shared" si="31"/>
        <v>0</v>
      </c>
      <c r="ZA45" s="4141">
        <f t="shared" si="31"/>
        <v>0</v>
      </c>
      <c r="ZB45" s="4141">
        <f t="shared" si="31"/>
        <v>0</v>
      </c>
      <c r="ZC45" s="4141">
        <f t="shared" si="31"/>
        <v>0</v>
      </c>
      <c r="ZD45" s="4141">
        <f t="shared" si="31"/>
        <v>0</v>
      </c>
      <c r="ZE45" s="4141">
        <f t="shared" si="31"/>
        <v>0</v>
      </c>
      <c r="ZF45" s="4141">
        <f t="shared" si="31"/>
        <v>0</v>
      </c>
      <c r="ZG45" s="4141">
        <f t="shared" si="31"/>
        <v>0</v>
      </c>
      <c r="ZH45" s="4141">
        <f t="shared" si="31"/>
        <v>0</v>
      </c>
      <c r="ZI45" s="4141">
        <f t="shared" si="31"/>
        <v>0</v>
      </c>
      <c r="ZJ45" s="4141">
        <f t="shared" si="31"/>
        <v>0</v>
      </c>
      <c r="ZK45" s="4141">
        <f t="shared" si="31"/>
        <v>0</v>
      </c>
      <c r="ZL45" s="4141">
        <f t="shared" si="31"/>
        <v>0</v>
      </c>
      <c r="ZM45" s="4141">
        <f t="shared" si="31"/>
        <v>0</v>
      </c>
      <c r="ZN45" s="4141">
        <f t="shared" si="31"/>
        <v>0</v>
      </c>
      <c r="ZO45" s="4141">
        <f t="shared" si="31"/>
        <v>0</v>
      </c>
      <c r="ZP45" s="4141">
        <f t="shared" si="31"/>
        <v>0</v>
      </c>
      <c r="ZQ45" s="4141">
        <f t="shared" si="31"/>
        <v>0</v>
      </c>
      <c r="ZR45" s="4141">
        <f t="shared" si="31"/>
        <v>0</v>
      </c>
      <c r="ZS45" s="4141">
        <f t="shared" si="31"/>
        <v>0</v>
      </c>
      <c r="ZT45" s="4141">
        <f t="shared" si="31"/>
        <v>0</v>
      </c>
      <c r="ZU45" s="4141">
        <f t="shared" si="31"/>
        <v>0</v>
      </c>
      <c r="ZV45" s="4141">
        <f t="shared" si="31"/>
        <v>0</v>
      </c>
      <c r="ZW45" s="4141">
        <f t="shared" si="31"/>
        <v>0</v>
      </c>
      <c r="ZX45" s="4141">
        <f t="shared" si="31"/>
        <v>0</v>
      </c>
      <c r="ZY45" s="4141">
        <f t="shared" si="31"/>
        <v>0</v>
      </c>
      <c r="ZZ45" s="4141">
        <f t="shared" si="31"/>
        <v>0</v>
      </c>
      <c r="AAA45" s="4141">
        <f t="shared" si="31"/>
        <v>0</v>
      </c>
      <c r="AAB45" s="4141">
        <f t="shared" si="31"/>
        <v>0</v>
      </c>
      <c r="AAC45" s="4141">
        <f t="shared" si="31"/>
        <v>0</v>
      </c>
      <c r="AAD45" s="4141">
        <f t="shared" si="31"/>
        <v>0</v>
      </c>
      <c r="AAE45" s="4141">
        <f t="shared" si="31"/>
        <v>0</v>
      </c>
      <c r="AAF45" s="4141">
        <f t="shared" si="31"/>
        <v>0</v>
      </c>
      <c r="AAG45" s="4141">
        <f t="shared" ref="AAG45:ACR45" si="32">AAG39+AAG43</f>
        <v>0</v>
      </c>
      <c r="AAH45" s="4141">
        <f t="shared" si="32"/>
        <v>0</v>
      </c>
      <c r="AAI45" s="4141">
        <f t="shared" si="32"/>
        <v>0</v>
      </c>
      <c r="AAJ45" s="4141">
        <f t="shared" si="32"/>
        <v>0</v>
      </c>
      <c r="AAK45" s="4141">
        <f t="shared" si="32"/>
        <v>0</v>
      </c>
      <c r="AAL45" s="4141">
        <f t="shared" si="32"/>
        <v>0</v>
      </c>
      <c r="AAM45" s="4141">
        <f t="shared" si="32"/>
        <v>0</v>
      </c>
      <c r="AAN45" s="4141">
        <f t="shared" si="32"/>
        <v>0</v>
      </c>
      <c r="AAO45" s="4141">
        <f t="shared" si="32"/>
        <v>0</v>
      </c>
      <c r="AAP45" s="4141">
        <f t="shared" si="32"/>
        <v>0</v>
      </c>
      <c r="AAQ45" s="4141">
        <f t="shared" si="32"/>
        <v>0</v>
      </c>
      <c r="AAR45" s="4141">
        <f t="shared" si="32"/>
        <v>0</v>
      </c>
      <c r="AAS45" s="4141">
        <f t="shared" si="32"/>
        <v>0</v>
      </c>
      <c r="AAT45" s="4141">
        <f t="shared" si="32"/>
        <v>0</v>
      </c>
      <c r="AAU45" s="4141">
        <f t="shared" si="32"/>
        <v>0</v>
      </c>
      <c r="AAV45" s="4141">
        <f t="shared" si="32"/>
        <v>0</v>
      </c>
      <c r="AAW45" s="4141">
        <f t="shared" si="32"/>
        <v>0</v>
      </c>
      <c r="AAX45" s="4141">
        <f t="shared" si="32"/>
        <v>0</v>
      </c>
      <c r="AAY45" s="4141">
        <f t="shared" si="32"/>
        <v>0</v>
      </c>
      <c r="AAZ45" s="4141">
        <f t="shared" si="32"/>
        <v>0</v>
      </c>
      <c r="ABA45" s="4141">
        <f t="shared" si="32"/>
        <v>0</v>
      </c>
      <c r="ABB45" s="4141">
        <f t="shared" si="32"/>
        <v>0</v>
      </c>
      <c r="ABC45" s="4141">
        <f t="shared" si="32"/>
        <v>0</v>
      </c>
      <c r="ABD45" s="4141">
        <f t="shared" si="32"/>
        <v>0</v>
      </c>
      <c r="ABE45" s="4141">
        <f t="shared" si="32"/>
        <v>0</v>
      </c>
      <c r="ABF45" s="4141">
        <f t="shared" si="32"/>
        <v>0</v>
      </c>
      <c r="ABG45" s="4141">
        <f t="shared" si="32"/>
        <v>0</v>
      </c>
      <c r="ABH45" s="4141">
        <f t="shared" si="32"/>
        <v>0</v>
      </c>
      <c r="ABI45" s="4141">
        <f t="shared" si="32"/>
        <v>0</v>
      </c>
      <c r="ABJ45" s="4141">
        <f t="shared" si="32"/>
        <v>0</v>
      </c>
      <c r="ABK45" s="4141">
        <f t="shared" si="32"/>
        <v>0</v>
      </c>
      <c r="ABL45" s="4141">
        <f t="shared" si="32"/>
        <v>0</v>
      </c>
      <c r="ABM45" s="4141">
        <f t="shared" si="32"/>
        <v>0</v>
      </c>
      <c r="ABN45" s="4141">
        <f t="shared" si="32"/>
        <v>0</v>
      </c>
      <c r="ABO45" s="4141">
        <f t="shared" si="32"/>
        <v>0</v>
      </c>
      <c r="ABP45" s="4141">
        <f t="shared" si="32"/>
        <v>0</v>
      </c>
      <c r="ABQ45" s="4141">
        <f t="shared" si="32"/>
        <v>0</v>
      </c>
      <c r="ABR45" s="4141">
        <f t="shared" si="32"/>
        <v>0</v>
      </c>
      <c r="ABS45" s="4141">
        <f t="shared" si="32"/>
        <v>0</v>
      </c>
      <c r="ABT45" s="4141">
        <f t="shared" si="32"/>
        <v>0</v>
      </c>
      <c r="ABU45" s="4141">
        <f t="shared" si="32"/>
        <v>0</v>
      </c>
      <c r="ABV45" s="4141">
        <f t="shared" si="32"/>
        <v>0</v>
      </c>
      <c r="ABW45" s="4141">
        <f t="shared" si="32"/>
        <v>0</v>
      </c>
      <c r="ABX45" s="4141">
        <f t="shared" si="32"/>
        <v>0</v>
      </c>
      <c r="ABY45" s="4141">
        <f t="shared" si="32"/>
        <v>0</v>
      </c>
      <c r="ABZ45" s="4141">
        <f t="shared" si="32"/>
        <v>0</v>
      </c>
      <c r="ACA45" s="4141">
        <f t="shared" si="32"/>
        <v>0</v>
      </c>
      <c r="ACB45" s="4141">
        <f t="shared" si="32"/>
        <v>0</v>
      </c>
      <c r="ACC45" s="4141">
        <f t="shared" si="32"/>
        <v>0</v>
      </c>
      <c r="ACD45" s="4141">
        <f t="shared" si="32"/>
        <v>0</v>
      </c>
      <c r="ACE45" s="4141">
        <f t="shared" si="32"/>
        <v>0</v>
      </c>
      <c r="ACF45" s="4141">
        <f t="shared" si="32"/>
        <v>0</v>
      </c>
      <c r="ACG45" s="4141">
        <f t="shared" si="32"/>
        <v>0</v>
      </c>
      <c r="ACH45" s="4141">
        <f t="shared" si="32"/>
        <v>0</v>
      </c>
      <c r="ACI45" s="4141">
        <f t="shared" si="32"/>
        <v>0</v>
      </c>
      <c r="ACJ45" s="4141">
        <f t="shared" si="32"/>
        <v>0</v>
      </c>
      <c r="ACK45" s="4141">
        <f t="shared" si="32"/>
        <v>0</v>
      </c>
      <c r="ACL45" s="4141">
        <f t="shared" si="32"/>
        <v>0</v>
      </c>
      <c r="ACM45" s="4141">
        <f t="shared" si="32"/>
        <v>0</v>
      </c>
      <c r="ACN45" s="4141">
        <f t="shared" si="32"/>
        <v>0</v>
      </c>
      <c r="ACO45" s="4141">
        <f t="shared" si="32"/>
        <v>0</v>
      </c>
      <c r="ACP45" s="4141">
        <f t="shared" si="32"/>
        <v>0</v>
      </c>
      <c r="ACQ45" s="4141">
        <f t="shared" si="32"/>
        <v>0</v>
      </c>
      <c r="ACR45" s="4141">
        <f t="shared" si="32"/>
        <v>0</v>
      </c>
      <c r="ACS45" s="4141">
        <f t="shared" ref="ACS45:AFD45" si="33">ACS39+ACS43</f>
        <v>0</v>
      </c>
      <c r="ACT45" s="4141">
        <f t="shared" si="33"/>
        <v>0</v>
      </c>
      <c r="ACU45" s="4141">
        <f t="shared" si="33"/>
        <v>0</v>
      </c>
      <c r="ACV45" s="4141">
        <f t="shared" si="33"/>
        <v>0</v>
      </c>
      <c r="ACW45" s="4141">
        <f t="shared" si="33"/>
        <v>0</v>
      </c>
      <c r="ACX45" s="4141">
        <f t="shared" si="33"/>
        <v>0</v>
      </c>
      <c r="ACY45" s="4141">
        <f t="shared" si="33"/>
        <v>0</v>
      </c>
      <c r="ACZ45" s="4141">
        <f t="shared" si="33"/>
        <v>0</v>
      </c>
      <c r="ADA45" s="4141">
        <f t="shared" si="33"/>
        <v>0</v>
      </c>
      <c r="ADB45" s="4141">
        <f t="shared" si="33"/>
        <v>0</v>
      </c>
      <c r="ADC45" s="4141">
        <f t="shared" si="33"/>
        <v>0</v>
      </c>
      <c r="ADD45" s="4141">
        <f t="shared" si="33"/>
        <v>0</v>
      </c>
      <c r="ADE45" s="4141">
        <f t="shared" si="33"/>
        <v>0</v>
      </c>
      <c r="ADF45" s="4141">
        <f t="shared" si="33"/>
        <v>0</v>
      </c>
      <c r="ADG45" s="4141">
        <f t="shared" si="33"/>
        <v>0</v>
      </c>
      <c r="ADH45" s="4141">
        <f t="shared" si="33"/>
        <v>0</v>
      </c>
      <c r="ADI45" s="4141">
        <f t="shared" si="33"/>
        <v>0</v>
      </c>
      <c r="ADJ45" s="4141">
        <f t="shared" si="33"/>
        <v>0</v>
      </c>
      <c r="ADK45" s="4141">
        <f t="shared" si="33"/>
        <v>0</v>
      </c>
      <c r="ADL45" s="4141">
        <f t="shared" si="33"/>
        <v>0</v>
      </c>
      <c r="ADM45" s="4141">
        <f t="shared" si="33"/>
        <v>0</v>
      </c>
      <c r="ADN45" s="4141">
        <f t="shared" si="33"/>
        <v>0</v>
      </c>
      <c r="ADO45" s="4141">
        <f t="shared" si="33"/>
        <v>0</v>
      </c>
      <c r="ADP45" s="4141">
        <f t="shared" si="33"/>
        <v>0</v>
      </c>
      <c r="ADQ45" s="4141">
        <f t="shared" si="33"/>
        <v>0</v>
      </c>
      <c r="ADR45" s="4141">
        <f t="shared" si="33"/>
        <v>0</v>
      </c>
      <c r="ADS45" s="4141">
        <f t="shared" si="33"/>
        <v>0</v>
      </c>
      <c r="ADT45" s="4141">
        <f t="shared" si="33"/>
        <v>0</v>
      </c>
      <c r="ADU45" s="4141">
        <f t="shared" si="33"/>
        <v>0</v>
      </c>
      <c r="ADV45" s="4141">
        <f t="shared" si="33"/>
        <v>0</v>
      </c>
      <c r="ADW45" s="4141">
        <f t="shared" si="33"/>
        <v>0</v>
      </c>
      <c r="ADX45" s="4141">
        <f t="shared" si="33"/>
        <v>0</v>
      </c>
      <c r="ADY45" s="4141">
        <f t="shared" si="33"/>
        <v>0</v>
      </c>
      <c r="ADZ45" s="4141">
        <f t="shared" si="33"/>
        <v>0</v>
      </c>
      <c r="AEA45" s="4141">
        <f t="shared" si="33"/>
        <v>0</v>
      </c>
      <c r="AEB45" s="4141">
        <f t="shared" si="33"/>
        <v>0</v>
      </c>
      <c r="AEC45" s="4141">
        <f t="shared" si="33"/>
        <v>0</v>
      </c>
      <c r="AED45" s="4141">
        <f t="shared" si="33"/>
        <v>0</v>
      </c>
      <c r="AEE45" s="4141">
        <f t="shared" si="33"/>
        <v>0</v>
      </c>
      <c r="AEF45" s="4141">
        <f t="shared" si="33"/>
        <v>0</v>
      </c>
      <c r="AEG45" s="4141">
        <f t="shared" si="33"/>
        <v>0</v>
      </c>
      <c r="AEH45" s="4141">
        <f t="shared" si="33"/>
        <v>0</v>
      </c>
      <c r="AEI45" s="4141">
        <f t="shared" si="33"/>
        <v>0</v>
      </c>
      <c r="AEJ45" s="4141">
        <f t="shared" si="33"/>
        <v>0</v>
      </c>
      <c r="AEK45" s="4141">
        <f t="shared" si="33"/>
        <v>0</v>
      </c>
      <c r="AEL45" s="4141">
        <f t="shared" si="33"/>
        <v>0</v>
      </c>
      <c r="AEM45" s="4141">
        <f t="shared" si="33"/>
        <v>0</v>
      </c>
      <c r="AEN45" s="4141">
        <f t="shared" si="33"/>
        <v>0</v>
      </c>
      <c r="AEO45" s="4141">
        <f t="shared" si="33"/>
        <v>0</v>
      </c>
      <c r="AEP45" s="4141">
        <f t="shared" si="33"/>
        <v>0</v>
      </c>
      <c r="AEQ45" s="4141">
        <f t="shared" si="33"/>
        <v>0</v>
      </c>
      <c r="AER45" s="4141">
        <f t="shared" si="33"/>
        <v>0</v>
      </c>
      <c r="AES45" s="4141">
        <f t="shared" si="33"/>
        <v>0</v>
      </c>
      <c r="AET45" s="4141">
        <f t="shared" si="33"/>
        <v>0</v>
      </c>
      <c r="AEU45" s="4141">
        <f t="shared" si="33"/>
        <v>0</v>
      </c>
      <c r="AEV45" s="4141">
        <f t="shared" si="33"/>
        <v>0</v>
      </c>
      <c r="AEW45" s="4141">
        <f t="shared" si="33"/>
        <v>0</v>
      </c>
      <c r="AEX45" s="4141">
        <f t="shared" si="33"/>
        <v>0</v>
      </c>
      <c r="AEY45" s="4141">
        <f t="shared" si="33"/>
        <v>0</v>
      </c>
      <c r="AEZ45" s="4141">
        <f t="shared" si="33"/>
        <v>0</v>
      </c>
      <c r="AFA45" s="4141">
        <f t="shared" si="33"/>
        <v>0</v>
      </c>
      <c r="AFB45" s="4141">
        <f t="shared" si="33"/>
        <v>0</v>
      </c>
      <c r="AFC45" s="4141">
        <f t="shared" si="33"/>
        <v>0</v>
      </c>
      <c r="AFD45" s="4141">
        <f t="shared" si="33"/>
        <v>0</v>
      </c>
      <c r="AFE45" s="4141">
        <f t="shared" ref="AFE45:AHP45" si="34">AFE39+AFE43</f>
        <v>0</v>
      </c>
      <c r="AFF45" s="4141">
        <f t="shared" si="34"/>
        <v>0</v>
      </c>
      <c r="AFG45" s="4141">
        <f t="shared" si="34"/>
        <v>0</v>
      </c>
      <c r="AFH45" s="4141">
        <f t="shared" si="34"/>
        <v>0</v>
      </c>
      <c r="AFI45" s="4141">
        <f t="shared" si="34"/>
        <v>0</v>
      </c>
      <c r="AFJ45" s="4141">
        <f t="shared" si="34"/>
        <v>0</v>
      </c>
      <c r="AFK45" s="4141">
        <f t="shared" si="34"/>
        <v>0</v>
      </c>
      <c r="AFL45" s="4141">
        <f t="shared" si="34"/>
        <v>0</v>
      </c>
      <c r="AFM45" s="4141">
        <f t="shared" si="34"/>
        <v>0</v>
      </c>
      <c r="AFN45" s="4141">
        <f t="shared" si="34"/>
        <v>0</v>
      </c>
      <c r="AFO45" s="4141">
        <f t="shared" si="34"/>
        <v>0</v>
      </c>
      <c r="AFP45" s="4141">
        <f t="shared" si="34"/>
        <v>0</v>
      </c>
      <c r="AFQ45" s="4141">
        <f t="shared" si="34"/>
        <v>0</v>
      </c>
      <c r="AFR45" s="4141">
        <f t="shared" si="34"/>
        <v>0</v>
      </c>
      <c r="AFS45" s="4141">
        <f t="shared" si="34"/>
        <v>0</v>
      </c>
      <c r="AFT45" s="4141">
        <f t="shared" si="34"/>
        <v>0</v>
      </c>
      <c r="AFU45" s="4141">
        <f t="shared" si="34"/>
        <v>0</v>
      </c>
      <c r="AFV45" s="4141">
        <f t="shared" si="34"/>
        <v>0</v>
      </c>
      <c r="AFW45" s="4141">
        <f t="shared" si="34"/>
        <v>0</v>
      </c>
      <c r="AFX45" s="4141">
        <f t="shared" si="34"/>
        <v>0</v>
      </c>
      <c r="AFY45" s="4141">
        <f t="shared" si="34"/>
        <v>0</v>
      </c>
      <c r="AFZ45" s="4141">
        <f t="shared" si="34"/>
        <v>0</v>
      </c>
      <c r="AGA45" s="4141">
        <f t="shared" si="34"/>
        <v>0</v>
      </c>
      <c r="AGB45" s="4141">
        <f t="shared" si="34"/>
        <v>0</v>
      </c>
      <c r="AGC45" s="4141">
        <f t="shared" si="34"/>
        <v>0</v>
      </c>
      <c r="AGD45" s="4141">
        <f t="shared" si="34"/>
        <v>0</v>
      </c>
      <c r="AGE45" s="4141">
        <f t="shared" si="34"/>
        <v>0</v>
      </c>
      <c r="AGF45" s="4141">
        <f t="shared" si="34"/>
        <v>0</v>
      </c>
      <c r="AGG45" s="4141">
        <f t="shared" si="34"/>
        <v>0</v>
      </c>
      <c r="AGH45" s="4141">
        <f t="shared" si="34"/>
        <v>0</v>
      </c>
      <c r="AGI45" s="4141">
        <f t="shared" si="34"/>
        <v>0</v>
      </c>
      <c r="AGJ45" s="4141">
        <f t="shared" si="34"/>
        <v>0</v>
      </c>
      <c r="AGK45" s="4141">
        <f t="shared" si="34"/>
        <v>0</v>
      </c>
      <c r="AGL45" s="4141">
        <f t="shared" si="34"/>
        <v>0</v>
      </c>
      <c r="AGM45" s="4141">
        <f t="shared" si="34"/>
        <v>0</v>
      </c>
      <c r="AGN45" s="4141">
        <f t="shared" si="34"/>
        <v>0</v>
      </c>
      <c r="AGO45" s="4141">
        <f t="shared" si="34"/>
        <v>0</v>
      </c>
      <c r="AGP45" s="4141">
        <f t="shared" si="34"/>
        <v>0</v>
      </c>
      <c r="AGQ45" s="4141">
        <f t="shared" si="34"/>
        <v>0</v>
      </c>
      <c r="AGR45" s="4141">
        <f t="shared" si="34"/>
        <v>0</v>
      </c>
      <c r="AGS45" s="4141">
        <f t="shared" si="34"/>
        <v>0</v>
      </c>
      <c r="AGT45" s="4141">
        <f t="shared" si="34"/>
        <v>0</v>
      </c>
      <c r="AGU45" s="4141">
        <f t="shared" si="34"/>
        <v>0</v>
      </c>
      <c r="AGV45" s="4141">
        <f t="shared" si="34"/>
        <v>0</v>
      </c>
      <c r="AGW45" s="4141">
        <f t="shared" si="34"/>
        <v>0</v>
      </c>
      <c r="AGX45" s="4141">
        <f t="shared" si="34"/>
        <v>0</v>
      </c>
      <c r="AGY45" s="4141">
        <f t="shared" si="34"/>
        <v>0</v>
      </c>
      <c r="AGZ45" s="4141">
        <f t="shared" si="34"/>
        <v>0</v>
      </c>
      <c r="AHA45" s="4141">
        <f t="shared" si="34"/>
        <v>0</v>
      </c>
      <c r="AHB45" s="4141">
        <f t="shared" si="34"/>
        <v>0</v>
      </c>
      <c r="AHC45" s="4141">
        <f t="shared" si="34"/>
        <v>0</v>
      </c>
      <c r="AHD45" s="4141">
        <f t="shared" si="34"/>
        <v>0</v>
      </c>
      <c r="AHE45" s="4141">
        <f t="shared" si="34"/>
        <v>0</v>
      </c>
      <c r="AHF45" s="4141">
        <f t="shared" si="34"/>
        <v>0</v>
      </c>
      <c r="AHG45" s="4141">
        <f t="shared" si="34"/>
        <v>0</v>
      </c>
      <c r="AHH45" s="4141">
        <f t="shared" si="34"/>
        <v>0</v>
      </c>
      <c r="AHI45" s="4141">
        <f t="shared" si="34"/>
        <v>0</v>
      </c>
      <c r="AHJ45" s="4141">
        <f t="shared" si="34"/>
        <v>0</v>
      </c>
      <c r="AHK45" s="4141">
        <f t="shared" si="34"/>
        <v>0</v>
      </c>
      <c r="AHL45" s="4141">
        <f t="shared" si="34"/>
        <v>0</v>
      </c>
      <c r="AHM45" s="4141">
        <f t="shared" si="34"/>
        <v>0</v>
      </c>
      <c r="AHN45" s="4141">
        <f t="shared" si="34"/>
        <v>0</v>
      </c>
      <c r="AHO45" s="4141">
        <f t="shared" si="34"/>
        <v>0</v>
      </c>
      <c r="AHP45" s="4141">
        <f t="shared" si="34"/>
        <v>0</v>
      </c>
      <c r="AHQ45" s="4141">
        <f t="shared" ref="AHQ45:AKB45" si="35">AHQ39+AHQ43</f>
        <v>0</v>
      </c>
      <c r="AHR45" s="4141">
        <f t="shared" si="35"/>
        <v>0</v>
      </c>
      <c r="AHS45" s="4141">
        <f t="shared" si="35"/>
        <v>0</v>
      </c>
      <c r="AHT45" s="4141">
        <f t="shared" si="35"/>
        <v>0</v>
      </c>
      <c r="AHU45" s="4141">
        <f t="shared" si="35"/>
        <v>0</v>
      </c>
      <c r="AHV45" s="4141">
        <f t="shared" si="35"/>
        <v>0</v>
      </c>
      <c r="AHW45" s="4141">
        <f t="shared" si="35"/>
        <v>0</v>
      </c>
      <c r="AHX45" s="4141">
        <f t="shared" si="35"/>
        <v>0</v>
      </c>
      <c r="AHY45" s="4141">
        <f t="shared" si="35"/>
        <v>0</v>
      </c>
      <c r="AHZ45" s="4141">
        <f t="shared" si="35"/>
        <v>0</v>
      </c>
      <c r="AIA45" s="4141">
        <f t="shared" si="35"/>
        <v>0</v>
      </c>
      <c r="AIB45" s="4141">
        <f t="shared" si="35"/>
        <v>0</v>
      </c>
      <c r="AIC45" s="4141">
        <f t="shared" si="35"/>
        <v>0</v>
      </c>
      <c r="AID45" s="4141">
        <f t="shared" si="35"/>
        <v>0</v>
      </c>
      <c r="AIE45" s="4141">
        <f t="shared" si="35"/>
        <v>0</v>
      </c>
      <c r="AIF45" s="4141">
        <f t="shared" si="35"/>
        <v>0</v>
      </c>
      <c r="AIG45" s="4141">
        <f t="shared" si="35"/>
        <v>0</v>
      </c>
      <c r="AIH45" s="4141">
        <f t="shared" si="35"/>
        <v>0</v>
      </c>
      <c r="AII45" s="4141">
        <f t="shared" si="35"/>
        <v>0</v>
      </c>
      <c r="AIJ45" s="4141">
        <f t="shared" si="35"/>
        <v>0</v>
      </c>
      <c r="AIK45" s="4141">
        <f t="shared" si="35"/>
        <v>0</v>
      </c>
      <c r="AIL45" s="4141">
        <f t="shared" si="35"/>
        <v>0</v>
      </c>
      <c r="AIM45" s="4141">
        <f t="shared" si="35"/>
        <v>0</v>
      </c>
      <c r="AIN45" s="4141">
        <f t="shared" si="35"/>
        <v>0</v>
      </c>
      <c r="AIO45" s="4141">
        <f t="shared" si="35"/>
        <v>0</v>
      </c>
      <c r="AIP45" s="4141">
        <f t="shared" si="35"/>
        <v>0</v>
      </c>
      <c r="AIQ45" s="4141">
        <f t="shared" si="35"/>
        <v>0</v>
      </c>
      <c r="AIR45" s="4141">
        <f t="shared" si="35"/>
        <v>0</v>
      </c>
      <c r="AIS45" s="4141">
        <f t="shared" si="35"/>
        <v>0</v>
      </c>
      <c r="AIT45" s="4141">
        <f t="shared" si="35"/>
        <v>0</v>
      </c>
      <c r="AIU45" s="4141">
        <f t="shared" si="35"/>
        <v>0</v>
      </c>
      <c r="AIV45" s="4141">
        <f t="shared" si="35"/>
        <v>0</v>
      </c>
      <c r="AIW45" s="4141">
        <f t="shared" si="35"/>
        <v>0</v>
      </c>
      <c r="AIX45" s="4141">
        <f t="shared" si="35"/>
        <v>0</v>
      </c>
      <c r="AIY45" s="4141">
        <f t="shared" si="35"/>
        <v>0</v>
      </c>
      <c r="AIZ45" s="4141">
        <f t="shared" si="35"/>
        <v>0</v>
      </c>
      <c r="AJA45" s="4141">
        <f t="shared" si="35"/>
        <v>0</v>
      </c>
      <c r="AJB45" s="4141">
        <f t="shared" si="35"/>
        <v>0</v>
      </c>
      <c r="AJC45" s="4141">
        <f t="shared" si="35"/>
        <v>0</v>
      </c>
      <c r="AJD45" s="4141">
        <f t="shared" si="35"/>
        <v>0</v>
      </c>
      <c r="AJE45" s="4141">
        <f t="shared" si="35"/>
        <v>0</v>
      </c>
      <c r="AJF45" s="4141">
        <f t="shared" si="35"/>
        <v>0</v>
      </c>
      <c r="AJG45" s="4141">
        <f t="shared" si="35"/>
        <v>0</v>
      </c>
      <c r="AJH45" s="4141">
        <f t="shared" si="35"/>
        <v>0</v>
      </c>
      <c r="AJI45" s="4141">
        <f t="shared" si="35"/>
        <v>0</v>
      </c>
      <c r="AJJ45" s="4141">
        <f t="shared" si="35"/>
        <v>0</v>
      </c>
      <c r="AJK45" s="4141">
        <f t="shared" si="35"/>
        <v>0</v>
      </c>
      <c r="AJL45" s="4141">
        <f t="shared" si="35"/>
        <v>0</v>
      </c>
      <c r="AJM45" s="4141">
        <f t="shared" si="35"/>
        <v>0</v>
      </c>
      <c r="AJN45" s="4141">
        <f t="shared" si="35"/>
        <v>0</v>
      </c>
      <c r="AJO45" s="4141">
        <f t="shared" si="35"/>
        <v>0</v>
      </c>
      <c r="AJP45" s="4141">
        <f t="shared" si="35"/>
        <v>0</v>
      </c>
      <c r="AJQ45" s="4141">
        <f t="shared" si="35"/>
        <v>0</v>
      </c>
      <c r="AJR45" s="4141">
        <f t="shared" si="35"/>
        <v>0</v>
      </c>
      <c r="AJS45" s="4141">
        <f t="shared" si="35"/>
        <v>0</v>
      </c>
      <c r="AJT45" s="4141">
        <f t="shared" si="35"/>
        <v>0</v>
      </c>
      <c r="AJU45" s="4141">
        <f t="shared" si="35"/>
        <v>0</v>
      </c>
      <c r="AJV45" s="4141">
        <f t="shared" si="35"/>
        <v>0</v>
      </c>
      <c r="AJW45" s="4141">
        <f t="shared" si="35"/>
        <v>0</v>
      </c>
      <c r="AJX45" s="4141">
        <f t="shared" si="35"/>
        <v>0</v>
      </c>
      <c r="AJY45" s="4141">
        <f t="shared" si="35"/>
        <v>0</v>
      </c>
      <c r="AJZ45" s="4141">
        <f t="shared" si="35"/>
        <v>0</v>
      </c>
      <c r="AKA45" s="4141">
        <f t="shared" si="35"/>
        <v>0</v>
      </c>
      <c r="AKB45" s="4141">
        <f t="shared" si="35"/>
        <v>0</v>
      </c>
      <c r="AKC45" s="4141">
        <f t="shared" ref="AKC45:AMN45" si="36">AKC39+AKC43</f>
        <v>0</v>
      </c>
      <c r="AKD45" s="4141">
        <f t="shared" si="36"/>
        <v>0</v>
      </c>
      <c r="AKE45" s="4141">
        <f t="shared" si="36"/>
        <v>0</v>
      </c>
      <c r="AKF45" s="4141">
        <f t="shared" si="36"/>
        <v>0</v>
      </c>
      <c r="AKG45" s="4141">
        <f t="shared" si="36"/>
        <v>0</v>
      </c>
      <c r="AKH45" s="4141">
        <f t="shared" si="36"/>
        <v>0</v>
      </c>
      <c r="AKI45" s="4141">
        <f t="shared" si="36"/>
        <v>0</v>
      </c>
      <c r="AKJ45" s="4141">
        <f t="shared" si="36"/>
        <v>0</v>
      </c>
      <c r="AKK45" s="4141">
        <f t="shared" si="36"/>
        <v>0</v>
      </c>
      <c r="AKL45" s="4141">
        <f t="shared" si="36"/>
        <v>0</v>
      </c>
      <c r="AKM45" s="4141">
        <f t="shared" si="36"/>
        <v>0</v>
      </c>
      <c r="AKN45" s="4141">
        <f t="shared" si="36"/>
        <v>0</v>
      </c>
      <c r="AKO45" s="4141">
        <f t="shared" si="36"/>
        <v>0</v>
      </c>
      <c r="AKP45" s="4141">
        <f t="shared" si="36"/>
        <v>0</v>
      </c>
      <c r="AKQ45" s="4141">
        <f t="shared" si="36"/>
        <v>0</v>
      </c>
      <c r="AKR45" s="4141">
        <f t="shared" si="36"/>
        <v>0</v>
      </c>
      <c r="AKS45" s="4141">
        <f t="shared" si="36"/>
        <v>0</v>
      </c>
      <c r="AKT45" s="4141">
        <f t="shared" si="36"/>
        <v>0</v>
      </c>
      <c r="AKU45" s="4141">
        <f t="shared" si="36"/>
        <v>0</v>
      </c>
      <c r="AKV45" s="4141">
        <f t="shared" si="36"/>
        <v>0</v>
      </c>
      <c r="AKW45" s="4141">
        <f t="shared" si="36"/>
        <v>0</v>
      </c>
      <c r="AKX45" s="4141">
        <f t="shared" si="36"/>
        <v>0</v>
      </c>
      <c r="AKY45" s="4141">
        <f t="shared" si="36"/>
        <v>0</v>
      </c>
      <c r="AKZ45" s="4141">
        <f t="shared" si="36"/>
        <v>0</v>
      </c>
      <c r="ALA45" s="4141">
        <f t="shared" si="36"/>
        <v>0</v>
      </c>
      <c r="ALB45" s="4141">
        <f t="shared" si="36"/>
        <v>0</v>
      </c>
      <c r="ALC45" s="4141">
        <f t="shared" si="36"/>
        <v>0</v>
      </c>
      <c r="ALD45" s="4141">
        <f t="shared" si="36"/>
        <v>0</v>
      </c>
      <c r="ALE45" s="4141">
        <f t="shared" si="36"/>
        <v>0</v>
      </c>
      <c r="ALF45" s="4141">
        <f t="shared" si="36"/>
        <v>0</v>
      </c>
      <c r="ALG45" s="4141">
        <f t="shared" si="36"/>
        <v>0</v>
      </c>
      <c r="ALH45" s="4141">
        <f t="shared" si="36"/>
        <v>0</v>
      </c>
      <c r="ALI45" s="4141">
        <f t="shared" si="36"/>
        <v>0</v>
      </c>
      <c r="ALJ45" s="4141">
        <f t="shared" si="36"/>
        <v>0</v>
      </c>
      <c r="ALK45" s="4141">
        <f t="shared" si="36"/>
        <v>0</v>
      </c>
      <c r="ALL45" s="4141">
        <f t="shared" si="36"/>
        <v>0</v>
      </c>
      <c r="ALM45" s="4141">
        <f t="shared" si="36"/>
        <v>0</v>
      </c>
      <c r="ALN45" s="4141">
        <f t="shared" si="36"/>
        <v>0</v>
      </c>
      <c r="ALO45" s="4141">
        <f t="shared" si="36"/>
        <v>0</v>
      </c>
      <c r="ALP45" s="4141">
        <f t="shared" si="36"/>
        <v>0</v>
      </c>
      <c r="ALQ45" s="4141">
        <f t="shared" si="36"/>
        <v>0</v>
      </c>
      <c r="ALR45" s="4141">
        <f t="shared" si="36"/>
        <v>0</v>
      </c>
      <c r="ALS45" s="4141">
        <f t="shared" si="36"/>
        <v>0</v>
      </c>
      <c r="ALT45" s="4141">
        <f t="shared" si="36"/>
        <v>0</v>
      </c>
      <c r="ALU45" s="4141">
        <f t="shared" si="36"/>
        <v>0</v>
      </c>
      <c r="ALV45" s="4141">
        <f t="shared" si="36"/>
        <v>0</v>
      </c>
      <c r="ALW45" s="4141">
        <f t="shared" si="36"/>
        <v>0</v>
      </c>
      <c r="ALX45" s="4141">
        <f t="shared" si="36"/>
        <v>0</v>
      </c>
      <c r="ALY45" s="4141">
        <f t="shared" si="36"/>
        <v>0</v>
      </c>
      <c r="ALZ45" s="4141">
        <f t="shared" si="36"/>
        <v>0</v>
      </c>
      <c r="AMA45" s="4141">
        <f t="shared" si="36"/>
        <v>0</v>
      </c>
      <c r="AMB45" s="4141">
        <f t="shared" si="36"/>
        <v>0</v>
      </c>
      <c r="AMC45" s="4141">
        <f t="shared" si="36"/>
        <v>0</v>
      </c>
      <c r="AMD45" s="4141">
        <f t="shared" si="36"/>
        <v>0</v>
      </c>
      <c r="AME45" s="4141">
        <f t="shared" si="36"/>
        <v>0</v>
      </c>
      <c r="AMF45" s="4141">
        <f t="shared" si="36"/>
        <v>0</v>
      </c>
      <c r="AMG45" s="4141">
        <f t="shared" si="36"/>
        <v>0</v>
      </c>
      <c r="AMH45" s="4141">
        <f t="shared" si="36"/>
        <v>0</v>
      </c>
      <c r="AMI45" s="4141">
        <f t="shared" si="36"/>
        <v>0</v>
      </c>
      <c r="AMJ45" s="4141">
        <f t="shared" si="36"/>
        <v>0</v>
      </c>
      <c r="AMK45" s="4141">
        <f t="shared" si="36"/>
        <v>0</v>
      </c>
      <c r="AML45" s="4141">
        <f t="shared" si="36"/>
        <v>0</v>
      </c>
      <c r="AMM45" s="4141">
        <f t="shared" si="36"/>
        <v>0</v>
      </c>
      <c r="AMN45" s="4141">
        <f t="shared" si="36"/>
        <v>0</v>
      </c>
      <c r="AMO45" s="4141">
        <f t="shared" ref="AMO45:AOZ45" si="37">AMO39+AMO43</f>
        <v>0</v>
      </c>
      <c r="AMP45" s="4141">
        <f t="shared" si="37"/>
        <v>0</v>
      </c>
      <c r="AMQ45" s="4141">
        <f t="shared" si="37"/>
        <v>0</v>
      </c>
      <c r="AMR45" s="4141">
        <f t="shared" si="37"/>
        <v>0</v>
      </c>
      <c r="AMS45" s="4141">
        <f t="shared" si="37"/>
        <v>0</v>
      </c>
      <c r="AMT45" s="4141">
        <f t="shared" si="37"/>
        <v>0</v>
      </c>
      <c r="AMU45" s="4141">
        <f t="shared" si="37"/>
        <v>0</v>
      </c>
      <c r="AMV45" s="4141">
        <f t="shared" si="37"/>
        <v>0</v>
      </c>
      <c r="AMW45" s="4141">
        <f t="shared" si="37"/>
        <v>0</v>
      </c>
      <c r="AMX45" s="4141">
        <f t="shared" si="37"/>
        <v>0</v>
      </c>
      <c r="AMY45" s="4141">
        <f t="shared" si="37"/>
        <v>0</v>
      </c>
      <c r="AMZ45" s="4141">
        <f t="shared" si="37"/>
        <v>0</v>
      </c>
      <c r="ANA45" s="4141">
        <f t="shared" si="37"/>
        <v>0</v>
      </c>
      <c r="ANB45" s="4141">
        <f t="shared" si="37"/>
        <v>0</v>
      </c>
      <c r="ANC45" s="4141">
        <f t="shared" si="37"/>
        <v>0</v>
      </c>
      <c r="AND45" s="4141">
        <f t="shared" si="37"/>
        <v>0</v>
      </c>
      <c r="ANE45" s="4141">
        <f t="shared" si="37"/>
        <v>0</v>
      </c>
      <c r="ANF45" s="4141">
        <f t="shared" si="37"/>
        <v>0</v>
      </c>
      <c r="ANG45" s="4141">
        <f t="shared" si="37"/>
        <v>0</v>
      </c>
      <c r="ANH45" s="4141">
        <f t="shared" si="37"/>
        <v>0</v>
      </c>
      <c r="ANI45" s="4141">
        <f t="shared" si="37"/>
        <v>0</v>
      </c>
      <c r="ANJ45" s="4141">
        <f t="shared" si="37"/>
        <v>0</v>
      </c>
      <c r="ANK45" s="4141">
        <f t="shared" si="37"/>
        <v>0</v>
      </c>
      <c r="ANL45" s="4141">
        <f t="shared" si="37"/>
        <v>0</v>
      </c>
      <c r="ANM45" s="4141">
        <f t="shared" si="37"/>
        <v>0</v>
      </c>
      <c r="ANN45" s="4141">
        <f t="shared" si="37"/>
        <v>0</v>
      </c>
      <c r="ANO45" s="4141">
        <f t="shared" si="37"/>
        <v>0</v>
      </c>
      <c r="ANP45" s="4141">
        <f t="shared" si="37"/>
        <v>0</v>
      </c>
      <c r="ANQ45" s="4141">
        <f t="shared" si="37"/>
        <v>0</v>
      </c>
      <c r="ANR45" s="4141">
        <f t="shared" si="37"/>
        <v>0</v>
      </c>
      <c r="ANS45" s="4141">
        <f t="shared" si="37"/>
        <v>0</v>
      </c>
      <c r="ANT45" s="4141">
        <f t="shared" si="37"/>
        <v>0</v>
      </c>
      <c r="ANU45" s="4141">
        <f t="shared" si="37"/>
        <v>0</v>
      </c>
      <c r="ANV45" s="4141">
        <f t="shared" si="37"/>
        <v>0</v>
      </c>
      <c r="ANW45" s="4141">
        <f t="shared" si="37"/>
        <v>0</v>
      </c>
      <c r="ANX45" s="4141">
        <f t="shared" si="37"/>
        <v>0</v>
      </c>
      <c r="ANY45" s="4141">
        <f t="shared" si="37"/>
        <v>0</v>
      </c>
      <c r="ANZ45" s="4141">
        <f t="shared" si="37"/>
        <v>0</v>
      </c>
      <c r="AOA45" s="4141">
        <f t="shared" si="37"/>
        <v>0</v>
      </c>
      <c r="AOB45" s="4141">
        <f t="shared" si="37"/>
        <v>0</v>
      </c>
      <c r="AOC45" s="4141">
        <f t="shared" si="37"/>
        <v>0</v>
      </c>
      <c r="AOD45" s="4141">
        <f t="shared" si="37"/>
        <v>0</v>
      </c>
      <c r="AOE45" s="4141">
        <f t="shared" si="37"/>
        <v>0</v>
      </c>
      <c r="AOF45" s="4141">
        <f t="shared" si="37"/>
        <v>0</v>
      </c>
      <c r="AOG45" s="4141">
        <f t="shared" si="37"/>
        <v>0</v>
      </c>
      <c r="AOH45" s="4141">
        <f t="shared" si="37"/>
        <v>0</v>
      </c>
      <c r="AOI45" s="4141">
        <f t="shared" si="37"/>
        <v>0</v>
      </c>
      <c r="AOJ45" s="4141">
        <f t="shared" si="37"/>
        <v>0</v>
      </c>
      <c r="AOK45" s="4141">
        <f t="shared" si="37"/>
        <v>0</v>
      </c>
      <c r="AOL45" s="4141">
        <f t="shared" si="37"/>
        <v>0</v>
      </c>
      <c r="AOM45" s="4141">
        <f t="shared" si="37"/>
        <v>0</v>
      </c>
      <c r="AON45" s="4141">
        <f t="shared" si="37"/>
        <v>0</v>
      </c>
      <c r="AOO45" s="4141">
        <f t="shared" si="37"/>
        <v>0</v>
      </c>
      <c r="AOP45" s="4141">
        <f t="shared" si="37"/>
        <v>0</v>
      </c>
      <c r="AOQ45" s="4141">
        <f t="shared" si="37"/>
        <v>0</v>
      </c>
      <c r="AOR45" s="4141">
        <f t="shared" si="37"/>
        <v>0</v>
      </c>
      <c r="AOS45" s="4141">
        <f t="shared" si="37"/>
        <v>0</v>
      </c>
      <c r="AOT45" s="4141">
        <f t="shared" si="37"/>
        <v>0</v>
      </c>
      <c r="AOU45" s="4141">
        <f t="shared" si="37"/>
        <v>0</v>
      </c>
      <c r="AOV45" s="4141">
        <f t="shared" si="37"/>
        <v>0</v>
      </c>
      <c r="AOW45" s="4141">
        <f t="shared" si="37"/>
        <v>0</v>
      </c>
      <c r="AOX45" s="4141">
        <f t="shared" si="37"/>
        <v>0</v>
      </c>
      <c r="AOY45" s="4141">
        <f t="shared" si="37"/>
        <v>0</v>
      </c>
      <c r="AOZ45" s="4141">
        <f t="shared" si="37"/>
        <v>0</v>
      </c>
      <c r="APA45" s="4141">
        <f t="shared" ref="APA45:ARL45" si="38">APA39+APA43</f>
        <v>0</v>
      </c>
      <c r="APB45" s="4141">
        <f t="shared" si="38"/>
        <v>0</v>
      </c>
      <c r="APC45" s="4141">
        <f t="shared" si="38"/>
        <v>0</v>
      </c>
      <c r="APD45" s="4141">
        <f t="shared" si="38"/>
        <v>0</v>
      </c>
      <c r="APE45" s="4141">
        <f t="shared" si="38"/>
        <v>0</v>
      </c>
      <c r="APF45" s="4141">
        <f t="shared" si="38"/>
        <v>0</v>
      </c>
      <c r="APG45" s="4141">
        <f t="shared" si="38"/>
        <v>0</v>
      </c>
      <c r="APH45" s="4141">
        <f t="shared" si="38"/>
        <v>0</v>
      </c>
      <c r="API45" s="4141">
        <f t="shared" si="38"/>
        <v>0</v>
      </c>
      <c r="APJ45" s="4141">
        <f t="shared" si="38"/>
        <v>0</v>
      </c>
      <c r="APK45" s="4141">
        <f t="shared" si="38"/>
        <v>0</v>
      </c>
      <c r="APL45" s="4141">
        <f t="shared" si="38"/>
        <v>0</v>
      </c>
      <c r="APM45" s="4141">
        <f t="shared" si="38"/>
        <v>0</v>
      </c>
      <c r="APN45" s="4141">
        <f t="shared" si="38"/>
        <v>0</v>
      </c>
      <c r="APO45" s="4141">
        <f t="shared" si="38"/>
        <v>0</v>
      </c>
      <c r="APP45" s="4141">
        <f t="shared" si="38"/>
        <v>0</v>
      </c>
      <c r="APQ45" s="4141">
        <f t="shared" si="38"/>
        <v>0</v>
      </c>
      <c r="APR45" s="4141">
        <f t="shared" si="38"/>
        <v>0</v>
      </c>
      <c r="APS45" s="4141">
        <f t="shared" si="38"/>
        <v>0</v>
      </c>
      <c r="APT45" s="4141">
        <f t="shared" si="38"/>
        <v>0</v>
      </c>
      <c r="APU45" s="4141">
        <f t="shared" si="38"/>
        <v>0</v>
      </c>
      <c r="APV45" s="4141">
        <f t="shared" si="38"/>
        <v>0</v>
      </c>
      <c r="APW45" s="4141">
        <f t="shared" si="38"/>
        <v>0</v>
      </c>
      <c r="APX45" s="4141">
        <f t="shared" si="38"/>
        <v>0</v>
      </c>
      <c r="APY45" s="4141">
        <f t="shared" si="38"/>
        <v>0</v>
      </c>
      <c r="APZ45" s="4141">
        <f t="shared" si="38"/>
        <v>0</v>
      </c>
      <c r="AQA45" s="4141">
        <f t="shared" si="38"/>
        <v>0</v>
      </c>
      <c r="AQB45" s="4141">
        <f t="shared" si="38"/>
        <v>0</v>
      </c>
      <c r="AQC45" s="4141">
        <f t="shared" si="38"/>
        <v>0</v>
      </c>
      <c r="AQD45" s="4141">
        <f t="shared" si="38"/>
        <v>0</v>
      </c>
      <c r="AQE45" s="4141">
        <f t="shared" si="38"/>
        <v>0</v>
      </c>
      <c r="AQF45" s="4141">
        <f t="shared" si="38"/>
        <v>0</v>
      </c>
      <c r="AQG45" s="4141">
        <f t="shared" si="38"/>
        <v>0</v>
      </c>
      <c r="AQH45" s="4141">
        <f t="shared" si="38"/>
        <v>0</v>
      </c>
      <c r="AQI45" s="4141">
        <f t="shared" si="38"/>
        <v>0</v>
      </c>
      <c r="AQJ45" s="4141">
        <f t="shared" si="38"/>
        <v>0</v>
      </c>
      <c r="AQK45" s="4141">
        <f t="shared" si="38"/>
        <v>0</v>
      </c>
      <c r="AQL45" s="4141">
        <f t="shared" si="38"/>
        <v>0</v>
      </c>
      <c r="AQM45" s="4141">
        <f t="shared" si="38"/>
        <v>0</v>
      </c>
      <c r="AQN45" s="4141">
        <f t="shared" si="38"/>
        <v>0</v>
      </c>
      <c r="AQO45" s="4141">
        <f t="shared" si="38"/>
        <v>0</v>
      </c>
      <c r="AQP45" s="4141">
        <f t="shared" si="38"/>
        <v>0</v>
      </c>
      <c r="AQQ45" s="4141">
        <f t="shared" si="38"/>
        <v>0</v>
      </c>
      <c r="AQR45" s="4141">
        <f t="shared" si="38"/>
        <v>0</v>
      </c>
      <c r="AQS45" s="4141">
        <f t="shared" si="38"/>
        <v>0</v>
      </c>
      <c r="AQT45" s="4141">
        <f t="shared" si="38"/>
        <v>0</v>
      </c>
      <c r="AQU45" s="4141">
        <f t="shared" si="38"/>
        <v>0</v>
      </c>
      <c r="AQV45" s="4141">
        <f t="shared" si="38"/>
        <v>0</v>
      </c>
      <c r="AQW45" s="4141">
        <f t="shared" si="38"/>
        <v>0</v>
      </c>
      <c r="AQX45" s="4141">
        <f t="shared" si="38"/>
        <v>0</v>
      </c>
      <c r="AQY45" s="4141">
        <f t="shared" si="38"/>
        <v>0</v>
      </c>
      <c r="AQZ45" s="4141">
        <f t="shared" si="38"/>
        <v>0</v>
      </c>
      <c r="ARA45" s="4141">
        <f t="shared" si="38"/>
        <v>0</v>
      </c>
      <c r="ARB45" s="4141">
        <f t="shared" si="38"/>
        <v>0</v>
      </c>
      <c r="ARC45" s="4141">
        <f t="shared" si="38"/>
        <v>0</v>
      </c>
      <c r="ARD45" s="4141">
        <f t="shared" si="38"/>
        <v>0</v>
      </c>
      <c r="ARE45" s="4141">
        <f t="shared" si="38"/>
        <v>0</v>
      </c>
      <c r="ARF45" s="4141">
        <f t="shared" si="38"/>
        <v>0</v>
      </c>
      <c r="ARG45" s="4141">
        <f t="shared" si="38"/>
        <v>0</v>
      </c>
      <c r="ARH45" s="4141">
        <f t="shared" si="38"/>
        <v>0</v>
      </c>
      <c r="ARI45" s="4141">
        <f t="shared" si="38"/>
        <v>0</v>
      </c>
      <c r="ARJ45" s="4141">
        <f t="shared" si="38"/>
        <v>0</v>
      </c>
      <c r="ARK45" s="4141">
        <f t="shared" si="38"/>
        <v>0</v>
      </c>
      <c r="ARL45" s="4141">
        <f t="shared" si="38"/>
        <v>0</v>
      </c>
      <c r="ARM45" s="4141">
        <f t="shared" ref="ARM45:ATX45" si="39">ARM39+ARM43</f>
        <v>0</v>
      </c>
      <c r="ARN45" s="4141">
        <f t="shared" si="39"/>
        <v>0</v>
      </c>
      <c r="ARO45" s="4141">
        <f t="shared" si="39"/>
        <v>0</v>
      </c>
      <c r="ARP45" s="4141">
        <f t="shared" si="39"/>
        <v>0</v>
      </c>
      <c r="ARQ45" s="4141">
        <f t="shared" si="39"/>
        <v>0</v>
      </c>
      <c r="ARR45" s="4141">
        <f t="shared" si="39"/>
        <v>0</v>
      </c>
      <c r="ARS45" s="4141">
        <f t="shared" si="39"/>
        <v>0</v>
      </c>
      <c r="ART45" s="4141">
        <f t="shared" si="39"/>
        <v>0</v>
      </c>
      <c r="ARU45" s="4141">
        <f t="shared" si="39"/>
        <v>0</v>
      </c>
      <c r="ARV45" s="4141">
        <f t="shared" si="39"/>
        <v>0</v>
      </c>
      <c r="ARW45" s="4141">
        <f t="shared" si="39"/>
        <v>0</v>
      </c>
      <c r="ARX45" s="4141">
        <f t="shared" si="39"/>
        <v>0</v>
      </c>
      <c r="ARY45" s="4141">
        <f t="shared" si="39"/>
        <v>0</v>
      </c>
      <c r="ARZ45" s="4141">
        <f t="shared" si="39"/>
        <v>0</v>
      </c>
      <c r="ASA45" s="4141">
        <f t="shared" si="39"/>
        <v>0</v>
      </c>
      <c r="ASB45" s="4141">
        <f t="shared" si="39"/>
        <v>0</v>
      </c>
      <c r="ASC45" s="4141">
        <f t="shared" si="39"/>
        <v>0</v>
      </c>
      <c r="ASD45" s="4141">
        <f t="shared" si="39"/>
        <v>0</v>
      </c>
      <c r="ASE45" s="4141">
        <f t="shared" si="39"/>
        <v>0</v>
      </c>
      <c r="ASF45" s="4141">
        <f t="shared" si="39"/>
        <v>0</v>
      </c>
      <c r="ASG45" s="4141">
        <f t="shared" si="39"/>
        <v>0</v>
      </c>
      <c r="ASH45" s="4141">
        <f t="shared" si="39"/>
        <v>0</v>
      </c>
      <c r="ASI45" s="4141">
        <f t="shared" si="39"/>
        <v>0</v>
      </c>
      <c r="ASJ45" s="4141">
        <f t="shared" si="39"/>
        <v>0</v>
      </c>
      <c r="ASK45" s="4141">
        <f t="shared" si="39"/>
        <v>0</v>
      </c>
      <c r="ASL45" s="4141">
        <f t="shared" si="39"/>
        <v>0</v>
      </c>
      <c r="ASM45" s="4141">
        <f t="shared" si="39"/>
        <v>0</v>
      </c>
      <c r="ASN45" s="4141">
        <f t="shared" si="39"/>
        <v>0</v>
      </c>
      <c r="ASO45" s="4141">
        <f t="shared" si="39"/>
        <v>0</v>
      </c>
      <c r="ASP45" s="4141">
        <f t="shared" si="39"/>
        <v>0</v>
      </c>
      <c r="ASQ45" s="4141">
        <f t="shared" si="39"/>
        <v>0</v>
      </c>
      <c r="ASR45" s="4141">
        <f t="shared" si="39"/>
        <v>0</v>
      </c>
      <c r="ASS45" s="4141">
        <f t="shared" si="39"/>
        <v>0</v>
      </c>
      <c r="AST45" s="4141">
        <f t="shared" si="39"/>
        <v>0</v>
      </c>
      <c r="ASU45" s="4141">
        <f t="shared" si="39"/>
        <v>0</v>
      </c>
      <c r="ASV45" s="4141">
        <f t="shared" si="39"/>
        <v>0</v>
      </c>
      <c r="ASW45" s="4141">
        <f t="shared" si="39"/>
        <v>0</v>
      </c>
      <c r="ASX45" s="4141">
        <f t="shared" si="39"/>
        <v>0</v>
      </c>
      <c r="ASY45" s="4141">
        <f t="shared" si="39"/>
        <v>0</v>
      </c>
      <c r="ASZ45" s="4141">
        <f t="shared" si="39"/>
        <v>0</v>
      </c>
      <c r="ATA45" s="4141">
        <f t="shared" si="39"/>
        <v>0</v>
      </c>
      <c r="ATB45" s="4141">
        <f t="shared" si="39"/>
        <v>0</v>
      </c>
      <c r="ATC45" s="4141">
        <f t="shared" si="39"/>
        <v>0</v>
      </c>
      <c r="ATD45" s="4141">
        <f t="shared" si="39"/>
        <v>0</v>
      </c>
      <c r="ATE45" s="4141">
        <f t="shared" si="39"/>
        <v>0</v>
      </c>
      <c r="ATF45" s="4141">
        <f t="shared" si="39"/>
        <v>0</v>
      </c>
      <c r="ATG45" s="4141">
        <f t="shared" si="39"/>
        <v>0</v>
      </c>
      <c r="ATH45" s="4141">
        <f t="shared" si="39"/>
        <v>0</v>
      </c>
      <c r="ATI45" s="4141">
        <f t="shared" si="39"/>
        <v>0</v>
      </c>
      <c r="ATJ45" s="4141">
        <f t="shared" si="39"/>
        <v>0</v>
      </c>
      <c r="ATK45" s="4141">
        <f t="shared" si="39"/>
        <v>0</v>
      </c>
      <c r="ATL45" s="4141">
        <f t="shared" si="39"/>
        <v>0</v>
      </c>
      <c r="ATM45" s="4141">
        <f t="shared" si="39"/>
        <v>0</v>
      </c>
      <c r="ATN45" s="4141">
        <f t="shared" si="39"/>
        <v>0</v>
      </c>
      <c r="ATO45" s="4141">
        <f t="shared" si="39"/>
        <v>0</v>
      </c>
      <c r="ATP45" s="4141">
        <f t="shared" si="39"/>
        <v>0</v>
      </c>
      <c r="ATQ45" s="4141">
        <f t="shared" si="39"/>
        <v>0</v>
      </c>
      <c r="ATR45" s="4141">
        <f t="shared" si="39"/>
        <v>0</v>
      </c>
      <c r="ATS45" s="4141">
        <f t="shared" si="39"/>
        <v>0</v>
      </c>
      <c r="ATT45" s="4141">
        <f t="shared" si="39"/>
        <v>0</v>
      </c>
      <c r="ATU45" s="4141">
        <f t="shared" si="39"/>
        <v>0</v>
      </c>
      <c r="ATV45" s="4141">
        <f t="shared" si="39"/>
        <v>0</v>
      </c>
      <c r="ATW45" s="4141">
        <f t="shared" si="39"/>
        <v>0</v>
      </c>
      <c r="ATX45" s="4141">
        <f t="shared" si="39"/>
        <v>0</v>
      </c>
      <c r="ATY45" s="4141">
        <f t="shared" ref="ATY45:AWJ45" si="40">ATY39+ATY43</f>
        <v>0</v>
      </c>
      <c r="ATZ45" s="4141">
        <f t="shared" si="40"/>
        <v>0</v>
      </c>
      <c r="AUA45" s="4141">
        <f t="shared" si="40"/>
        <v>0</v>
      </c>
      <c r="AUB45" s="4141">
        <f t="shared" si="40"/>
        <v>0</v>
      </c>
      <c r="AUC45" s="4141">
        <f t="shared" si="40"/>
        <v>0</v>
      </c>
      <c r="AUD45" s="4141">
        <f t="shared" si="40"/>
        <v>0</v>
      </c>
      <c r="AUE45" s="4141">
        <f t="shared" si="40"/>
        <v>0</v>
      </c>
      <c r="AUF45" s="4141">
        <f t="shared" si="40"/>
        <v>0</v>
      </c>
      <c r="AUG45" s="4141">
        <f t="shared" si="40"/>
        <v>0</v>
      </c>
      <c r="AUH45" s="4141">
        <f t="shared" si="40"/>
        <v>0</v>
      </c>
      <c r="AUI45" s="4141">
        <f t="shared" si="40"/>
        <v>0</v>
      </c>
      <c r="AUJ45" s="4141">
        <f t="shared" si="40"/>
        <v>0</v>
      </c>
      <c r="AUK45" s="4141">
        <f t="shared" si="40"/>
        <v>0</v>
      </c>
      <c r="AUL45" s="4141">
        <f t="shared" si="40"/>
        <v>0</v>
      </c>
      <c r="AUM45" s="4141">
        <f t="shared" si="40"/>
        <v>0</v>
      </c>
      <c r="AUN45" s="4141">
        <f t="shared" si="40"/>
        <v>0</v>
      </c>
      <c r="AUO45" s="4141">
        <f t="shared" si="40"/>
        <v>0</v>
      </c>
      <c r="AUP45" s="4141">
        <f t="shared" si="40"/>
        <v>0</v>
      </c>
      <c r="AUQ45" s="4141">
        <f t="shared" si="40"/>
        <v>0</v>
      </c>
      <c r="AUR45" s="4141">
        <f t="shared" si="40"/>
        <v>0</v>
      </c>
      <c r="AUS45" s="4141">
        <f t="shared" si="40"/>
        <v>0</v>
      </c>
      <c r="AUT45" s="4141">
        <f t="shared" si="40"/>
        <v>0</v>
      </c>
      <c r="AUU45" s="4141">
        <f t="shared" si="40"/>
        <v>0</v>
      </c>
      <c r="AUV45" s="4141">
        <f t="shared" si="40"/>
        <v>0</v>
      </c>
      <c r="AUW45" s="4141">
        <f t="shared" si="40"/>
        <v>0</v>
      </c>
      <c r="AUX45" s="4141">
        <f t="shared" si="40"/>
        <v>0</v>
      </c>
      <c r="AUY45" s="4141">
        <f t="shared" si="40"/>
        <v>0</v>
      </c>
      <c r="AUZ45" s="4141">
        <f t="shared" si="40"/>
        <v>0</v>
      </c>
      <c r="AVA45" s="4141">
        <f t="shared" si="40"/>
        <v>0</v>
      </c>
      <c r="AVB45" s="4141">
        <f t="shared" si="40"/>
        <v>0</v>
      </c>
      <c r="AVC45" s="4141">
        <f t="shared" si="40"/>
        <v>0</v>
      </c>
      <c r="AVD45" s="4141">
        <f t="shared" si="40"/>
        <v>0</v>
      </c>
      <c r="AVE45" s="4141">
        <f t="shared" si="40"/>
        <v>0</v>
      </c>
      <c r="AVF45" s="4141">
        <f t="shared" si="40"/>
        <v>0</v>
      </c>
      <c r="AVG45" s="4141">
        <f t="shared" si="40"/>
        <v>0</v>
      </c>
      <c r="AVH45" s="4141">
        <f t="shared" si="40"/>
        <v>0</v>
      </c>
      <c r="AVI45" s="4141">
        <f t="shared" si="40"/>
        <v>0</v>
      </c>
      <c r="AVJ45" s="4141">
        <f t="shared" si="40"/>
        <v>0</v>
      </c>
      <c r="AVK45" s="4141">
        <f t="shared" si="40"/>
        <v>0</v>
      </c>
      <c r="AVL45" s="4141">
        <f t="shared" si="40"/>
        <v>0</v>
      </c>
      <c r="AVM45" s="4141">
        <f t="shared" si="40"/>
        <v>0</v>
      </c>
      <c r="AVN45" s="4141">
        <f t="shared" si="40"/>
        <v>0</v>
      </c>
      <c r="AVO45" s="4141">
        <f t="shared" si="40"/>
        <v>0</v>
      </c>
      <c r="AVP45" s="4141">
        <f t="shared" si="40"/>
        <v>0</v>
      </c>
      <c r="AVQ45" s="4141">
        <f t="shared" si="40"/>
        <v>0</v>
      </c>
      <c r="AVR45" s="4141">
        <f t="shared" si="40"/>
        <v>0</v>
      </c>
      <c r="AVS45" s="4141">
        <f t="shared" si="40"/>
        <v>0</v>
      </c>
      <c r="AVT45" s="4141">
        <f t="shared" si="40"/>
        <v>0</v>
      </c>
      <c r="AVU45" s="4141">
        <f t="shared" si="40"/>
        <v>0</v>
      </c>
      <c r="AVV45" s="4141">
        <f t="shared" si="40"/>
        <v>0</v>
      </c>
      <c r="AVW45" s="4141">
        <f t="shared" si="40"/>
        <v>0</v>
      </c>
      <c r="AVX45" s="4141">
        <f t="shared" si="40"/>
        <v>0</v>
      </c>
      <c r="AVY45" s="4141">
        <f t="shared" si="40"/>
        <v>0</v>
      </c>
      <c r="AVZ45" s="4141">
        <f t="shared" si="40"/>
        <v>0</v>
      </c>
      <c r="AWA45" s="4141">
        <f t="shared" si="40"/>
        <v>0</v>
      </c>
      <c r="AWB45" s="4141">
        <f t="shared" si="40"/>
        <v>0</v>
      </c>
      <c r="AWC45" s="4141">
        <f t="shared" si="40"/>
        <v>0</v>
      </c>
      <c r="AWD45" s="4141">
        <f t="shared" si="40"/>
        <v>0</v>
      </c>
      <c r="AWE45" s="4141">
        <f t="shared" si="40"/>
        <v>0</v>
      </c>
      <c r="AWF45" s="4141">
        <f t="shared" si="40"/>
        <v>0</v>
      </c>
      <c r="AWG45" s="4141">
        <f t="shared" si="40"/>
        <v>0</v>
      </c>
      <c r="AWH45" s="4141">
        <f t="shared" si="40"/>
        <v>0</v>
      </c>
      <c r="AWI45" s="4141">
        <f t="shared" si="40"/>
        <v>0</v>
      </c>
      <c r="AWJ45" s="4141">
        <f t="shared" si="40"/>
        <v>0</v>
      </c>
      <c r="AWK45" s="4141">
        <f t="shared" ref="AWK45:AYV45" si="41">AWK39+AWK43</f>
        <v>0</v>
      </c>
      <c r="AWL45" s="4141">
        <f t="shared" si="41"/>
        <v>0</v>
      </c>
      <c r="AWM45" s="4141">
        <f t="shared" si="41"/>
        <v>0</v>
      </c>
      <c r="AWN45" s="4141">
        <f t="shared" si="41"/>
        <v>0</v>
      </c>
      <c r="AWO45" s="4141">
        <f t="shared" si="41"/>
        <v>0</v>
      </c>
      <c r="AWP45" s="4141">
        <f t="shared" si="41"/>
        <v>0</v>
      </c>
      <c r="AWQ45" s="4141">
        <f t="shared" si="41"/>
        <v>0</v>
      </c>
      <c r="AWR45" s="4141">
        <f t="shared" si="41"/>
        <v>0</v>
      </c>
      <c r="AWS45" s="4141">
        <f t="shared" si="41"/>
        <v>0</v>
      </c>
      <c r="AWT45" s="4141">
        <f t="shared" si="41"/>
        <v>0</v>
      </c>
      <c r="AWU45" s="4141">
        <f t="shared" si="41"/>
        <v>0</v>
      </c>
      <c r="AWV45" s="4141">
        <f t="shared" si="41"/>
        <v>0</v>
      </c>
      <c r="AWW45" s="4141">
        <f t="shared" si="41"/>
        <v>0</v>
      </c>
      <c r="AWX45" s="4141">
        <f t="shared" si="41"/>
        <v>0</v>
      </c>
      <c r="AWY45" s="4141">
        <f t="shared" si="41"/>
        <v>0</v>
      </c>
      <c r="AWZ45" s="4141">
        <f t="shared" si="41"/>
        <v>0</v>
      </c>
      <c r="AXA45" s="4141">
        <f t="shared" si="41"/>
        <v>0</v>
      </c>
      <c r="AXB45" s="4141">
        <f t="shared" si="41"/>
        <v>0</v>
      </c>
      <c r="AXC45" s="4141">
        <f t="shared" si="41"/>
        <v>0</v>
      </c>
      <c r="AXD45" s="4141">
        <f t="shared" si="41"/>
        <v>0</v>
      </c>
      <c r="AXE45" s="4141">
        <f t="shared" si="41"/>
        <v>0</v>
      </c>
      <c r="AXF45" s="4141">
        <f t="shared" si="41"/>
        <v>0</v>
      </c>
      <c r="AXG45" s="4141">
        <f t="shared" si="41"/>
        <v>0</v>
      </c>
      <c r="AXH45" s="4141">
        <f t="shared" si="41"/>
        <v>0</v>
      </c>
      <c r="AXI45" s="4141">
        <f t="shared" si="41"/>
        <v>0</v>
      </c>
      <c r="AXJ45" s="4141">
        <f t="shared" si="41"/>
        <v>0</v>
      </c>
      <c r="AXK45" s="4141">
        <f t="shared" si="41"/>
        <v>0</v>
      </c>
      <c r="AXL45" s="4141">
        <f t="shared" si="41"/>
        <v>0</v>
      </c>
      <c r="AXM45" s="4141">
        <f t="shared" si="41"/>
        <v>0</v>
      </c>
      <c r="AXN45" s="4141">
        <f t="shared" si="41"/>
        <v>0</v>
      </c>
      <c r="AXO45" s="4141">
        <f t="shared" si="41"/>
        <v>0</v>
      </c>
      <c r="AXP45" s="4141">
        <f t="shared" si="41"/>
        <v>0</v>
      </c>
      <c r="AXQ45" s="4141">
        <f t="shared" si="41"/>
        <v>0</v>
      </c>
      <c r="AXR45" s="4141">
        <f t="shared" si="41"/>
        <v>0</v>
      </c>
      <c r="AXS45" s="4141">
        <f t="shared" si="41"/>
        <v>0</v>
      </c>
      <c r="AXT45" s="4141">
        <f t="shared" si="41"/>
        <v>0</v>
      </c>
      <c r="AXU45" s="4141">
        <f t="shared" si="41"/>
        <v>0</v>
      </c>
      <c r="AXV45" s="4141">
        <f t="shared" si="41"/>
        <v>0</v>
      </c>
      <c r="AXW45" s="4141">
        <f t="shared" si="41"/>
        <v>0</v>
      </c>
      <c r="AXX45" s="4141">
        <f t="shared" si="41"/>
        <v>0</v>
      </c>
      <c r="AXY45" s="4141">
        <f t="shared" si="41"/>
        <v>0</v>
      </c>
      <c r="AXZ45" s="4141">
        <f t="shared" si="41"/>
        <v>0</v>
      </c>
      <c r="AYA45" s="4141">
        <f t="shared" si="41"/>
        <v>0</v>
      </c>
      <c r="AYB45" s="4141">
        <f t="shared" si="41"/>
        <v>0</v>
      </c>
      <c r="AYC45" s="4141">
        <f t="shared" si="41"/>
        <v>0</v>
      </c>
      <c r="AYD45" s="4141">
        <f t="shared" si="41"/>
        <v>0</v>
      </c>
      <c r="AYE45" s="4141">
        <f t="shared" si="41"/>
        <v>0</v>
      </c>
      <c r="AYF45" s="4141">
        <f t="shared" si="41"/>
        <v>0</v>
      </c>
      <c r="AYG45" s="4141">
        <f t="shared" si="41"/>
        <v>0</v>
      </c>
      <c r="AYH45" s="4141">
        <f t="shared" si="41"/>
        <v>0</v>
      </c>
      <c r="AYI45" s="4141">
        <f t="shared" si="41"/>
        <v>0</v>
      </c>
      <c r="AYJ45" s="4141">
        <f t="shared" si="41"/>
        <v>0</v>
      </c>
      <c r="AYK45" s="4141">
        <f t="shared" si="41"/>
        <v>0</v>
      </c>
      <c r="AYL45" s="4141">
        <f t="shared" si="41"/>
        <v>0</v>
      </c>
      <c r="AYM45" s="4141">
        <f t="shared" si="41"/>
        <v>0</v>
      </c>
      <c r="AYN45" s="4141">
        <f t="shared" si="41"/>
        <v>0</v>
      </c>
      <c r="AYO45" s="4141">
        <f t="shared" si="41"/>
        <v>0</v>
      </c>
      <c r="AYP45" s="4141">
        <f t="shared" si="41"/>
        <v>0</v>
      </c>
      <c r="AYQ45" s="4141">
        <f t="shared" si="41"/>
        <v>0</v>
      </c>
      <c r="AYR45" s="4141">
        <f t="shared" si="41"/>
        <v>0</v>
      </c>
      <c r="AYS45" s="4141">
        <f t="shared" si="41"/>
        <v>0</v>
      </c>
      <c r="AYT45" s="4141">
        <f t="shared" si="41"/>
        <v>0</v>
      </c>
      <c r="AYU45" s="4141">
        <f t="shared" si="41"/>
        <v>0</v>
      </c>
      <c r="AYV45" s="4141">
        <f t="shared" si="41"/>
        <v>0</v>
      </c>
      <c r="AYW45" s="4141">
        <f t="shared" ref="AYW45:BBH45" si="42">AYW39+AYW43</f>
        <v>0</v>
      </c>
      <c r="AYX45" s="4141">
        <f t="shared" si="42"/>
        <v>0</v>
      </c>
      <c r="AYY45" s="4141">
        <f t="shared" si="42"/>
        <v>0</v>
      </c>
      <c r="AYZ45" s="4141">
        <f t="shared" si="42"/>
        <v>0</v>
      </c>
      <c r="AZA45" s="4141">
        <f t="shared" si="42"/>
        <v>0</v>
      </c>
      <c r="AZB45" s="4141">
        <f t="shared" si="42"/>
        <v>0</v>
      </c>
      <c r="AZC45" s="4141">
        <f t="shared" si="42"/>
        <v>0</v>
      </c>
      <c r="AZD45" s="4141">
        <f t="shared" si="42"/>
        <v>0</v>
      </c>
      <c r="AZE45" s="4141">
        <f t="shared" si="42"/>
        <v>0</v>
      </c>
      <c r="AZF45" s="4141">
        <f t="shared" si="42"/>
        <v>0</v>
      </c>
      <c r="AZG45" s="4141">
        <f t="shared" si="42"/>
        <v>0</v>
      </c>
      <c r="AZH45" s="4141">
        <f t="shared" si="42"/>
        <v>0</v>
      </c>
      <c r="AZI45" s="4141">
        <f t="shared" si="42"/>
        <v>0</v>
      </c>
      <c r="AZJ45" s="4141">
        <f t="shared" si="42"/>
        <v>0</v>
      </c>
      <c r="AZK45" s="4141">
        <f t="shared" si="42"/>
        <v>0</v>
      </c>
      <c r="AZL45" s="4141">
        <f t="shared" si="42"/>
        <v>0</v>
      </c>
      <c r="AZM45" s="4141">
        <f t="shared" si="42"/>
        <v>0</v>
      </c>
      <c r="AZN45" s="4141">
        <f t="shared" si="42"/>
        <v>0</v>
      </c>
      <c r="AZO45" s="4141">
        <f t="shared" si="42"/>
        <v>0</v>
      </c>
      <c r="AZP45" s="4141">
        <f t="shared" si="42"/>
        <v>0</v>
      </c>
      <c r="AZQ45" s="4141">
        <f t="shared" si="42"/>
        <v>0</v>
      </c>
      <c r="AZR45" s="4141">
        <f t="shared" si="42"/>
        <v>0</v>
      </c>
      <c r="AZS45" s="4141">
        <f t="shared" si="42"/>
        <v>0</v>
      </c>
      <c r="AZT45" s="4141">
        <f t="shared" si="42"/>
        <v>0</v>
      </c>
      <c r="AZU45" s="4141">
        <f t="shared" si="42"/>
        <v>0</v>
      </c>
      <c r="AZV45" s="4141">
        <f t="shared" si="42"/>
        <v>0</v>
      </c>
      <c r="AZW45" s="4141">
        <f t="shared" si="42"/>
        <v>0</v>
      </c>
      <c r="AZX45" s="4141">
        <f t="shared" si="42"/>
        <v>0</v>
      </c>
      <c r="AZY45" s="4141">
        <f t="shared" si="42"/>
        <v>0</v>
      </c>
      <c r="AZZ45" s="4141">
        <f t="shared" si="42"/>
        <v>0</v>
      </c>
      <c r="BAA45" s="4141">
        <f t="shared" si="42"/>
        <v>0</v>
      </c>
      <c r="BAB45" s="4141">
        <f t="shared" si="42"/>
        <v>0</v>
      </c>
      <c r="BAC45" s="4141">
        <f t="shared" si="42"/>
        <v>0</v>
      </c>
      <c r="BAD45" s="4141">
        <f t="shared" si="42"/>
        <v>0</v>
      </c>
      <c r="BAE45" s="4141">
        <f t="shared" si="42"/>
        <v>0</v>
      </c>
      <c r="BAF45" s="4141">
        <f t="shared" si="42"/>
        <v>0</v>
      </c>
      <c r="BAG45" s="4141">
        <f t="shared" si="42"/>
        <v>0</v>
      </c>
      <c r="BAH45" s="4141">
        <f t="shared" si="42"/>
        <v>0</v>
      </c>
      <c r="BAI45" s="4141">
        <f t="shared" si="42"/>
        <v>0</v>
      </c>
      <c r="BAJ45" s="4141">
        <f t="shared" si="42"/>
        <v>0</v>
      </c>
      <c r="BAK45" s="4141">
        <f t="shared" si="42"/>
        <v>0</v>
      </c>
      <c r="BAL45" s="4141">
        <f t="shared" si="42"/>
        <v>0</v>
      </c>
      <c r="BAM45" s="4141">
        <f t="shared" si="42"/>
        <v>0</v>
      </c>
      <c r="BAN45" s="4141">
        <f t="shared" si="42"/>
        <v>0</v>
      </c>
      <c r="BAO45" s="4141">
        <f t="shared" si="42"/>
        <v>0</v>
      </c>
      <c r="BAP45" s="4141">
        <f t="shared" si="42"/>
        <v>0</v>
      </c>
      <c r="BAQ45" s="4141">
        <f t="shared" si="42"/>
        <v>0</v>
      </c>
      <c r="BAR45" s="4141">
        <f t="shared" si="42"/>
        <v>0</v>
      </c>
      <c r="BAS45" s="4141">
        <f t="shared" si="42"/>
        <v>0</v>
      </c>
      <c r="BAT45" s="4141">
        <f t="shared" si="42"/>
        <v>0</v>
      </c>
      <c r="BAU45" s="4141">
        <f t="shared" si="42"/>
        <v>0</v>
      </c>
      <c r="BAV45" s="4141">
        <f t="shared" si="42"/>
        <v>0</v>
      </c>
      <c r="BAW45" s="4141">
        <f t="shared" si="42"/>
        <v>0</v>
      </c>
      <c r="BAX45" s="4141">
        <f t="shared" si="42"/>
        <v>0</v>
      </c>
      <c r="BAY45" s="4141">
        <f t="shared" si="42"/>
        <v>0</v>
      </c>
      <c r="BAZ45" s="4141">
        <f t="shared" si="42"/>
        <v>0</v>
      </c>
      <c r="BBA45" s="4141">
        <f t="shared" si="42"/>
        <v>0</v>
      </c>
      <c r="BBB45" s="4141">
        <f t="shared" si="42"/>
        <v>0</v>
      </c>
      <c r="BBC45" s="4141">
        <f t="shared" si="42"/>
        <v>0</v>
      </c>
      <c r="BBD45" s="4141">
        <f t="shared" si="42"/>
        <v>0</v>
      </c>
      <c r="BBE45" s="4141">
        <f t="shared" si="42"/>
        <v>0</v>
      </c>
      <c r="BBF45" s="4141">
        <f t="shared" si="42"/>
        <v>0</v>
      </c>
      <c r="BBG45" s="4141">
        <f t="shared" si="42"/>
        <v>0</v>
      </c>
      <c r="BBH45" s="4141">
        <f t="shared" si="42"/>
        <v>0</v>
      </c>
      <c r="BBI45" s="4141">
        <f t="shared" ref="BBI45:BDT45" si="43">BBI39+BBI43</f>
        <v>0</v>
      </c>
      <c r="BBJ45" s="4141">
        <f t="shared" si="43"/>
        <v>0</v>
      </c>
      <c r="BBK45" s="4141">
        <f t="shared" si="43"/>
        <v>0</v>
      </c>
      <c r="BBL45" s="4141">
        <f t="shared" si="43"/>
        <v>0</v>
      </c>
      <c r="BBM45" s="4141">
        <f t="shared" si="43"/>
        <v>0</v>
      </c>
      <c r="BBN45" s="4141">
        <f t="shared" si="43"/>
        <v>0</v>
      </c>
      <c r="BBO45" s="4141">
        <f t="shared" si="43"/>
        <v>0</v>
      </c>
      <c r="BBP45" s="4141">
        <f t="shared" si="43"/>
        <v>0</v>
      </c>
      <c r="BBQ45" s="4141">
        <f t="shared" si="43"/>
        <v>0</v>
      </c>
      <c r="BBR45" s="4141">
        <f t="shared" si="43"/>
        <v>0</v>
      </c>
      <c r="BBS45" s="4141">
        <f t="shared" si="43"/>
        <v>0</v>
      </c>
      <c r="BBT45" s="4141">
        <f t="shared" si="43"/>
        <v>0</v>
      </c>
      <c r="BBU45" s="4141">
        <f t="shared" si="43"/>
        <v>0</v>
      </c>
      <c r="BBV45" s="4141">
        <f t="shared" si="43"/>
        <v>0</v>
      </c>
      <c r="BBW45" s="4141">
        <f t="shared" si="43"/>
        <v>0</v>
      </c>
      <c r="BBX45" s="4141">
        <f t="shared" si="43"/>
        <v>0</v>
      </c>
      <c r="BBY45" s="4141">
        <f t="shared" si="43"/>
        <v>0</v>
      </c>
      <c r="BBZ45" s="4141">
        <f t="shared" si="43"/>
        <v>0</v>
      </c>
      <c r="BCA45" s="4141">
        <f t="shared" si="43"/>
        <v>0</v>
      </c>
      <c r="BCB45" s="4141">
        <f t="shared" si="43"/>
        <v>0</v>
      </c>
      <c r="BCC45" s="4141">
        <f t="shared" si="43"/>
        <v>0</v>
      </c>
      <c r="BCD45" s="4141">
        <f t="shared" si="43"/>
        <v>0</v>
      </c>
      <c r="BCE45" s="4141">
        <f t="shared" si="43"/>
        <v>0</v>
      </c>
      <c r="BCF45" s="4141">
        <f t="shared" si="43"/>
        <v>0</v>
      </c>
      <c r="BCG45" s="4141">
        <f t="shared" si="43"/>
        <v>0</v>
      </c>
      <c r="BCH45" s="4141">
        <f t="shared" si="43"/>
        <v>0</v>
      </c>
      <c r="BCI45" s="4141">
        <f t="shared" si="43"/>
        <v>0</v>
      </c>
      <c r="BCJ45" s="4141">
        <f t="shared" si="43"/>
        <v>0</v>
      </c>
      <c r="BCK45" s="4141">
        <f t="shared" si="43"/>
        <v>0</v>
      </c>
      <c r="BCL45" s="4141">
        <f t="shared" si="43"/>
        <v>0</v>
      </c>
      <c r="BCM45" s="4141">
        <f t="shared" si="43"/>
        <v>0</v>
      </c>
      <c r="BCN45" s="4141">
        <f t="shared" si="43"/>
        <v>0</v>
      </c>
      <c r="BCO45" s="4141">
        <f t="shared" si="43"/>
        <v>0</v>
      </c>
      <c r="BCP45" s="4141">
        <f t="shared" si="43"/>
        <v>0</v>
      </c>
      <c r="BCQ45" s="4141">
        <f t="shared" si="43"/>
        <v>0</v>
      </c>
      <c r="BCR45" s="4141">
        <f t="shared" si="43"/>
        <v>0</v>
      </c>
      <c r="BCS45" s="4141">
        <f t="shared" si="43"/>
        <v>0</v>
      </c>
      <c r="BCT45" s="4141">
        <f t="shared" si="43"/>
        <v>0</v>
      </c>
      <c r="BCU45" s="4141">
        <f t="shared" si="43"/>
        <v>0</v>
      </c>
      <c r="BCV45" s="4141">
        <f t="shared" si="43"/>
        <v>0</v>
      </c>
      <c r="BCW45" s="4141">
        <f t="shared" si="43"/>
        <v>0</v>
      </c>
      <c r="BCX45" s="4141">
        <f t="shared" si="43"/>
        <v>0</v>
      </c>
      <c r="BCY45" s="4141">
        <f t="shared" si="43"/>
        <v>0</v>
      </c>
      <c r="BCZ45" s="4141">
        <f t="shared" si="43"/>
        <v>0</v>
      </c>
      <c r="BDA45" s="4141">
        <f t="shared" si="43"/>
        <v>0</v>
      </c>
      <c r="BDB45" s="4141">
        <f t="shared" si="43"/>
        <v>0</v>
      </c>
      <c r="BDC45" s="4141">
        <f t="shared" si="43"/>
        <v>0</v>
      </c>
      <c r="BDD45" s="4141">
        <f t="shared" si="43"/>
        <v>0</v>
      </c>
      <c r="BDE45" s="4141">
        <f t="shared" si="43"/>
        <v>0</v>
      </c>
      <c r="BDF45" s="4141">
        <f t="shared" si="43"/>
        <v>0</v>
      </c>
      <c r="BDG45" s="4141">
        <f t="shared" si="43"/>
        <v>0</v>
      </c>
      <c r="BDH45" s="4141">
        <f t="shared" si="43"/>
        <v>0</v>
      </c>
      <c r="BDI45" s="4141">
        <f t="shared" si="43"/>
        <v>0</v>
      </c>
      <c r="BDJ45" s="4141">
        <f t="shared" si="43"/>
        <v>0</v>
      </c>
      <c r="BDK45" s="4141">
        <f t="shared" si="43"/>
        <v>0</v>
      </c>
      <c r="BDL45" s="4141">
        <f t="shared" si="43"/>
        <v>0</v>
      </c>
      <c r="BDM45" s="4141">
        <f t="shared" si="43"/>
        <v>0</v>
      </c>
      <c r="BDN45" s="4141">
        <f t="shared" si="43"/>
        <v>0</v>
      </c>
      <c r="BDO45" s="4141">
        <f t="shared" si="43"/>
        <v>0</v>
      </c>
      <c r="BDP45" s="4141">
        <f t="shared" si="43"/>
        <v>0</v>
      </c>
      <c r="BDQ45" s="4141">
        <f t="shared" si="43"/>
        <v>0</v>
      </c>
      <c r="BDR45" s="4141">
        <f t="shared" si="43"/>
        <v>0</v>
      </c>
      <c r="BDS45" s="4141">
        <f t="shared" si="43"/>
        <v>0</v>
      </c>
      <c r="BDT45" s="4141">
        <f t="shared" si="43"/>
        <v>0</v>
      </c>
      <c r="BDU45" s="4141">
        <f t="shared" ref="BDU45:BGF45" si="44">BDU39+BDU43</f>
        <v>0</v>
      </c>
      <c r="BDV45" s="4141">
        <f t="shared" si="44"/>
        <v>0</v>
      </c>
      <c r="BDW45" s="4141">
        <f t="shared" si="44"/>
        <v>0</v>
      </c>
      <c r="BDX45" s="4141">
        <f t="shared" si="44"/>
        <v>0</v>
      </c>
      <c r="BDY45" s="4141">
        <f t="shared" si="44"/>
        <v>0</v>
      </c>
      <c r="BDZ45" s="4141">
        <f t="shared" si="44"/>
        <v>0</v>
      </c>
      <c r="BEA45" s="4141">
        <f t="shared" si="44"/>
        <v>0</v>
      </c>
      <c r="BEB45" s="4141">
        <f t="shared" si="44"/>
        <v>0</v>
      </c>
      <c r="BEC45" s="4141">
        <f t="shared" si="44"/>
        <v>0</v>
      </c>
      <c r="BED45" s="4141">
        <f t="shared" si="44"/>
        <v>0</v>
      </c>
      <c r="BEE45" s="4141">
        <f t="shared" si="44"/>
        <v>0</v>
      </c>
      <c r="BEF45" s="4141">
        <f t="shared" si="44"/>
        <v>0</v>
      </c>
      <c r="BEG45" s="4141">
        <f t="shared" si="44"/>
        <v>0</v>
      </c>
      <c r="BEH45" s="4141">
        <f t="shared" si="44"/>
        <v>0</v>
      </c>
      <c r="BEI45" s="4141">
        <f t="shared" si="44"/>
        <v>0</v>
      </c>
      <c r="BEJ45" s="4141">
        <f t="shared" si="44"/>
        <v>0</v>
      </c>
      <c r="BEK45" s="4141">
        <f t="shared" si="44"/>
        <v>0</v>
      </c>
      <c r="BEL45" s="4141">
        <f t="shared" si="44"/>
        <v>0</v>
      </c>
      <c r="BEM45" s="4141">
        <f t="shared" si="44"/>
        <v>0</v>
      </c>
      <c r="BEN45" s="4141">
        <f t="shared" si="44"/>
        <v>0</v>
      </c>
      <c r="BEO45" s="4141">
        <f t="shared" si="44"/>
        <v>0</v>
      </c>
      <c r="BEP45" s="4141">
        <f t="shared" si="44"/>
        <v>0</v>
      </c>
      <c r="BEQ45" s="4141">
        <f t="shared" si="44"/>
        <v>0</v>
      </c>
      <c r="BER45" s="4141">
        <f t="shared" si="44"/>
        <v>0</v>
      </c>
      <c r="BES45" s="4141">
        <f t="shared" si="44"/>
        <v>0</v>
      </c>
      <c r="BET45" s="4141">
        <f t="shared" si="44"/>
        <v>0</v>
      </c>
      <c r="BEU45" s="4141">
        <f t="shared" si="44"/>
        <v>0</v>
      </c>
      <c r="BEV45" s="4141">
        <f t="shared" si="44"/>
        <v>0</v>
      </c>
      <c r="BEW45" s="4141">
        <f t="shared" si="44"/>
        <v>0</v>
      </c>
      <c r="BEX45" s="4141">
        <f t="shared" si="44"/>
        <v>0</v>
      </c>
      <c r="BEY45" s="4141">
        <f t="shared" si="44"/>
        <v>0</v>
      </c>
      <c r="BEZ45" s="4141">
        <f t="shared" si="44"/>
        <v>0</v>
      </c>
      <c r="BFA45" s="4141">
        <f t="shared" si="44"/>
        <v>0</v>
      </c>
      <c r="BFB45" s="4141">
        <f t="shared" si="44"/>
        <v>0</v>
      </c>
      <c r="BFC45" s="4141">
        <f t="shared" si="44"/>
        <v>0</v>
      </c>
      <c r="BFD45" s="4141">
        <f t="shared" si="44"/>
        <v>0</v>
      </c>
      <c r="BFE45" s="4141">
        <f t="shared" si="44"/>
        <v>0</v>
      </c>
      <c r="BFF45" s="4141">
        <f t="shared" si="44"/>
        <v>0</v>
      </c>
      <c r="BFG45" s="4141">
        <f t="shared" si="44"/>
        <v>0</v>
      </c>
      <c r="BFH45" s="4141">
        <f t="shared" si="44"/>
        <v>0</v>
      </c>
      <c r="BFI45" s="4141">
        <f t="shared" si="44"/>
        <v>0</v>
      </c>
      <c r="BFJ45" s="4141">
        <f t="shared" si="44"/>
        <v>0</v>
      </c>
      <c r="BFK45" s="4141">
        <f t="shared" si="44"/>
        <v>0</v>
      </c>
      <c r="BFL45" s="4141">
        <f t="shared" si="44"/>
        <v>0</v>
      </c>
      <c r="BFM45" s="4141">
        <f t="shared" si="44"/>
        <v>0</v>
      </c>
      <c r="BFN45" s="4141">
        <f t="shared" si="44"/>
        <v>0</v>
      </c>
      <c r="BFO45" s="4141">
        <f t="shared" si="44"/>
        <v>0</v>
      </c>
      <c r="BFP45" s="4141">
        <f t="shared" si="44"/>
        <v>0</v>
      </c>
      <c r="BFQ45" s="4141">
        <f t="shared" si="44"/>
        <v>0</v>
      </c>
      <c r="BFR45" s="4141">
        <f t="shared" si="44"/>
        <v>0</v>
      </c>
      <c r="BFS45" s="4141">
        <f t="shared" si="44"/>
        <v>0</v>
      </c>
      <c r="BFT45" s="4141">
        <f t="shared" si="44"/>
        <v>0</v>
      </c>
      <c r="BFU45" s="4141">
        <f t="shared" si="44"/>
        <v>0</v>
      </c>
      <c r="BFV45" s="4141">
        <f t="shared" si="44"/>
        <v>0</v>
      </c>
      <c r="BFW45" s="4141">
        <f t="shared" si="44"/>
        <v>0</v>
      </c>
      <c r="BFX45" s="4141">
        <f t="shared" si="44"/>
        <v>0</v>
      </c>
      <c r="BFY45" s="4141">
        <f t="shared" si="44"/>
        <v>0</v>
      </c>
      <c r="BFZ45" s="4141">
        <f t="shared" si="44"/>
        <v>0</v>
      </c>
      <c r="BGA45" s="4141">
        <f t="shared" si="44"/>
        <v>0</v>
      </c>
      <c r="BGB45" s="4141">
        <f t="shared" si="44"/>
        <v>0</v>
      </c>
      <c r="BGC45" s="4141">
        <f t="shared" si="44"/>
        <v>0</v>
      </c>
      <c r="BGD45" s="4141">
        <f t="shared" si="44"/>
        <v>0</v>
      </c>
      <c r="BGE45" s="4141">
        <f t="shared" si="44"/>
        <v>0</v>
      </c>
      <c r="BGF45" s="4141">
        <f t="shared" si="44"/>
        <v>0</v>
      </c>
      <c r="BGG45" s="4141">
        <f t="shared" ref="BGG45:BIR45" si="45">BGG39+BGG43</f>
        <v>0</v>
      </c>
      <c r="BGH45" s="4141">
        <f t="shared" si="45"/>
        <v>0</v>
      </c>
      <c r="BGI45" s="4141">
        <f t="shared" si="45"/>
        <v>0</v>
      </c>
      <c r="BGJ45" s="4141">
        <f t="shared" si="45"/>
        <v>0</v>
      </c>
      <c r="BGK45" s="4141">
        <f t="shared" si="45"/>
        <v>0</v>
      </c>
      <c r="BGL45" s="4141">
        <f t="shared" si="45"/>
        <v>0</v>
      </c>
      <c r="BGM45" s="4141">
        <f t="shared" si="45"/>
        <v>0</v>
      </c>
      <c r="BGN45" s="4141">
        <f t="shared" si="45"/>
        <v>0</v>
      </c>
      <c r="BGO45" s="4141">
        <f t="shared" si="45"/>
        <v>0</v>
      </c>
      <c r="BGP45" s="4141">
        <f t="shared" si="45"/>
        <v>0</v>
      </c>
      <c r="BGQ45" s="4141">
        <f t="shared" si="45"/>
        <v>0</v>
      </c>
      <c r="BGR45" s="4141">
        <f t="shared" si="45"/>
        <v>0</v>
      </c>
      <c r="BGS45" s="4141">
        <f t="shared" si="45"/>
        <v>0</v>
      </c>
      <c r="BGT45" s="4141">
        <f t="shared" si="45"/>
        <v>0</v>
      </c>
      <c r="BGU45" s="4141">
        <f t="shared" si="45"/>
        <v>0</v>
      </c>
      <c r="BGV45" s="4141">
        <f t="shared" si="45"/>
        <v>0</v>
      </c>
      <c r="BGW45" s="4141">
        <f t="shared" si="45"/>
        <v>0</v>
      </c>
      <c r="BGX45" s="4141">
        <f t="shared" si="45"/>
        <v>0</v>
      </c>
      <c r="BGY45" s="4141">
        <f t="shared" si="45"/>
        <v>0</v>
      </c>
      <c r="BGZ45" s="4141">
        <f t="shared" si="45"/>
        <v>0</v>
      </c>
      <c r="BHA45" s="4141">
        <f t="shared" si="45"/>
        <v>0</v>
      </c>
      <c r="BHB45" s="4141">
        <f t="shared" si="45"/>
        <v>0</v>
      </c>
      <c r="BHC45" s="4141">
        <f t="shared" si="45"/>
        <v>0</v>
      </c>
      <c r="BHD45" s="4141">
        <f t="shared" si="45"/>
        <v>0</v>
      </c>
      <c r="BHE45" s="4141">
        <f t="shared" si="45"/>
        <v>0</v>
      </c>
      <c r="BHF45" s="4141">
        <f t="shared" si="45"/>
        <v>0</v>
      </c>
      <c r="BHG45" s="4141">
        <f t="shared" si="45"/>
        <v>0</v>
      </c>
      <c r="BHH45" s="4141">
        <f t="shared" si="45"/>
        <v>0</v>
      </c>
      <c r="BHI45" s="4141">
        <f t="shared" si="45"/>
        <v>0</v>
      </c>
      <c r="BHJ45" s="4141">
        <f t="shared" si="45"/>
        <v>0</v>
      </c>
      <c r="BHK45" s="4141">
        <f t="shared" si="45"/>
        <v>0</v>
      </c>
      <c r="BHL45" s="4141">
        <f t="shared" si="45"/>
        <v>0</v>
      </c>
      <c r="BHM45" s="4141">
        <f t="shared" si="45"/>
        <v>0</v>
      </c>
      <c r="BHN45" s="4141">
        <f t="shared" si="45"/>
        <v>0</v>
      </c>
      <c r="BHO45" s="4141">
        <f t="shared" si="45"/>
        <v>0</v>
      </c>
      <c r="BHP45" s="4141">
        <f t="shared" si="45"/>
        <v>0</v>
      </c>
      <c r="BHQ45" s="4141">
        <f t="shared" si="45"/>
        <v>0</v>
      </c>
      <c r="BHR45" s="4141">
        <f t="shared" si="45"/>
        <v>0</v>
      </c>
      <c r="BHS45" s="4141">
        <f t="shared" si="45"/>
        <v>0</v>
      </c>
      <c r="BHT45" s="4141">
        <f t="shared" si="45"/>
        <v>0</v>
      </c>
      <c r="BHU45" s="4141">
        <f t="shared" si="45"/>
        <v>0</v>
      </c>
      <c r="BHV45" s="4141">
        <f t="shared" si="45"/>
        <v>0</v>
      </c>
      <c r="BHW45" s="4141">
        <f t="shared" si="45"/>
        <v>0</v>
      </c>
      <c r="BHX45" s="4141">
        <f t="shared" si="45"/>
        <v>0</v>
      </c>
      <c r="BHY45" s="4141">
        <f t="shared" si="45"/>
        <v>0</v>
      </c>
      <c r="BHZ45" s="4141">
        <f t="shared" si="45"/>
        <v>0</v>
      </c>
      <c r="BIA45" s="4141">
        <f t="shared" si="45"/>
        <v>0</v>
      </c>
      <c r="BIB45" s="4141">
        <f t="shared" si="45"/>
        <v>0</v>
      </c>
      <c r="BIC45" s="4141">
        <f t="shared" si="45"/>
        <v>0</v>
      </c>
      <c r="BID45" s="4141">
        <f t="shared" si="45"/>
        <v>0</v>
      </c>
      <c r="BIE45" s="4141">
        <f t="shared" si="45"/>
        <v>0</v>
      </c>
      <c r="BIF45" s="4141">
        <f t="shared" si="45"/>
        <v>0</v>
      </c>
      <c r="BIG45" s="4141">
        <f t="shared" si="45"/>
        <v>0</v>
      </c>
      <c r="BIH45" s="4141">
        <f t="shared" si="45"/>
        <v>0</v>
      </c>
      <c r="BII45" s="4141">
        <f t="shared" si="45"/>
        <v>0</v>
      </c>
      <c r="BIJ45" s="4141">
        <f t="shared" si="45"/>
        <v>0</v>
      </c>
      <c r="BIK45" s="4141">
        <f t="shared" si="45"/>
        <v>0</v>
      </c>
      <c r="BIL45" s="4141">
        <f t="shared" si="45"/>
        <v>0</v>
      </c>
      <c r="BIM45" s="4141">
        <f t="shared" si="45"/>
        <v>0</v>
      </c>
      <c r="BIN45" s="4141">
        <f t="shared" si="45"/>
        <v>0</v>
      </c>
      <c r="BIO45" s="4141">
        <f t="shared" si="45"/>
        <v>0</v>
      </c>
      <c r="BIP45" s="4141">
        <f t="shared" si="45"/>
        <v>0</v>
      </c>
      <c r="BIQ45" s="4141">
        <f t="shared" si="45"/>
        <v>0</v>
      </c>
      <c r="BIR45" s="4141">
        <f t="shared" si="45"/>
        <v>0</v>
      </c>
      <c r="BIS45" s="4141">
        <f t="shared" ref="BIS45:BLD45" si="46">BIS39+BIS43</f>
        <v>0</v>
      </c>
      <c r="BIT45" s="4141">
        <f t="shared" si="46"/>
        <v>0</v>
      </c>
      <c r="BIU45" s="4141">
        <f t="shared" si="46"/>
        <v>0</v>
      </c>
      <c r="BIV45" s="4141">
        <f t="shared" si="46"/>
        <v>0</v>
      </c>
      <c r="BIW45" s="4141">
        <f t="shared" si="46"/>
        <v>0</v>
      </c>
      <c r="BIX45" s="4141">
        <f t="shared" si="46"/>
        <v>0</v>
      </c>
      <c r="BIY45" s="4141">
        <f t="shared" si="46"/>
        <v>0</v>
      </c>
      <c r="BIZ45" s="4141">
        <f t="shared" si="46"/>
        <v>0</v>
      </c>
      <c r="BJA45" s="4141">
        <f t="shared" si="46"/>
        <v>0</v>
      </c>
      <c r="BJB45" s="4141">
        <f t="shared" si="46"/>
        <v>0</v>
      </c>
      <c r="BJC45" s="4141">
        <f t="shared" si="46"/>
        <v>0</v>
      </c>
      <c r="BJD45" s="4141">
        <f t="shared" si="46"/>
        <v>0</v>
      </c>
      <c r="BJE45" s="4141">
        <f t="shared" si="46"/>
        <v>0</v>
      </c>
      <c r="BJF45" s="4141">
        <f t="shared" si="46"/>
        <v>0</v>
      </c>
      <c r="BJG45" s="4141">
        <f t="shared" si="46"/>
        <v>0</v>
      </c>
      <c r="BJH45" s="4141">
        <f t="shared" si="46"/>
        <v>0</v>
      </c>
      <c r="BJI45" s="4141">
        <f t="shared" si="46"/>
        <v>0</v>
      </c>
      <c r="BJJ45" s="4141">
        <f t="shared" si="46"/>
        <v>0</v>
      </c>
      <c r="BJK45" s="4141">
        <f t="shared" si="46"/>
        <v>0</v>
      </c>
      <c r="BJL45" s="4141">
        <f t="shared" si="46"/>
        <v>0</v>
      </c>
      <c r="BJM45" s="4141">
        <f t="shared" si="46"/>
        <v>0</v>
      </c>
      <c r="BJN45" s="4141">
        <f t="shared" si="46"/>
        <v>0</v>
      </c>
      <c r="BJO45" s="4141">
        <f t="shared" si="46"/>
        <v>0</v>
      </c>
      <c r="BJP45" s="4141">
        <f t="shared" si="46"/>
        <v>0</v>
      </c>
      <c r="BJQ45" s="4141">
        <f t="shared" si="46"/>
        <v>0</v>
      </c>
      <c r="BJR45" s="4141">
        <f t="shared" si="46"/>
        <v>0</v>
      </c>
      <c r="BJS45" s="4141">
        <f t="shared" si="46"/>
        <v>0</v>
      </c>
      <c r="BJT45" s="4141">
        <f t="shared" si="46"/>
        <v>0</v>
      </c>
      <c r="BJU45" s="4141">
        <f t="shared" si="46"/>
        <v>0</v>
      </c>
      <c r="BJV45" s="4141">
        <f t="shared" si="46"/>
        <v>0</v>
      </c>
      <c r="BJW45" s="4141">
        <f t="shared" si="46"/>
        <v>0</v>
      </c>
      <c r="BJX45" s="4141">
        <f t="shared" si="46"/>
        <v>0</v>
      </c>
      <c r="BJY45" s="4141">
        <f t="shared" si="46"/>
        <v>0</v>
      </c>
      <c r="BJZ45" s="4141">
        <f t="shared" si="46"/>
        <v>0</v>
      </c>
      <c r="BKA45" s="4141">
        <f t="shared" si="46"/>
        <v>0</v>
      </c>
      <c r="BKB45" s="4141">
        <f t="shared" si="46"/>
        <v>0</v>
      </c>
      <c r="BKC45" s="4141">
        <f t="shared" si="46"/>
        <v>0</v>
      </c>
      <c r="BKD45" s="4141">
        <f t="shared" si="46"/>
        <v>0</v>
      </c>
      <c r="BKE45" s="4141">
        <f t="shared" si="46"/>
        <v>0</v>
      </c>
      <c r="BKF45" s="4141">
        <f t="shared" si="46"/>
        <v>0</v>
      </c>
      <c r="BKG45" s="4141">
        <f t="shared" si="46"/>
        <v>0</v>
      </c>
      <c r="BKH45" s="4141">
        <f t="shared" si="46"/>
        <v>0</v>
      </c>
      <c r="BKI45" s="4141">
        <f t="shared" si="46"/>
        <v>0</v>
      </c>
      <c r="BKJ45" s="4141">
        <f t="shared" si="46"/>
        <v>0</v>
      </c>
      <c r="BKK45" s="4141">
        <f t="shared" si="46"/>
        <v>0</v>
      </c>
      <c r="BKL45" s="4141">
        <f t="shared" si="46"/>
        <v>0</v>
      </c>
      <c r="BKM45" s="4141">
        <f t="shared" si="46"/>
        <v>0</v>
      </c>
      <c r="BKN45" s="4141">
        <f t="shared" si="46"/>
        <v>0</v>
      </c>
      <c r="BKO45" s="4141">
        <f t="shared" si="46"/>
        <v>0</v>
      </c>
      <c r="BKP45" s="4141">
        <f t="shared" si="46"/>
        <v>0</v>
      </c>
      <c r="BKQ45" s="4141">
        <f t="shared" si="46"/>
        <v>0</v>
      </c>
      <c r="BKR45" s="4141">
        <f t="shared" si="46"/>
        <v>0</v>
      </c>
      <c r="BKS45" s="4141">
        <f t="shared" si="46"/>
        <v>0</v>
      </c>
      <c r="BKT45" s="4141">
        <f t="shared" si="46"/>
        <v>0</v>
      </c>
      <c r="BKU45" s="4141">
        <f t="shared" si="46"/>
        <v>0</v>
      </c>
      <c r="BKV45" s="4141">
        <f t="shared" si="46"/>
        <v>0</v>
      </c>
      <c r="BKW45" s="4141">
        <f t="shared" si="46"/>
        <v>0</v>
      </c>
      <c r="BKX45" s="4141">
        <f t="shared" si="46"/>
        <v>0</v>
      </c>
      <c r="BKY45" s="4141">
        <f t="shared" si="46"/>
        <v>0</v>
      </c>
      <c r="BKZ45" s="4141">
        <f t="shared" si="46"/>
        <v>0</v>
      </c>
      <c r="BLA45" s="4141">
        <f t="shared" si="46"/>
        <v>0</v>
      </c>
      <c r="BLB45" s="4141">
        <f t="shared" si="46"/>
        <v>0</v>
      </c>
      <c r="BLC45" s="4141">
        <f t="shared" si="46"/>
        <v>0</v>
      </c>
      <c r="BLD45" s="4141">
        <f t="shared" si="46"/>
        <v>0</v>
      </c>
      <c r="BLE45" s="4141">
        <f t="shared" ref="BLE45:BNP45" si="47">BLE39+BLE43</f>
        <v>0</v>
      </c>
      <c r="BLF45" s="4141">
        <f t="shared" si="47"/>
        <v>0</v>
      </c>
      <c r="BLG45" s="4141">
        <f t="shared" si="47"/>
        <v>0</v>
      </c>
      <c r="BLH45" s="4141">
        <f t="shared" si="47"/>
        <v>0</v>
      </c>
      <c r="BLI45" s="4141">
        <f t="shared" si="47"/>
        <v>0</v>
      </c>
      <c r="BLJ45" s="4141">
        <f t="shared" si="47"/>
        <v>0</v>
      </c>
      <c r="BLK45" s="4141">
        <f t="shared" si="47"/>
        <v>0</v>
      </c>
      <c r="BLL45" s="4141">
        <f t="shared" si="47"/>
        <v>0</v>
      </c>
      <c r="BLM45" s="4141">
        <f t="shared" si="47"/>
        <v>0</v>
      </c>
      <c r="BLN45" s="4141">
        <f t="shared" si="47"/>
        <v>0</v>
      </c>
      <c r="BLO45" s="4141">
        <f t="shared" si="47"/>
        <v>0</v>
      </c>
      <c r="BLP45" s="4141">
        <f t="shared" si="47"/>
        <v>0</v>
      </c>
      <c r="BLQ45" s="4141">
        <f t="shared" si="47"/>
        <v>0</v>
      </c>
      <c r="BLR45" s="4141">
        <f t="shared" si="47"/>
        <v>0</v>
      </c>
      <c r="BLS45" s="4141">
        <f t="shared" si="47"/>
        <v>0</v>
      </c>
      <c r="BLT45" s="4141">
        <f t="shared" si="47"/>
        <v>0</v>
      </c>
      <c r="BLU45" s="4141">
        <f t="shared" si="47"/>
        <v>0</v>
      </c>
      <c r="BLV45" s="4141">
        <f t="shared" si="47"/>
        <v>0</v>
      </c>
      <c r="BLW45" s="4141">
        <f t="shared" si="47"/>
        <v>0</v>
      </c>
      <c r="BLX45" s="4141">
        <f t="shared" si="47"/>
        <v>0</v>
      </c>
      <c r="BLY45" s="4141">
        <f t="shared" si="47"/>
        <v>0</v>
      </c>
      <c r="BLZ45" s="4141">
        <f t="shared" si="47"/>
        <v>0</v>
      </c>
      <c r="BMA45" s="4141">
        <f t="shared" si="47"/>
        <v>0</v>
      </c>
      <c r="BMB45" s="4141">
        <f t="shared" si="47"/>
        <v>0</v>
      </c>
      <c r="BMC45" s="4141">
        <f t="shared" si="47"/>
        <v>0</v>
      </c>
      <c r="BMD45" s="4141">
        <f t="shared" si="47"/>
        <v>0</v>
      </c>
      <c r="BME45" s="4141">
        <f t="shared" si="47"/>
        <v>0</v>
      </c>
      <c r="BMF45" s="4141">
        <f t="shared" si="47"/>
        <v>0</v>
      </c>
      <c r="BMG45" s="4141">
        <f t="shared" si="47"/>
        <v>0</v>
      </c>
      <c r="BMH45" s="4141">
        <f t="shared" si="47"/>
        <v>0</v>
      </c>
      <c r="BMI45" s="4141">
        <f t="shared" si="47"/>
        <v>0</v>
      </c>
      <c r="BMJ45" s="4141">
        <f t="shared" si="47"/>
        <v>0</v>
      </c>
      <c r="BMK45" s="4141">
        <f t="shared" si="47"/>
        <v>0</v>
      </c>
      <c r="BML45" s="4141">
        <f t="shared" si="47"/>
        <v>0</v>
      </c>
      <c r="BMM45" s="4141">
        <f t="shared" si="47"/>
        <v>0</v>
      </c>
      <c r="BMN45" s="4141">
        <f t="shared" si="47"/>
        <v>0</v>
      </c>
      <c r="BMO45" s="4141">
        <f t="shared" si="47"/>
        <v>0</v>
      </c>
      <c r="BMP45" s="4141">
        <f t="shared" si="47"/>
        <v>0</v>
      </c>
      <c r="BMQ45" s="4141">
        <f t="shared" si="47"/>
        <v>0</v>
      </c>
      <c r="BMR45" s="4141">
        <f t="shared" si="47"/>
        <v>0</v>
      </c>
      <c r="BMS45" s="4141">
        <f t="shared" si="47"/>
        <v>0</v>
      </c>
      <c r="BMT45" s="4141">
        <f t="shared" si="47"/>
        <v>0</v>
      </c>
      <c r="BMU45" s="4141">
        <f t="shared" si="47"/>
        <v>0</v>
      </c>
      <c r="BMV45" s="4141">
        <f t="shared" si="47"/>
        <v>0</v>
      </c>
      <c r="BMW45" s="4141">
        <f t="shared" si="47"/>
        <v>0</v>
      </c>
      <c r="BMX45" s="4141">
        <f t="shared" si="47"/>
        <v>0</v>
      </c>
      <c r="BMY45" s="4141">
        <f t="shared" si="47"/>
        <v>0</v>
      </c>
      <c r="BMZ45" s="4141">
        <f t="shared" si="47"/>
        <v>0</v>
      </c>
      <c r="BNA45" s="4141">
        <f t="shared" si="47"/>
        <v>0</v>
      </c>
      <c r="BNB45" s="4141">
        <f t="shared" si="47"/>
        <v>0</v>
      </c>
      <c r="BNC45" s="4141">
        <f t="shared" si="47"/>
        <v>0</v>
      </c>
      <c r="BND45" s="4141">
        <f t="shared" si="47"/>
        <v>0</v>
      </c>
      <c r="BNE45" s="4141">
        <f t="shared" si="47"/>
        <v>0</v>
      </c>
      <c r="BNF45" s="4141">
        <f t="shared" si="47"/>
        <v>0</v>
      </c>
      <c r="BNG45" s="4141">
        <f t="shared" si="47"/>
        <v>0</v>
      </c>
      <c r="BNH45" s="4141">
        <f t="shared" si="47"/>
        <v>0</v>
      </c>
      <c r="BNI45" s="4141">
        <f t="shared" si="47"/>
        <v>0</v>
      </c>
      <c r="BNJ45" s="4141">
        <f t="shared" si="47"/>
        <v>0</v>
      </c>
      <c r="BNK45" s="4141">
        <f t="shared" si="47"/>
        <v>0</v>
      </c>
      <c r="BNL45" s="4141">
        <f t="shared" si="47"/>
        <v>0</v>
      </c>
      <c r="BNM45" s="4141">
        <f t="shared" si="47"/>
        <v>0</v>
      </c>
      <c r="BNN45" s="4141">
        <f t="shared" si="47"/>
        <v>0</v>
      </c>
      <c r="BNO45" s="4141">
        <f t="shared" si="47"/>
        <v>0</v>
      </c>
      <c r="BNP45" s="4141">
        <f t="shared" si="47"/>
        <v>0</v>
      </c>
      <c r="BNQ45" s="4141">
        <f t="shared" ref="BNQ45:BQB45" si="48">BNQ39+BNQ43</f>
        <v>0</v>
      </c>
      <c r="BNR45" s="4141">
        <f t="shared" si="48"/>
        <v>0</v>
      </c>
      <c r="BNS45" s="4141">
        <f t="shared" si="48"/>
        <v>0</v>
      </c>
      <c r="BNT45" s="4141">
        <f t="shared" si="48"/>
        <v>0</v>
      </c>
      <c r="BNU45" s="4141">
        <f t="shared" si="48"/>
        <v>0</v>
      </c>
      <c r="BNV45" s="4141">
        <f t="shared" si="48"/>
        <v>0</v>
      </c>
      <c r="BNW45" s="4141">
        <f t="shared" si="48"/>
        <v>0</v>
      </c>
      <c r="BNX45" s="4141">
        <f t="shared" si="48"/>
        <v>0</v>
      </c>
      <c r="BNY45" s="4141">
        <f t="shared" si="48"/>
        <v>0</v>
      </c>
      <c r="BNZ45" s="4141">
        <f t="shared" si="48"/>
        <v>0</v>
      </c>
      <c r="BOA45" s="4141">
        <f t="shared" si="48"/>
        <v>0</v>
      </c>
      <c r="BOB45" s="4141">
        <f t="shared" si="48"/>
        <v>0</v>
      </c>
      <c r="BOC45" s="4141">
        <f t="shared" si="48"/>
        <v>0</v>
      </c>
      <c r="BOD45" s="4141">
        <f t="shared" si="48"/>
        <v>0</v>
      </c>
      <c r="BOE45" s="4141">
        <f t="shared" si="48"/>
        <v>0</v>
      </c>
      <c r="BOF45" s="4141">
        <f t="shared" si="48"/>
        <v>0</v>
      </c>
      <c r="BOG45" s="4141">
        <f t="shared" si="48"/>
        <v>0</v>
      </c>
      <c r="BOH45" s="4141">
        <f t="shared" si="48"/>
        <v>0</v>
      </c>
      <c r="BOI45" s="4141">
        <f t="shared" si="48"/>
        <v>0</v>
      </c>
      <c r="BOJ45" s="4141">
        <f t="shared" si="48"/>
        <v>0</v>
      </c>
      <c r="BOK45" s="4141">
        <f t="shared" si="48"/>
        <v>0</v>
      </c>
      <c r="BOL45" s="4141">
        <f t="shared" si="48"/>
        <v>0</v>
      </c>
      <c r="BOM45" s="4141">
        <f t="shared" si="48"/>
        <v>0</v>
      </c>
      <c r="BON45" s="4141">
        <f t="shared" si="48"/>
        <v>0</v>
      </c>
      <c r="BOO45" s="4141">
        <f t="shared" si="48"/>
        <v>0</v>
      </c>
      <c r="BOP45" s="4141">
        <f t="shared" si="48"/>
        <v>0</v>
      </c>
      <c r="BOQ45" s="4141">
        <f t="shared" si="48"/>
        <v>0</v>
      </c>
      <c r="BOR45" s="4141">
        <f t="shared" si="48"/>
        <v>0</v>
      </c>
      <c r="BOS45" s="4141">
        <f t="shared" si="48"/>
        <v>0</v>
      </c>
      <c r="BOT45" s="4141">
        <f t="shared" si="48"/>
        <v>0</v>
      </c>
      <c r="BOU45" s="4141">
        <f t="shared" si="48"/>
        <v>0</v>
      </c>
      <c r="BOV45" s="4141">
        <f t="shared" si="48"/>
        <v>0</v>
      </c>
      <c r="BOW45" s="4141">
        <f t="shared" si="48"/>
        <v>0</v>
      </c>
      <c r="BOX45" s="4141">
        <f t="shared" si="48"/>
        <v>0</v>
      </c>
      <c r="BOY45" s="4141">
        <f t="shared" si="48"/>
        <v>0</v>
      </c>
      <c r="BOZ45" s="4141">
        <f t="shared" si="48"/>
        <v>0</v>
      </c>
      <c r="BPA45" s="4141">
        <f t="shared" si="48"/>
        <v>0</v>
      </c>
      <c r="BPB45" s="4141">
        <f t="shared" si="48"/>
        <v>0</v>
      </c>
      <c r="BPC45" s="4141">
        <f t="shared" si="48"/>
        <v>0</v>
      </c>
      <c r="BPD45" s="4141">
        <f t="shared" si="48"/>
        <v>0</v>
      </c>
      <c r="BPE45" s="4141">
        <f t="shared" si="48"/>
        <v>0</v>
      </c>
      <c r="BPF45" s="4141">
        <f t="shared" si="48"/>
        <v>0</v>
      </c>
      <c r="BPG45" s="4141">
        <f t="shared" si="48"/>
        <v>0</v>
      </c>
      <c r="BPH45" s="4141">
        <f t="shared" si="48"/>
        <v>0</v>
      </c>
      <c r="BPI45" s="4141">
        <f t="shared" si="48"/>
        <v>0</v>
      </c>
      <c r="BPJ45" s="4141">
        <f t="shared" si="48"/>
        <v>0</v>
      </c>
      <c r="BPK45" s="4141">
        <f t="shared" si="48"/>
        <v>0</v>
      </c>
      <c r="BPL45" s="4141">
        <f t="shared" si="48"/>
        <v>0</v>
      </c>
      <c r="BPM45" s="4141">
        <f t="shared" si="48"/>
        <v>0</v>
      </c>
      <c r="BPN45" s="4141">
        <f t="shared" si="48"/>
        <v>0</v>
      </c>
      <c r="BPO45" s="4141">
        <f t="shared" si="48"/>
        <v>0</v>
      </c>
      <c r="BPP45" s="4141">
        <f t="shared" si="48"/>
        <v>0</v>
      </c>
      <c r="BPQ45" s="4141">
        <f t="shared" si="48"/>
        <v>0</v>
      </c>
      <c r="BPR45" s="4141">
        <f t="shared" si="48"/>
        <v>0</v>
      </c>
      <c r="BPS45" s="4141">
        <f t="shared" si="48"/>
        <v>0</v>
      </c>
      <c r="BPT45" s="4141">
        <f t="shared" si="48"/>
        <v>0</v>
      </c>
      <c r="BPU45" s="4141">
        <f t="shared" si="48"/>
        <v>0</v>
      </c>
      <c r="BPV45" s="4141">
        <f t="shared" si="48"/>
        <v>0</v>
      </c>
      <c r="BPW45" s="4141">
        <f t="shared" si="48"/>
        <v>0</v>
      </c>
      <c r="BPX45" s="4141">
        <f t="shared" si="48"/>
        <v>0</v>
      </c>
      <c r="BPY45" s="4141">
        <f t="shared" si="48"/>
        <v>0</v>
      </c>
      <c r="BPZ45" s="4141">
        <f t="shared" si="48"/>
        <v>0</v>
      </c>
      <c r="BQA45" s="4141">
        <f t="shared" si="48"/>
        <v>0</v>
      </c>
      <c r="BQB45" s="4141">
        <f t="shared" si="48"/>
        <v>0</v>
      </c>
      <c r="BQC45" s="4141">
        <f t="shared" ref="BQC45:BSN45" si="49">BQC39+BQC43</f>
        <v>0</v>
      </c>
      <c r="BQD45" s="4141">
        <f t="shared" si="49"/>
        <v>0</v>
      </c>
      <c r="BQE45" s="4141">
        <f t="shared" si="49"/>
        <v>0</v>
      </c>
      <c r="BQF45" s="4141">
        <f t="shared" si="49"/>
        <v>0</v>
      </c>
      <c r="BQG45" s="4141">
        <f t="shared" si="49"/>
        <v>0</v>
      </c>
      <c r="BQH45" s="4141">
        <f t="shared" si="49"/>
        <v>0</v>
      </c>
      <c r="BQI45" s="4141">
        <f t="shared" si="49"/>
        <v>0</v>
      </c>
      <c r="BQJ45" s="4141">
        <f t="shared" si="49"/>
        <v>0</v>
      </c>
      <c r="BQK45" s="4141">
        <f t="shared" si="49"/>
        <v>0</v>
      </c>
      <c r="BQL45" s="4141">
        <f t="shared" si="49"/>
        <v>0</v>
      </c>
      <c r="BQM45" s="4141">
        <f t="shared" si="49"/>
        <v>0</v>
      </c>
      <c r="BQN45" s="4141">
        <f t="shared" si="49"/>
        <v>0</v>
      </c>
      <c r="BQO45" s="4141">
        <f t="shared" si="49"/>
        <v>0</v>
      </c>
      <c r="BQP45" s="4141">
        <f t="shared" si="49"/>
        <v>0</v>
      </c>
      <c r="BQQ45" s="4141">
        <f t="shared" si="49"/>
        <v>0</v>
      </c>
      <c r="BQR45" s="4141">
        <f t="shared" si="49"/>
        <v>0</v>
      </c>
      <c r="BQS45" s="4141">
        <f t="shared" si="49"/>
        <v>0</v>
      </c>
      <c r="BQT45" s="4141">
        <f t="shared" si="49"/>
        <v>0</v>
      </c>
      <c r="BQU45" s="4141">
        <f t="shared" si="49"/>
        <v>0</v>
      </c>
      <c r="BQV45" s="4141">
        <f t="shared" si="49"/>
        <v>0</v>
      </c>
      <c r="BQW45" s="4141">
        <f t="shared" si="49"/>
        <v>0</v>
      </c>
      <c r="BQX45" s="4141">
        <f t="shared" si="49"/>
        <v>0</v>
      </c>
      <c r="BQY45" s="4141">
        <f t="shared" si="49"/>
        <v>0</v>
      </c>
      <c r="BQZ45" s="4141">
        <f t="shared" si="49"/>
        <v>0</v>
      </c>
      <c r="BRA45" s="4141">
        <f t="shared" si="49"/>
        <v>0</v>
      </c>
      <c r="BRB45" s="4141">
        <f t="shared" si="49"/>
        <v>0</v>
      </c>
      <c r="BRC45" s="4141">
        <f t="shared" si="49"/>
        <v>0</v>
      </c>
      <c r="BRD45" s="4141">
        <f t="shared" si="49"/>
        <v>0</v>
      </c>
      <c r="BRE45" s="4141">
        <f t="shared" si="49"/>
        <v>0</v>
      </c>
      <c r="BRF45" s="4141">
        <f t="shared" si="49"/>
        <v>0</v>
      </c>
      <c r="BRG45" s="4141">
        <f t="shared" si="49"/>
        <v>0</v>
      </c>
      <c r="BRH45" s="4141">
        <f t="shared" si="49"/>
        <v>0</v>
      </c>
      <c r="BRI45" s="4141">
        <f t="shared" si="49"/>
        <v>0</v>
      </c>
      <c r="BRJ45" s="4141">
        <f t="shared" si="49"/>
        <v>0</v>
      </c>
      <c r="BRK45" s="4141">
        <f t="shared" si="49"/>
        <v>0</v>
      </c>
      <c r="BRL45" s="4141">
        <f t="shared" si="49"/>
        <v>0</v>
      </c>
      <c r="BRM45" s="4141">
        <f t="shared" si="49"/>
        <v>0</v>
      </c>
      <c r="BRN45" s="4141">
        <f t="shared" si="49"/>
        <v>0</v>
      </c>
      <c r="BRO45" s="4141">
        <f t="shared" si="49"/>
        <v>0</v>
      </c>
      <c r="BRP45" s="4141">
        <f t="shared" si="49"/>
        <v>0</v>
      </c>
      <c r="BRQ45" s="4141">
        <f t="shared" si="49"/>
        <v>0</v>
      </c>
      <c r="BRR45" s="4141">
        <f t="shared" si="49"/>
        <v>0</v>
      </c>
      <c r="BRS45" s="4141">
        <f t="shared" si="49"/>
        <v>0</v>
      </c>
      <c r="BRT45" s="4141">
        <f t="shared" si="49"/>
        <v>0</v>
      </c>
      <c r="BRU45" s="4141">
        <f t="shared" si="49"/>
        <v>0</v>
      </c>
      <c r="BRV45" s="4141">
        <f t="shared" si="49"/>
        <v>0</v>
      </c>
      <c r="BRW45" s="4141">
        <f t="shared" si="49"/>
        <v>0</v>
      </c>
      <c r="BRX45" s="4141">
        <f t="shared" si="49"/>
        <v>0</v>
      </c>
      <c r="BRY45" s="4141">
        <f t="shared" si="49"/>
        <v>0</v>
      </c>
      <c r="BRZ45" s="4141">
        <f t="shared" si="49"/>
        <v>0</v>
      </c>
      <c r="BSA45" s="4141">
        <f t="shared" si="49"/>
        <v>0</v>
      </c>
      <c r="BSB45" s="4141">
        <f t="shared" si="49"/>
        <v>0</v>
      </c>
      <c r="BSC45" s="4141">
        <f t="shared" si="49"/>
        <v>0</v>
      </c>
      <c r="BSD45" s="4141">
        <f t="shared" si="49"/>
        <v>0</v>
      </c>
      <c r="BSE45" s="4141">
        <f t="shared" si="49"/>
        <v>0</v>
      </c>
      <c r="BSF45" s="4141">
        <f t="shared" si="49"/>
        <v>0</v>
      </c>
      <c r="BSG45" s="4141">
        <f t="shared" si="49"/>
        <v>0</v>
      </c>
      <c r="BSH45" s="4141">
        <f t="shared" si="49"/>
        <v>0</v>
      </c>
      <c r="BSI45" s="4141">
        <f t="shared" si="49"/>
        <v>0</v>
      </c>
      <c r="BSJ45" s="4141">
        <f t="shared" si="49"/>
        <v>0</v>
      </c>
      <c r="BSK45" s="4141">
        <f t="shared" si="49"/>
        <v>0</v>
      </c>
      <c r="BSL45" s="4141">
        <f t="shared" si="49"/>
        <v>0</v>
      </c>
      <c r="BSM45" s="4141">
        <f t="shared" si="49"/>
        <v>0</v>
      </c>
      <c r="BSN45" s="4141">
        <f t="shared" si="49"/>
        <v>0</v>
      </c>
      <c r="BSO45" s="4141">
        <f t="shared" ref="BSO45:BUZ45" si="50">BSO39+BSO43</f>
        <v>0</v>
      </c>
      <c r="BSP45" s="4141">
        <f t="shared" si="50"/>
        <v>0</v>
      </c>
      <c r="BSQ45" s="4141">
        <f t="shared" si="50"/>
        <v>0</v>
      </c>
      <c r="BSR45" s="4141">
        <f t="shared" si="50"/>
        <v>0</v>
      </c>
      <c r="BSS45" s="4141">
        <f t="shared" si="50"/>
        <v>0</v>
      </c>
      <c r="BST45" s="4141">
        <f t="shared" si="50"/>
        <v>0</v>
      </c>
      <c r="BSU45" s="4141">
        <f t="shared" si="50"/>
        <v>0</v>
      </c>
      <c r="BSV45" s="4141">
        <f t="shared" si="50"/>
        <v>0</v>
      </c>
      <c r="BSW45" s="4141">
        <f t="shared" si="50"/>
        <v>0</v>
      </c>
      <c r="BSX45" s="4141">
        <f t="shared" si="50"/>
        <v>0</v>
      </c>
      <c r="BSY45" s="4141">
        <f t="shared" si="50"/>
        <v>0</v>
      </c>
      <c r="BSZ45" s="4141">
        <f t="shared" si="50"/>
        <v>0</v>
      </c>
      <c r="BTA45" s="4141">
        <f t="shared" si="50"/>
        <v>0</v>
      </c>
      <c r="BTB45" s="4141">
        <f t="shared" si="50"/>
        <v>0</v>
      </c>
      <c r="BTC45" s="4141">
        <f t="shared" si="50"/>
        <v>0</v>
      </c>
      <c r="BTD45" s="4141">
        <f t="shared" si="50"/>
        <v>0</v>
      </c>
      <c r="BTE45" s="4141">
        <f t="shared" si="50"/>
        <v>0</v>
      </c>
      <c r="BTF45" s="4141">
        <f t="shared" si="50"/>
        <v>0</v>
      </c>
      <c r="BTG45" s="4141">
        <f t="shared" si="50"/>
        <v>0</v>
      </c>
      <c r="BTH45" s="4141">
        <f t="shared" si="50"/>
        <v>0</v>
      </c>
      <c r="BTI45" s="4141">
        <f t="shared" si="50"/>
        <v>0</v>
      </c>
      <c r="BTJ45" s="4141">
        <f t="shared" si="50"/>
        <v>0</v>
      </c>
      <c r="BTK45" s="4141">
        <f t="shared" si="50"/>
        <v>0</v>
      </c>
      <c r="BTL45" s="4141">
        <f t="shared" si="50"/>
        <v>0</v>
      </c>
      <c r="BTM45" s="4141">
        <f t="shared" si="50"/>
        <v>0</v>
      </c>
      <c r="BTN45" s="4141">
        <f t="shared" si="50"/>
        <v>0</v>
      </c>
      <c r="BTO45" s="4141">
        <f t="shared" si="50"/>
        <v>0</v>
      </c>
      <c r="BTP45" s="4141">
        <f t="shared" si="50"/>
        <v>0</v>
      </c>
      <c r="BTQ45" s="4141">
        <f t="shared" si="50"/>
        <v>0</v>
      </c>
      <c r="BTR45" s="4141">
        <f t="shared" si="50"/>
        <v>0</v>
      </c>
      <c r="BTS45" s="4141">
        <f t="shared" si="50"/>
        <v>0</v>
      </c>
      <c r="BTT45" s="4141">
        <f t="shared" si="50"/>
        <v>0</v>
      </c>
      <c r="BTU45" s="4141">
        <f t="shared" si="50"/>
        <v>0</v>
      </c>
      <c r="BTV45" s="4141">
        <f t="shared" si="50"/>
        <v>0</v>
      </c>
      <c r="BTW45" s="4141">
        <f t="shared" si="50"/>
        <v>0</v>
      </c>
      <c r="BTX45" s="4141">
        <f t="shared" si="50"/>
        <v>0</v>
      </c>
      <c r="BTY45" s="4141">
        <f t="shared" si="50"/>
        <v>0</v>
      </c>
      <c r="BTZ45" s="4141">
        <f t="shared" si="50"/>
        <v>0</v>
      </c>
      <c r="BUA45" s="4141">
        <f t="shared" si="50"/>
        <v>0</v>
      </c>
      <c r="BUB45" s="4141">
        <f t="shared" si="50"/>
        <v>0</v>
      </c>
      <c r="BUC45" s="4141">
        <f t="shared" si="50"/>
        <v>0</v>
      </c>
      <c r="BUD45" s="4141">
        <f t="shared" si="50"/>
        <v>0</v>
      </c>
      <c r="BUE45" s="4141">
        <f t="shared" si="50"/>
        <v>0</v>
      </c>
      <c r="BUF45" s="4141">
        <f t="shared" si="50"/>
        <v>0</v>
      </c>
      <c r="BUG45" s="4141">
        <f t="shared" si="50"/>
        <v>0</v>
      </c>
      <c r="BUH45" s="4141">
        <f t="shared" si="50"/>
        <v>0</v>
      </c>
      <c r="BUI45" s="4141">
        <f t="shared" si="50"/>
        <v>0</v>
      </c>
      <c r="BUJ45" s="4141">
        <f t="shared" si="50"/>
        <v>0</v>
      </c>
      <c r="BUK45" s="4141">
        <f t="shared" si="50"/>
        <v>0</v>
      </c>
      <c r="BUL45" s="4141">
        <f t="shared" si="50"/>
        <v>0</v>
      </c>
      <c r="BUM45" s="4141">
        <f t="shared" si="50"/>
        <v>0</v>
      </c>
      <c r="BUN45" s="4141">
        <f t="shared" si="50"/>
        <v>0</v>
      </c>
      <c r="BUO45" s="4141">
        <f t="shared" si="50"/>
        <v>0</v>
      </c>
      <c r="BUP45" s="4141">
        <f t="shared" si="50"/>
        <v>0</v>
      </c>
      <c r="BUQ45" s="4141">
        <f t="shared" si="50"/>
        <v>0</v>
      </c>
      <c r="BUR45" s="4141">
        <f t="shared" si="50"/>
        <v>0</v>
      </c>
      <c r="BUS45" s="4141">
        <f t="shared" si="50"/>
        <v>0</v>
      </c>
      <c r="BUT45" s="4141">
        <f t="shared" si="50"/>
        <v>0</v>
      </c>
      <c r="BUU45" s="4141">
        <f t="shared" si="50"/>
        <v>0</v>
      </c>
      <c r="BUV45" s="4141">
        <f t="shared" si="50"/>
        <v>0</v>
      </c>
      <c r="BUW45" s="4141">
        <f t="shared" si="50"/>
        <v>0</v>
      </c>
      <c r="BUX45" s="4141">
        <f t="shared" si="50"/>
        <v>0</v>
      </c>
      <c r="BUY45" s="4141">
        <f t="shared" si="50"/>
        <v>0</v>
      </c>
      <c r="BUZ45" s="4141">
        <f t="shared" si="50"/>
        <v>0</v>
      </c>
      <c r="BVA45" s="4141">
        <f t="shared" ref="BVA45:BXL45" si="51">BVA39+BVA43</f>
        <v>0</v>
      </c>
      <c r="BVB45" s="4141">
        <f t="shared" si="51"/>
        <v>0</v>
      </c>
      <c r="BVC45" s="4141">
        <f t="shared" si="51"/>
        <v>0</v>
      </c>
      <c r="BVD45" s="4141">
        <f t="shared" si="51"/>
        <v>0</v>
      </c>
      <c r="BVE45" s="4141">
        <f t="shared" si="51"/>
        <v>0</v>
      </c>
      <c r="BVF45" s="4141">
        <f t="shared" si="51"/>
        <v>0</v>
      </c>
      <c r="BVG45" s="4141">
        <f t="shared" si="51"/>
        <v>0</v>
      </c>
      <c r="BVH45" s="4141">
        <f t="shared" si="51"/>
        <v>0</v>
      </c>
      <c r="BVI45" s="4141">
        <f t="shared" si="51"/>
        <v>0</v>
      </c>
      <c r="BVJ45" s="4141">
        <f t="shared" si="51"/>
        <v>0</v>
      </c>
      <c r="BVK45" s="4141">
        <f t="shared" si="51"/>
        <v>0</v>
      </c>
      <c r="BVL45" s="4141">
        <f t="shared" si="51"/>
        <v>0</v>
      </c>
      <c r="BVM45" s="4141">
        <f t="shared" si="51"/>
        <v>0</v>
      </c>
      <c r="BVN45" s="4141">
        <f t="shared" si="51"/>
        <v>0</v>
      </c>
      <c r="BVO45" s="4141">
        <f t="shared" si="51"/>
        <v>0</v>
      </c>
      <c r="BVP45" s="4141">
        <f t="shared" si="51"/>
        <v>0</v>
      </c>
      <c r="BVQ45" s="4141">
        <f t="shared" si="51"/>
        <v>0</v>
      </c>
      <c r="BVR45" s="4141">
        <f t="shared" si="51"/>
        <v>0</v>
      </c>
      <c r="BVS45" s="4141">
        <f t="shared" si="51"/>
        <v>0</v>
      </c>
      <c r="BVT45" s="4141">
        <f t="shared" si="51"/>
        <v>0</v>
      </c>
      <c r="BVU45" s="4141">
        <f t="shared" si="51"/>
        <v>0</v>
      </c>
      <c r="BVV45" s="4141">
        <f t="shared" si="51"/>
        <v>0</v>
      </c>
      <c r="BVW45" s="4141">
        <f t="shared" si="51"/>
        <v>0</v>
      </c>
      <c r="BVX45" s="4141">
        <f t="shared" si="51"/>
        <v>0</v>
      </c>
      <c r="BVY45" s="4141">
        <f t="shared" si="51"/>
        <v>0</v>
      </c>
      <c r="BVZ45" s="4141">
        <f t="shared" si="51"/>
        <v>0</v>
      </c>
      <c r="BWA45" s="4141">
        <f t="shared" si="51"/>
        <v>0</v>
      </c>
      <c r="BWB45" s="4141">
        <f t="shared" si="51"/>
        <v>0</v>
      </c>
      <c r="BWC45" s="4141">
        <f t="shared" si="51"/>
        <v>0</v>
      </c>
      <c r="BWD45" s="4141">
        <f t="shared" si="51"/>
        <v>0</v>
      </c>
      <c r="BWE45" s="4141">
        <f t="shared" si="51"/>
        <v>0</v>
      </c>
      <c r="BWF45" s="4141">
        <f t="shared" si="51"/>
        <v>0</v>
      </c>
      <c r="BWG45" s="4141">
        <f t="shared" si="51"/>
        <v>0</v>
      </c>
      <c r="BWH45" s="4141">
        <f t="shared" si="51"/>
        <v>0</v>
      </c>
      <c r="BWI45" s="4141">
        <f t="shared" si="51"/>
        <v>0</v>
      </c>
      <c r="BWJ45" s="4141">
        <f t="shared" si="51"/>
        <v>0</v>
      </c>
      <c r="BWK45" s="4141">
        <f t="shared" si="51"/>
        <v>0</v>
      </c>
      <c r="BWL45" s="4141">
        <f t="shared" si="51"/>
        <v>0</v>
      </c>
      <c r="BWM45" s="4141">
        <f t="shared" si="51"/>
        <v>0</v>
      </c>
      <c r="BWN45" s="4141">
        <f t="shared" si="51"/>
        <v>0</v>
      </c>
      <c r="BWO45" s="4141">
        <f t="shared" si="51"/>
        <v>0</v>
      </c>
      <c r="BWP45" s="4141">
        <f t="shared" si="51"/>
        <v>0</v>
      </c>
      <c r="BWQ45" s="4141">
        <f t="shared" si="51"/>
        <v>0</v>
      </c>
      <c r="BWR45" s="4141">
        <f t="shared" si="51"/>
        <v>0</v>
      </c>
      <c r="BWS45" s="4141">
        <f t="shared" si="51"/>
        <v>0</v>
      </c>
      <c r="BWT45" s="4141">
        <f t="shared" si="51"/>
        <v>0</v>
      </c>
      <c r="BWU45" s="4141">
        <f t="shared" si="51"/>
        <v>0</v>
      </c>
      <c r="BWV45" s="4141">
        <f t="shared" si="51"/>
        <v>0</v>
      </c>
      <c r="BWW45" s="4141">
        <f t="shared" si="51"/>
        <v>0</v>
      </c>
      <c r="BWX45" s="4141">
        <f t="shared" si="51"/>
        <v>0</v>
      </c>
      <c r="BWY45" s="4141">
        <f t="shared" si="51"/>
        <v>0</v>
      </c>
      <c r="BWZ45" s="4141">
        <f t="shared" si="51"/>
        <v>0</v>
      </c>
      <c r="BXA45" s="4141">
        <f t="shared" si="51"/>
        <v>0</v>
      </c>
      <c r="BXB45" s="4141">
        <f t="shared" si="51"/>
        <v>0</v>
      </c>
      <c r="BXC45" s="4141">
        <f t="shared" si="51"/>
        <v>0</v>
      </c>
      <c r="BXD45" s="4141">
        <f t="shared" si="51"/>
        <v>0</v>
      </c>
      <c r="BXE45" s="4141">
        <f t="shared" si="51"/>
        <v>0</v>
      </c>
      <c r="BXF45" s="4141">
        <f t="shared" si="51"/>
        <v>0</v>
      </c>
      <c r="BXG45" s="4141">
        <f t="shared" si="51"/>
        <v>0</v>
      </c>
      <c r="BXH45" s="4141">
        <f t="shared" si="51"/>
        <v>0</v>
      </c>
      <c r="BXI45" s="4141">
        <f t="shared" si="51"/>
        <v>0</v>
      </c>
      <c r="BXJ45" s="4141">
        <f t="shared" si="51"/>
        <v>0</v>
      </c>
      <c r="BXK45" s="4141">
        <f t="shared" si="51"/>
        <v>0</v>
      </c>
      <c r="BXL45" s="4141">
        <f t="shared" si="51"/>
        <v>0</v>
      </c>
      <c r="BXM45" s="4141">
        <f t="shared" ref="BXM45:BZX45" si="52">BXM39+BXM43</f>
        <v>0</v>
      </c>
      <c r="BXN45" s="4141">
        <f t="shared" si="52"/>
        <v>0</v>
      </c>
      <c r="BXO45" s="4141">
        <f t="shared" si="52"/>
        <v>0</v>
      </c>
      <c r="BXP45" s="4141">
        <f t="shared" si="52"/>
        <v>0</v>
      </c>
      <c r="BXQ45" s="4141">
        <f t="shared" si="52"/>
        <v>0</v>
      </c>
      <c r="BXR45" s="4141">
        <f t="shared" si="52"/>
        <v>0</v>
      </c>
      <c r="BXS45" s="4141">
        <f t="shared" si="52"/>
        <v>0</v>
      </c>
      <c r="BXT45" s="4141">
        <f t="shared" si="52"/>
        <v>0</v>
      </c>
      <c r="BXU45" s="4141">
        <f t="shared" si="52"/>
        <v>0</v>
      </c>
      <c r="BXV45" s="4141">
        <f t="shared" si="52"/>
        <v>0</v>
      </c>
      <c r="BXW45" s="4141">
        <f t="shared" si="52"/>
        <v>0</v>
      </c>
      <c r="BXX45" s="4141">
        <f t="shared" si="52"/>
        <v>0</v>
      </c>
      <c r="BXY45" s="4141">
        <f t="shared" si="52"/>
        <v>0</v>
      </c>
      <c r="BXZ45" s="4141">
        <f t="shared" si="52"/>
        <v>0</v>
      </c>
      <c r="BYA45" s="4141">
        <f t="shared" si="52"/>
        <v>0</v>
      </c>
      <c r="BYB45" s="4141">
        <f t="shared" si="52"/>
        <v>0</v>
      </c>
      <c r="BYC45" s="4141">
        <f t="shared" si="52"/>
        <v>0</v>
      </c>
      <c r="BYD45" s="4141">
        <f t="shared" si="52"/>
        <v>0</v>
      </c>
      <c r="BYE45" s="4141">
        <f t="shared" si="52"/>
        <v>0</v>
      </c>
      <c r="BYF45" s="4141">
        <f t="shared" si="52"/>
        <v>0</v>
      </c>
      <c r="BYG45" s="4141">
        <f t="shared" si="52"/>
        <v>0</v>
      </c>
      <c r="BYH45" s="4141">
        <f t="shared" si="52"/>
        <v>0</v>
      </c>
      <c r="BYI45" s="4141">
        <f t="shared" si="52"/>
        <v>0</v>
      </c>
      <c r="BYJ45" s="4141">
        <f t="shared" si="52"/>
        <v>0</v>
      </c>
      <c r="BYK45" s="4141">
        <f t="shared" si="52"/>
        <v>0</v>
      </c>
      <c r="BYL45" s="4141">
        <f t="shared" si="52"/>
        <v>0</v>
      </c>
      <c r="BYM45" s="4141">
        <f t="shared" si="52"/>
        <v>0</v>
      </c>
      <c r="BYN45" s="4141">
        <f t="shared" si="52"/>
        <v>0</v>
      </c>
      <c r="BYO45" s="4141">
        <f t="shared" si="52"/>
        <v>0</v>
      </c>
      <c r="BYP45" s="4141">
        <f t="shared" si="52"/>
        <v>0</v>
      </c>
      <c r="BYQ45" s="4141">
        <f t="shared" si="52"/>
        <v>0</v>
      </c>
      <c r="BYR45" s="4141">
        <f t="shared" si="52"/>
        <v>0</v>
      </c>
      <c r="BYS45" s="4141">
        <f t="shared" si="52"/>
        <v>0</v>
      </c>
      <c r="BYT45" s="4141">
        <f t="shared" si="52"/>
        <v>0</v>
      </c>
      <c r="BYU45" s="4141">
        <f t="shared" si="52"/>
        <v>0</v>
      </c>
      <c r="BYV45" s="4141">
        <f t="shared" si="52"/>
        <v>0</v>
      </c>
      <c r="BYW45" s="4141">
        <f t="shared" si="52"/>
        <v>0</v>
      </c>
      <c r="BYX45" s="4141">
        <f t="shared" si="52"/>
        <v>0</v>
      </c>
      <c r="BYY45" s="4141">
        <f t="shared" si="52"/>
        <v>0</v>
      </c>
      <c r="BYZ45" s="4141">
        <f t="shared" si="52"/>
        <v>0</v>
      </c>
      <c r="BZA45" s="4141">
        <f t="shared" si="52"/>
        <v>0</v>
      </c>
      <c r="BZB45" s="4141">
        <f t="shared" si="52"/>
        <v>0</v>
      </c>
      <c r="BZC45" s="4141">
        <f t="shared" si="52"/>
        <v>0</v>
      </c>
      <c r="BZD45" s="4141">
        <f t="shared" si="52"/>
        <v>0</v>
      </c>
      <c r="BZE45" s="4141">
        <f t="shared" si="52"/>
        <v>0</v>
      </c>
      <c r="BZF45" s="4141">
        <f t="shared" si="52"/>
        <v>0</v>
      </c>
      <c r="BZG45" s="4141">
        <f t="shared" si="52"/>
        <v>0</v>
      </c>
      <c r="BZH45" s="4141">
        <f t="shared" si="52"/>
        <v>0</v>
      </c>
      <c r="BZI45" s="4141">
        <f t="shared" si="52"/>
        <v>0</v>
      </c>
      <c r="BZJ45" s="4141">
        <f t="shared" si="52"/>
        <v>0</v>
      </c>
      <c r="BZK45" s="4141">
        <f t="shared" si="52"/>
        <v>0</v>
      </c>
      <c r="BZL45" s="4141">
        <f t="shared" si="52"/>
        <v>0</v>
      </c>
      <c r="BZM45" s="4141">
        <f t="shared" si="52"/>
        <v>0</v>
      </c>
      <c r="BZN45" s="4141">
        <f t="shared" si="52"/>
        <v>0</v>
      </c>
      <c r="BZO45" s="4141">
        <f t="shared" si="52"/>
        <v>0</v>
      </c>
      <c r="BZP45" s="4141">
        <f t="shared" si="52"/>
        <v>0</v>
      </c>
      <c r="BZQ45" s="4141">
        <f t="shared" si="52"/>
        <v>0</v>
      </c>
      <c r="BZR45" s="4141">
        <f t="shared" si="52"/>
        <v>0</v>
      </c>
      <c r="BZS45" s="4141">
        <f t="shared" si="52"/>
        <v>0</v>
      </c>
      <c r="BZT45" s="4141">
        <f t="shared" si="52"/>
        <v>0</v>
      </c>
      <c r="BZU45" s="4141">
        <f t="shared" si="52"/>
        <v>0</v>
      </c>
      <c r="BZV45" s="4141">
        <f t="shared" si="52"/>
        <v>0</v>
      </c>
      <c r="BZW45" s="4141">
        <f t="shared" si="52"/>
        <v>0</v>
      </c>
      <c r="BZX45" s="4141">
        <f t="shared" si="52"/>
        <v>0</v>
      </c>
      <c r="BZY45" s="4141">
        <f t="shared" ref="BZY45:CCJ45" si="53">BZY39+BZY43</f>
        <v>0</v>
      </c>
      <c r="BZZ45" s="4141">
        <f t="shared" si="53"/>
        <v>0</v>
      </c>
      <c r="CAA45" s="4141">
        <f t="shared" si="53"/>
        <v>0</v>
      </c>
      <c r="CAB45" s="4141">
        <f t="shared" si="53"/>
        <v>0</v>
      </c>
      <c r="CAC45" s="4141">
        <f t="shared" si="53"/>
        <v>0</v>
      </c>
      <c r="CAD45" s="4141">
        <f t="shared" si="53"/>
        <v>0</v>
      </c>
      <c r="CAE45" s="4141">
        <f t="shared" si="53"/>
        <v>0</v>
      </c>
      <c r="CAF45" s="4141">
        <f t="shared" si="53"/>
        <v>0</v>
      </c>
      <c r="CAG45" s="4141">
        <f t="shared" si="53"/>
        <v>0</v>
      </c>
      <c r="CAH45" s="4141">
        <f t="shared" si="53"/>
        <v>0</v>
      </c>
      <c r="CAI45" s="4141">
        <f t="shared" si="53"/>
        <v>0</v>
      </c>
      <c r="CAJ45" s="4141">
        <f t="shared" si="53"/>
        <v>0</v>
      </c>
      <c r="CAK45" s="4141">
        <f t="shared" si="53"/>
        <v>0</v>
      </c>
      <c r="CAL45" s="4141">
        <f t="shared" si="53"/>
        <v>0</v>
      </c>
      <c r="CAM45" s="4141">
        <f t="shared" si="53"/>
        <v>0</v>
      </c>
      <c r="CAN45" s="4141">
        <f t="shared" si="53"/>
        <v>0</v>
      </c>
      <c r="CAO45" s="4141">
        <f t="shared" si="53"/>
        <v>0</v>
      </c>
      <c r="CAP45" s="4141">
        <f t="shared" si="53"/>
        <v>0</v>
      </c>
      <c r="CAQ45" s="4141">
        <f t="shared" si="53"/>
        <v>0</v>
      </c>
      <c r="CAR45" s="4141">
        <f t="shared" si="53"/>
        <v>0</v>
      </c>
      <c r="CAS45" s="4141">
        <f t="shared" si="53"/>
        <v>0</v>
      </c>
      <c r="CAT45" s="4141">
        <f t="shared" si="53"/>
        <v>0</v>
      </c>
      <c r="CAU45" s="4141">
        <f t="shared" si="53"/>
        <v>0</v>
      </c>
      <c r="CAV45" s="4141">
        <f t="shared" si="53"/>
        <v>0</v>
      </c>
      <c r="CAW45" s="4141">
        <f t="shared" si="53"/>
        <v>0</v>
      </c>
      <c r="CAX45" s="4141">
        <f t="shared" si="53"/>
        <v>0</v>
      </c>
      <c r="CAY45" s="4141">
        <f t="shared" si="53"/>
        <v>0</v>
      </c>
      <c r="CAZ45" s="4141">
        <f t="shared" si="53"/>
        <v>0</v>
      </c>
      <c r="CBA45" s="4141">
        <f t="shared" si="53"/>
        <v>0</v>
      </c>
      <c r="CBB45" s="4141">
        <f t="shared" si="53"/>
        <v>0</v>
      </c>
      <c r="CBC45" s="4141">
        <f t="shared" si="53"/>
        <v>0</v>
      </c>
      <c r="CBD45" s="4141">
        <f t="shared" si="53"/>
        <v>0</v>
      </c>
      <c r="CBE45" s="4141">
        <f t="shared" si="53"/>
        <v>0</v>
      </c>
      <c r="CBF45" s="4141">
        <f t="shared" si="53"/>
        <v>0</v>
      </c>
      <c r="CBG45" s="4141">
        <f t="shared" si="53"/>
        <v>0</v>
      </c>
      <c r="CBH45" s="4141">
        <f t="shared" si="53"/>
        <v>0</v>
      </c>
      <c r="CBI45" s="4141">
        <f t="shared" si="53"/>
        <v>0</v>
      </c>
      <c r="CBJ45" s="4141">
        <f t="shared" si="53"/>
        <v>0</v>
      </c>
      <c r="CBK45" s="4141">
        <f t="shared" si="53"/>
        <v>0</v>
      </c>
      <c r="CBL45" s="4141">
        <f t="shared" si="53"/>
        <v>0</v>
      </c>
      <c r="CBM45" s="4141">
        <f t="shared" si="53"/>
        <v>0</v>
      </c>
      <c r="CBN45" s="4141">
        <f t="shared" si="53"/>
        <v>0</v>
      </c>
      <c r="CBO45" s="4141">
        <f t="shared" si="53"/>
        <v>0</v>
      </c>
      <c r="CBP45" s="4141">
        <f t="shared" si="53"/>
        <v>0</v>
      </c>
      <c r="CBQ45" s="4141">
        <f t="shared" si="53"/>
        <v>0</v>
      </c>
      <c r="CBR45" s="4141">
        <f t="shared" si="53"/>
        <v>0</v>
      </c>
      <c r="CBS45" s="4141">
        <f t="shared" si="53"/>
        <v>0</v>
      </c>
      <c r="CBT45" s="4141">
        <f t="shared" si="53"/>
        <v>0</v>
      </c>
      <c r="CBU45" s="4141">
        <f t="shared" si="53"/>
        <v>0</v>
      </c>
      <c r="CBV45" s="4141">
        <f t="shared" si="53"/>
        <v>0</v>
      </c>
      <c r="CBW45" s="4141">
        <f t="shared" si="53"/>
        <v>0</v>
      </c>
      <c r="CBX45" s="4141">
        <f t="shared" si="53"/>
        <v>0</v>
      </c>
      <c r="CBY45" s="4141">
        <f t="shared" si="53"/>
        <v>0</v>
      </c>
      <c r="CBZ45" s="4141">
        <f t="shared" si="53"/>
        <v>0</v>
      </c>
      <c r="CCA45" s="4141">
        <f t="shared" si="53"/>
        <v>0</v>
      </c>
      <c r="CCB45" s="4141">
        <f t="shared" si="53"/>
        <v>0</v>
      </c>
      <c r="CCC45" s="4141">
        <f t="shared" si="53"/>
        <v>0</v>
      </c>
      <c r="CCD45" s="4141">
        <f t="shared" si="53"/>
        <v>0</v>
      </c>
      <c r="CCE45" s="4141">
        <f t="shared" si="53"/>
        <v>0</v>
      </c>
      <c r="CCF45" s="4141">
        <f t="shared" si="53"/>
        <v>0</v>
      </c>
      <c r="CCG45" s="4141">
        <f t="shared" si="53"/>
        <v>0</v>
      </c>
      <c r="CCH45" s="4141">
        <f t="shared" si="53"/>
        <v>0</v>
      </c>
      <c r="CCI45" s="4141">
        <f t="shared" si="53"/>
        <v>0</v>
      </c>
      <c r="CCJ45" s="4141">
        <f t="shared" si="53"/>
        <v>0</v>
      </c>
      <c r="CCK45" s="4141">
        <f t="shared" ref="CCK45:CEV45" si="54">CCK39+CCK43</f>
        <v>0</v>
      </c>
      <c r="CCL45" s="4141">
        <f t="shared" si="54"/>
        <v>0</v>
      </c>
      <c r="CCM45" s="4141">
        <f t="shared" si="54"/>
        <v>0</v>
      </c>
      <c r="CCN45" s="4141">
        <f t="shared" si="54"/>
        <v>0</v>
      </c>
      <c r="CCO45" s="4141">
        <f t="shared" si="54"/>
        <v>0</v>
      </c>
      <c r="CCP45" s="4141">
        <f t="shared" si="54"/>
        <v>0</v>
      </c>
      <c r="CCQ45" s="4141">
        <f t="shared" si="54"/>
        <v>0</v>
      </c>
      <c r="CCR45" s="4141">
        <f t="shared" si="54"/>
        <v>0</v>
      </c>
      <c r="CCS45" s="4141">
        <f t="shared" si="54"/>
        <v>0</v>
      </c>
      <c r="CCT45" s="4141">
        <f t="shared" si="54"/>
        <v>0</v>
      </c>
      <c r="CCU45" s="4141">
        <f t="shared" si="54"/>
        <v>0</v>
      </c>
      <c r="CCV45" s="4141">
        <f t="shared" si="54"/>
        <v>0</v>
      </c>
      <c r="CCW45" s="4141">
        <f t="shared" si="54"/>
        <v>0</v>
      </c>
      <c r="CCX45" s="4141">
        <f t="shared" si="54"/>
        <v>0</v>
      </c>
      <c r="CCY45" s="4141">
        <f t="shared" si="54"/>
        <v>0</v>
      </c>
      <c r="CCZ45" s="4141">
        <f t="shared" si="54"/>
        <v>0</v>
      </c>
      <c r="CDA45" s="4141">
        <f t="shared" si="54"/>
        <v>0</v>
      </c>
      <c r="CDB45" s="4141">
        <f t="shared" si="54"/>
        <v>0</v>
      </c>
      <c r="CDC45" s="4141">
        <f t="shared" si="54"/>
        <v>0</v>
      </c>
      <c r="CDD45" s="4141">
        <f t="shared" si="54"/>
        <v>0</v>
      </c>
      <c r="CDE45" s="4141">
        <f t="shared" si="54"/>
        <v>0</v>
      </c>
      <c r="CDF45" s="4141">
        <f t="shared" si="54"/>
        <v>0</v>
      </c>
      <c r="CDG45" s="4141">
        <f t="shared" si="54"/>
        <v>0</v>
      </c>
      <c r="CDH45" s="4141">
        <f t="shared" si="54"/>
        <v>0</v>
      </c>
      <c r="CDI45" s="4141">
        <f t="shared" si="54"/>
        <v>0</v>
      </c>
      <c r="CDJ45" s="4141">
        <f t="shared" si="54"/>
        <v>0</v>
      </c>
      <c r="CDK45" s="4141">
        <f t="shared" si="54"/>
        <v>0</v>
      </c>
      <c r="CDL45" s="4141">
        <f t="shared" si="54"/>
        <v>0</v>
      </c>
      <c r="CDM45" s="4141">
        <f t="shared" si="54"/>
        <v>0</v>
      </c>
      <c r="CDN45" s="4141">
        <f t="shared" si="54"/>
        <v>0</v>
      </c>
      <c r="CDO45" s="4141">
        <f t="shared" si="54"/>
        <v>0</v>
      </c>
      <c r="CDP45" s="4141">
        <f t="shared" si="54"/>
        <v>0</v>
      </c>
      <c r="CDQ45" s="4141">
        <f t="shared" si="54"/>
        <v>0</v>
      </c>
      <c r="CDR45" s="4141">
        <f t="shared" si="54"/>
        <v>0</v>
      </c>
      <c r="CDS45" s="4141">
        <f t="shared" si="54"/>
        <v>0</v>
      </c>
      <c r="CDT45" s="4141">
        <f t="shared" si="54"/>
        <v>0</v>
      </c>
      <c r="CDU45" s="4141">
        <f t="shared" si="54"/>
        <v>0</v>
      </c>
      <c r="CDV45" s="4141">
        <f t="shared" si="54"/>
        <v>0</v>
      </c>
      <c r="CDW45" s="4141">
        <f t="shared" si="54"/>
        <v>0</v>
      </c>
      <c r="CDX45" s="4141">
        <f t="shared" si="54"/>
        <v>0</v>
      </c>
      <c r="CDY45" s="4141">
        <f t="shared" si="54"/>
        <v>0</v>
      </c>
      <c r="CDZ45" s="4141">
        <f t="shared" si="54"/>
        <v>0</v>
      </c>
      <c r="CEA45" s="4141">
        <f t="shared" si="54"/>
        <v>0</v>
      </c>
      <c r="CEB45" s="4141">
        <f t="shared" si="54"/>
        <v>0</v>
      </c>
      <c r="CEC45" s="4141">
        <f t="shared" si="54"/>
        <v>0</v>
      </c>
      <c r="CED45" s="4141">
        <f t="shared" si="54"/>
        <v>0</v>
      </c>
      <c r="CEE45" s="4141">
        <f t="shared" si="54"/>
        <v>0</v>
      </c>
      <c r="CEF45" s="4141">
        <f t="shared" si="54"/>
        <v>0</v>
      </c>
      <c r="CEG45" s="4141">
        <f t="shared" si="54"/>
        <v>0</v>
      </c>
      <c r="CEH45" s="4141">
        <f t="shared" si="54"/>
        <v>0</v>
      </c>
      <c r="CEI45" s="4141">
        <f t="shared" si="54"/>
        <v>0</v>
      </c>
      <c r="CEJ45" s="4141">
        <f t="shared" si="54"/>
        <v>0</v>
      </c>
      <c r="CEK45" s="4141">
        <f t="shared" si="54"/>
        <v>0</v>
      </c>
      <c r="CEL45" s="4141">
        <f t="shared" si="54"/>
        <v>0</v>
      </c>
      <c r="CEM45" s="4141">
        <f t="shared" si="54"/>
        <v>0</v>
      </c>
      <c r="CEN45" s="4141">
        <f t="shared" si="54"/>
        <v>0</v>
      </c>
      <c r="CEO45" s="4141">
        <f t="shared" si="54"/>
        <v>0</v>
      </c>
      <c r="CEP45" s="4141">
        <f t="shared" si="54"/>
        <v>0</v>
      </c>
      <c r="CEQ45" s="4141">
        <f t="shared" si="54"/>
        <v>0</v>
      </c>
      <c r="CER45" s="4141">
        <f t="shared" si="54"/>
        <v>0</v>
      </c>
      <c r="CES45" s="4141">
        <f t="shared" si="54"/>
        <v>0</v>
      </c>
      <c r="CET45" s="4141">
        <f t="shared" si="54"/>
        <v>0</v>
      </c>
      <c r="CEU45" s="4141">
        <f t="shared" si="54"/>
        <v>0</v>
      </c>
      <c r="CEV45" s="4141">
        <f t="shared" si="54"/>
        <v>0</v>
      </c>
      <c r="CEW45" s="4141">
        <f t="shared" ref="CEW45:CHH45" si="55">CEW39+CEW43</f>
        <v>0</v>
      </c>
      <c r="CEX45" s="4141">
        <f t="shared" si="55"/>
        <v>0</v>
      </c>
      <c r="CEY45" s="4141">
        <f t="shared" si="55"/>
        <v>0</v>
      </c>
      <c r="CEZ45" s="4141">
        <f t="shared" si="55"/>
        <v>0</v>
      </c>
      <c r="CFA45" s="4141">
        <f t="shared" si="55"/>
        <v>0</v>
      </c>
      <c r="CFB45" s="4141">
        <f t="shared" si="55"/>
        <v>0</v>
      </c>
      <c r="CFC45" s="4141">
        <f t="shared" si="55"/>
        <v>0</v>
      </c>
      <c r="CFD45" s="4141">
        <f t="shared" si="55"/>
        <v>0</v>
      </c>
      <c r="CFE45" s="4141">
        <f t="shared" si="55"/>
        <v>0</v>
      </c>
      <c r="CFF45" s="4141">
        <f t="shared" si="55"/>
        <v>0</v>
      </c>
      <c r="CFG45" s="4141">
        <f t="shared" si="55"/>
        <v>0</v>
      </c>
      <c r="CFH45" s="4141">
        <f t="shared" si="55"/>
        <v>0</v>
      </c>
      <c r="CFI45" s="4141">
        <f t="shared" si="55"/>
        <v>0</v>
      </c>
      <c r="CFJ45" s="4141">
        <f t="shared" si="55"/>
        <v>0</v>
      </c>
      <c r="CFK45" s="4141">
        <f t="shared" si="55"/>
        <v>0</v>
      </c>
      <c r="CFL45" s="4141">
        <f t="shared" si="55"/>
        <v>0</v>
      </c>
      <c r="CFM45" s="4141">
        <f t="shared" si="55"/>
        <v>0</v>
      </c>
      <c r="CFN45" s="4141">
        <f t="shared" si="55"/>
        <v>0</v>
      </c>
      <c r="CFO45" s="4141">
        <f t="shared" si="55"/>
        <v>0</v>
      </c>
      <c r="CFP45" s="4141">
        <f t="shared" si="55"/>
        <v>0</v>
      </c>
      <c r="CFQ45" s="4141">
        <f t="shared" si="55"/>
        <v>0</v>
      </c>
      <c r="CFR45" s="4141">
        <f t="shared" si="55"/>
        <v>0</v>
      </c>
      <c r="CFS45" s="4141">
        <f t="shared" si="55"/>
        <v>0</v>
      </c>
      <c r="CFT45" s="4141">
        <f t="shared" si="55"/>
        <v>0</v>
      </c>
      <c r="CFU45" s="4141">
        <f t="shared" si="55"/>
        <v>0</v>
      </c>
      <c r="CFV45" s="4141">
        <f t="shared" si="55"/>
        <v>0</v>
      </c>
      <c r="CFW45" s="4141">
        <f t="shared" si="55"/>
        <v>0</v>
      </c>
      <c r="CFX45" s="4141">
        <f t="shared" si="55"/>
        <v>0</v>
      </c>
      <c r="CFY45" s="4141">
        <f t="shared" si="55"/>
        <v>0</v>
      </c>
      <c r="CFZ45" s="4141">
        <f t="shared" si="55"/>
        <v>0</v>
      </c>
      <c r="CGA45" s="4141">
        <f t="shared" si="55"/>
        <v>0</v>
      </c>
      <c r="CGB45" s="4141">
        <f t="shared" si="55"/>
        <v>0</v>
      </c>
      <c r="CGC45" s="4141">
        <f t="shared" si="55"/>
        <v>0</v>
      </c>
      <c r="CGD45" s="4141">
        <f t="shared" si="55"/>
        <v>0</v>
      </c>
      <c r="CGE45" s="4141">
        <f t="shared" si="55"/>
        <v>0</v>
      </c>
      <c r="CGF45" s="4141">
        <f t="shared" si="55"/>
        <v>0</v>
      </c>
      <c r="CGG45" s="4141">
        <f t="shared" si="55"/>
        <v>0</v>
      </c>
      <c r="CGH45" s="4141">
        <f t="shared" si="55"/>
        <v>0</v>
      </c>
      <c r="CGI45" s="4141">
        <f t="shared" si="55"/>
        <v>0</v>
      </c>
      <c r="CGJ45" s="4141">
        <f t="shared" si="55"/>
        <v>0</v>
      </c>
      <c r="CGK45" s="4141">
        <f t="shared" si="55"/>
        <v>0</v>
      </c>
      <c r="CGL45" s="4141">
        <f t="shared" si="55"/>
        <v>0</v>
      </c>
      <c r="CGM45" s="4141">
        <f t="shared" si="55"/>
        <v>0</v>
      </c>
      <c r="CGN45" s="4141">
        <f t="shared" si="55"/>
        <v>0</v>
      </c>
      <c r="CGO45" s="4141">
        <f t="shared" si="55"/>
        <v>0</v>
      </c>
      <c r="CGP45" s="4141">
        <f t="shared" si="55"/>
        <v>0</v>
      </c>
      <c r="CGQ45" s="4141">
        <f t="shared" si="55"/>
        <v>0</v>
      </c>
      <c r="CGR45" s="4141">
        <f t="shared" si="55"/>
        <v>0</v>
      </c>
      <c r="CGS45" s="4141">
        <f t="shared" si="55"/>
        <v>0</v>
      </c>
      <c r="CGT45" s="4141">
        <f t="shared" si="55"/>
        <v>0</v>
      </c>
      <c r="CGU45" s="4141">
        <f t="shared" si="55"/>
        <v>0</v>
      </c>
      <c r="CGV45" s="4141">
        <f t="shared" si="55"/>
        <v>0</v>
      </c>
      <c r="CGW45" s="4141">
        <f t="shared" si="55"/>
        <v>0</v>
      </c>
      <c r="CGX45" s="4141">
        <f t="shared" si="55"/>
        <v>0</v>
      </c>
      <c r="CGY45" s="4141">
        <f t="shared" si="55"/>
        <v>0</v>
      </c>
      <c r="CGZ45" s="4141">
        <f t="shared" si="55"/>
        <v>0</v>
      </c>
      <c r="CHA45" s="4141">
        <f t="shared" si="55"/>
        <v>0</v>
      </c>
      <c r="CHB45" s="4141">
        <f t="shared" si="55"/>
        <v>0</v>
      </c>
      <c r="CHC45" s="4141">
        <f t="shared" si="55"/>
        <v>0</v>
      </c>
      <c r="CHD45" s="4141">
        <f t="shared" si="55"/>
        <v>0</v>
      </c>
      <c r="CHE45" s="4141">
        <f t="shared" si="55"/>
        <v>0</v>
      </c>
      <c r="CHF45" s="4141">
        <f t="shared" si="55"/>
        <v>0</v>
      </c>
      <c r="CHG45" s="4141">
        <f t="shared" si="55"/>
        <v>0</v>
      </c>
      <c r="CHH45" s="4141">
        <f t="shared" si="55"/>
        <v>0</v>
      </c>
      <c r="CHI45" s="4141">
        <f t="shared" ref="CHI45:CJT45" si="56">CHI39+CHI43</f>
        <v>0</v>
      </c>
      <c r="CHJ45" s="4141">
        <f t="shared" si="56"/>
        <v>0</v>
      </c>
      <c r="CHK45" s="4141">
        <f t="shared" si="56"/>
        <v>0</v>
      </c>
      <c r="CHL45" s="4141">
        <f t="shared" si="56"/>
        <v>0</v>
      </c>
      <c r="CHM45" s="4141">
        <f t="shared" si="56"/>
        <v>0</v>
      </c>
      <c r="CHN45" s="4141">
        <f t="shared" si="56"/>
        <v>0</v>
      </c>
      <c r="CHO45" s="4141">
        <f t="shared" si="56"/>
        <v>0</v>
      </c>
      <c r="CHP45" s="4141">
        <f t="shared" si="56"/>
        <v>0</v>
      </c>
      <c r="CHQ45" s="4141">
        <f t="shared" si="56"/>
        <v>0</v>
      </c>
      <c r="CHR45" s="4141">
        <f t="shared" si="56"/>
        <v>0</v>
      </c>
      <c r="CHS45" s="4141">
        <f t="shared" si="56"/>
        <v>0</v>
      </c>
      <c r="CHT45" s="4141">
        <f t="shared" si="56"/>
        <v>0</v>
      </c>
      <c r="CHU45" s="4141">
        <f t="shared" si="56"/>
        <v>0</v>
      </c>
      <c r="CHV45" s="4141">
        <f t="shared" si="56"/>
        <v>0</v>
      </c>
      <c r="CHW45" s="4141">
        <f t="shared" si="56"/>
        <v>0</v>
      </c>
      <c r="CHX45" s="4141">
        <f t="shared" si="56"/>
        <v>0</v>
      </c>
      <c r="CHY45" s="4141">
        <f t="shared" si="56"/>
        <v>0</v>
      </c>
      <c r="CHZ45" s="4141">
        <f t="shared" si="56"/>
        <v>0</v>
      </c>
      <c r="CIA45" s="4141">
        <f t="shared" si="56"/>
        <v>0</v>
      </c>
      <c r="CIB45" s="4141">
        <f t="shared" si="56"/>
        <v>0</v>
      </c>
      <c r="CIC45" s="4141">
        <f t="shared" si="56"/>
        <v>0</v>
      </c>
      <c r="CID45" s="4141">
        <f t="shared" si="56"/>
        <v>0</v>
      </c>
      <c r="CIE45" s="4141">
        <f t="shared" si="56"/>
        <v>0</v>
      </c>
      <c r="CIF45" s="4141">
        <f t="shared" si="56"/>
        <v>0</v>
      </c>
      <c r="CIG45" s="4141">
        <f t="shared" si="56"/>
        <v>0</v>
      </c>
      <c r="CIH45" s="4141">
        <f t="shared" si="56"/>
        <v>0</v>
      </c>
      <c r="CII45" s="4141">
        <f t="shared" si="56"/>
        <v>0</v>
      </c>
      <c r="CIJ45" s="4141">
        <f t="shared" si="56"/>
        <v>0</v>
      </c>
      <c r="CIK45" s="4141">
        <f t="shared" si="56"/>
        <v>0</v>
      </c>
      <c r="CIL45" s="4141">
        <f t="shared" si="56"/>
        <v>0</v>
      </c>
      <c r="CIM45" s="4141">
        <f t="shared" si="56"/>
        <v>0</v>
      </c>
      <c r="CIN45" s="4141">
        <f t="shared" si="56"/>
        <v>0</v>
      </c>
      <c r="CIO45" s="4141">
        <f t="shared" si="56"/>
        <v>0</v>
      </c>
      <c r="CIP45" s="4141">
        <f t="shared" si="56"/>
        <v>0</v>
      </c>
      <c r="CIQ45" s="4141">
        <f t="shared" si="56"/>
        <v>0</v>
      </c>
      <c r="CIR45" s="4141">
        <f t="shared" si="56"/>
        <v>0</v>
      </c>
      <c r="CIS45" s="4141">
        <f t="shared" si="56"/>
        <v>0</v>
      </c>
      <c r="CIT45" s="4141">
        <f t="shared" si="56"/>
        <v>0</v>
      </c>
      <c r="CIU45" s="4141">
        <f t="shared" si="56"/>
        <v>0</v>
      </c>
      <c r="CIV45" s="4141">
        <f t="shared" si="56"/>
        <v>0</v>
      </c>
      <c r="CIW45" s="4141">
        <f t="shared" si="56"/>
        <v>0</v>
      </c>
      <c r="CIX45" s="4141">
        <f t="shared" si="56"/>
        <v>0</v>
      </c>
      <c r="CIY45" s="4141">
        <f t="shared" si="56"/>
        <v>0</v>
      </c>
      <c r="CIZ45" s="4141">
        <f t="shared" si="56"/>
        <v>0</v>
      </c>
      <c r="CJA45" s="4141">
        <f t="shared" si="56"/>
        <v>0</v>
      </c>
      <c r="CJB45" s="4141">
        <f t="shared" si="56"/>
        <v>0</v>
      </c>
      <c r="CJC45" s="4141">
        <f t="shared" si="56"/>
        <v>0</v>
      </c>
      <c r="CJD45" s="4141">
        <f t="shared" si="56"/>
        <v>0</v>
      </c>
      <c r="CJE45" s="4141">
        <f t="shared" si="56"/>
        <v>0</v>
      </c>
      <c r="CJF45" s="4141">
        <f t="shared" si="56"/>
        <v>0</v>
      </c>
      <c r="CJG45" s="4141">
        <f t="shared" si="56"/>
        <v>0</v>
      </c>
      <c r="CJH45" s="4141">
        <f t="shared" si="56"/>
        <v>0</v>
      </c>
      <c r="CJI45" s="4141">
        <f t="shared" si="56"/>
        <v>0</v>
      </c>
      <c r="CJJ45" s="4141">
        <f t="shared" si="56"/>
        <v>0</v>
      </c>
      <c r="CJK45" s="4141">
        <f t="shared" si="56"/>
        <v>0</v>
      </c>
      <c r="CJL45" s="4141">
        <f t="shared" si="56"/>
        <v>0</v>
      </c>
      <c r="CJM45" s="4141">
        <f t="shared" si="56"/>
        <v>0</v>
      </c>
      <c r="CJN45" s="4141">
        <f t="shared" si="56"/>
        <v>0</v>
      </c>
      <c r="CJO45" s="4141">
        <f t="shared" si="56"/>
        <v>0</v>
      </c>
      <c r="CJP45" s="4141">
        <f t="shared" si="56"/>
        <v>0</v>
      </c>
      <c r="CJQ45" s="4141">
        <f t="shared" si="56"/>
        <v>0</v>
      </c>
      <c r="CJR45" s="4141">
        <f t="shared" si="56"/>
        <v>0</v>
      </c>
      <c r="CJS45" s="4141">
        <f t="shared" si="56"/>
        <v>0</v>
      </c>
      <c r="CJT45" s="4141">
        <f t="shared" si="56"/>
        <v>0</v>
      </c>
      <c r="CJU45" s="4141">
        <f t="shared" ref="CJU45:CMF45" si="57">CJU39+CJU43</f>
        <v>0</v>
      </c>
      <c r="CJV45" s="4141">
        <f t="shared" si="57"/>
        <v>0</v>
      </c>
      <c r="CJW45" s="4141">
        <f t="shared" si="57"/>
        <v>0</v>
      </c>
      <c r="CJX45" s="4141">
        <f t="shared" si="57"/>
        <v>0</v>
      </c>
      <c r="CJY45" s="4141">
        <f t="shared" si="57"/>
        <v>0</v>
      </c>
      <c r="CJZ45" s="4141">
        <f t="shared" si="57"/>
        <v>0</v>
      </c>
      <c r="CKA45" s="4141">
        <f t="shared" si="57"/>
        <v>0</v>
      </c>
      <c r="CKB45" s="4141">
        <f t="shared" si="57"/>
        <v>0</v>
      </c>
      <c r="CKC45" s="4141">
        <f t="shared" si="57"/>
        <v>0</v>
      </c>
      <c r="CKD45" s="4141">
        <f t="shared" si="57"/>
        <v>0</v>
      </c>
      <c r="CKE45" s="4141">
        <f t="shared" si="57"/>
        <v>0</v>
      </c>
      <c r="CKF45" s="4141">
        <f t="shared" si="57"/>
        <v>0</v>
      </c>
      <c r="CKG45" s="4141">
        <f t="shared" si="57"/>
        <v>0</v>
      </c>
      <c r="CKH45" s="4141">
        <f t="shared" si="57"/>
        <v>0</v>
      </c>
      <c r="CKI45" s="4141">
        <f t="shared" si="57"/>
        <v>0</v>
      </c>
      <c r="CKJ45" s="4141">
        <f t="shared" si="57"/>
        <v>0</v>
      </c>
      <c r="CKK45" s="4141">
        <f t="shared" si="57"/>
        <v>0</v>
      </c>
      <c r="CKL45" s="4141">
        <f t="shared" si="57"/>
        <v>0</v>
      </c>
      <c r="CKM45" s="4141">
        <f t="shared" si="57"/>
        <v>0</v>
      </c>
      <c r="CKN45" s="4141">
        <f t="shared" si="57"/>
        <v>0</v>
      </c>
      <c r="CKO45" s="4141">
        <f t="shared" si="57"/>
        <v>0</v>
      </c>
      <c r="CKP45" s="4141">
        <f t="shared" si="57"/>
        <v>0</v>
      </c>
      <c r="CKQ45" s="4141">
        <f t="shared" si="57"/>
        <v>0</v>
      </c>
      <c r="CKR45" s="4141">
        <f t="shared" si="57"/>
        <v>0</v>
      </c>
      <c r="CKS45" s="4141">
        <f t="shared" si="57"/>
        <v>0</v>
      </c>
      <c r="CKT45" s="4141">
        <f t="shared" si="57"/>
        <v>0</v>
      </c>
      <c r="CKU45" s="4141">
        <f t="shared" si="57"/>
        <v>0</v>
      </c>
      <c r="CKV45" s="4141">
        <f t="shared" si="57"/>
        <v>0</v>
      </c>
      <c r="CKW45" s="4141">
        <f t="shared" si="57"/>
        <v>0</v>
      </c>
      <c r="CKX45" s="4141">
        <f t="shared" si="57"/>
        <v>0</v>
      </c>
      <c r="CKY45" s="4141">
        <f t="shared" si="57"/>
        <v>0</v>
      </c>
      <c r="CKZ45" s="4141">
        <f t="shared" si="57"/>
        <v>0</v>
      </c>
      <c r="CLA45" s="4141">
        <f t="shared" si="57"/>
        <v>0</v>
      </c>
      <c r="CLB45" s="4141">
        <f t="shared" si="57"/>
        <v>0</v>
      </c>
      <c r="CLC45" s="4141">
        <f t="shared" si="57"/>
        <v>0</v>
      </c>
      <c r="CLD45" s="4141">
        <f t="shared" si="57"/>
        <v>0</v>
      </c>
      <c r="CLE45" s="4141">
        <f t="shared" si="57"/>
        <v>0</v>
      </c>
      <c r="CLF45" s="4141">
        <f t="shared" si="57"/>
        <v>0</v>
      </c>
      <c r="CLG45" s="4141">
        <f t="shared" si="57"/>
        <v>0</v>
      </c>
      <c r="CLH45" s="4141">
        <f t="shared" si="57"/>
        <v>0</v>
      </c>
      <c r="CLI45" s="4141">
        <f t="shared" si="57"/>
        <v>0</v>
      </c>
      <c r="CLJ45" s="4141">
        <f t="shared" si="57"/>
        <v>0</v>
      </c>
      <c r="CLK45" s="4141">
        <f t="shared" si="57"/>
        <v>0</v>
      </c>
      <c r="CLL45" s="4141">
        <f t="shared" si="57"/>
        <v>0</v>
      </c>
      <c r="CLM45" s="4141">
        <f t="shared" si="57"/>
        <v>0</v>
      </c>
      <c r="CLN45" s="4141">
        <f t="shared" si="57"/>
        <v>0</v>
      </c>
      <c r="CLO45" s="4141">
        <f t="shared" si="57"/>
        <v>0</v>
      </c>
      <c r="CLP45" s="4141">
        <f t="shared" si="57"/>
        <v>0</v>
      </c>
      <c r="CLQ45" s="4141">
        <f t="shared" si="57"/>
        <v>0</v>
      </c>
      <c r="CLR45" s="4141">
        <f t="shared" si="57"/>
        <v>0</v>
      </c>
      <c r="CLS45" s="4141">
        <f t="shared" si="57"/>
        <v>0</v>
      </c>
      <c r="CLT45" s="4141">
        <f t="shared" si="57"/>
        <v>0</v>
      </c>
      <c r="CLU45" s="4141">
        <f t="shared" si="57"/>
        <v>0</v>
      </c>
      <c r="CLV45" s="4141">
        <f t="shared" si="57"/>
        <v>0</v>
      </c>
      <c r="CLW45" s="4141">
        <f t="shared" si="57"/>
        <v>0</v>
      </c>
      <c r="CLX45" s="4141">
        <f t="shared" si="57"/>
        <v>0</v>
      </c>
      <c r="CLY45" s="4141">
        <f t="shared" si="57"/>
        <v>0</v>
      </c>
      <c r="CLZ45" s="4141">
        <f t="shared" si="57"/>
        <v>0</v>
      </c>
      <c r="CMA45" s="4141">
        <f t="shared" si="57"/>
        <v>0</v>
      </c>
      <c r="CMB45" s="4141">
        <f t="shared" si="57"/>
        <v>0</v>
      </c>
      <c r="CMC45" s="4141">
        <f t="shared" si="57"/>
        <v>0</v>
      </c>
      <c r="CMD45" s="4141">
        <f t="shared" si="57"/>
        <v>0</v>
      </c>
      <c r="CME45" s="4141">
        <f t="shared" si="57"/>
        <v>0</v>
      </c>
      <c r="CMF45" s="4141">
        <f t="shared" si="57"/>
        <v>0</v>
      </c>
      <c r="CMG45" s="4141">
        <f t="shared" ref="CMG45:COR45" si="58">CMG39+CMG43</f>
        <v>0</v>
      </c>
      <c r="CMH45" s="4141">
        <f t="shared" si="58"/>
        <v>0</v>
      </c>
      <c r="CMI45" s="4141">
        <f t="shared" si="58"/>
        <v>0</v>
      </c>
      <c r="CMJ45" s="4141">
        <f t="shared" si="58"/>
        <v>0</v>
      </c>
      <c r="CMK45" s="4141">
        <f t="shared" si="58"/>
        <v>0</v>
      </c>
      <c r="CML45" s="4141">
        <f t="shared" si="58"/>
        <v>0</v>
      </c>
      <c r="CMM45" s="4141">
        <f t="shared" si="58"/>
        <v>0</v>
      </c>
      <c r="CMN45" s="4141">
        <f t="shared" si="58"/>
        <v>0</v>
      </c>
      <c r="CMO45" s="4141">
        <f t="shared" si="58"/>
        <v>0</v>
      </c>
      <c r="CMP45" s="4141">
        <f t="shared" si="58"/>
        <v>0</v>
      </c>
      <c r="CMQ45" s="4141">
        <f t="shared" si="58"/>
        <v>0</v>
      </c>
      <c r="CMR45" s="4141">
        <f t="shared" si="58"/>
        <v>0</v>
      </c>
      <c r="CMS45" s="4141">
        <f t="shared" si="58"/>
        <v>0</v>
      </c>
      <c r="CMT45" s="4141">
        <f t="shared" si="58"/>
        <v>0</v>
      </c>
      <c r="CMU45" s="4141">
        <f t="shared" si="58"/>
        <v>0</v>
      </c>
      <c r="CMV45" s="4141">
        <f t="shared" si="58"/>
        <v>0</v>
      </c>
      <c r="CMW45" s="4141">
        <f t="shared" si="58"/>
        <v>0</v>
      </c>
      <c r="CMX45" s="4141">
        <f t="shared" si="58"/>
        <v>0</v>
      </c>
      <c r="CMY45" s="4141">
        <f t="shared" si="58"/>
        <v>0</v>
      </c>
      <c r="CMZ45" s="4141">
        <f t="shared" si="58"/>
        <v>0</v>
      </c>
      <c r="CNA45" s="4141">
        <f t="shared" si="58"/>
        <v>0</v>
      </c>
      <c r="CNB45" s="4141">
        <f t="shared" si="58"/>
        <v>0</v>
      </c>
      <c r="CNC45" s="4141">
        <f t="shared" si="58"/>
        <v>0</v>
      </c>
      <c r="CND45" s="4141">
        <f t="shared" si="58"/>
        <v>0</v>
      </c>
      <c r="CNE45" s="4141">
        <f t="shared" si="58"/>
        <v>0</v>
      </c>
      <c r="CNF45" s="4141">
        <f t="shared" si="58"/>
        <v>0</v>
      </c>
      <c r="CNG45" s="4141">
        <f t="shared" si="58"/>
        <v>0</v>
      </c>
      <c r="CNH45" s="4141">
        <f t="shared" si="58"/>
        <v>0</v>
      </c>
      <c r="CNI45" s="4141">
        <f t="shared" si="58"/>
        <v>0</v>
      </c>
      <c r="CNJ45" s="4141">
        <f t="shared" si="58"/>
        <v>0</v>
      </c>
      <c r="CNK45" s="4141">
        <f t="shared" si="58"/>
        <v>0</v>
      </c>
      <c r="CNL45" s="4141">
        <f t="shared" si="58"/>
        <v>0</v>
      </c>
      <c r="CNM45" s="4141">
        <f t="shared" si="58"/>
        <v>0</v>
      </c>
      <c r="CNN45" s="4141">
        <f t="shared" si="58"/>
        <v>0</v>
      </c>
      <c r="CNO45" s="4141">
        <f t="shared" si="58"/>
        <v>0</v>
      </c>
      <c r="CNP45" s="4141">
        <f t="shared" si="58"/>
        <v>0</v>
      </c>
      <c r="CNQ45" s="4141">
        <f t="shared" si="58"/>
        <v>0</v>
      </c>
      <c r="CNR45" s="4141">
        <f t="shared" si="58"/>
        <v>0</v>
      </c>
      <c r="CNS45" s="4141">
        <f t="shared" si="58"/>
        <v>0</v>
      </c>
      <c r="CNT45" s="4141">
        <f t="shared" si="58"/>
        <v>0</v>
      </c>
      <c r="CNU45" s="4141">
        <f t="shared" si="58"/>
        <v>0</v>
      </c>
      <c r="CNV45" s="4141">
        <f t="shared" si="58"/>
        <v>0</v>
      </c>
      <c r="CNW45" s="4141">
        <f t="shared" si="58"/>
        <v>0</v>
      </c>
      <c r="CNX45" s="4141">
        <f t="shared" si="58"/>
        <v>0</v>
      </c>
      <c r="CNY45" s="4141">
        <f t="shared" si="58"/>
        <v>0</v>
      </c>
      <c r="CNZ45" s="4141">
        <f t="shared" si="58"/>
        <v>0</v>
      </c>
      <c r="COA45" s="4141">
        <f t="shared" si="58"/>
        <v>0</v>
      </c>
      <c r="COB45" s="4141">
        <f t="shared" si="58"/>
        <v>0</v>
      </c>
      <c r="COC45" s="4141">
        <f t="shared" si="58"/>
        <v>0</v>
      </c>
      <c r="COD45" s="4141">
        <f t="shared" si="58"/>
        <v>0</v>
      </c>
      <c r="COE45" s="4141">
        <f t="shared" si="58"/>
        <v>0</v>
      </c>
      <c r="COF45" s="4141">
        <f t="shared" si="58"/>
        <v>0</v>
      </c>
      <c r="COG45" s="4141">
        <f t="shared" si="58"/>
        <v>0</v>
      </c>
      <c r="COH45" s="4141">
        <f t="shared" si="58"/>
        <v>0</v>
      </c>
      <c r="COI45" s="4141">
        <f t="shared" si="58"/>
        <v>0</v>
      </c>
      <c r="COJ45" s="4141">
        <f t="shared" si="58"/>
        <v>0</v>
      </c>
      <c r="COK45" s="4141">
        <f t="shared" si="58"/>
        <v>0</v>
      </c>
      <c r="COL45" s="4141">
        <f t="shared" si="58"/>
        <v>0</v>
      </c>
      <c r="COM45" s="4141">
        <f t="shared" si="58"/>
        <v>0</v>
      </c>
      <c r="CON45" s="4141">
        <f t="shared" si="58"/>
        <v>0</v>
      </c>
      <c r="COO45" s="4141">
        <f t="shared" si="58"/>
        <v>0</v>
      </c>
      <c r="COP45" s="4141">
        <f t="shared" si="58"/>
        <v>0</v>
      </c>
      <c r="COQ45" s="4141">
        <f t="shared" si="58"/>
        <v>0</v>
      </c>
      <c r="COR45" s="4141">
        <f t="shared" si="58"/>
        <v>0</v>
      </c>
      <c r="COS45" s="4141">
        <f t="shared" ref="COS45:CRD45" si="59">COS39+COS43</f>
        <v>0</v>
      </c>
      <c r="COT45" s="4141">
        <f t="shared" si="59"/>
        <v>0</v>
      </c>
      <c r="COU45" s="4141">
        <f t="shared" si="59"/>
        <v>0</v>
      </c>
      <c r="COV45" s="4141">
        <f t="shared" si="59"/>
        <v>0</v>
      </c>
      <c r="COW45" s="4141">
        <f t="shared" si="59"/>
        <v>0</v>
      </c>
      <c r="COX45" s="4141">
        <f t="shared" si="59"/>
        <v>0</v>
      </c>
      <c r="COY45" s="4141">
        <f t="shared" si="59"/>
        <v>0</v>
      </c>
      <c r="COZ45" s="4141">
        <f t="shared" si="59"/>
        <v>0</v>
      </c>
      <c r="CPA45" s="4141">
        <f t="shared" si="59"/>
        <v>0</v>
      </c>
      <c r="CPB45" s="4141">
        <f t="shared" si="59"/>
        <v>0</v>
      </c>
      <c r="CPC45" s="4141">
        <f t="shared" si="59"/>
        <v>0</v>
      </c>
      <c r="CPD45" s="4141">
        <f t="shared" si="59"/>
        <v>0</v>
      </c>
      <c r="CPE45" s="4141">
        <f t="shared" si="59"/>
        <v>0</v>
      </c>
      <c r="CPF45" s="4141">
        <f t="shared" si="59"/>
        <v>0</v>
      </c>
      <c r="CPG45" s="4141">
        <f t="shared" si="59"/>
        <v>0</v>
      </c>
      <c r="CPH45" s="4141">
        <f t="shared" si="59"/>
        <v>0</v>
      </c>
      <c r="CPI45" s="4141">
        <f t="shared" si="59"/>
        <v>0</v>
      </c>
      <c r="CPJ45" s="4141">
        <f t="shared" si="59"/>
        <v>0</v>
      </c>
      <c r="CPK45" s="4141">
        <f t="shared" si="59"/>
        <v>0</v>
      </c>
      <c r="CPL45" s="4141">
        <f t="shared" si="59"/>
        <v>0</v>
      </c>
      <c r="CPM45" s="4141">
        <f t="shared" si="59"/>
        <v>0</v>
      </c>
      <c r="CPN45" s="4141">
        <f t="shared" si="59"/>
        <v>0</v>
      </c>
      <c r="CPO45" s="4141">
        <f t="shared" si="59"/>
        <v>0</v>
      </c>
      <c r="CPP45" s="4141">
        <f t="shared" si="59"/>
        <v>0</v>
      </c>
      <c r="CPQ45" s="4141">
        <f t="shared" si="59"/>
        <v>0</v>
      </c>
      <c r="CPR45" s="4141">
        <f t="shared" si="59"/>
        <v>0</v>
      </c>
      <c r="CPS45" s="4141">
        <f t="shared" si="59"/>
        <v>0</v>
      </c>
      <c r="CPT45" s="4141">
        <f t="shared" si="59"/>
        <v>0</v>
      </c>
      <c r="CPU45" s="4141">
        <f t="shared" si="59"/>
        <v>0</v>
      </c>
      <c r="CPV45" s="4141">
        <f t="shared" si="59"/>
        <v>0</v>
      </c>
      <c r="CPW45" s="4141">
        <f t="shared" si="59"/>
        <v>0</v>
      </c>
      <c r="CPX45" s="4141">
        <f t="shared" si="59"/>
        <v>0</v>
      </c>
      <c r="CPY45" s="4141">
        <f t="shared" si="59"/>
        <v>0</v>
      </c>
      <c r="CPZ45" s="4141">
        <f t="shared" si="59"/>
        <v>0</v>
      </c>
      <c r="CQA45" s="4141">
        <f t="shared" si="59"/>
        <v>0</v>
      </c>
      <c r="CQB45" s="4141">
        <f t="shared" si="59"/>
        <v>0</v>
      </c>
      <c r="CQC45" s="4141">
        <f t="shared" si="59"/>
        <v>0</v>
      </c>
      <c r="CQD45" s="4141">
        <f t="shared" si="59"/>
        <v>0</v>
      </c>
      <c r="CQE45" s="4141">
        <f t="shared" si="59"/>
        <v>0</v>
      </c>
      <c r="CQF45" s="4141">
        <f t="shared" si="59"/>
        <v>0</v>
      </c>
      <c r="CQG45" s="4141">
        <f t="shared" si="59"/>
        <v>0</v>
      </c>
      <c r="CQH45" s="4141">
        <f t="shared" si="59"/>
        <v>0</v>
      </c>
      <c r="CQI45" s="4141">
        <f t="shared" si="59"/>
        <v>0</v>
      </c>
      <c r="CQJ45" s="4141">
        <f t="shared" si="59"/>
        <v>0</v>
      </c>
      <c r="CQK45" s="4141">
        <f t="shared" si="59"/>
        <v>0</v>
      </c>
      <c r="CQL45" s="4141">
        <f t="shared" si="59"/>
        <v>0</v>
      </c>
      <c r="CQM45" s="4141">
        <f t="shared" si="59"/>
        <v>0</v>
      </c>
      <c r="CQN45" s="4141">
        <f t="shared" si="59"/>
        <v>0</v>
      </c>
      <c r="CQO45" s="4141">
        <f t="shared" si="59"/>
        <v>0</v>
      </c>
      <c r="CQP45" s="4141">
        <f t="shared" si="59"/>
        <v>0</v>
      </c>
      <c r="CQQ45" s="4141">
        <f t="shared" si="59"/>
        <v>0</v>
      </c>
      <c r="CQR45" s="4141">
        <f t="shared" si="59"/>
        <v>0</v>
      </c>
      <c r="CQS45" s="4141">
        <f t="shared" si="59"/>
        <v>0</v>
      </c>
      <c r="CQT45" s="4141">
        <f t="shared" si="59"/>
        <v>0</v>
      </c>
      <c r="CQU45" s="4141">
        <f t="shared" si="59"/>
        <v>0</v>
      </c>
      <c r="CQV45" s="4141">
        <f t="shared" si="59"/>
        <v>0</v>
      </c>
      <c r="CQW45" s="4141">
        <f t="shared" si="59"/>
        <v>0</v>
      </c>
      <c r="CQX45" s="4141">
        <f t="shared" si="59"/>
        <v>0</v>
      </c>
      <c r="CQY45" s="4141">
        <f t="shared" si="59"/>
        <v>0</v>
      </c>
      <c r="CQZ45" s="4141">
        <f t="shared" si="59"/>
        <v>0</v>
      </c>
      <c r="CRA45" s="4141">
        <f t="shared" si="59"/>
        <v>0</v>
      </c>
      <c r="CRB45" s="4141">
        <f t="shared" si="59"/>
        <v>0</v>
      </c>
      <c r="CRC45" s="4141">
        <f t="shared" si="59"/>
        <v>0</v>
      </c>
      <c r="CRD45" s="4141">
        <f t="shared" si="59"/>
        <v>0</v>
      </c>
      <c r="CRE45" s="4141">
        <f t="shared" ref="CRE45:CTP45" si="60">CRE39+CRE43</f>
        <v>0</v>
      </c>
      <c r="CRF45" s="4141">
        <f t="shared" si="60"/>
        <v>0</v>
      </c>
      <c r="CRG45" s="4141">
        <f t="shared" si="60"/>
        <v>0</v>
      </c>
      <c r="CRH45" s="4141">
        <f t="shared" si="60"/>
        <v>0</v>
      </c>
      <c r="CRI45" s="4141">
        <f t="shared" si="60"/>
        <v>0</v>
      </c>
      <c r="CRJ45" s="4141">
        <f t="shared" si="60"/>
        <v>0</v>
      </c>
      <c r="CRK45" s="4141">
        <f t="shared" si="60"/>
        <v>0</v>
      </c>
      <c r="CRL45" s="4141">
        <f t="shared" si="60"/>
        <v>0</v>
      </c>
      <c r="CRM45" s="4141">
        <f t="shared" si="60"/>
        <v>0</v>
      </c>
      <c r="CRN45" s="4141">
        <f t="shared" si="60"/>
        <v>0</v>
      </c>
      <c r="CRO45" s="4141">
        <f t="shared" si="60"/>
        <v>0</v>
      </c>
      <c r="CRP45" s="4141">
        <f t="shared" si="60"/>
        <v>0</v>
      </c>
      <c r="CRQ45" s="4141">
        <f t="shared" si="60"/>
        <v>0</v>
      </c>
      <c r="CRR45" s="4141">
        <f t="shared" si="60"/>
        <v>0</v>
      </c>
      <c r="CRS45" s="4141">
        <f t="shared" si="60"/>
        <v>0</v>
      </c>
      <c r="CRT45" s="4141">
        <f t="shared" si="60"/>
        <v>0</v>
      </c>
      <c r="CRU45" s="4141">
        <f t="shared" si="60"/>
        <v>0</v>
      </c>
      <c r="CRV45" s="4141">
        <f t="shared" si="60"/>
        <v>0</v>
      </c>
      <c r="CRW45" s="4141">
        <f t="shared" si="60"/>
        <v>0</v>
      </c>
      <c r="CRX45" s="4141">
        <f t="shared" si="60"/>
        <v>0</v>
      </c>
      <c r="CRY45" s="4141">
        <f t="shared" si="60"/>
        <v>0</v>
      </c>
      <c r="CRZ45" s="4141">
        <f t="shared" si="60"/>
        <v>0</v>
      </c>
      <c r="CSA45" s="4141">
        <f t="shared" si="60"/>
        <v>0</v>
      </c>
      <c r="CSB45" s="4141">
        <f t="shared" si="60"/>
        <v>0</v>
      </c>
      <c r="CSC45" s="4141">
        <f t="shared" si="60"/>
        <v>0</v>
      </c>
      <c r="CSD45" s="4141">
        <f t="shared" si="60"/>
        <v>0</v>
      </c>
      <c r="CSE45" s="4141">
        <f t="shared" si="60"/>
        <v>0</v>
      </c>
      <c r="CSF45" s="4141">
        <f t="shared" si="60"/>
        <v>0</v>
      </c>
      <c r="CSG45" s="4141">
        <f t="shared" si="60"/>
        <v>0</v>
      </c>
      <c r="CSH45" s="4141">
        <f t="shared" si="60"/>
        <v>0</v>
      </c>
      <c r="CSI45" s="4141">
        <f t="shared" si="60"/>
        <v>0</v>
      </c>
      <c r="CSJ45" s="4141">
        <f t="shared" si="60"/>
        <v>0</v>
      </c>
      <c r="CSK45" s="4141">
        <f t="shared" si="60"/>
        <v>0</v>
      </c>
      <c r="CSL45" s="4141">
        <f t="shared" si="60"/>
        <v>0</v>
      </c>
      <c r="CSM45" s="4141">
        <f t="shared" si="60"/>
        <v>0</v>
      </c>
      <c r="CSN45" s="4141">
        <f t="shared" si="60"/>
        <v>0</v>
      </c>
      <c r="CSO45" s="4141">
        <f t="shared" si="60"/>
        <v>0</v>
      </c>
      <c r="CSP45" s="4141">
        <f t="shared" si="60"/>
        <v>0</v>
      </c>
      <c r="CSQ45" s="4141">
        <f t="shared" si="60"/>
        <v>0</v>
      </c>
      <c r="CSR45" s="4141">
        <f t="shared" si="60"/>
        <v>0</v>
      </c>
      <c r="CSS45" s="4141">
        <f t="shared" si="60"/>
        <v>0</v>
      </c>
      <c r="CST45" s="4141">
        <f t="shared" si="60"/>
        <v>0</v>
      </c>
      <c r="CSU45" s="4141">
        <f t="shared" si="60"/>
        <v>0</v>
      </c>
      <c r="CSV45" s="4141">
        <f t="shared" si="60"/>
        <v>0</v>
      </c>
      <c r="CSW45" s="4141">
        <f t="shared" si="60"/>
        <v>0</v>
      </c>
      <c r="CSX45" s="4141">
        <f t="shared" si="60"/>
        <v>0</v>
      </c>
      <c r="CSY45" s="4141">
        <f t="shared" si="60"/>
        <v>0</v>
      </c>
      <c r="CSZ45" s="4141">
        <f t="shared" si="60"/>
        <v>0</v>
      </c>
      <c r="CTA45" s="4141">
        <f t="shared" si="60"/>
        <v>0</v>
      </c>
      <c r="CTB45" s="4141">
        <f t="shared" si="60"/>
        <v>0</v>
      </c>
      <c r="CTC45" s="4141">
        <f t="shared" si="60"/>
        <v>0</v>
      </c>
      <c r="CTD45" s="4141">
        <f t="shared" si="60"/>
        <v>0</v>
      </c>
      <c r="CTE45" s="4141">
        <f t="shared" si="60"/>
        <v>0</v>
      </c>
      <c r="CTF45" s="4141">
        <f t="shared" si="60"/>
        <v>0</v>
      </c>
      <c r="CTG45" s="4141">
        <f t="shared" si="60"/>
        <v>0</v>
      </c>
      <c r="CTH45" s="4141">
        <f t="shared" si="60"/>
        <v>0</v>
      </c>
      <c r="CTI45" s="4141">
        <f t="shared" si="60"/>
        <v>0</v>
      </c>
      <c r="CTJ45" s="4141">
        <f t="shared" si="60"/>
        <v>0</v>
      </c>
      <c r="CTK45" s="4141">
        <f t="shared" si="60"/>
        <v>0</v>
      </c>
      <c r="CTL45" s="4141">
        <f t="shared" si="60"/>
        <v>0</v>
      </c>
      <c r="CTM45" s="4141">
        <f t="shared" si="60"/>
        <v>0</v>
      </c>
      <c r="CTN45" s="4141">
        <f t="shared" si="60"/>
        <v>0</v>
      </c>
      <c r="CTO45" s="4141">
        <f t="shared" si="60"/>
        <v>0</v>
      </c>
      <c r="CTP45" s="4141">
        <f t="shared" si="60"/>
        <v>0</v>
      </c>
      <c r="CTQ45" s="4141">
        <f t="shared" ref="CTQ45:CWB45" si="61">CTQ39+CTQ43</f>
        <v>0</v>
      </c>
      <c r="CTR45" s="4141">
        <f t="shared" si="61"/>
        <v>0</v>
      </c>
      <c r="CTS45" s="4141">
        <f t="shared" si="61"/>
        <v>0</v>
      </c>
      <c r="CTT45" s="4141">
        <f t="shared" si="61"/>
        <v>0</v>
      </c>
      <c r="CTU45" s="4141">
        <f t="shared" si="61"/>
        <v>0</v>
      </c>
      <c r="CTV45" s="4141">
        <f t="shared" si="61"/>
        <v>0</v>
      </c>
      <c r="CTW45" s="4141">
        <f t="shared" si="61"/>
        <v>0</v>
      </c>
      <c r="CTX45" s="4141">
        <f t="shared" si="61"/>
        <v>0</v>
      </c>
      <c r="CTY45" s="4141">
        <f t="shared" si="61"/>
        <v>0</v>
      </c>
      <c r="CTZ45" s="4141">
        <f t="shared" si="61"/>
        <v>0</v>
      </c>
      <c r="CUA45" s="4141">
        <f t="shared" si="61"/>
        <v>0</v>
      </c>
      <c r="CUB45" s="4141">
        <f t="shared" si="61"/>
        <v>0</v>
      </c>
      <c r="CUC45" s="4141">
        <f t="shared" si="61"/>
        <v>0</v>
      </c>
      <c r="CUD45" s="4141">
        <f t="shared" si="61"/>
        <v>0</v>
      </c>
      <c r="CUE45" s="4141">
        <f t="shared" si="61"/>
        <v>0</v>
      </c>
      <c r="CUF45" s="4141">
        <f t="shared" si="61"/>
        <v>0</v>
      </c>
      <c r="CUG45" s="4141">
        <f t="shared" si="61"/>
        <v>0</v>
      </c>
      <c r="CUH45" s="4141">
        <f t="shared" si="61"/>
        <v>0</v>
      </c>
      <c r="CUI45" s="4141">
        <f t="shared" si="61"/>
        <v>0</v>
      </c>
      <c r="CUJ45" s="4141">
        <f t="shared" si="61"/>
        <v>0</v>
      </c>
      <c r="CUK45" s="4141">
        <f t="shared" si="61"/>
        <v>0</v>
      </c>
      <c r="CUL45" s="4141">
        <f t="shared" si="61"/>
        <v>0</v>
      </c>
      <c r="CUM45" s="4141">
        <f t="shared" si="61"/>
        <v>0</v>
      </c>
      <c r="CUN45" s="4141">
        <f t="shared" si="61"/>
        <v>0</v>
      </c>
      <c r="CUO45" s="4141">
        <f t="shared" si="61"/>
        <v>0</v>
      </c>
      <c r="CUP45" s="4141">
        <f t="shared" si="61"/>
        <v>0</v>
      </c>
      <c r="CUQ45" s="4141">
        <f t="shared" si="61"/>
        <v>0</v>
      </c>
      <c r="CUR45" s="4141">
        <f t="shared" si="61"/>
        <v>0</v>
      </c>
      <c r="CUS45" s="4141">
        <f t="shared" si="61"/>
        <v>0</v>
      </c>
      <c r="CUT45" s="4141">
        <f t="shared" si="61"/>
        <v>0</v>
      </c>
      <c r="CUU45" s="4141">
        <f t="shared" si="61"/>
        <v>0</v>
      </c>
      <c r="CUV45" s="4141">
        <f t="shared" si="61"/>
        <v>0</v>
      </c>
      <c r="CUW45" s="4141">
        <f t="shared" si="61"/>
        <v>0</v>
      </c>
      <c r="CUX45" s="4141">
        <f t="shared" si="61"/>
        <v>0</v>
      </c>
      <c r="CUY45" s="4141">
        <f t="shared" si="61"/>
        <v>0</v>
      </c>
      <c r="CUZ45" s="4141">
        <f t="shared" si="61"/>
        <v>0</v>
      </c>
      <c r="CVA45" s="4141">
        <f t="shared" si="61"/>
        <v>0</v>
      </c>
      <c r="CVB45" s="4141">
        <f t="shared" si="61"/>
        <v>0</v>
      </c>
      <c r="CVC45" s="4141">
        <f t="shared" si="61"/>
        <v>0</v>
      </c>
      <c r="CVD45" s="4141">
        <f t="shared" si="61"/>
        <v>0</v>
      </c>
      <c r="CVE45" s="4141">
        <f t="shared" si="61"/>
        <v>0</v>
      </c>
      <c r="CVF45" s="4141">
        <f t="shared" si="61"/>
        <v>0</v>
      </c>
      <c r="CVG45" s="4141">
        <f t="shared" si="61"/>
        <v>0</v>
      </c>
      <c r="CVH45" s="4141">
        <f t="shared" si="61"/>
        <v>0</v>
      </c>
      <c r="CVI45" s="4141">
        <f t="shared" si="61"/>
        <v>0</v>
      </c>
      <c r="CVJ45" s="4141">
        <f t="shared" si="61"/>
        <v>0</v>
      </c>
      <c r="CVK45" s="4141">
        <f t="shared" si="61"/>
        <v>0</v>
      </c>
      <c r="CVL45" s="4141">
        <f t="shared" si="61"/>
        <v>0</v>
      </c>
      <c r="CVM45" s="4141">
        <f t="shared" si="61"/>
        <v>0</v>
      </c>
      <c r="CVN45" s="4141">
        <f t="shared" si="61"/>
        <v>0</v>
      </c>
      <c r="CVO45" s="4141">
        <f t="shared" si="61"/>
        <v>0</v>
      </c>
      <c r="CVP45" s="4141">
        <f t="shared" si="61"/>
        <v>0</v>
      </c>
      <c r="CVQ45" s="4141">
        <f t="shared" si="61"/>
        <v>0</v>
      </c>
      <c r="CVR45" s="4141">
        <f t="shared" si="61"/>
        <v>0</v>
      </c>
      <c r="CVS45" s="4141">
        <f t="shared" si="61"/>
        <v>0</v>
      </c>
      <c r="CVT45" s="4141">
        <f t="shared" si="61"/>
        <v>0</v>
      </c>
      <c r="CVU45" s="4141">
        <f t="shared" si="61"/>
        <v>0</v>
      </c>
      <c r="CVV45" s="4141">
        <f t="shared" si="61"/>
        <v>0</v>
      </c>
      <c r="CVW45" s="4141">
        <f t="shared" si="61"/>
        <v>0</v>
      </c>
      <c r="CVX45" s="4141">
        <f t="shared" si="61"/>
        <v>0</v>
      </c>
      <c r="CVY45" s="4141">
        <f t="shared" si="61"/>
        <v>0</v>
      </c>
      <c r="CVZ45" s="4141">
        <f t="shared" si="61"/>
        <v>0</v>
      </c>
      <c r="CWA45" s="4141">
        <f t="shared" si="61"/>
        <v>0</v>
      </c>
      <c r="CWB45" s="4141">
        <f t="shared" si="61"/>
        <v>0</v>
      </c>
      <c r="CWC45" s="4141">
        <f t="shared" ref="CWC45:CYN45" si="62">CWC39+CWC43</f>
        <v>0</v>
      </c>
      <c r="CWD45" s="4141">
        <f t="shared" si="62"/>
        <v>0</v>
      </c>
      <c r="CWE45" s="4141">
        <f t="shared" si="62"/>
        <v>0</v>
      </c>
      <c r="CWF45" s="4141">
        <f t="shared" si="62"/>
        <v>0</v>
      </c>
      <c r="CWG45" s="4141">
        <f t="shared" si="62"/>
        <v>0</v>
      </c>
      <c r="CWH45" s="4141">
        <f t="shared" si="62"/>
        <v>0</v>
      </c>
      <c r="CWI45" s="4141">
        <f t="shared" si="62"/>
        <v>0</v>
      </c>
      <c r="CWJ45" s="4141">
        <f t="shared" si="62"/>
        <v>0</v>
      </c>
      <c r="CWK45" s="4141">
        <f t="shared" si="62"/>
        <v>0</v>
      </c>
      <c r="CWL45" s="4141">
        <f t="shared" si="62"/>
        <v>0</v>
      </c>
      <c r="CWM45" s="4141">
        <f t="shared" si="62"/>
        <v>0</v>
      </c>
      <c r="CWN45" s="4141">
        <f t="shared" si="62"/>
        <v>0</v>
      </c>
      <c r="CWO45" s="4141">
        <f t="shared" si="62"/>
        <v>0</v>
      </c>
      <c r="CWP45" s="4141">
        <f t="shared" si="62"/>
        <v>0</v>
      </c>
      <c r="CWQ45" s="4141">
        <f t="shared" si="62"/>
        <v>0</v>
      </c>
      <c r="CWR45" s="4141">
        <f t="shared" si="62"/>
        <v>0</v>
      </c>
      <c r="CWS45" s="4141">
        <f t="shared" si="62"/>
        <v>0</v>
      </c>
      <c r="CWT45" s="4141">
        <f t="shared" si="62"/>
        <v>0</v>
      </c>
      <c r="CWU45" s="4141">
        <f t="shared" si="62"/>
        <v>0</v>
      </c>
      <c r="CWV45" s="4141">
        <f t="shared" si="62"/>
        <v>0</v>
      </c>
      <c r="CWW45" s="4141">
        <f t="shared" si="62"/>
        <v>0</v>
      </c>
      <c r="CWX45" s="4141">
        <f t="shared" si="62"/>
        <v>0</v>
      </c>
      <c r="CWY45" s="4141">
        <f t="shared" si="62"/>
        <v>0</v>
      </c>
      <c r="CWZ45" s="4141">
        <f t="shared" si="62"/>
        <v>0</v>
      </c>
      <c r="CXA45" s="4141">
        <f t="shared" si="62"/>
        <v>0</v>
      </c>
      <c r="CXB45" s="4141">
        <f t="shared" si="62"/>
        <v>0</v>
      </c>
      <c r="CXC45" s="4141">
        <f t="shared" si="62"/>
        <v>0</v>
      </c>
      <c r="CXD45" s="4141">
        <f t="shared" si="62"/>
        <v>0</v>
      </c>
      <c r="CXE45" s="4141">
        <f t="shared" si="62"/>
        <v>0</v>
      </c>
      <c r="CXF45" s="4141">
        <f t="shared" si="62"/>
        <v>0</v>
      </c>
      <c r="CXG45" s="4141">
        <f t="shared" si="62"/>
        <v>0</v>
      </c>
      <c r="CXH45" s="4141">
        <f t="shared" si="62"/>
        <v>0</v>
      </c>
      <c r="CXI45" s="4141">
        <f t="shared" si="62"/>
        <v>0</v>
      </c>
      <c r="CXJ45" s="4141">
        <f t="shared" si="62"/>
        <v>0</v>
      </c>
      <c r="CXK45" s="4141">
        <f t="shared" si="62"/>
        <v>0</v>
      </c>
      <c r="CXL45" s="4141">
        <f t="shared" si="62"/>
        <v>0</v>
      </c>
      <c r="CXM45" s="4141">
        <f t="shared" si="62"/>
        <v>0</v>
      </c>
      <c r="CXN45" s="4141">
        <f t="shared" si="62"/>
        <v>0</v>
      </c>
      <c r="CXO45" s="4141">
        <f t="shared" si="62"/>
        <v>0</v>
      </c>
      <c r="CXP45" s="4141">
        <f t="shared" si="62"/>
        <v>0</v>
      </c>
      <c r="CXQ45" s="4141">
        <f t="shared" si="62"/>
        <v>0</v>
      </c>
      <c r="CXR45" s="4141">
        <f t="shared" si="62"/>
        <v>0</v>
      </c>
      <c r="CXS45" s="4141">
        <f t="shared" si="62"/>
        <v>0</v>
      </c>
      <c r="CXT45" s="4141">
        <f t="shared" si="62"/>
        <v>0</v>
      </c>
      <c r="CXU45" s="4141">
        <f t="shared" si="62"/>
        <v>0</v>
      </c>
      <c r="CXV45" s="4141">
        <f t="shared" si="62"/>
        <v>0</v>
      </c>
      <c r="CXW45" s="4141">
        <f t="shared" si="62"/>
        <v>0</v>
      </c>
      <c r="CXX45" s="4141">
        <f t="shared" si="62"/>
        <v>0</v>
      </c>
      <c r="CXY45" s="4141">
        <f t="shared" si="62"/>
        <v>0</v>
      </c>
      <c r="CXZ45" s="4141">
        <f t="shared" si="62"/>
        <v>0</v>
      </c>
      <c r="CYA45" s="4141">
        <f t="shared" si="62"/>
        <v>0</v>
      </c>
      <c r="CYB45" s="4141">
        <f t="shared" si="62"/>
        <v>0</v>
      </c>
      <c r="CYC45" s="4141">
        <f t="shared" si="62"/>
        <v>0</v>
      </c>
      <c r="CYD45" s="4141">
        <f t="shared" si="62"/>
        <v>0</v>
      </c>
      <c r="CYE45" s="4141">
        <f t="shared" si="62"/>
        <v>0</v>
      </c>
      <c r="CYF45" s="4141">
        <f t="shared" si="62"/>
        <v>0</v>
      </c>
      <c r="CYG45" s="4141">
        <f t="shared" si="62"/>
        <v>0</v>
      </c>
      <c r="CYH45" s="4141">
        <f t="shared" si="62"/>
        <v>0</v>
      </c>
      <c r="CYI45" s="4141">
        <f t="shared" si="62"/>
        <v>0</v>
      </c>
      <c r="CYJ45" s="4141">
        <f t="shared" si="62"/>
        <v>0</v>
      </c>
      <c r="CYK45" s="4141">
        <f t="shared" si="62"/>
        <v>0</v>
      </c>
      <c r="CYL45" s="4141">
        <f t="shared" si="62"/>
        <v>0</v>
      </c>
      <c r="CYM45" s="4141">
        <f t="shared" si="62"/>
        <v>0</v>
      </c>
      <c r="CYN45" s="4141">
        <f t="shared" si="62"/>
        <v>0</v>
      </c>
      <c r="CYO45" s="4141">
        <f t="shared" ref="CYO45:DAZ45" si="63">CYO39+CYO43</f>
        <v>0</v>
      </c>
      <c r="CYP45" s="4141">
        <f t="shared" si="63"/>
        <v>0</v>
      </c>
      <c r="CYQ45" s="4141">
        <f t="shared" si="63"/>
        <v>0</v>
      </c>
      <c r="CYR45" s="4141">
        <f t="shared" si="63"/>
        <v>0</v>
      </c>
      <c r="CYS45" s="4141">
        <f t="shared" si="63"/>
        <v>0</v>
      </c>
      <c r="CYT45" s="4141">
        <f t="shared" si="63"/>
        <v>0</v>
      </c>
      <c r="CYU45" s="4141">
        <f t="shared" si="63"/>
        <v>0</v>
      </c>
      <c r="CYV45" s="4141">
        <f t="shared" si="63"/>
        <v>0</v>
      </c>
      <c r="CYW45" s="4141">
        <f t="shared" si="63"/>
        <v>0</v>
      </c>
      <c r="CYX45" s="4141">
        <f t="shared" si="63"/>
        <v>0</v>
      </c>
      <c r="CYY45" s="4141">
        <f t="shared" si="63"/>
        <v>0</v>
      </c>
      <c r="CYZ45" s="4141">
        <f t="shared" si="63"/>
        <v>0</v>
      </c>
      <c r="CZA45" s="4141">
        <f t="shared" si="63"/>
        <v>0</v>
      </c>
      <c r="CZB45" s="4141">
        <f t="shared" si="63"/>
        <v>0</v>
      </c>
      <c r="CZC45" s="4141">
        <f t="shared" si="63"/>
        <v>0</v>
      </c>
      <c r="CZD45" s="4141">
        <f t="shared" si="63"/>
        <v>0</v>
      </c>
      <c r="CZE45" s="4141">
        <f t="shared" si="63"/>
        <v>0</v>
      </c>
      <c r="CZF45" s="4141">
        <f t="shared" si="63"/>
        <v>0</v>
      </c>
      <c r="CZG45" s="4141">
        <f t="shared" si="63"/>
        <v>0</v>
      </c>
      <c r="CZH45" s="4141">
        <f t="shared" si="63"/>
        <v>0</v>
      </c>
      <c r="CZI45" s="4141">
        <f t="shared" si="63"/>
        <v>0</v>
      </c>
      <c r="CZJ45" s="4141">
        <f t="shared" si="63"/>
        <v>0</v>
      </c>
      <c r="CZK45" s="4141">
        <f t="shared" si="63"/>
        <v>0</v>
      </c>
      <c r="CZL45" s="4141">
        <f t="shared" si="63"/>
        <v>0</v>
      </c>
      <c r="CZM45" s="4141">
        <f t="shared" si="63"/>
        <v>0</v>
      </c>
      <c r="CZN45" s="4141">
        <f t="shared" si="63"/>
        <v>0</v>
      </c>
      <c r="CZO45" s="4141">
        <f t="shared" si="63"/>
        <v>0</v>
      </c>
      <c r="CZP45" s="4141">
        <f t="shared" si="63"/>
        <v>0</v>
      </c>
      <c r="CZQ45" s="4141">
        <f t="shared" si="63"/>
        <v>0</v>
      </c>
      <c r="CZR45" s="4141">
        <f t="shared" si="63"/>
        <v>0</v>
      </c>
      <c r="CZS45" s="4141">
        <f t="shared" si="63"/>
        <v>0</v>
      </c>
      <c r="CZT45" s="4141">
        <f t="shared" si="63"/>
        <v>0</v>
      </c>
      <c r="CZU45" s="4141">
        <f t="shared" si="63"/>
        <v>0</v>
      </c>
      <c r="CZV45" s="4141">
        <f t="shared" si="63"/>
        <v>0</v>
      </c>
      <c r="CZW45" s="4141">
        <f t="shared" si="63"/>
        <v>0</v>
      </c>
      <c r="CZX45" s="4141">
        <f t="shared" si="63"/>
        <v>0</v>
      </c>
      <c r="CZY45" s="4141">
        <f t="shared" si="63"/>
        <v>0</v>
      </c>
      <c r="CZZ45" s="4141">
        <f t="shared" si="63"/>
        <v>0</v>
      </c>
      <c r="DAA45" s="4141">
        <f t="shared" si="63"/>
        <v>0</v>
      </c>
      <c r="DAB45" s="4141">
        <f t="shared" si="63"/>
        <v>0</v>
      </c>
      <c r="DAC45" s="4141">
        <f t="shared" si="63"/>
        <v>0</v>
      </c>
      <c r="DAD45" s="4141">
        <f t="shared" si="63"/>
        <v>0</v>
      </c>
      <c r="DAE45" s="4141">
        <f t="shared" si="63"/>
        <v>0</v>
      </c>
      <c r="DAF45" s="4141">
        <f t="shared" si="63"/>
        <v>0</v>
      </c>
      <c r="DAG45" s="4141">
        <f t="shared" si="63"/>
        <v>0</v>
      </c>
      <c r="DAH45" s="4141">
        <f t="shared" si="63"/>
        <v>0</v>
      </c>
      <c r="DAI45" s="4141">
        <f t="shared" si="63"/>
        <v>0</v>
      </c>
      <c r="DAJ45" s="4141">
        <f t="shared" si="63"/>
        <v>0</v>
      </c>
      <c r="DAK45" s="4141">
        <f t="shared" si="63"/>
        <v>0</v>
      </c>
      <c r="DAL45" s="4141">
        <f t="shared" si="63"/>
        <v>0</v>
      </c>
      <c r="DAM45" s="4141">
        <f t="shared" si="63"/>
        <v>0</v>
      </c>
      <c r="DAN45" s="4141">
        <f t="shared" si="63"/>
        <v>0</v>
      </c>
      <c r="DAO45" s="4141">
        <f t="shared" si="63"/>
        <v>0</v>
      </c>
      <c r="DAP45" s="4141">
        <f t="shared" si="63"/>
        <v>0</v>
      </c>
      <c r="DAQ45" s="4141">
        <f t="shared" si="63"/>
        <v>0</v>
      </c>
      <c r="DAR45" s="4141">
        <f t="shared" si="63"/>
        <v>0</v>
      </c>
      <c r="DAS45" s="4141">
        <f t="shared" si="63"/>
        <v>0</v>
      </c>
      <c r="DAT45" s="4141">
        <f t="shared" si="63"/>
        <v>0</v>
      </c>
      <c r="DAU45" s="4141">
        <f t="shared" si="63"/>
        <v>0</v>
      </c>
      <c r="DAV45" s="4141">
        <f t="shared" si="63"/>
        <v>0</v>
      </c>
      <c r="DAW45" s="4141">
        <f t="shared" si="63"/>
        <v>0</v>
      </c>
      <c r="DAX45" s="4141">
        <f t="shared" si="63"/>
        <v>0</v>
      </c>
      <c r="DAY45" s="4141">
        <f t="shared" si="63"/>
        <v>0</v>
      </c>
      <c r="DAZ45" s="4141">
        <f t="shared" si="63"/>
        <v>0</v>
      </c>
      <c r="DBA45" s="4141">
        <f t="shared" ref="DBA45:DDL45" si="64">DBA39+DBA43</f>
        <v>0</v>
      </c>
      <c r="DBB45" s="4141">
        <f t="shared" si="64"/>
        <v>0</v>
      </c>
      <c r="DBC45" s="4141">
        <f t="shared" si="64"/>
        <v>0</v>
      </c>
      <c r="DBD45" s="4141">
        <f t="shared" si="64"/>
        <v>0</v>
      </c>
      <c r="DBE45" s="4141">
        <f t="shared" si="64"/>
        <v>0</v>
      </c>
      <c r="DBF45" s="4141">
        <f t="shared" si="64"/>
        <v>0</v>
      </c>
      <c r="DBG45" s="4141">
        <f t="shared" si="64"/>
        <v>0</v>
      </c>
      <c r="DBH45" s="4141">
        <f t="shared" si="64"/>
        <v>0</v>
      </c>
      <c r="DBI45" s="4141">
        <f t="shared" si="64"/>
        <v>0</v>
      </c>
      <c r="DBJ45" s="4141">
        <f t="shared" si="64"/>
        <v>0</v>
      </c>
      <c r="DBK45" s="4141">
        <f t="shared" si="64"/>
        <v>0</v>
      </c>
      <c r="DBL45" s="4141">
        <f t="shared" si="64"/>
        <v>0</v>
      </c>
      <c r="DBM45" s="4141">
        <f t="shared" si="64"/>
        <v>0</v>
      </c>
      <c r="DBN45" s="4141">
        <f t="shared" si="64"/>
        <v>0</v>
      </c>
      <c r="DBO45" s="4141">
        <f t="shared" si="64"/>
        <v>0</v>
      </c>
      <c r="DBP45" s="4141">
        <f t="shared" si="64"/>
        <v>0</v>
      </c>
      <c r="DBQ45" s="4141">
        <f t="shared" si="64"/>
        <v>0</v>
      </c>
      <c r="DBR45" s="4141">
        <f t="shared" si="64"/>
        <v>0</v>
      </c>
      <c r="DBS45" s="4141">
        <f t="shared" si="64"/>
        <v>0</v>
      </c>
      <c r="DBT45" s="4141">
        <f t="shared" si="64"/>
        <v>0</v>
      </c>
      <c r="DBU45" s="4141">
        <f t="shared" si="64"/>
        <v>0</v>
      </c>
      <c r="DBV45" s="4141">
        <f t="shared" si="64"/>
        <v>0</v>
      </c>
      <c r="DBW45" s="4141">
        <f t="shared" si="64"/>
        <v>0</v>
      </c>
      <c r="DBX45" s="4141">
        <f t="shared" si="64"/>
        <v>0</v>
      </c>
      <c r="DBY45" s="4141">
        <f t="shared" si="64"/>
        <v>0</v>
      </c>
      <c r="DBZ45" s="4141">
        <f t="shared" si="64"/>
        <v>0</v>
      </c>
      <c r="DCA45" s="4141">
        <f t="shared" si="64"/>
        <v>0</v>
      </c>
      <c r="DCB45" s="4141">
        <f t="shared" si="64"/>
        <v>0</v>
      </c>
      <c r="DCC45" s="4141">
        <f t="shared" si="64"/>
        <v>0</v>
      </c>
      <c r="DCD45" s="4141">
        <f t="shared" si="64"/>
        <v>0</v>
      </c>
      <c r="DCE45" s="4141">
        <f t="shared" si="64"/>
        <v>0</v>
      </c>
      <c r="DCF45" s="4141">
        <f t="shared" si="64"/>
        <v>0</v>
      </c>
      <c r="DCG45" s="4141">
        <f t="shared" si="64"/>
        <v>0</v>
      </c>
      <c r="DCH45" s="4141">
        <f t="shared" si="64"/>
        <v>0</v>
      </c>
      <c r="DCI45" s="4141">
        <f t="shared" si="64"/>
        <v>0</v>
      </c>
      <c r="DCJ45" s="4141">
        <f t="shared" si="64"/>
        <v>0</v>
      </c>
      <c r="DCK45" s="4141">
        <f t="shared" si="64"/>
        <v>0</v>
      </c>
      <c r="DCL45" s="4141">
        <f t="shared" si="64"/>
        <v>0</v>
      </c>
      <c r="DCM45" s="4141">
        <f t="shared" si="64"/>
        <v>0</v>
      </c>
      <c r="DCN45" s="4141">
        <f t="shared" si="64"/>
        <v>0</v>
      </c>
      <c r="DCO45" s="4141">
        <f t="shared" si="64"/>
        <v>0</v>
      </c>
      <c r="DCP45" s="4141">
        <f t="shared" si="64"/>
        <v>0</v>
      </c>
      <c r="DCQ45" s="4141">
        <f t="shared" si="64"/>
        <v>0</v>
      </c>
      <c r="DCR45" s="4141">
        <f t="shared" si="64"/>
        <v>0</v>
      </c>
      <c r="DCS45" s="4141">
        <f t="shared" si="64"/>
        <v>0</v>
      </c>
      <c r="DCT45" s="4141">
        <f t="shared" si="64"/>
        <v>0</v>
      </c>
      <c r="DCU45" s="4141">
        <f t="shared" si="64"/>
        <v>0</v>
      </c>
      <c r="DCV45" s="4141">
        <f t="shared" si="64"/>
        <v>0</v>
      </c>
      <c r="DCW45" s="4141">
        <f t="shared" si="64"/>
        <v>0</v>
      </c>
      <c r="DCX45" s="4141">
        <f t="shared" si="64"/>
        <v>0</v>
      </c>
      <c r="DCY45" s="4141">
        <f t="shared" si="64"/>
        <v>0</v>
      </c>
      <c r="DCZ45" s="4141">
        <f t="shared" si="64"/>
        <v>0</v>
      </c>
      <c r="DDA45" s="4141">
        <f t="shared" si="64"/>
        <v>0</v>
      </c>
      <c r="DDB45" s="4141">
        <f t="shared" si="64"/>
        <v>0</v>
      </c>
      <c r="DDC45" s="4141">
        <f t="shared" si="64"/>
        <v>0</v>
      </c>
      <c r="DDD45" s="4141">
        <f t="shared" si="64"/>
        <v>0</v>
      </c>
      <c r="DDE45" s="4141">
        <f t="shared" si="64"/>
        <v>0</v>
      </c>
      <c r="DDF45" s="4141">
        <f t="shared" si="64"/>
        <v>0</v>
      </c>
      <c r="DDG45" s="4141">
        <f t="shared" si="64"/>
        <v>0</v>
      </c>
      <c r="DDH45" s="4141">
        <f t="shared" si="64"/>
        <v>0</v>
      </c>
      <c r="DDI45" s="4141">
        <f t="shared" si="64"/>
        <v>0</v>
      </c>
      <c r="DDJ45" s="4141">
        <f t="shared" si="64"/>
        <v>0</v>
      </c>
      <c r="DDK45" s="4141">
        <f t="shared" si="64"/>
        <v>0</v>
      </c>
      <c r="DDL45" s="4141">
        <f t="shared" si="64"/>
        <v>0</v>
      </c>
      <c r="DDM45" s="4141">
        <f t="shared" ref="DDM45:DFX45" si="65">DDM39+DDM43</f>
        <v>0</v>
      </c>
      <c r="DDN45" s="4141">
        <f t="shared" si="65"/>
        <v>0</v>
      </c>
      <c r="DDO45" s="4141">
        <f t="shared" si="65"/>
        <v>0</v>
      </c>
      <c r="DDP45" s="4141">
        <f t="shared" si="65"/>
        <v>0</v>
      </c>
      <c r="DDQ45" s="4141">
        <f t="shared" si="65"/>
        <v>0</v>
      </c>
      <c r="DDR45" s="4141">
        <f t="shared" si="65"/>
        <v>0</v>
      </c>
      <c r="DDS45" s="4141">
        <f t="shared" si="65"/>
        <v>0</v>
      </c>
      <c r="DDT45" s="4141">
        <f t="shared" si="65"/>
        <v>0</v>
      </c>
      <c r="DDU45" s="4141">
        <f t="shared" si="65"/>
        <v>0</v>
      </c>
      <c r="DDV45" s="4141">
        <f t="shared" si="65"/>
        <v>0</v>
      </c>
      <c r="DDW45" s="4141">
        <f t="shared" si="65"/>
        <v>0</v>
      </c>
      <c r="DDX45" s="4141">
        <f t="shared" si="65"/>
        <v>0</v>
      </c>
      <c r="DDY45" s="4141">
        <f t="shared" si="65"/>
        <v>0</v>
      </c>
      <c r="DDZ45" s="4141">
        <f t="shared" si="65"/>
        <v>0</v>
      </c>
      <c r="DEA45" s="4141">
        <f t="shared" si="65"/>
        <v>0</v>
      </c>
      <c r="DEB45" s="4141">
        <f t="shared" si="65"/>
        <v>0</v>
      </c>
      <c r="DEC45" s="4141">
        <f t="shared" si="65"/>
        <v>0</v>
      </c>
      <c r="DED45" s="4141">
        <f t="shared" si="65"/>
        <v>0</v>
      </c>
      <c r="DEE45" s="4141">
        <f t="shared" si="65"/>
        <v>0</v>
      </c>
      <c r="DEF45" s="4141">
        <f t="shared" si="65"/>
        <v>0</v>
      </c>
      <c r="DEG45" s="4141">
        <f t="shared" si="65"/>
        <v>0</v>
      </c>
      <c r="DEH45" s="4141">
        <f t="shared" si="65"/>
        <v>0</v>
      </c>
      <c r="DEI45" s="4141">
        <f t="shared" si="65"/>
        <v>0</v>
      </c>
      <c r="DEJ45" s="4141">
        <f t="shared" si="65"/>
        <v>0</v>
      </c>
      <c r="DEK45" s="4141">
        <f t="shared" si="65"/>
        <v>0</v>
      </c>
      <c r="DEL45" s="4141">
        <f t="shared" si="65"/>
        <v>0</v>
      </c>
      <c r="DEM45" s="4141">
        <f t="shared" si="65"/>
        <v>0</v>
      </c>
      <c r="DEN45" s="4141">
        <f t="shared" si="65"/>
        <v>0</v>
      </c>
      <c r="DEO45" s="4141">
        <f t="shared" si="65"/>
        <v>0</v>
      </c>
      <c r="DEP45" s="4141">
        <f t="shared" si="65"/>
        <v>0</v>
      </c>
      <c r="DEQ45" s="4141">
        <f t="shared" si="65"/>
        <v>0</v>
      </c>
      <c r="DER45" s="4141">
        <f t="shared" si="65"/>
        <v>0</v>
      </c>
      <c r="DES45" s="4141">
        <f t="shared" si="65"/>
        <v>0</v>
      </c>
      <c r="DET45" s="4141">
        <f t="shared" si="65"/>
        <v>0</v>
      </c>
      <c r="DEU45" s="4141">
        <f t="shared" si="65"/>
        <v>0</v>
      </c>
      <c r="DEV45" s="4141">
        <f t="shared" si="65"/>
        <v>0</v>
      </c>
      <c r="DEW45" s="4141">
        <f t="shared" si="65"/>
        <v>0</v>
      </c>
      <c r="DEX45" s="4141">
        <f t="shared" si="65"/>
        <v>0</v>
      </c>
      <c r="DEY45" s="4141">
        <f t="shared" si="65"/>
        <v>0</v>
      </c>
      <c r="DEZ45" s="4141">
        <f t="shared" si="65"/>
        <v>0</v>
      </c>
      <c r="DFA45" s="4141">
        <f t="shared" si="65"/>
        <v>0</v>
      </c>
      <c r="DFB45" s="4141">
        <f t="shared" si="65"/>
        <v>0</v>
      </c>
      <c r="DFC45" s="4141">
        <f t="shared" si="65"/>
        <v>0</v>
      </c>
      <c r="DFD45" s="4141">
        <f t="shared" si="65"/>
        <v>0</v>
      </c>
      <c r="DFE45" s="4141">
        <f t="shared" si="65"/>
        <v>0</v>
      </c>
      <c r="DFF45" s="4141">
        <f t="shared" si="65"/>
        <v>0</v>
      </c>
      <c r="DFG45" s="4141">
        <f t="shared" si="65"/>
        <v>0</v>
      </c>
      <c r="DFH45" s="4141">
        <f t="shared" si="65"/>
        <v>0</v>
      </c>
      <c r="DFI45" s="4141">
        <f t="shared" si="65"/>
        <v>0</v>
      </c>
      <c r="DFJ45" s="4141">
        <f t="shared" si="65"/>
        <v>0</v>
      </c>
      <c r="DFK45" s="4141">
        <f t="shared" si="65"/>
        <v>0</v>
      </c>
      <c r="DFL45" s="4141">
        <f t="shared" si="65"/>
        <v>0</v>
      </c>
      <c r="DFM45" s="4141">
        <f t="shared" si="65"/>
        <v>0</v>
      </c>
      <c r="DFN45" s="4141">
        <f t="shared" si="65"/>
        <v>0</v>
      </c>
      <c r="DFO45" s="4141">
        <f t="shared" si="65"/>
        <v>0</v>
      </c>
      <c r="DFP45" s="4141">
        <f t="shared" si="65"/>
        <v>0</v>
      </c>
      <c r="DFQ45" s="4141">
        <f t="shared" si="65"/>
        <v>0</v>
      </c>
      <c r="DFR45" s="4141">
        <f t="shared" si="65"/>
        <v>0</v>
      </c>
      <c r="DFS45" s="4141">
        <f t="shared" si="65"/>
        <v>0</v>
      </c>
      <c r="DFT45" s="4141">
        <f t="shared" si="65"/>
        <v>0</v>
      </c>
      <c r="DFU45" s="4141">
        <f t="shared" si="65"/>
        <v>0</v>
      </c>
      <c r="DFV45" s="4141">
        <f t="shared" si="65"/>
        <v>0</v>
      </c>
      <c r="DFW45" s="4141">
        <f t="shared" si="65"/>
        <v>0</v>
      </c>
      <c r="DFX45" s="4141">
        <f t="shared" si="65"/>
        <v>0</v>
      </c>
      <c r="DFY45" s="4141">
        <f t="shared" ref="DFY45:DIJ45" si="66">DFY39+DFY43</f>
        <v>0</v>
      </c>
      <c r="DFZ45" s="4141">
        <f t="shared" si="66"/>
        <v>0</v>
      </c>
      <c r="DGA45" s="4141">
        <f t="shared" si="66"/>
        <v>0</v>
      </c>
      <c r="DGB45" s="4141">
        <f t="shared" si="66"/>
        <v>0</v>
      </c>
      <c r="DGC45" s="4141">
        <f t="shared" si="66"/>
        <v>0</v>
      </c>
      <c r="DGD45" s="4141">
        <f t="shared" si="66"/>
        <v>0</v>
      </c>
      <c r="DGE45" s="4141">
        <f t="shared" si="66"/>
        <v>0</v>
      </c>
      <c r="DGF45" s="4141">
        <f t="shared" si="66"/>
        <v>0</v>
      </c>
      <c r="DGG45" s="4141">
        <f t="shared" si="66"/>
        <v>0</v>
      </c>
      <c r="DGH45" s="4141">
        <f t="shared" si="66"/>
        <v>0</v>
      </c>
      <c r="DGI45" s="4141">
        <f t="shared" si="66"/>
        <v>0</v>
      </c>
      <c r="DGJ45" s="4141">
        <f t="shared" si="66"/>
        <v>0</v>
      </c>
      <c r="DGK45" s="4141">
        <f t="shared" si="66"/>
        <v>0</v>
      </c>
      <c r="DGL45" s="4141">
        <f t="shared" si="66"/>
        <v>0</v>
      </c>
      <c r="DGM45" s="4141">
        <f t="shared" si="66"/>
        <v>0</v>
      </c>
      <c r="DGN45" s="4141">
        <f t="shared" si="66"/>
        <v>0</v>
      </c>
      <c r="DGO45" s="4141">
        <f t="shared" si="66"/>
        <v>0</v>
      </c>
      <c r="DGP45" s="4141">
        <f t="shared" si="66"/>
        <v>0</v>
      </c>
      <c r="DGQ45" s="4141">
        <f t="shared" si="66"/>
        <v>0</v>
      </c>
      <c r="DGR45" s="4141">
        <f t="shared" si="66"/>
        <v>0</v>
      </c>
      <c r="DGS45" s="4141">
        <f t="shared" si="66"/>
        <v>0</v>
      </c>
      <c r="DGT45" s="4141">
        <f t="shared" si="66"/>
        <v>0</v>
      </c>
      <c r="DGU45" s="4141">
        <f t="shared" si="66"/>
        <v>0</v>
      </c>
      <c r="DGV45" s="4141">
        <f t="shared" si="66"/>
        <v>0</v>
      </c>
      <c r="DGW45" s="4141">
        <f t="shared" si="66"/>
        <v>0</v>
      </c>
      <c r="DGX45" s="4141">
        <f t="shared" si="66"/>
        <v>0</v>
      </c>
      <c r="DGY45" s="4141">
        <f t="shared" si="66"/>
        <v>0</v>
      </c>
      <c r="DGZ45" s="4141">
        <f t="shared" si="66"/>
        <v>0</v>
      </c>
      <c r="DHA45" s="4141">
        <f t="shared" si="66"/>
        <v>0</v>
      </c>
      <c r="DHB45" s="4141">
        <f t="shared" si="66"/>
        <v>0</v>
      </c>
      <c r="DHC45" s="4141">
        <f t="shared" si="66"/>
        <v>0</v>
      </c>
      <c r="DHD45" s="4141">
        <f t="shared" si="66"/>
        <v>0</v>
      </c>
      <c r="DHE45" s="4141">
        <f t="shared" si="66"/>
        <v>0</v>
      </c>
      <c r="DHF45" s="4141">
        <f t="shared" si="66"/>
        <v>0</v>
      </c>
      <c r="DHG45" s="4141">
        <f t="shared" si="66"/>
        <v>0</v>
      </c>
      <c r="DHH45" s="4141">
        <f t="shared" si="66"/>
        <v>0</v>
      </c>
      <c r="DHI45" s="4141">
        <f t="shared" si="66"/>
        <v>0</v>
      </c>
      <c r="DHJ45" s="4141">
        <f t="shared" si="66"/>
        <v>0</v>
      </c>
      <c r="DHK45" s="4141">
        <f t="shared" si="66"/>
        <v>0</v>
      </c>
      <c r="DHL45" s="4141">
        <f t="shared" si="66"/>
        <v>0</v>
      </c>
      <c r="DHM45" s="4141">
        <f t="shared" si="66"/>
        <v>0</v>
      </c>
      <c r="DHN45" s="4141">
        <f t="shared" si="66"/>
        <v>0</v>
      </c>
      <c r="DHO45" s="4141">
        <f t="shared" si="66"/>
        <v>0</v>
      </c>
      <c r="DHP45" s="4141">
        <f t="shared" si="66"/>
        <v>0</v>
      </c>
      <c r="DHQ45" s="4141">
        <f t="shared" si="66"/>
        <v>0</v>
      </c>
      <c r="DHR45" s="4141">
        <f t="shared" si="66"/>
        <v>0</v>
      </c>
      <c r="DHS45" s="4141">
        <f t="shared" si="66"/>
        <v>0</v>
      </c>
      <c r="DHT45" s="4141">
        <f t="shared" si="66"/>
        <v>0</v>
      </c>
      <c r="DHU45" s="4141">
        <f t="shared" si="66"/>
        <v>0</v>
      </c>
      <c r="DHV45" s="4141">
        <f t="shared" si="66"/>
        <v>0</v>
      </c>
      <c r="DHW45" s="4141">
        <f t="shared" si="66"/>
        <v>0</v>
      </c>
      <c r="DHX45" s="4141">
        <f t="shared" si="66"/>
        <v>0</v>
      </c>
      <c r="DHY45" s="4141">
        <f t="shared" si="66"/>
        <v>0</v>
      </c>
      <c r="DHZ45" s="4141">
        <f t="shared" si="66"/>
        <v>0</v>
      </c>
      <c r="DIA45" s="4141">
        <f t="shared" si="66"/>
        <v>0</v>
      </c>
      <c r="DIB45" s="4141">
        <f t="shared" si="66"/>
        <v>0</v>
      </c>
      <c r="DIC45" s="4141">
        <f t="shared" si="66"/>
        <v>0</v>
      </c>
      <c r="DID45" s="4141">
        <f t="shared" si="66"/>
        <v>0</v>
      </c>
      <c r="DIE45" s="4141">
        <f t="shared" si="66"/>
        <v>0</v>
      </c>
      <c r="DIF45" s="4141">
        <f t="shared" si="66"/>
        <v>0</v>
      </c>
      <c r="DIG45" s="4141">
        <f t="shared" si="66"/>
        <v>0</v>
      </c>
      <c r="DIH45" s="4141">
        <f t="shared" si="66"/>
        <v>0</v>
      </c>
      <c r="DII45" s="4141">
        <f t="shared" si="66"/>
        <v>0</v>
      </c>
      <c r="DIJ45" s="4141">
        <f t="shared" si="66"/>
        <v>0</v>
      </c>
      <c r="DIK45" s="4141">
        <f t="shared" ref="DIK45:DKV45" si="67">DIK39+DIK43</f>
        <v>0</v>
      </c>
      <c r="DIL45" s="4141">
        <f t="shared" si="67"/>
        <v>0</v>
      </c>
      <c r="DIM45" s="4141">
        <f t="shared" si="67"/>
        <v>0</v>
      </c>
      <c r="DIN45" s="4141">
        <f t="shared" si="67"/>
        <v>0</v>
      </c>
      <c r="DIO45" s="4141">
        <f t="shared" si="67"/>
        <v>0</v>
      </c>
      <c r="DIP45" s="4141">
        <f t="shared" si="67"/>
        <v>0</v>
      </c>
      <c r="DIQ45" s="4141">
        <f t="shared" si="67"/>
        <v>0</v>
      </c>
      <c r="DIR45" s="4141">
        <f t="shared" si="67"/>
        <v>0</v>
      </c>
      <c r="DIS45" s="4141">
        <f t="shared" si="67"/>
        <v>0</v>
      </c>
      <c r="DIT45" s="4141">
        <f t="shared" si="67"/>
        <v>0</v>
      </c>
      <c r="DIU45" s="4141">
        <f t="shared" si="67"/>
        <v>0</v>
      </c>
      <c r="DIV45" s="4141">
        <f t="shared" si="67"/>
        <v>0</v>
      </c>
      <c r="DIW45" s="4141">
        <f t="shared" si="67"/>
        <v>0</v>
      </c>
      <c r="DIX45" s="4141">
        <f t="shared" si="67"/>
        <v>0</v>
      </c>
      <c r="DIY45" s="4141">
        <f t="shared" si="67"/>
        <v>0</v>
      </c>
      <c r="DIZ45" s="4141">
        <f t="shared" si="67"/>
        <v>0</v>
      </c>
      <c r="DJA45" s="4141">
        <f t="shared" si="67"/>
        <v>0</v>
      </c>
      <c r="DJB45" s="4141">
        <f t="shared" si="67"/>
        <v>0</v>
      </c>
      <c r="DJC45" s="4141">
        <f t="shared" si="67"/>
        <v>0</v>
      </c>
      <c r="DJD45" s="4141">
        <f t="shared" si="67"/>
        <v>0</v>
      </c>
      <c r="DJE45" s="4141">
        <f t="shared" si="67"/>
        <v>0</v>
      </c>
      <c r="DJF45" s="4141">
        <f t="shared" si="67"/>
        <v>0</v>
      </c>
      <c r="DJG45" s="4141">
        <f t="shared" si="67"/>
        <v>0</v>
      </c>
      <c r="DJH45" s="4141">
        <f t="shared" si="67"/>
        <v>0</v>
      </c>
      <c r="DJI45" s="4141">
        <f t="shared" si="67"/>
        <v>0</v>
      </c>
      <c r="DJJ45" s="4141">
        <f t="shared" si="67"/>
        <v>0</v>
      </c>
      <c r="DJK45" s="4141">
        <f t="shared" si="67"/>
        <v>0</v>
      </c>
      <c r="DJL45" s="4141">
        <f t="shared" si="67"/>
        <v>0</v>
      </c>
      <c r="DJM45" s="4141">
        <f t="shared" si="67"/>
        <v>0</v>
      </c>
      <c r="DJN45" s="4141">
        <f t="shared" si="67"/>
        <v>0</v>
      </c>
      <c r="DJO45" s="4141">
        <f t="shared" si="67"/>
        <v>0</v>
      </c>
      <c r="DJP45" s="4141">
        <f t="shared" si="67"/>
        <v>0</v>
      </c>
      <c r="DJQ45" s="4141">
        <f t="shared" si="67"/>
        <v>0</v>
      </c>
      <c r="DJR45" s="4141">
        <f t="shared" si="67"/>
        <v>0</v>
      </c>
      <c r="DJS45" s="4141">
        <f t="shared" si="67"/>
        <v>0</v>
      </c>
      <c r="DJT45" s="4141">
        <f t="shared" si="67"/>
        <v>0</v>
      </c>
      <c r="DJU45" s="4141">
        <f t="shared" si="67"/>
        <v>0</v>
      </c>
      <c r="DJV45" s="4141">
        <f t="shared" si="67"/>
        <v>0</v>
      </c>
      <c r="DJW45" s="4141">
        <f t="shared" si="67"/>
        <v>0</v>
      </c>
      <c r="DJX45" s="4141">
        <f t="shared" si="67"/>
        <v>0</v>
      </c>
      <c r="DJY45" s="4141">
        <f t="shared" si="67"/>
        <v>0</v>
      </c>
      <c r="DJZ45" s="4141">
        <f t="shared" si="67"/>
        <v>0</v>
      </c>
      <c r="DKA45" s="4141">
        <f t="shared" si="67"/>
        <v>0</v>
      </c>
      <c r="DKB45" s="4141">
        <f t="shared" si="67"/>
        <v>0</v>
      </c>
      <c r="DKC45" s="4141">
        <f t="shared" si="67"/>
        <v>0</v>
      </c>
      <c r="DKD45" s="4141">
        <f t="shared" si="67"/>
        <v>0</v>
      </c>
      <c r="DKE45" s="4141">
        <f t="shared" si="67"/>
        <v>0</v>
      </c>
      <c r="DKF45" s="4141">
        <f t="shared" si="67"/>
        <v>0</v>
      </c>
      <c r="DKG45" s="4141">
        <f t="shared" si="67"/>
        <v>0</v>
      </c>
      <c r="DKH45" s="4141">
        <f t="shared" si="67"/>
        <v>0</v>
      </c>
      <c r="DKI45" s="4141">
        <f t="shared" si="67"/>
        <v>0</v>
      </c>
      <c r="DKJ45" s="4141">
        <f t="shared" si="67"/>
        <v>0</v>
      </c>
      <c r="DKK45" s="4141">
        <f t="shared" si="67"/>
        <v>0</v>
      </c>
      <c r="DKL45" s="4141">
        <f t="shared" si="67"/>
        <v>0</v>
      </c>
      <c r="DKM45" s="4141">
        <f t="shared" si="67"/>
        <v>0</v>
      </c>
      <c r="DKN45" s="4141">
        <f t="shared" si="67"/>
        <v>0</v>
      </c>
      <c r="DKO45" s="4141">
        <f t="shared" si="67"/>
        <v>0</v>
      </c>
      <c r="DKP45" s="4141">
        <f t="shared" si="67"/>
        <v>0</v>
      </c>
      <c r="DKQ45" s="4141">
        <f t="shared" si="67"/>
        <v>0</v>
      </c>
      <c r="DKR45" s="4141">
        <f t="shared" si="67"/>
        <v>0</v>
      </c>
      <c r="DKS45" s="4141">
        <f t="shared" si="67"/>
        <v>0</v>
      </c>
      <c r="DKT45" s="4141">
        <f t="shared" si="67"/>
        <v>0</v>
      </c>
      <c r="DKU45" s="4141">
        <f t="shared" si="67"/>
        <v>0</v>
      </c>
      <c r="DKV45" s="4141">
        <f t="shared" si="67"/>
        <v>0</v>
      </c>
      <c r="DKW45" s="4141">
        <f t="shared" ref="DKW45:DNH45" si="68">DKW39+DKW43</f>
        <v>0</v>
      </c>
      <c r="DKX45" s="4141">
        <f t="shared" si="68"/>
        <v>0</v>
      </c>
      <c r="DKY45" s="4141">
        <f t="shared" si="68"/>
        <v>0</v>
      </c>
      <c r="DKZ45" s="4141">
        <f t="shared" si="68"/>
        <v>0</v>
      </c>
      <c r="DLA45" s="4141">
        <f t="shared" si="68"/>
        <v>0</v>
      </c>
      <c r="DLB45" s="4141">
        <f t="shared" si="68"/>
        <v>0</v>
      </c>
      <c r="DLC45" s="4141">
        <f t="shared" si="68"/>
        <v>0</v>
      </c>
      <c r="DLD45" s="4141">
        <f t="shared" si="68"/>
        <v>0</v>
      </c>
      <c r="DLE45" s="4141">
        <f t="shared" si="68"/>
        <v>0</v>
      </c>
      <c r="DLF45" s="4141">
        <f t="shared" si="68"/>
        <v>0</v>
      </c>
      <c r="DLG45" s="4141">
        <f t="shared" si="68"/>
        <v>0</v>
      </c>
      <c r="DLH45" s="4141">
        <f t="shared" si="68"/>
        <v>0</v>
      </c>
      <c r="DLI45" s="4141">
        <f t="shared" si="68"/>
        <v>0</v>
      </c>
      <c r="DLJ45" s="4141">
        <f t="shared" si="68"/>
        <v>0</v>
      </c>
      <c r="DLK45" s="4141">
        <f t="shared" si="68"/>
        <v>0</v>
      </c>
      <c r="DLL45" s="4141">
        <f t="shared" si="68"/>
        <v>0</v>
      </c>
      <c r="DLM45" s="4141">
        <f t="shared" si="68"/>
        <v>0</v>
      </c>
      <c r="DLN45" s="4141">
        <f t="shared" si="68"/>
        <v>0</v>
      </c>
      <c r="DLO45" s="4141">
        <f t="shared" si="68"/>
        <v>0</v>
      </c>
      <c r="DLP45" s="4141">
        <f t="shared" si="68"/>
        <v>0</v>
      </c>
      <c r="DLQ45" s="4141">
        <f t="shared" si="68"/>
        <v>0</v>
      </c>
      <c r="DLR45" s="4141">
        <f t="shared" si="68"/>
        <v>0</v>
      </c>
      <c r="DLS45" s="4141">
        <f t="shared" si="68"/>
        <v>0</v>
      </c>
      <c r="DLT45" s="4141">
        <f t="shared" si="68"/>
        <v>0</v>
      </c>
      <c r="DLU45" s="4141">
        <f t="shared" si="68"/>
        <v>0</v>
      </c>
      <c r="DLV45" s="4141">
        <f t="shared" si="68"/>
        <v>0</v>
      </c>
      <c r="DLW45" s="4141">
        <f t="shared" si="68"/>
        <v>0</v>
      </c>
      <c r="DLX45" s="4141">
        <f t="shared" si="68"/>
        <v>0</v>
      </c>
      <c r="DLY45" s="4141">
        <f t="shared" si="68"/>
        <v>0</v>
      </c>
      <c r="DLZ45" s="4141">
        <f t="shared" si="68"/>
        <v>0</v>
      </c>
      <c r="DMA45" s="4141">
        <f t="shared" si="68"/>
        <v>0</v>
      </c>
      <c r="DMB45" s="4141">
        <f t="shared" si="68"/>
        <v>0</v>
      </c>
      <c r="DMC45" s="4141">
        <f t="shared" si="68"/>
        <v>0</v>
      </c>
      <c r="DMD45" s="4141">
        <f t="shared" si="68"/>
        <v>0</v>
      </c>
      <c r="DME45" s="4141">
        <f t="shared" si="68"/>
        <v>0</v>
      </c>
      <c r="DMF45" s="4141">
        <f t="shared" si="68"/>
        <v>0</v>
      </c>
      <c r="DMG45" s="4141">
        <f t="shared" si="68"/>
        <v>0</v>
      </c>
      <c r="DMH45" s="4141">
        <f t="shared" si="68"/>
        <v>0</v>
      </c>
      <c r="DMI45" s="4141">
        <f t="shared" si="68"/>
        <v>0</v>
      </c>
      <c r="DMJ45" s="4141">
        <f t="shared" si="68"/>
        <v>0</v>
      </c>
      <c r="DMK45" s="4141">
        <f t="shared" si="68"/>
        <v>0</v>
      </c>
      <c r="DML45" s="4141">
        <f t="shared" si="68"/>
        <v>0</v>
      </c>
      <c r="DMM45" s="4141">
        <f t="shared" si="68"/>
        <v>0</v>
      </c>
      <c r="DMN45" s="4141">
        <f t="shared" si="68"/>
        <v>0</v>
      </c>
      <c r="DMO45" s="4141">
        <f t="shared" si="68"/>
        <v>0</v>
      </c>
      <c r="DMP45" s="4141">
        <f t="shared" si="68"/>
        <v>0</v>
      </c>
      <c r="DMQ45" s="4141">
        <f t="shared" si="68"/>
        <v>0</v>
      </c>
      <c r="DMR45" s="4141">
        <f t="shared" si="68"/>
        <v>0</v>
      </c>
      <c r="DMS45" s="4141">
        <f t="shared" si="68"/>
        <v>0</v>
      </c>
      <c r="DMT45" s="4141">
        <f t="shared" si="68"/>
        <v>0</v>
      </c>
      <c r="DMU45" s="4141">
        <f t="shared" si="68"/>
        <v>0</v>
      </c>
      <c r="DMV45" s="4141">
        <f t="shared" si="68"/>
        <v>0</v>
      </c>
      <c r="DMW45" s="4141">
        <f t="shared" si="68"/>
        <v>0</v>
      </c>
      <c r="DMX45" s="4141">
        <f t="shared" si="68"/>
        <v>0</v>
      </c>
      <c r="DMY45" s="4141">
        <f t="shared" si="68"/>
        <v>0</v>
      </c>
      <c r="DMZ45" s="4141">
        <f t="shared" si="68"/>
        <v>0</v>
      </c>
      <c r="DNA45" s="4141">
        <f t="shared" si="68"/>
        <v>0</v>
      </c>
      <c r="DNB45" s="4141">
        <f t="shared" si="68"/>
        <v>0</v>
      </c>
      <c r="DNC45" s="4141">
        <f t="shared" si="68"/>
        <v>0</v>
      </c>
      <c r="DND45" s="4141">
        <f t="shared" si="68"/>
        <v>0</v>
      </c>
      <c r="DNE45" s="4141">
        <f t="shared" si="68"/>
        <v>0</v>
      </c>
      <c r="DNF45" s="4141">
        <f t="shared" si="68"/>
        <v>0</v>
      </c>
      <c r="DNG45" s="4141">
        <f t="shared" si="68"/>
        <v>0</v>
      </c>
      <c r="DNH45" s="4141">
        <f t="shared" si="68"/>
        <v>0</v>
      </c>
      <c r="DNI45" s="4141">
        <f t="shared" ref="DNI45:DPT45" si="69">DNI39+DNI43</f>
        <v>0</v>
      </c>
      <c r="DNJ45" s="4141">
        <f t="shared" si="69"/>
        <v>0</v>
      </c>
      <c r="DNK45" s="4141">
        <f t="shared" si="69"/>
        <v>0</v>
      </c>
      <c r="DNL45" s="4141">
        <f t="shared" si="69"/>
        <v>0</v>
      </c>
      <c r="DNM45" s="4141">
        <f t="shared" si="69"/>
        <v>0</v>
      </c>
      <c r="DNN45" s="4141">
        <f t="shared" si="69"/>
        <v>0</v>
      </c>
      <c r="DNO45" s="4141">
        <f t="shared" si="69"/>
        <v>0</v>
      </c>
      <c r="DNP45" s="4141">
        <f t="shared" si="69"/>
        <v>0</v>
      </c>
      <c r="DNQ45" s="4141">
        <f t="shared" si="69"/>
        <v>0</v>
      </c>
      <c r="DNR45" s="4141">
        <f t="shared" si="69"/>
        <v>0</v>
      </c>
      <c r="DNS45" s="4141">
        <f t="shared" si="69"/>
        <v>0</v>
      </c>
      <c r="DNT45" s="4141">
        <f t="shared" si="69"/>
        <v>0</v>
      </c>
      <c r="DNU45" s="4141">
        <f t="shared" si="69"/>
        <v>0</v>
      </c>
      <c r="DNV45" s="4141">
        <f t="shared" si="69"/>
        <v>0</v>
      </c>
      <c r="DNW45" s="4141">
        <f t="shared" si="69"/>
        <v>0</v>
      </c>
      <c r="DNX45" s="4141">
        <f t="shared" si="69"/>
        <v>0</v>
      </c>
      <c r="DNY45" s="4141">
        <f t="shared" si="69"/>
        <v>0</v>
      </c>
      <c r="DNZ45" s="4141">
        <f t="shared" si="69"/>
        <v>0</v>
      </c>
      <c r="DOA45" s="4141">
        <f t="shared" si="69"/>
        <v>0</v>
      </c>
      <c r="DOB45" s="4141">
        <f t="shared" si="69"/>
        <v>0</v>
      </c>
      <c r="DOC45" s="4141">
        <f t="shared" si="69"/>
        <v>0</v>
      </c>
      <c r="DOD45" s="4141">
        <f t="shared" si="69"/>
        <v>0</v>
      </c>
      <c r="DOE45" s="4141">
        <f t="shared" si="69"/>
        <v>0</v>
      </c>
      <c r="DOF45" s="4141">
        <f t="shared" si="69"/>
        <v>0</v>
      </c>
      <c r="DOG45" s="4141">
        <f t="shared" si="69"/>
        <v>0</v>
      </c>
      <c r="DOH45" s="4141">
        <f t="shared" si="69"/>
        <v>0</v>
      </c>
      <c r="DOI45" s="4141">
        <f t="shared" si="69"/>
        <v>0</v>
      </c>
      <c r="DOJ45" s="4141">
        <f t="shared" si="69"/>
        <v>0</v>
      </c>
      <c r="DOK45" s="4141">
        <f t="shared" si="69"/>
        <v>0</v>
      </c>
      <c r="DOL45" s="4141">
        <f t="shared" si="69"/>
        <v>0</v>
      </c>
      <c r="DOM45" s="4141">
        <f t="shared" si="69"/>
        <v>0</v>
      </c>
      <c r="DON45" s="4141">
        <f t="shared" si="69"/>
        <v>0</v>
      </c>
      <c r="DOO45" s="4141">
        <f t="shared" si="69"/>
        <v>0</v>
      </c>
      <c r="DOP45" s="4141">
        <f t="shared" si="69"/>
        <v>0</v>
      </c>
      <c r="DOQ45" s="4141">
        <f t="shared" si="69"/>
        <v>0</v>
      </c>
      <c r="DOR45" s="4141">
        <f t="shared" si="69"/>
        <v>0</v>
      </c>
      <c r="DOS45" s="4141">
        <f t="shared" si="69"/>
        <v>0</v>
      </c>
      <c r="DOT45" s="4141">
        <f t="shared" si="69"/>
        <v>0</v>
      </c>
      <c r="DOU45" s="4141">
        <f t="shared" si="69"/>
        <v>0</v>
      </c>
      <c r="DOV45" s="4141">
        <f t="shared" si="69"/>
        <v>0</v>
      </c>
      <c r="DOW45" s="4141">
        <f t="shared" si="69"/>
        <v>0</v>
      </c>
      <c r="DOX45" s="4141">
        <f t="shared" si="69"/>
        <v>0</v>
      </c>
      <c r="DOY45" s="4141">
        <f t="shared" si="69"/>
        <v>0</v>
      </c>
      <c r="DOZ45" s="4141">
        <f t="shared" si="69"/>
        <v>0</v>
      </c>
      <c r="DPA45" s="4141">
        <f t="shared" si="69"/>
        <v>0</v>
      </c>
      <c r="DPB45" s="4141">
        <f t="shared" si="69"/>
        <v>0</v>
      </c>
      <c r="DPC45" s="4141">
        <f t="shared" si="69"/>
        <v>0</v>
      </c>
      <c r="DPD45" s="4141">
        <f t="shared" si="69"/>
        <v>0</v>
      </c>
      <c r="DPE45" s="4141">
        <f t="shared" si="69"/>
        <v>0</v>
      </c>
      <c r="DPF45" s="4141">
        <f t="shared" si="69"/>
        <v>0</v>
      </c>
      <c r="DPG45" s="4141">
        <f t="shared" si="69"/>
        <v>0</v>
      </c>
      <c r="DPH45" s="4141">
        <f t="shared" si="69"/>
        <v>0</v>
      </c>
      <c r="DPI45" s="4141">
        <f t="shared" si="69"/>
        <v>0</v>
      </c>
      <c r="DPJ45" s="4141">
        <f t="shared" si="69"/>
        <v>0</v>
      </c>
      <c r="DPK45" s="4141">
        <f t="shared" si="69"/>
        <v>0</v>
      </c>
      <c r="DPL45" s="4141">
        <f t="shared" si="69"/>
        <v>0</v>
      </c>
      <c r="DPM45" s="4141">
        <f t="shared" si="69"/>
        <v>0</v>
      </c>
      <c r="DPN45" s="4141">
        <f t="shared" si="69"/>
        <v>0</v>
      </c>
      <c r="DPO45" s="4141">
        <f t="shared" si="69"/>
        <v>0</v>
      </c>
      <c r="DPP45" s="4141">
        <f t="shared" si="69"/>
        <v>0</v>
      </c>
      <c r="DPQ45" s="4141">
        <f t="shared" si="69"/>
        <v>0</v>
      </c>
      <c r="DPR45" s="4141">
        <f t="shared" si="69"/>
        <v>0</v>
      </c>
      <c r="DPS45" s="4141">
        <f t="shared" si="69"/>
        <v>0</v>
      </c>
      <c r="DPT45" s="4141">
        <f t="shared" si="69"/>
        <v>0</v>
      </c>
      <c r="DPU45" s="4141">
        <f t="shared" ref="DPU45:DSF45" si="70">DPU39+DPU43</f>
        <v>0</v>
      </c>
      <c r="DPV45" s="4141">
        <f t="shared" si="70"/>
        <v>0</v>
      </c>
      <c r="DPW45" s="4141">
        <f t="shared" si="70"/>
        <v>0</v>
      </c>
      <c r="DPX45" s="4141">
        <f t="shared" si="70"/>
        <v>0</v>
      </c>
      <c r="DPY45" s="4141">
        <f t="shared" si="70"/>
        <v>0</v>
      </c>
      <c r="DPZ45" s="4141">
        <f t="shared" si="70"/>
        <v>0</v>
      </c>
      <c r="DQA45" s="4141">
        <f t="shared" si="70"/>
        <v>0</v>
      </c>
      <c r="DQB45" s="4141">
        <f t="shared" si="70"/>
        <v>0</v>
      </c>
      <c r="DQC45" s="4141">
        <f t="shared" si="70"/>
        <v>0</v>
      </c>
      <c r="DQD45" s="4141">
        <f t="shared" si="70"/>
        <v>0</v>
      </c>
      <c r="DQE45" s="4141">
        <f t="shared" si="70"/>
        <v>0</v>
      </c>
      <c r="DQF45" s="4141">
        <f t="shared" si="70"/>
        <v>0</v>
      </c>
      <c r="DQG45" s="4141">
        <f t="shared" si="70"/>
        <v>0</v>
      </c>
      <c r="DQH45" s="4141">
        <f t="shared" si="70"/>
        <v>0</v>
      </c>
      <c r="DQI45" s="4141">
        <f t="shared" si="70"/>
        <v>0</v>
      </c>
      <c r="DQJ45" s="4141">
        <f t="shared" si="70"/>
        <v>0</v>
      </c>
      <c r="DQK45" s="4141">
        <f t="shared" si="70"/>
        <v>0</v>
      </c>
      <c r="DQL45" s="4141">
        <f t="shared" si="70"/>
        <v>0</v>
      </c>
      <c r="DQM45" s="4141">
        <f t="shared" si="70"/>
        <v>0</v>
      </c>
      <c r="DQN45" s="4141">
        <f t="shared" si="70"/>
        <v>0</v>
      </c>
      <c r="DQO45" s="4141">
        <f t="shared" si="70"/>
        <v>0</v>
      </c>
      <c r="DQP45" s="4141">
        <f t="shared" si="70"/>
        <v>0</v>
      </c>
      <c r="DQQ45" s="4141">
        <f t="shared" si="70"/>
        <v>0</v>
      </c>
      <c r="DQR45" s="4141">
        <f t="shared" si="70"/>
        <v>0</v>
      </c>
      <c r="DQS45" s="4141">
        <f t="shared" si="70"/>
        <v>0</v>
      </c>
      <c r="DQT45" s="4141">
        <f t="shared" si="70"/>
        <v>0</v>
      </c>
      <c r="DQU45" s="4141">
        <f t="shared" si="70"/>
        <v>0</v>
      </c>
      <c r="DQV45" s="4141">
        <f t="shared" si="70"/>
        <v>0</v>
      </c>
      <c r="DQW45" s="4141">
        <f t="shared" si="70"/>
        <v>0</v>
      </c>
      <c r="DQX45" s="4141">
        <f t="shared" si="70"/>
        <v>0</v>
      </c>
      <c r="DQY45" s="4141">
        <f t="shared" si="70"/>
        <v>0</v>
      </c>
      <c r="DQZ45" s="4141">
        <f t="shared" si="70"/>
        <v>0</v>
      </c>
      <c r="DRA45" s="4141">
        <f t="shared" si="70"/>
        <v>0</v>
      </c>
      <c r="DRB45" s="4141">
        <f t="shared" si="70"/>
        <v>0</v>
      </c>
      <c r="DRC45" s="4141">
        <f t="shared" si="70"/>
        <v>0</v>
      </c>
      <c r="DRD45" s="4141">
        <f t="shared" si="70"/>
        <v>0</v>
      </c>
      <c r="DRE45" s="4141">
        <f t="shared" si="70"/>
        <v>0</v>
      </c>
      <c r="DRF45" s="4141">
        <f t="shared" si="70"/>
        <v>0</v>
      </c>
      <c r="DRG45" s="4141">
        <f t="shared" si="70"/>
        <v>0</v>
      </c>
      <c r="DRH45" s="4141">
        <f t="shared" si="70"/>
        <v>0</v>
      </c>
      <c r="DRI45" s="4141">
        <f t="shared" si="70"/>
        <v>0</v>
      </c>
      <c r="DRJ45" s="4141">
        <f t="shared" si="70"/>
        <v>0</v>
      </c>
      <c r="DRK45" s="4141">
        <f t="shared" si="70"/>
        <v>0</v>
      </c>
      <c r="DRL45" s="4141">
        <f t="shared" si="70"/>
        <v>0</v>
      </c>
      <c r="DRM45" s="4141">
        <f t="shared" si="70"/>
        <v>0</v>
      </c>
      <c r="DRN45" s="4141">
        <f t="shared" si="70"/>
        <v>0</v>
      </c>
      <c r="DRO45" s="4141">
        <f t="shared" si="70"/>
        <v>0</v>
      </c>
      <c r="DRP45" s="4141">
        <f t="shared" si="70"/>
        <v>0</v>
      </c>
      <c r="DRQ45" s="4141">
        <f t="shared" si="70"/>
        <v>0</v>
      </c>
      <c r="DRR45" s="4141">
        <f t="shared" si="70"/>
        <v>0</v>
      </c>
      <c r="DRS45" s="4141">
        <f t="shared" si="70"/>
        <v>0</v>
      </c>
      <c r="DRT45" s="4141">
        <f t="shared" si="70"/>
        <v>0</v>
      </c>
      <c r="DRU45" s="4141">
        <f t="shared" si="70"/>
        <v>0</v>
      </c>
      <c r="DRV45" s="4141">
        <f t="shared" si="70"/>
        <v>0</v>
      </c>
      <c r="DRW45" s="4141">
        <f t="shared" si="70"/>
        <v>0</v>
      </c>
      <c r="DRX45" s="4141">
        <f t="shared" si="70"/>
        <v>0</v>
      </c>
      <c r="DRY45" s="4141">
        <f t="shared" si="70"/>
        <v>0</v>
      </c>
      <c r="DRZ45" s="4141">
        <f t="shared" si="70"/>
        <v>0</v>
      </c>
      <c r="DSA45" s="4141">
        <f t="shared" si="70"/>
        <v>0</v>
      </c>
      <c r="DSB45" s="4141">
        <f t="shared" si="70"/>
        <v>0</v>
      </c>
      <c r="DSC45" s="4141">
        <f t="shared" si="70"/>
        <v>0</v>
      </c>
      <c r="DSD45" s="4141">
        <f t="shared" si="70"/>
        <v>0</v>
      </c>
      <c r="DSE45" s="4141">
        <f t="shared" si="70"/>
        <v>0</v>
      </c>
      <c r="DSF45" s="4141">
        <f t="shared" si="70"/>
        <v>0</v>
      </c>
      <c r="DSG45" s="4141">
        <f t="shared" ref="DSG45:DUR45" si="71">DSG39+DSG43</f>
        <v>0</v>
      </c>
      <c r="DSH45" s="4141">
        <f t="shared" si="71"/>
        <v>0</v>
      </c>
      <c r="DSI45" s="4141">
        <f t="shared" si="71"/>
        <v>0</v>
      </c>
      <c r="DSJ45" s="4141">
        <f t="shared" si="71"/>
        <v>0</v>
      </c>
      <c r="DSK45" s="4141">
        <f t="shared" si="71"/>
        <v>0</v>
      </c>
      <c r="DSL45" s="4141">
        <f t="shared" si="71"/>
        <v>0</v>
      </c>
      <c r="DSM45" s="4141">
        <f t="shared" si="71"/>
        <v>0</v>
      </c>
      <c r="DSN45" s="4141">
        <f t="shared" si="71"/>
        <v>0</v>
      </c>
      <c r="DSO45" s="4141">
        <f t="shared" si="71"/>
        <v>0</v>
      </c>
      <c r="DSP45" s="4141">
        <f t="shared" si="71"/>
        <v>0</v>
      </c>
      <c r="DSQ45" s="4141">
        <f t="shared" si="71"/>
        <v>0</v>
      </c>
      <c r="DSR45" s="4141">
        <f t="shared" si="71"/>
        <v>0</v>
      </c>
      <c r="DSS45" s="4141">
        <f t="shared" si="71"/>
        <v>0</v>
      </c>
      <c r="DST45" s="4141">
        <f t="shared" si="71"/>
        <v>0</v>
      </c>
      <c r="DSU45" s="4141">
        <f t="shared" si="71"/>
        <v>0</v>
      </c>
      <c r="DSV45" s="4141">
        <f t="shared" si="71"/>
        <v>0</v>
      </c>
      <c r="DSW45" s="4141">
        <f t="shared" si="71"/>
        <v>0</v>
      </c>
      <c r="DSX45" s="4141">
        <f t="shared" si="71"/>
        <v>0</v>
      </c>
      <c r="DSY45" s="4141">
        <f t="shared" si="71"/>
        <v>0</v>
      </c>
      <c r="DSZ45" s="4141">
        <f t="shared" si="71"/>
        <v>0</v>
      </c>
      <c r="DTA45" s="4141">
        <f t="shared" si="71"/>
        <v>0</v>
      </c>
      <c r="DTB45" s="4141">
        <f t="shared" si="71"/>
        <v>0</v>
      </c>
      <c r="DTC45" s="4141">
        <f t="shared" si="71"/>
        <v>0</v>
      </c>
      <c r="DTD45" s="4141">
        <f t="shared" si="71"/>
        <v>0</v>
      </c>
      <c r="DTE45" s="4141">
        <f t="shared" si="71"/>
        <v>0</v>
      </c>
      <c r="DTF45" s="4141">
        <f t="shared" si="71"/>
        <v>0</v>
      </c>
      <c r="DTG45" s="4141">
        <f t="shared" si="71"/>
        <v>0</v>
      </c>
      <c r="DTH45" s="4141">
        <f t="shared" si="71"/>
        <v>0</v>
      </c>
      <c r="DTI45" s="4141">
        <f t="shared" si="71"/>
        <v>0</v>
      </c>
      <c r="DTJ45" s="4141">
        <f t="shared" si="71"/>
        <v>0</v>
      </c>
      <c r="DTK45" s="4141">
        <f t="shared" si="71"/>
        <v>0</v>
      </c>
      <c r="DTL45" s="4141">
        <f t="shared" si="71"/>
        <v>0</v>
      </c>
      <c r="DTM45" s="4141">
        <f t="shared" si="71"/>
        <v>0</v>
      </c>
      <c r="DTN45" s="4141">
        <f t="shared" si="71"/>
        <v>0</v>
      </c>
      <c r="DTO45" s="4141">
        <f t="shared" si="71"/>
        <v>0</v>
      </c>
      <c r="DTP45" s="4141">
        <f t="shared" si="71"/>
        <v>0</v>
      </c>
      <c r="DTQ45" s="4141">
        <f t="shared" si="71"/>
        <v>0</v>
      </c>
      <c r="DTR45" s="4141">
        <f t="shared" si="71"/>
        <v>0</v>
      </c>
      <c r="DTS45" s="4141">
        <f t="shared" si="71"/>
        <v>0</v>
      </c>
      <c r="DTT45" s="4141">
        <f t="shared" si="71"/>
        <v>0</v>
      </c>
      <c r="DTU45" s="4141">
        <f t="shared" si="71"/>
        <v>0</v>
      </c>
      <c r="DTV45" s="4141">
        <f t="shared" si="71"/>
        <v>0</v>
      </c>
      <c r="DTW45" s="4141">
        <f t="shared" si="71"/>
        <v>0</v>
      </c>
      <c r="DTX45" s="4141">
        <f t="shared" si="71"/>
        <v>0</v>
      </c>
      <c r="DTY45" s="4141">
        <f t="shared" si="71"/>
        <v>0</v>
      </c>
      <c r="DTZ45" s="4141">
        <f t="shared" si="71"/>
        <v>0</v>
      </c>
      <c r="DUA45" s="4141">
        <f t="shared" si="71"/>
        <v>0</v>
      </c>
      <c r="DUB45" s="4141">
        <f t="shared" si="71"/>
        <v>0</v>
      </c>
      <c r="DUC45" s="4141">
        <f t="shared" si="71"/>
        <v>0</v>
      </c>
      <c r="DUD45" s="4141">
        <f t="shared" si="71"/>
        <v>0</v>
      </c>
      <c r="DUE45" s="4141">
        <f t="shared" si="71"/>
        <v>0</v>
      </c>
      <c r="DUF45" s="4141">
        <f t="shared" si="71"/>
        <v>0</v>
      </c>
      <c r="DUG45" s="4141">
        <f t="shared" si="71"/>
        <v>0</v>
      </c>
      <c r="DUH45" s="4141">
        <f t="shared" si="71"/>
        <v>0</v>
      </c>
      <c r="DUI45" s="4141">
        <f t="shared" si="71"/>
        <v>0</v>
      </c>
      <c r="DUJ45" s="4141">
        <f t="shared" si="71"/>
        <v>0</v>
      </c>
      <c r="DUK45" s="4141">
        <f t="shared" si="71"/>
        <v>0</v>
      </c>
      <c r="DUL45" s="4141">
        <f t="shared" si="71"/>
        <v>0</v>
      </c>
      <c r="DUM45" s="4141">
        <f t="shared" si="71"/>
        <v>0</v>
      </c>
      <c r="DUN45" s="4141">
        <f t="shared" si="71"/>
        <v>0</v>
      </c>
      <c r="DUO45" s="4141">
        <f t="shared" si="71"/>
        <v>0</v>
      </c>
      <c r="DUP45" s="4141">
        <f t="shared" si="71"/>
        <v>0</v>
      </c>
      <c r="DUQ45" s="4141">
        <f t="shared" si="71"/>
        <v>0</v>
      </c>
      <c r="DUR45" s="4141">
        <f t="shared" si="71"/>
        <v>0</v>
      </c>
      <c r="DUS45" s="4141">
        <f t="shared" ref="DUS45:DXD45" si="72">DUS39+DUS43</f>
        <v>0</v>
      </c>
      <c r="DUT45" s="4141">
        <f t="shared" si="72"/>
        <v>0</v>
      </c>
      <c r="DUU45" s="4141">
        <f t="shared" si="72"/>
        <v>0</v>
      </c>
      <c r="DUV45" s="4141">
        <f t="shared" si="72"/>
        <v>0</v>
      </c>
      <c r="DUW45" s="4141">
        <f t="shared" si="72"/>
        <v>0</v>
      </c>
      <c r="DUX45" s="4141">
        <f t="shared" si="72"/>
        <v>0</v>
      </c>
      <c r="DUY45" s="4141">
        <f t="shared" si="72"/>
        <v>0</v>
      </c>
      <c r="DUZ45" s="4141">
        <f t="shared" si="72"/>
        <v>0</v>
      </c>
      <c r="DVA45" s="4141">
        <f t="shared" si="72"/>
        <v>0</v>
      </c>
      <c r="DVB45" s="4141">
        <f t="shared" si="72"/>
        <v>0</v>
      </c>
      <c r="DVC45" s="4141">
        <f t="shared" si="72"/>
        <v>0</v>
      </c>
      <c r="DVD45" s="4141">
        <f t="shared" si="72"/>
        <v>0</v>
      </c>
      <c r="DVE45" s="4141">
        <f t="shared" si="72"/>
        <v>0</v>
      </c>
      <c r="DVF45" s="4141">
        <f t="shared" si="72"/>
        <v>0</v>
      </c>
      <c r="DVG45" s="4141">
        <f t="shared" si="72"/>
        <v>0</v>
      </c>
      <c r="DVH45" s="4141">
        <f t="shared" si="72"/>
        <v>0</v>
      </c>
      <c r="DVI45" s="4141">
        <f t="shared" si="72"/>
        <v>0</v>
      </c>
      <c r="DVJ45" s="4141">
        <f t="shared" si="72"/>
        <v>0</v>
      </c>
      <c r="DVK45" s="4141">
        <f t="shared" si="72"/>
        <v>0</v>
      </c>
      <c r="DVL45" s="4141">
        <f t="shared" si="72"/>
        <v>0</v>
      </c>
      <c r="DVM45" s="4141">
        <f t="shared" si="72"/>
        <v>0</v>
      </c>
      <c r="DVN45" s="4141">
        <f t="shared" si="72"/>
        <v>0</v>
      </c>
      <c r="DVO45" s="4141">
        <f t="shared" si="72"/>
        <v>0</v>
      </c>
      <c r="DVP45" s="4141">
        <f t="shared" si="72"/>
        <v>0</v>
      </c>
      <c r="DVQ45" s="4141">
        <f t="shared" si="72"/>
        <v>0</v>
      </c>
      <c r="DVR45" s="4141">
        <f t="shared" si="72"/>
        <v>0</v>
      </c>
      <c r="DVS45" s="4141">
        <f t="shared" si="72"/>
        <v>0</v>
      </c>
      <c r="DVT45" s="4141">
        <f t="shared" si="72"/>
        <v>0</v>
      </c>
      <c r="DVU45" s="4141">
        <f t="shared" si="72"/>
        <v>0</v>
      </c>
      <c r="DVV45" s="4141">
        <f t="shared" si="72"/>
        <v>0</v>
      </c>
      <c r="DVW45" s="4141">
        <f t="shared" si="72"/>
        <v>0</v>
      </c>
      <c r="DVX45" s="4141">
        <f t="shared" si="72"/>
        <v>0</v>
      </c>
      <c r="DVY45" s="4141">
        <f t="shared" si="72"/>
        <v>0</v>
      </c>
      <c r="DVZ45" s="4141">
        <f t="shared" si="72"/>
        <v>0</v>
      </c>
      <c r="DWA45" s="4141">
        <f t="shared" si="72"/>
        <v>0</v>
      </c>
      <c r="DWB45" s="4141">
        <f t="shared" si="72"/>
        <v>0</v>
      </c>
      <c r="DWC45" s="4141">
        <f t="shared" si="72"/>
        <v>0</v>
      </c>
      <c r="DWD45" s="4141">
        <f t="shared" si="72"/>
        <v>0</v>
      </c>
      <c r="DWE45" s="4141">
        <f t="shared" si="72"/>
        <v>0</v>
      </c>
      <c r="DWF45" s="4141">
        <f t="shared" si="72"/>
        <v>0</v>
      </c>
      <c r="DWG45" s="4141">
        <f t="shared" si="72"/>
        <v>0</v>
      </c>
      <c r="DWH45" s="4141">
        <f t="shared" si="72"/>
        <v>0</v>
      </c>
      <c r="DWI45" s="4141">
        <f t="shared" si="72"/>
        <v>0</v>
      </c>
      <c r="DWJ45" s="4141">
        <f t="shared" si="72"/>
        <v>0</v>
      </c>
      <c r="DWK45" s="4141">
        <f t="shared" si="72"/>
        <v>0</v>
      </c>
      <c r="DWL45" s="4141">
        <f t="shared" si="72"/>
        <v>0</v>
      </c>
      <c r="DWM45" s="4141">
        <f t="shared" si="72"/>
        <v>0</v>
      </c>
      <c r="DWN45" s="4141">
        <f t="shared" si="72"/>
        <v>0</v>
      </c>
      <c r="DWO45" s="4141">
        <f t="shared" si="72"/>
        <v>0</v>
      </c>
      <c r="DWP45" s="4141">
        <f t="shared" si="72"/>
        <v>0</v>
      </c>
      <c r="DWQ45" s="4141">
        <f t="shared" si="72"/>
        <v>0</v>
      </c>
      <c r="DWR45" s="4141">
        <f t="shared" si="72"/>
        <v>0</v>
      </c>
      <c r="DWS45" s="4141">
        <f t="shared" si="72"/>
        <v>0</v>
      </c>
      <c r="DWT45" s="4141">
        <f t="shared" si="72"/>
        <v>0</v>
      </c>
      <c r="DWU45" s="4141">
        <f t="shared" si="72"/>
        <v>0</v>
      </c>
      <c r="DWV45" s="4141">
        <f t="shared" si="72"/>
        <v>0</v>
      </c>
      <c r="DWW45" s="4141">
        <f t="shared" si="72"/>
        <v>0</v>
      </c>
      <c r="DWX45" s="4141">
        <f t="shared" si="72"/>
        <v>0</v>
      </c>
      <c r="DWY45" s="4141">
        <f t="shared" si="72"/>
        <v>0</v>
      </c>
      <c r="DWZ45" s="4141">
        <f t="shared" si="72"/>
        <v>0</v>
      </c>
      <c r="DXA45" s="4141">
        <f t="shared" si="72"/>
        <v>0</v>
      </c>
      <c r="DXB45" s="4141">
        <f t="shared" si="72"/>
        <v>0</v>
      </c>
      <c r="DXC45" s="4141">
        <f t="shared" si="72"/>
        <v>0</v>
      </c>
      <c r="DXD45" s="4141">
        <f t="shared" si="72"/>
        <v>0</v>
      </c>
      <c r="DXE45" s="4141">
        <f t="shared" ref="DXE45:DZP45" si="73">DXE39+DXE43</f>
        <v>0</v>
      </c>
      <c r="DXF45" s="4141">
        <f t="shared" si="73"/>
        <v>0</v>
      </c>
      <c r="DXG45" s="4141">
        <f t="shared" si="73"/>
        <v>0</v>
      </c>
      <c r="DXH45" s="4141">
        <f t="shared" si="73"/>
        <v>0</v>
      </c>
      <c r="DXI45" s="4141">
        <f t="shared" si="73"/>
        <v>0</v>
      </c>
      <c r="DXJ45" s="4141">
        <f t="shared" si="73"/>
        <v>0</v>
      </c>
      <c r="DXK45" s="4141">
        <f t="shared" si="73"/>
        <v>0</v>
      </c>
      <c r="DXL45" s="4141">
        <f t="shared" si="73"/>
        <v>0</v>
      </c>
      <c r="DXM45" s="4141">
        <f t="shared" si="73"/>
        <v>0</v>
      </c>
      <c r="DXN45" s="4141">
        <f t="shared" si="73"/>
        <v>0</v>
      </c>
      <c r="DXO45" s="4141">
        <f t="shared" si="73"/>
        <v>0</v>
      </c>
      <c r="DXP45" s="4141">
        <f t="shared" si="73"/>
        <v>0</v>
      </c>
      <c r="DXQ45" s="4141">
        <f t="shared" si="73"/>
        <v>0</v>
      </c>
      <c r="DXR45" s="4141">
        <f t="shared" si="73"/>
        <v>0</v>
      </c>
      <c r="DXS45" s="4141">
        <f t="shared" si="73"/>
        <v>0</v>
      </c>
      <c r="DXT45" s="4141">
        <f t="shared" si="73"/>
        <v>0</v>
      </c>
      <c r="DXU45" s="4141">
        <f t="shared" si="73"/>
        <v>0</v>
      </c>
      <c r="DXV45" s="4141">
        <f t="shared" si="73"/>
        <v>0</v>
      </c>
      <c r="DXW45" s="4141">
        <f t="shared" si="73"/>
        <v>0</v>
      </c>
      <c r="DXX45" s="4141">
        <f t="shared" si="73"/>
        <v>0</v>
      </c>
      <c r="DXY45" s="4141">
        <f t="shared" si="73"/>
        <v>0</v>
      </c>
      <c r="DXZ45" s="4141">
        <f t="shared" si="73"/>
        <v>0</v>
      </c>
      <c r="DYA45" s="4141">
        <f t="shared" si="73"/>
        <v>0</v>
      </c>
      <c r="DYB45" s="4141">
        <f t="shared" si="73"/>
        <v>0</v>
      </c>
      <c r="DYC45" s="4141">
        <f t="shared" si="73"/>
        <v>0</v>
      </c>
      <c r="DYD45" s="4141">
        <f t="shared" si="73"/>
        <v>0</v>
      </c>
      <c r="DYE45" s="4141">
        <f t="shared" si="73"/>
        <v>0</v>
      </c>
      <c r="DYF45" s="4141">
        <f t="shared" si="73"/>
        <v>0</v>
      </c>
      <c r="DYG45" s="4141">
        <f t="shared" si="73"/>
        <v>0</v>
      </c>
      <c r="DYH45" s="4141">
        <f t="shared" si="73"/>
        <v>0</v>
      </c>
      <c r="DYI45" s="4141">
        <f t="shared" si="73"/>
        <v>0</v>
      </c>
      <c r="DYJ45" s="4141">
        <f t="shared" si="73"/>
        <v>0</v>
      </c>
      <c r="DYK45" s="4141">
        <f t="shared" si="73"/>
        <v>0</v>
      </c>
      <c r="DYL45" s="4141">
        <f t="shared" si="73"/>
        <v>0</v>
      </c>
      <c r="DYM45" s="4141">
        <f t="shared" si="73"/>
        <v>0</v>
      </c>
      <c r="DYN45" s="4141">
        <f t="shared" si="73"/>
        <v>0</v>
      </c>
      <c r="DYO45" s="4141">
        <f t="shared" si="73"/>
        <v>0</v>
      </c>
      <c r="DYP45" s="4141">
        <f t="shared" si="73"/>
        <v>0</v>
      </c>
      <c r="DYQ45" s="4141">
        <f t="shared" si="73"/>
        <v>0</v>
      </c>
      <c r="DYR45" s="4141">
        <f t="shared" si="73"/>
        <v>0</v>
      </c>
      <c r="DYS45" s="4141">
        <f t="shared" si="73"/>
        <v>0</v>
      </c>
      <c r="DYT45" s="4141">
        <f t="shared" si="73"/>
        <v>0</v>
      </c>
      <c r="DYU45" s="4141">
        <f t="shared" si="73"/>
        <v>0</v>
      </c>
      <c r="DYV45" s="4141">
        <f t="shared" si="73"/>
        <v>0</v>
      </c>
      <c r="DYW45" s="4141">
        <f t="shared" si="73"/>
        <v>0</v>
      </c>
      <c r="DYX45" s="4141">
        <f t="shared" si="73"/>
        <v>0</v>
      </c>
      <c r="DYY45" s="4141">
        <f t="shared" si="73"/>
        <v>0</v>
      </c>
      <c r="DYZ45" s="4141">
        <f t="shared" si="73"/>
        <v>0</v>
      </c>
      <c r="DZA45" s="4141">
        <f t="shared" si="73"/>
        <v>0</v>
      </c>
      <c r="DZB45" s="4141">
        <f t="shared" si="73"/>
        <v>0</v>
      </c>
      <c r="DZC45" s="4141">
        <f t="shared" si="73"/>
        <v>0</v>
      </c>
      <c r="DZD45" s="4141">
        <f t="shared" si="73"/>
        <v>0</v>
      </c>
      <c r="DZE45" s="4141">
        <f t="shared" si="73"/>
        <v>0</v>
      </c>
      <c r="DZF45" s="4141">
        <f t="shared" si="73"/>
        <v>0</v>
      </c>
      <c r="DZG45" s="4141">
        <f t="shared" si="73"/>
        <v>0</v>
      </c>
      <c r="DZH45" s="4141">
        <f t="shared" si="73"/>
        <v>0</v>
      </c>
      <c r="DZI45" s="4141">
        <f t="shared" si="73"/>
        <v>0</v>
      </c>
      <c r="DZJ45" s="4141">
        <f t="shared" si="73"/>
        <v>0</v>
      </c>
      <c r="DZK45" s="4141">
        <f t="shared" si="73"/>
        <v>0</v>
      </c>
      <c r="DZL45" s="4141">
        <f t="shared" si="73"/>
        <v>0</v>
      </c>
      <c r="DZM45" s="4141">
        <f t="shared" si="73"/>
        <v>0</v>
      </c>
      <c r="DZN45" s="4141">
        <f t="shared" si="73"/>
        <v>0</v>
      </c>
      <c r="DZO45" s="4141">
        <f t="shared" si="73"/>
        <v>0</v>
      </c>
      <c r="DZP45" s="4141">
        <f t="shared" si="73"/>
        <v>0</v>
      </c>
      <c r="DZQ45" s="4141">
        <f t="shared" ref="DZQ45:ECB45" si="74">DZQ39+DZQ43</f>
        <v>0</v>
      </c>
      <c r="DZR45" s="4141">
        <f t="shared" si="74"/>
        <v>0</v>
      </c>
      <c r="DZS45" s="4141">
        <f t="shared" si="74"/>
        <v>0</v>
      </c>
      <c r="DZT45" s="4141">
        <f t="shared" si="74"/>
        <v>0</v>
      </c>
      <c r="DZU45" s="4141">
        <f t="shared" si="74"/>
        <v>0</v>
      </c>
      <c r="DZV45" s="4141">
        <f t="shared" si="74"/>
        <v>0</v>
      </c>
      <c r="DZW45" s="4141">
        <f t="shared" si="74"/>
        <v>0</v>
      </c>
      <c r="DZX45" s="4141">
        <f t="shared" si="74"/>
        <v>0</v>
      </c>
      <c r="DZY45" s="4141">
        <f t="shared" si="74"/>
        <v>0</v>
      </c>
      <c r="DZZ45" s="4141">
        <f t="shared" si="74"/>
        <v>0</v>
      </c>
      <c r="EAA45" s="4141">
        <f t="shared" si="74"/>
        <v>0</v>
      </c>
      <c r="EAB45" s="4141">
        <f t="shared" si="74"/>
        <v>0</v>
      </c>
      <c r="EAC45" s="4141">
        <f t="shared" si="74"/>
        <v>0</v>
      </c>
      <c r="EAD45" s="4141">
        <f t="shared" si="74"/>
        <v>0</v>
      </c>
      <c r="EAE45" s="4141">
        <f t="shared" si="74"/>
        <v>0</v>
      </c>
      <c r="EAF45" s="4141">
        <f t="shared" si="74"/>
        <v>0</v>
      </c>
      <c r="EAG45" s="4141">
        <f t="shared" si="74"/>
        <v>0</v>
      </c>
      <c r="EAH45" s="4141">
        <f t="shared" si="74"/>
        <v>0</v>
      </c>
      <c r="EAI45" s="4141">
        <f t="shared" si="74"/>
        <v>0</v>
      </c>
      <c r="EAJ45" s="4141">
        <f t="shared" si="74"/>
        <v>0</v>
      </c>
      <c r="EAK45" s="4141">
        <f t="shared" si="74"/>
        <v>0</v>
      </c>
      <c r="EAL45" s="4141">
        <f t="shared" si="74"/>
        <v>0</v>
      </c>
      <c r="EAM45" s="4141">
        <f t="shared" si="74"/>
        <v>0</v>
      </c>
      <c r="EAN45" s="4141">
        <f t="shared" si="74"/>
        <v>0</v>
      </c>
      <c r="EAO45" s="4141">
        <f t="shared" si="74"/>
        <v>0</v>
      </c>
      <c r="EAP45" s="4141">
        <f t="shared" si="74"/>
        <v>0</v>
      </c>
      <c r="EAQ45" s="4141">
        <f t="shared" si="74"/>
        <v>0</v>
      </c>
      <c r="EAR45" s="4141">
        <f t="shared" si="74"/>
        <v>0</v>
      </c>
      <c r="EAS45" s="4141">
        <f t="shared" si="74"/>
        <v>0</v>
      </c>
      <c r="EAT45" s="4141">
        <f t="shared" si="74"/>
        <v>0</v>
      </c>
      <c r="EAU45" s="4141">
        <f t="shared" si="74"/>
        <v>0</v>
      </c>
      <c r="EAV45" s="4141">
        <f t="shared" si="74"/>
        <v>0</v>
      </c>
      <c r="EAW45" s="4141">
        <f t="shared" si="74"/>
        <v>0</v>
      </c>
      <c r="EAX45" s="4141">
        <f t="shared" si="74"/>
        <v>0</v>
      </c>
      <c r="EAY45" s="4141">
        <f t="shared" si="74"/>
        <v>0</v>
      </c>
      <c r="EAZ45" s="4141">
        <f t="shared" si="74"/>
        <v>0</v>
      </c>
      <c r="EBA45" s="4141">
        <f t="shared" si="74"/>
        <v>0</v>
      </c>
      <c r="EBB45" s="4141">
        <f t="shared" si="74"/>
        <v>0</v>
      </c>
      <c r="EBC45" s="4141">
        <f t="shared" si="74"/>
        <v>0</v>
      </c>
      <c r="EBD45" s="4141">
        <f t="shared" si="74"/>
        <v>0</v>
      </c>
      <c r="EBE45" s="4141">
        <f t="shared" si="74"/>
        <v>0</v>
      </c>
      <c r="EBF45" s="4141">
        <f t="shared" si="74"/>
        <v>0</v>
      </c>
      <c r="EBG45" s="4141">
        <f t="shared" si="74"/>
        <v>0</v>
      </c>
      <c r="EBH45" s="4141">
        <f t="shared" si="74"/>
        <v>0</v>
      </c>
      <c r="EBI45" s="4141">
        <f t="shared" si="74"/>
        <v>0</v>
      </c>
      <c r="EBJ45" s="4141">
        <f t="shared" si="74"/>
        <v>0</v>
      </c>
      <c r="EBK45" s="4141">
        <f t="shared" si="74"/>
        <v>0</v>
      </c>
      <c r="EBL45" s="4141">
        <f t="shared" si="74"/>
        <v>0</v>
      </c>
      <c r="EBM45" s="4141">
        <f t="shared" si="74"/>
        <v>0</v>
      </c>
      <c r="EBN45" s="4141">
        <f t="shared" si="74"/>
        <v>0</v>
      </c>
      <c r="EBO45" s="4141">
        <f t="shared" si="74"/>
        <v>0</v>
      </c>
      <c r="EBP45" s="4141">
        <f t="shared" si="74"/>
        <v>0</v>
      </c>
      <c r="EBQ45" s="4141">
        <f t="shared" si="74"/>
        <v>0</v>
      </c>
      <c r="EBR45" s="4141">
        <f t="shared" si="74"/>
        <v>0</v>
      </c>
      <c r="EBS45" s="4141">
        <f t="shared" si="74"/>
        <v>0</v>
      </c>
      <c r="EBT45" s="4141">
        <f t="shared" si="74"/>
        <v>0</v>
      </c>
      <c r="EBU45" s="4141">
        <f t="shared" si="74"/>
        <v>0</v>
      </c>
      <c r="EBV45" s="4141">
        <f t="shared" si="74"/>
        <v>0</v>
      </c>
      <c r="EBW45" s="4141">
        <f t="shared" si="74"/>
        <v>0</v>
      </c>
      <c r="EBX45" s="4141">
        <f t="shared" si="74"/>
        <v>0</v>
      </c>
      <c r="EBY45" s="4141">
        <f t="shared" si="74"/>
        <v>0</v>
      </c>
      <c r="EBZ45" s="4141">
        <f t="shared" si="74"/>
        <v>0</v>
      </c>
      <c r="ECA45" s="4141">
        <f t="shared" si="74"/>
        <v>0</v>
      </c>
      <c r="ECB45" s="4141">
        <f t="shared" si="74"/>
        <v>0</v>
      </c>
      <c r="ECC45" s="4141">
        <f t="shared" ref="ECC45:EEN45" si="75">ECC39+ECC43</f>
        <v>0</v>
      </c>
      <c r="ECD45" s="4141">
        <f t="shared" si="75"/>
        <v>0</v>
      </c>
      <c r="ECE45" s="4141">
        <f t="shared" si="75"/>
        <v>0</v>
      </c>
      <c r="ECF45" s="4141">
        <f t="shared" si="75"/>
        <v>0</v>
      </c>
      <c r="ECG45" s="4141">
        <f t="shared" si="75"/>
        <v>0</v>
      </c>
      <c r="ECH45" s="4141">
        <f t="shared" si="75"/>
        <v>0</v>
      </c>
      <c r="ECI45" s="4141">
        <f t="shared" si="75"/>
        <v>0</v>
      </c>
      <c r="ECJ45" s="4141">
        <f t="shared" si="75"/>
        <v>0</v>
      </c>
      <c r="ECK45" s="4141">
        <f t="shared" si="75"/>
        <v>0</v>
      </c>
      <c r="ECL45" s="4141">
        <f t="shared" si="75"/>
        <v>0</v>
      </c>
      <c r="ECM45" s="4141">
        <f t="shared" si="75"/>
        <v>0</v>
      </c>
      <c r="ECN45" s="4141">
        <f t="shared" si="75"/>
        <v>0</v>
      </c>
      <c r="ECO45" s="4141">
        <f t="shared" si="75"/>
        <v>0</v>
      </c>
      <c r="ECP45" s="4141">
        <f t="shared" si="75"/>
        <v>0</v>
      </c>
      <c r="ECQ45" s="4141">
        <f t="shared" si="75"/>
        <v>0</v>
      </c>
      <c r="ECR45" s="4141">
        <f t="shared" si="75"/>
        <v>0</v>
      </c>
      <c r="ECS45" s="4141">
        <f t="shared" si="75"/>
        <v>0</v>
      </c>
      <c r="ECT45" s="4141">
        <f t="shared" si="75"/>
        <v>0</v>
      </c>
      <c r="ECU45" s="4141">
        <f t="shared" si="75"/>
        <v>0</v>
      </c>
      <c r="ECV45" s="4141">
        <f t="shared" si="75"/>
        <v>0</v>
      </c>
      <c r="ECW45" s="4141">
        <f t="shared" si="75"/>
        <v>0</v>
      </c>
      <c r="ECX45" s="4141">
        <f t="shared" si="75"/>
        <v>0</v>
      </c>
      <c r="ECY45" s="4141">
        <f t="shared" si="75"/>
        <v>0</v>
      </c>
      <c r="ECZ45" s="4141">
        <f t="shared" si="75"/>
        <v>0</v>
      </c>
      <c r="EDA45" s="4141">
        <f t="shared" si="75"/>
        <v>0</v>
      </c>
      <c r="EDB45" s="4141">
        <f t="shared" si="75"/>
        <v>0</v>
      </c>
      <c r="EDC45" s="4141">
        <f t="shared" si="75"/>
        <v>0</v>
      </c>
      <c r="EDD45" s="4141">
        <f t="shared" si="75"/>
        <v>0</v>
      </c>
      <c r="EDE45" s="4141">
        <f t="shared" si="75"/>
        <v>0</v>
      </c>
      <c r="EDF45" s="4141">
        <f t="shared" si="75"/>
        <v>0</v>
      </c>
      <c r="EDG45" s="4141">
        <f t="shared" si="75"/>
        <v>0</v>
      </c>
      <c r="EDH45" s="4141">
        <f t="shared" si="75"/>
        <v>0</v>
      </c>
      <c r="EDI45" s="4141">
        <f t="shared" si="75"/>
        <v>0</v>
      </c>
      <c r="EDJ45" s="4141">
        <f t="shared" si="75"/>
        <v>0</v>
      </c>
      <c r="EDK45" s="4141">
        <f t="shared" si="75"/>
        <v>0</v>
      </c>
      <c r="EDL45" s="4141">
        <f t="shared" si="75"/>
        <v>0</v>
      </c>
      <c r="EDM45" s="4141">
        <f t="shared" si="75"/>
        <v>0</v>
      </c>
      <c r="EDN45" s="4141">
        <f t="shared" si="75"/>
        <v>0</v>
      </c>
      <c r="EDO45" s="4141">
        <f t="shared" si="75"/>
        <v>0</v>
      </c>
      <c r="EDP45" s="4141">
        <f t="shared" si="75"/>
        <v>0</v>
      </c>
      <c r="EDQ45" s="4141">
        <f t="shared" si="75"/>
        <v>0</v>
      </c>
      <c r="EDR45" s="4141">
        <f t="shared" si="75"/>
        <v>0</v>
      </c>
      <c r="EDS45" s="4141">
        <f t="shared" si="75"/>
        <v>0</v>
      </c>
      <c r="EDT45" s="4141">
        <f t="shared" si="75"/>
        <v>0</v>
      </c>
      <c r="EDU45" s="4141">
        <f t="shared" si="75"/>
        <v>0</v>
      </c>
      <c r="EDV45" s="4141">
        <f t="shared" si="75"/>
        <v>0</v>
      </c>
      <c r="EDW45" s="4141">
        <f t="shared" si="75"/>
        <v>0</v>
      </c>
      <c r="EDX45" s="4141">
        <f t="shared" si="75"/>
        <v>0</v>
      </c>
      <c r="EDY45" s="4141">
        <f t="shared" si="75"/>
        <v>0</v>
      </c>
      <c r="EDZ45" s="4141">
        <f t="shared" si="75"/>
        <v>0</v>
      </c>
      <c r="EEA45" s="4141">
        <f t="shared" si="75"/>
        <v>0</v>
      </c>
      <c r="EEB45" s="4141">
        <f t="shared" si="75"/>
        <v>0</v>
      </c>
      <c r="EEC45" s="4141">
        <f t="shared" si="75"/>
        <v>0</v>
      </c>
      <c r="EED45" s="4141">
        <f t="shared" si="75"/>
        <v>0</v>
      </c>
      <c r="EEE45" s="4141">
        <f t="shared" si="75"/>
        <v>0</v>
      </c>
      <c r="EEF45" s="4141">
        <f t="shared" si="75"/>
        <v>0</v>
      </c>
      <c r="EEG45" s="4141">
        <f t="shared" si="75"/>
        <v>0</v>
      </c>
      <c r="EEH45" s="4141">
        <f t="shared" si="75"/>
        <v>0</v>
      </c>
      <c r="EEI45" s="4141">
        <f t="shared" si="75"/>
        <v>0</v>
      </c>
      <c r="EEJ45" s="4141">
        <f t="shared" si="75"/>
        <v>0</v>
      </c>
      <c r="EEK45" s="4141">
        <f t="shared" si="75"/>
        <v>0</v>
      </c>
      <c r="EEL45" s="4141">
        <f t="shared" si="75"/>
        <v>0</v>
      </c>
      <c r="EEM45" s="4141">
        <f t="shared" si="75"/>
        <v>0</v>
      </c>
      <c r="EEN45" s="4141">
        <f t="shared" si="75"/>
        <v>0</v>
      </c>
      <c r="EEO45" s="4141">
        <f t="shared" ref="EEO45:EGZ45" si="76">EEO39+EEO43</f>
        <v>0</v>
      </c>
      <c r="EEP45" s="4141">
        <f t="shared" si="76"/>
        <v>0</v>
      </c>
      <c r="EEQ45" s="4141">
        <f t="shared" si="76"/>
        <v>0</v>
      </c>
      <c r="EER45" s="4141">
        <f t="shared" si="76"/>
        <v>0</v>
      </c>
      <c r="EES45" s="4141">
        <f t="shared" si="76"/>
        <v>0</v>
      </c>
      <c r="EET45" s="4141">
        <f t="shared" si="76"/>
        <v>0</v>
      </c>
      <c r="EEU45" s="4141">
        <f t="shared" si="76"/>
        <v>0</v>
      </c>
      <c r="EEV45" s="4141">
        <f t="shared" si="76"/>
        <v>0</v>
      </c>
      <c r="EEW45" s="4141">
        <f t="shared" si="76"/>
        <v>0</v>
      </c>
      <c r="EEX45" s="4141">
        <f t="shared" si="76"/>
        <v>0</v>
      </c>
      <c r="EEY45" s="4141">
        <f t="shared" si="76"/>
        <v>0</v>
      </c>
      <c r="EEZ45" s="4141">
        <f t="shared" si="76"/>
        <v>0</v>
      </c>
      <c r="EFA45" s="4141">
        <f t="shared" si="76"/>
        <v>0</v>
      </c>
      <c r="EFB45" s="4141">
        <f t="shared" si="76"/>
        <v>0</v>
      </c>
      <c r="EFC45" s="4141">
        <f t="shared" si="76"/>
        <v>0</v>
      </c>
      <c r="EFD45" s="4141">
        <f t="shared" si="76"/>
        <v>0</v>
      </c>
      <c r="EFE45" s="4141">
        <f t="shared" si="76"/>
        <v>0</v>
      </c>
      <c r="EFF45" s="4141">
        <f t="shared" si="76"/>
        <v>0</v>
      </c>
      <c r="EFG45" s="4141">
        <f t="shared" si="76"/>
        <v>0</v>
      </c>
      <c r="EFH45" s="4141">
        <f t="shared" si="76"/>
        <v>0</v>
      </c>
      <c r="EFI45" s="4141">
        <f t="shared" si="76"/>
        <v>0</v>
      </c>
      <c r="EFJ45" s="4141">
        <f t="shared" si="76"/>
        <v>0</v>
      </c>
      <c r="EFK45" s="4141">
        <f t="shared" si="76"/>
        <v>0</v>
      </c>
      <c r="EFL45" s="4141">
        <f t="shared" si="76"/>
        <v>0</v>
      </c>
      <c r="EFM45" s="4141">
        <f t="shared" si="76"/>
        <v>0</v>
      </c>
      <c r="EFN45" s="4141">
        <f t="shared" si="76"/>
        <v>0</v>
      </c>
      <c r="EFO45" s="4141">
        <f t="shared" si="76"/>
        <v>0</v>
      </c>
      <c r="EFP45" s="4141">
        <f t="shared" si="76"/>
        <v>0</v>
      </c>
      <c r="EFQ45" s="4141">
        <f t="shared" si="76"/>
        <v>0</v>
      </c>
      <c r="EFR45" s="4141">
        <f t="shared" si="76"/>
        <v>0</v>
      </c>
      <c r="EFS45" s="4141">
        <f t="shared" si="76"/>
        <v>0</v>
      </c>
      <c r="EFT45" s="4141">
        <f t="shared" si="76"/>
        <v>0</v>
      </c>
      <c r="EFU45" s="4141">
        <f t="shared" si="76"/>
        <v>0</v>
      </c>
      <c r="EFV45" s="4141">
        <f t="shared" si="76"/>
        <v>0</v>
      </c>
      <c r="EFW45" s="4141">
        <f t="shared" si="76"/>
        <v>0</v>
      </c>
      <c r="EFX45" s="4141">
        <f t="shared" si="76"/>
        <v>0</v>
      </c>
      <c r="EFY45" s="4141">
        <f t="shared" si="76"/>
        <v>0</v>
      </c>
      <c r="EFZ45" s="4141">
        <f t="shared" si="76"/>
        <v>0</v>
      </c>
      <c r="EGA45" s="4141">
        <f t="shared" si="76"/>
        <v>0</v>
      </c>
      <c r="EGB45" s="4141">
        <f t="shared" si="76"/>
        <v>0</v>
      </c>
      <c r="EGC45" s="4141">
        <f t="shared" si="76"/>
        <v>0</v>
      </c>
      <c r="EGD45" s="4141">
        <f t="shared" si="76"/>
        <v>0</v>
      </c>
      <c r="EGE45" s="4141">
        <f t="shared" si="76"/>
        <v>0</v>
      </c>
      <c r="EGF45" s="4141">
        <f t="shared" si="76"/>
        <v>0</v>
      </c>
      <c r="EGG45" s="4141">
        <f t="shared" si="76"/>
        <v>0</v>
      </c>
      <c r="EGH45" s="4141">
        <f t="shared" si="76"/>
        <v>0</v>
      </c>
      <c r="EGI45" s="4141">
        <f t="shared" si="76"/>
        <v>0</v>
      </c>
      <c r="EGJ45" s="4141">
        <f t="shared" si="76"/>
        <v>0</v>
      </c>
      <c r="EGK45" s="4141">
        <f t="shared" si="76"/>
        <v>0</v>
      </c>
      <c r="EGL45" s="4141">
        <f t="shared" si="76"/>
        <v>0</v>
      </c>
      <c r="EGM45" s="4141">
        <f t="shared" si="76"/>
        <v>0</v>
      </c>
      <c r="EGN45" s="4141">
        <f t="shared" si="76"/>
        <v>0</v>
      </c>
      <c r="EGO45" s="4141">
        <f t="shared" si="76"/>
        <v>0</v>
      </c>
      <c r="EGP45" s="4141">
        <f t="shared" si="76"/>
        <v>0</v>
      </c>
      <c r="EGQ45" s="4141">
        <f t="shared" si="76"/>
        <v>0</v>
      </c>
      <c r="EGR45" s="4141">
        <f t="shared" si="76"/>
        <v>0</v>
      </c>
      <c r="EGS45" s="4141">
        <f t="shared" si="76"/>
        <v>0</v>
      </c>
      <c r="EGT45" s="4141">
        <f t="shared" si="76"/>
        <v>0</v>
      </c>
      <c r="EGU45" s="4141">
        <f t="shared" si="76"/>
        <v>0</v>
      </c>
      <c r="EGV45" s="4141">
        <f t="shared" si="76"/>
        <v>0</v>
      </c>
      <c r="EGW45" s="4141">
        <f t="shared" si="76"/>
        <v>0</v>
      </c>
      <c r="EGX45" s="4141">
        <f t="shared" si="76"/>
        <v>0</v>
      </c>
      <c r="EGY45" s="4141">
        <f t="shared" si="76"/>
        <v>0</v>
      </c>
      <c r="EGZ45" s="4141">
        <f t="shared" si="76"/>
        <v>0</v>
      </c>
      <c r="EHA45" s="4141">
        <f t="shared" ref="EHA45:EJL45" si="77">EHA39+EHA43</f>
        <v>0</v>
      </c>
      <c r="EHB45" s="4141">
        <f t="shared" si="77"/>
        <v>0</v>
      </c>
      <c r="EHC45" s="4141">
        <f t="shared" si="77"/>
        <v>0</v>
      </c>
      <c r="EHD45" s="4141">
        <f t="shared" si="77"/>
        <v>0</v>
      </c>
      <c r="EHE45" s="4141">
        <f t="shared" si="77"/>
        <v>0</v>
      </c>
      <c r="EHF45" s="4141">
        <f t="shared" si="77"/>
        <v>0</v>
      </c>
      <c r="EHG45" s="4141">
        <f t="shared" si="77"/>
        <v>0</v>
      </c>
      <c r="EHH45" s="4141">
        <f t="shared" si="77"/>
        <v>0</v>
      </c>
      <c r="EHI45" s="4141">
        <f t="shared" si="77"/>
        <v>0</v>
      </c>
      <c r="EHJ45" s="4141">
        <f t="shared" si="77"/>
        <v>0</v>
      </c>
      <c r="EHK45" s="4141">
        <f t="shared" si="77"/>
        <v>0</v>
      </c>
      <c r="EHL45" s="4141">
        <f t="shared" si="77"/>
        <v>0</v>
      </c>
      <c r="EHM45" s="4141">
        <f t="shared" si="77"/>
        <v>0</v>
      </c>
      <c r="EHN45" s="4141">
        <f t="shared" si="77"/>
        <v>0</v>
      </c>
      <c r="EHO45" s="4141">
        <f t="shared" si="77"/>
        <v>0</v>
      </c>
      <c r="EHP45" s="4141">
        <f t="shared" si="77"/>
        <v>0</v>
      </c>
      <c r="EHQ45" s="4141">
        <f t="shared" si="77"/>
        <v>0</v>
      </c>
      <c r="EHR45" s="4141">
        <f t="shared" si="77"/>
        <v>0</v>
      </c>
      <c r="EHS45" s="4141">
        <f t="shared" si="77"/>
        <v>0</v>
      </c>
      <c r="EHT45" s="4141">
        <f t="shared" si="77"/>
        <v>0</v>
      </c>
      <c r="EHU45" s="4141">
        <f t="shared" si="77"/>
        <v>0</v>
      </c>
      <c r="EHV45" s="4141">
        <f t="shared" si="77"/>
        <v>0</v>
      </c>
      <c r="EHW45" s="4141">
        <f t="shared" si="77"/>
        <v>0</v>
      </c>
      <c r="EHX45" s="4141">
        <f t="shared" si="77"/>
        <v>0</v>
      </c>
      <c r="EHY45" s="4141">
        <f t="shared" si="77"/>
        <v>0</v>
      </c>
      <c r="EHZ45" s="4141">
        <f t="shared" si="77"/>
        <v>0</v>
      </c>
      <c r="EIA45" s="4141">
        <f t="shared" si="77"/>
        <v>0</v>
      </c>
      <c r="EIB45" s="4141">
        <f t="shared" si="77"/>
        <v>0</v>
      </c>
      <c r="EIC45" s="4141">
        <f t="shared" si="77"/>
        <v>0</v>
      </c>
      <c r="EID45" s="4141">
        <f t="shared" si="77"/>
        <v>0</v>
      </c>
      <c r="EIE45" s="4141">
        <f t="shared" si="77"/>
        <v>0</v>
      </c>
      <c r="EIF45" s="4141">
        <f t="shared" si="77"/>
        <v>0</v>
      </c>
      <c r="EIG45" s="4141">
        <f t="shared" si="77"/>
        <v>0</v>
      </c>
      <c r="EIH45" s="4141">
        <f t="shared" si="77"/>
        <v>0</v>
      </c>
      <c r="EII45" s="4141">
        <f t="shared" si="77"/>
        <v>0</v>
      </c>
      <c r="EIJ45" s="4141">
        <f t="shared" si="77"/>
        <v>0</v>
      </c>
      <c r="EIK45" s="4141">
        <f t="shared" si="77"/>
        <v>0</v>
      </c>
      <c r="EIL45" s="4141">
        <f t="shared" si="77"/>
        <v>0</v>
      </c>
      <c r="EIM45" s="4141">
        <f t="shared" si="77"/>
        <v>0</v>
      </c>
      <c r="EIN45" s="4141">
        <f t="shared" si="77"/>
        <v>0</v>
      </c>
      <c r="EIO45" s="4141">
        <f t="shared" si="77"/>
        <v>0</v>
      </c>
      <c r="EIP45" s="4141">
        <f t="shared" si="77"/>
        <v>0</v>
      </c>
      <c r="EIQ45" s="4141">
        <f t="shared" si="77"/>
        <v>0</v>
      </c>
      <c r="EIR45" s="4141">
        <f t="shared" si="77"/>
        <v>0</v>
      </c>
      <c r="EIS45" s="4141">
        <f t="shared" si="77"/>
        <v>0</v>
      </c>
      <c r="EIT45" s="4141">
        <f t="shared" si="77"/>
        <v>0</v>
      </c>
      <c r="EIU45" s="4141">
        <f t="shared" si="77"/>
        <v>0</v>
      </c>
      <c r="EIV45" s="4141">
        <f t="shared" si="77"/>
        <v>0</v>
      </c>
      <c r="EIW45" s="4141">
        <f t="shared" si="77"/>
        <v>0</v>
      </c>
      <c r="EIX45" s="4141">
        <f t="shared" si="77"/>
        <v>0</v>
      </c>
      <c r="EIY45" s="4141">
        <f t="shared" si="77"/>
        <v>0</v>
      </c>
      <c r="EIZ45" s="4141">
        <f t="shared" si="77"/>
        <v>0</v>
      </c>
      <c r="EJA45" s="4141">
        <f t="shared" si="77"/>
        <v>0</v>
      </c>
      <c r="EJB45" s="4141">
        <f t="shared" si="77"/>
        <v>0</v>
      </c>
      <c r="EJC45" s="4141">
        <f t="shared" si="77"/>
        <v>0</v>
      </c>
      <c r="EJD45" s="4141">
        <f t="shared" si="77"/>
        <v>0</v>
      </c>
      <c r="EJE45" s="4141">
        <f t="shared" si="77"/>
        <v>0</v>
      </c>
      <c r="EJF45" s="4141">
        <f t="shared" si="77"/>
        <v>0</v>
      </c>
      <c r="EJG45" s="4141">
        <f t="shared" si="77"/>
        <v>0</v>
      </c>
      <c r="EJH45" s="4141">
        <f t="shared" si="77"/>
        <v>0</v>
      </c>
      <c r="EJI45" s="4141">
        <f t="shared" si="77"/>
        <v>0</v>
      </c>
      <c r="EJJ45" s="4141">
        <f t="shared" si="77"/>
        <v>0</v>
      </c>
      <c r="EJK45" s="4141">
        <f t="shared" si="77"/>
        <v>0</v>
      </c>
      <c r="EJL45" s="4141">
        <f t="shared" si="77"/>
        <v>0</v>
      </c>
      <c r="EJM45" s="4141">
        <f t="shared" ref="EJM45:ELX45" si="78">EJM39+EJM43</f>
        <v>0</v>
      </c>
      <c r="EJN45" s="4141">
        <f t="shared" si="78"/>
        <v>0</v>
      </c>
      <c r="EJO45" s="4141">
        <f t="shared" si="78"/>
        <v>0</v>
      </c>
      <c r="EJP45" s="4141">
        <f t="shared" si="78"/>
        <v>0</v>
      </c>
      <c r="EJQ45" s="4141">
        <f t="shared" si="78"/>
        <v>0</v>
      </c>
      <c r="EJR45" s="4141">
        <f t="shared" si="78"/>
        <v>0</v>
      </c>
      <c r="EJS45" s="4141">
        <f t="shared" si="78"/>
        <v>0</v>
      </c>
      <c r="EJT45" s="4141">
        <f t="shared" si="78"/>
        <v>0</v>
      </c>
      <c r="EJU45" s="4141">
        <f t="shared" si="78"/>
        <v>0</v>
      </c>
      <c r="EJV45" s="4141">
        <f t="shared" si="78"/>
        <v>0</v>
      </c>
      <c r="EJW45" s="4141">
        <f t="shared" si="78"/>
        <v>0</v>
      </c>
      <c r="EJX45" s="4141">
        <f t="shared" si="78"/>
        <v>0</v>
      </c>
      <c r="EJY45" s="4141">
        <f t="shared" si="78"/>
        <v>0</v>
      </c>
      <c r="EJZ45" s="4141">
        <f t="shared" si="78"/>
        <v>0</v>
      </c>
      <c r="EKA45" s="4141">
        <f t="shared" si="78"/>
        <v>0</v>
      </c>
      <c r="EKB45" s="4141">
        <f t="shared" si="78"/>
        <v>0</v>
      </c>
      <c r="EKC45" s="4141">
        <f t="shared" si="78"/>
        <v>0</v>
      </c>
      <c r="EKD45" s="4141">
        <f t="shared" si="78"/>
        <v>0</v>
      </c>
      <c r="EKE45" s="4141">
        <f t="shared" si="78"/>
        <v>0</v>
      </c>
      <c r="EKF45" s="4141">
        <f t="shared" si="78"/>
        <v>0</v>
      </c>
      <c r="EKG45" s="4141">
        <f t="shared" si="78"/>
        <v>0</v>
      </c>
      <c r="EKH45" s="4141">
        <f t="shared" si="78"/>
        <v>0</v>
      </c>
      <c r="EKI45" s="4141">
        <f t="shared" si="78"/>
        <v>0</v>
      </c>
      <c r="EKJ45" s="4141">
        <f t="shared" si="78"/>
        <v>0</v>
      </c>
      <c r="EKK45" s="4141">
        <f t="shared" si="78"/>
        <v>0</v>
      </c>
      <c r="EKL45" s="4141">
        <f t="shared" si="78"/>
        <v>0</v>
      </c>
      <c r="EKM45" s="4141">
        <f t="shared" si="78"/>
        <v>0</v>
      </c>
      <c r="EKN45" s="4141">
        <f t="shared" si="78"/>
        <v>0</v>
      </c>
      <c r="EKO45" s="4141">
        <f t="shared" si="78"/>
        <v>0</v>
      </c>
      <c r="EKP45" s="4141">
        <f t="shared" si="78"/>
        <v>0</v>
      </c>
      <c r="EKQ45" s="4141">
        <f t="shared" si="78"/>
        <v>0</v>
      </c>
      <c r="EKR45" s="4141">
        <f t="shared" si="78"/>
        <v>0</v>
      </c>
      <c r="EKS45" s="4141">
        <f t="shared" si="78"/>
        <v>0</v>
      </c>
      <c r="EKT45" s="4141">
        <f t="shared" si="78"/>
        <v>0</v>
      </c>
      <c r="EKU45" s="4141">
        <f t="shared" si="78"/>
        <v>0</v>
      </c>
      <c r="EKV45" s="4141">
        <f t="shared" si="78"/>
        <v>0</v>
      </c>
      <c r="EKW45" s="4141">
        <f t="shared" si="78"/>
        <v>0</v>
      </c>
      <c r="EKX45" s="4141">
        <f t="shared" si="78"/>
        <v>0</v>
      </c>
      <c r="EKY45" s="4141">
        <f t="shared" si="78"/>
        <v>0</v>
      </c>
      <c r="EKZ45" s="4141">
        <f t="shared" si="78"/>
        <v>0</v>
      </c>
      <c r="ELA45" s="4141">
        <f t="shared" si="78"/>
        <v>0</v>
      </c>
      <c r="ELB45" s="4141">
        <f t="shared" si="78"/>
        <v>0</v>
      </c>
      <c r="ELC45" s="4141">
        <f t="shared" si="78"/>
        <v>0</v>
      </c>
      <c r="ELD45" s="4141">
        <f t="shared" si="78"/>
        <v>0</v>
      </c>
      <c r="ELE45" s="4141">
        <f t="shared" si="78"/>
        <v>0</v>
      </c>
      <c r="ELF45" s="4141">
        <f t="shared" si="78"/>
        <v>0</v>
      </c>
      <c r="ELG45" s="4141">
        <f t="shared" si="78"/>
        <v>0</v>
      </c>
      <c r="ELH45" s="4141">
        <f t="shared" si="78"/>
        <v>0</v>
      </c>
      <c r="ELI45" s="4141">
        <f t="shared" si="78"/>
        <v>0</v>
      </c>
      <c r="ELJ45" s="4141">
        <f t="shared" si="78"/>
        <v>0</v>
      </c>
      <c r="ELK45" s="4141">
        <f t="shared" si="78"/>
        <v>0</v>
      </c>
      <c r="ELL45" s="4141">
        <f t="shared" si="78"/>
        <v>0</v>
      </c>
      <c r="ELM45" s="4141">
        <f t="shared" si="78"/>
        <v>0</v>
      </c>
      <c r="ELN45" s="4141">
        <f t="shared" si="78"/>
        <v>0</v>
      </c>
      <c r="ELO45" s="4141">
        <f t="shared" si="78"/>
        <v>0</v>
      </c>
      <c r="ELP45" s="4141">
        <f t="shared" si="78"/>
        <v>0</v>
      </c>
      <c r="ELQ45" s="4141">
        <f t="shared" si="78"/>
        <v>0</v>
      </c>
      <c r="ELR45" s="4141">
        <f t="shared" si="78"/>
        <v>0</v>
      </c>
      <c r="ELS45" s="4141">
        <f t="shared" si="78"/>
        <v>0</v>
      </c>
      <c r="ELT45" s="4141">
        <f t="shared" si="78"/>
        <v>0</v>
      </c>
      <c r="ELU45" s="4141">
        <f t="shared" si="78"/>
        <v>0</v>
      </c>
      <c r="ELV45" s="4141">
        <f t="shared" si="78"/>
        <v>0</v>
      </c>
      <c r="ELW45" s="4141">
        <f t="shared" si="78"/>
        <v>0</v>
      </c>
      <c r="ELX45" s="4141">
        <f t="shared" si="78"/>
        <v>0</v>
      </c>
      <c r="ELY45" s="4141">
        <f t="shared" ref="ELY45:EOJ45" si="79">ELY39+ELY43</f>
        <v>0</v>
      </c>
      <c r="ELZ45" s="4141">
        <f t="shared" si="79"/>
        <v>0</v>
      </c>
      <c r="EMA45" s="4141">
        <f t="shared" si="79"/>
        <v>0</v>
      </c>
      <c r="EMB45" s="4141">
        <f t="shared" si="79"/>
        <v>0</v>
      </c>
      <c r="EMC45" s="4141">
        <f t="shared" si="79"/>
        <v>0</v>
      </c>
      <c r="EMD45" s="4141">
        <f t="shared" si="79"/>
        <v>0</v>
      </c>
      <c r="EME45" s="4141">
        <f t="shared" si="79"/>
        <v>0</v>
      </c>
      <c r="EMF45" s="4141">
        <f t="shared" si="79"/>
        <v>0</v>
      </c>
      <c r="EMG45" s="4141">
        <f t="shared" si="79"/>
        <v>0</v>
      </c>
      <c r="EMH45" s="4141">
        <f t="shared" si="79"/>
        <v>0</v>
      </c>
      <c r="EMI45" s="4141">
        <f t="shared" si="79"/>
        <v>0</v>
      </c>
      <c r="EMJ45" s="4141">
        <f t="shared" si="79"/>
        <v>0</v>
      </c>
      <c r="EMK45" s="4141">
        <f t="shared" si="79"/>
        <v>0</v>
      </c>
      <c r="EML45" s="4141">
        <f t="shared" si="79"/>
        <v>0</v>
      </c>
      <c r="EMM45" s="4141">
        <f t="shared" si="79"/>
        <v>0</v>
      </c>
      <c r="EMN45" s="4141">
        <f t="shared" si="79"/>
        <v>0</v>
      </c>
      <c r="EMO45" s="4141">
        <f t="shared" si="79"/>
        <v>0</v>
      </c>
      <c r="EMP45" s="4141">
        <f t="shared" si="79"/>
        <v>0</v>
      </c>
      <c r="EMQ45" s="4141">
        <f t="shared" si="79"/>
        <v>0</v>
      </c>
      <c r="EMR45" s="4141">
        <f t="shared" si="79"/>
        <v>0</v>
      </c>
      <c r="EMS45" s="4141">
        <f t="shared" si="79"/>
        <v>0</v>
      </c>
      <c r="EMT45" s="4141">
        <f t="shared" si="79"/>
        <v>0</v>
      </c>
      <c r="EMU45" s="4141">
        <f t="shared" si="79"/>
        <v>0</v>
      </c>
      <c r="EMV45" s="4141">
        <f t="shared" si="79"/>
        <v>0</v>
      </c>
      <c r="EMW45" s="4141">
        <f t="shared" si="79"/>
        <v>0</v>
      </c>
      <c r="EMX45" s="4141">
        <f t="shared" si="79"/>
        <v>0</v>
      </c>
      <c r="EMY45" s="4141">
        <f t="shared" si="79"/>
        <v>0</v>
      </c>
      <c r="EMZ45" s="4141">
        <f t="shared" si="79"/>
        <v>0</v>
      </c>
      <c r="ENA45" s="4141">
        <f t="shared" si="79"/>
        <v>0</v>
      </c>
      <c r="ENB45" s="4141">
        <f t="shared" si="79"/>
        <v>0</v>
      </c>
      <c r="ENC45" s="4141">
        <f t="shared" si="79"/>
        <v>0</v>
      </c>
      <c r="END45" s="4141">
        <f t="shared" si="79"/>
        <v>0</v>
      </c>
      <c r="ENE45" s="4141">
        <f t="shared" si="79"/>
        <v>0</v>
      </c>
      <c r="ENF45" s="4141">
        <f t="shared" si="79"/>
        <v>0</v>
      </c>
      <c r="ENG45" s="4141">
        <f t="shared" si="79"/>
        <v>0</v>
      </c>
      <c r="ENH45" s="4141">
        <f t="shared" si="79"/>
        <v>0</v>
      </c>
      <c r="ENI45" s="4141">
        <f t="shared" si="79"/>
        <v>0</v>
      </c>
      <c r="ENJ45" s="4141">
        <f t="shared" si="79"/>
        <v>0</v>
      </c>
      <c r="ENK45" s="4141">
        <f t="shared" si="79"/>
        <v>0</v>
      </c>
      <c r="ENL45" s="4141">
        <f t="shared" si="79"/>
        <v>0</v>
      </c>
      <c r="ENM45" s="4141">
        <f t="shared" si="79"/>
        <v>0</v>
      </c>
      <c r="ENN45" s="4141">
        <f t="shared" si="79"/>
        <v>0</v>
      </c>
      <c r="ENO45" s="4141">
        <f t="shared" si="79"/>
        <v>0</v>
      </c>
      <c r="ENP45" s="4141">
        <f t="shared" si="79"/>
        <v>0</v>
      </c>
      <c r="ENQ45" s="4141">
        <f t="shared" si="79"/>
        <v>0</v>
      </c>
      <c r="ENR45" s="4141">
        <f t="shared" si="79"/>
        <v>0</v>
      </c>
      <c r="ENS45" s="4141">
        <f t="shared" si="79"/>
        <v>0</v>
      </c>
      <c r="ENT45" s="4141">
        <f t="shared" si="79"/>
        <v>0</v>
      </c>
      <c r="ENU45" s="4141">
        <f t="shared" si="79"/>
        <v>0</v>
      </c>
      <c r="ENV45" s="4141">
        <f t="shared" si="79"/>
        <v>0</v>
      </c>
      <c r="ENW45" s="4141">
        <f t="shared" si="79"/>
        <v>0</v>
      </c>
      <c r="ENX45" s="4141">
        <f t="shared" si="79"/>
        <v>0</v>
      </c>
      <c r="ENY45" s="4141">
        <f t="shared" si="79"/>
        <v>0</v>
      </c>
      <c r="ENZ45" s="4141">
        <f t="shared" si="79"/>
        <v>0</v>
      </c>
      <c r="EOA45" s="4141">
        <f t="shared" si="79"/>
        <v>0</v>
      </c>
      <c r="EOB45" s="4141">
        <f t="shared" si="79"/>
        <v>0</v>
      </c>
      <c r="EOC45" s="4141">
        <f t="shared" si="79"/>
        <v>0</v>
      </c>
      <c r="EOD45" s="4141">
        <f t="shared" si="79"/>
        <v>0</v>
      </c>
      <c r="EOE45" s="4141">
        <f t="shared" si="79"/>
        <v>0</v>
      </c>
      <c r="EOF45" s="4141">
        <f t="shared" si="79"/>
        <v>0</v>
      </c>
      <c r="EOG45" s="4141">
        <f t="shared" si="79"/>
        <v>0</v>
      </c>
      <c r="EOH45" s="4141">
        <f t="shared" si="79"/>
        <v>0</v>
      </c>
      <c r="EOI45" s="4141">
        <f t="shared" si="79"/>
        <v>0</v>
      </c>
      <c r="EOJ45" s="4141">
        <f t="shared" si="79"/>
        <v>0</v>
      </c>
      <c r="EOK45" s="4141">
        <f t="shared" ref="EOK45:EQV45" si="80">EOK39+EOK43</f>
        <v>0</v>
      </c>
      <c r="EOL45" s="4141">
        <f t="shared" si="80"/>
        <v>0</v>
      </c>
      <c r="EOM45" s="4141">
        <f t="shared" si="80"/>
        <v>0</v>
      </c>
      <c r="EON45" s="4141">
        <f t="shared" si="80"/>
        <v>0</v>
      </c>
      <c r="EOO45" s="4141">
        <f t="shared" si="80"/>
        <v>0</v>
      </c>
      <c r="EOP45" s="4141">
        <f t="shared" si="80"/>
        <v>0</v>
      </c>
      <c r="EOQ45" s="4141">
        <f t="shared" si="80"/>
        <v>0</v>
      </c>
      <c r="EOR45" s="4141">
        <f t="shared" si="80"/>
        <v>0</v>
      </c>
      <c r="EOS45" s="4141">
        <f t="shared" si="80"/>
        <v>0</v>
      </c>
      <c r="EOT45" s="4141">
        <f t="shared" si="80"/>
        <v>0</v>
      </c>
      <c r="EOU45" s="4141">
        <f t="shared" si="80"/>
        <v>0</v>
      </c>
      <c r="EOV45" s="4141">
        <f t="shared" si="80"/>
        <v>0</v>
      </c>
      <c r="EOW45" s="4141">
        <f t="shared" si="80"/>
        <v>0</v>
      </c>
      <c r="EOX45" s="4141">
        <f t="shared" si="80"/>
        <v>0</v>
      </c>
      <c r="EOY45" s="4141">
        <f t="shared" si="80"/>
        <v>0</v>
      </c>
      <c r="EOZ45" s="4141">
        <f t="shared" si="80"/>
        <v>0</v>
      </c>
      <c r="EPA45" s="4141">
        <f t="shared" si="80"/>
        <v>0</v>
      </c>
      <c r="EPB45" s="4141">
        <f t="shared" si="80"/>
        <v>0</v>
      </c>
      <c r="EPC45" s="4141">
        <f t="shared" si="80"/>
        <v>0</v>
      </c>
      <c r="EPD45" s="4141">
        <f t="shared" si="80"/>
        <v>0</v>
      </c>
      <c r="EPE45" s="4141">
        <f t="shared" si="80"/>
        <v>0</v>
      </c>
      <c r="EPF45" s="4141">
        <f t="shared" si="80"/>
        <v>0</v>
      </c>
      <c r="EPG45" s="4141">
        <f t="shared" si="80"/>
        <v>0</v>
      </c>
      <c r="EPH45" s="4141">
        <f t="shared" si="80"/>
        <v>0</v>
      </c>
      <c r="EPI45" s="4141">
        <f t="shared" si="80"/>
        <v>0</v>
      </c>
      <c r="EPJ45" s="4141">
        <f t="shared" si="80"/>
        <v>0</v>
      </c>
      <c r="EPK45" s="4141">
        <f t="shared" si="80"/>
        <v>0</v>
      </c>
      <c r="EPL45" s="4141">
        <f t="shared" si="80"/>
        <v>0</v>
      </c>
      <c r="EPM45" s="4141">
        <f t="shared" si="80"/>
        <v>0</v>
      </c>
      <c r="EPN45" s="4141">
        <f t="shared" si="80"/>
        <v>0</v>
      </c>
      <c r="EPO45" s="4141">
        <f t="shared" si="80"/>
        <v>0</v>
      </c>
      <c r="EPP45" s="4141">
        <f t="shared" si="80"/>
        <v>0</v>
      </c>
      <c r="EPQ45" s="4141">
        <f t="shared" si="80"/>
        <v>0</v>
      </c>
      <c r="EPR45" s="4141">
        <f t="shared" si="80"/>
        <v>0</v>
      </c>
      <c r="EPS45" s="4141">
        <f t="shared" si="80"/>
        <v>0</v>
      </c>
      <c r="EPT45" s="4141">
        <f t="shared" si="80"/>
        <v>0</v>
      </c>
      <c r="EPU45" s="4141">
        <f t="shared" si="80"/>
        <v>0</v>
      </c>
      <c r="EPV45" s="4141">
        <f t="shared" si="80"/>
        <v>0</v>
      </c>
      <c r="EPW45" s="4141">
        <f t="shared" si="80"/>
        <v>0</v>
      </c>
      <c r="EPX45" s="4141">
        <f t="shared" si="80"/>
        <v>0</v>
      </c>
      <c r="EPY45" s="4141">
        <f t="shared" si="80"/>
        <v>0</v>
      </c>
      <c r="EPZ45" s="4141">
        <f t="shared" si="80"/>
        <v>0</v>
      </c>
      <c r="EQA45" s="4141">
        <f t="shared" si="80"/>
        <v>0</v>
      </c>
      <c r="EQB45" s="4141">
        <f t="shared" si="80"/>
        <v>0</v>
      </c>
      <c r="EQC45" s="4141">
        <f t="shared" si="80"/>
        <v>0</v>
      </c>
      <c r="EQD45" s="4141">
        <f t="shared" si="80"/>
        <v>0</v>
      </c>
      <c r="EQE45" s="4141">
        <f t="shared" si="80"/>
        <v>0</v>
      </c>
      <c r="EQF45" s="4141">
        <f t="shared" si="80"/>
        <v>0</v>
      </c>
      <c r="EQG45" s="4141">
        <f t="shared" si="80"/>
        <v>0</v>
      </c>
      <c r="EQH45" s="4141">
        <f t="shared" si="80"/>
        <v>0</v>
      </c>
      <c r="EQI45" s="4141">
        <f t="shared" si="80"/>
        <v>0</v>
      </c>
      <c r="EQJ45" s="4141">
        <f t="shared" si="80"/>
        <v>0</v>
      </c>
      <c r="EQK45" s="4141">
        <f t="shared" si="80"/>
        <v>0</v>
      </c>
      <c r="EQL45" s="4141">
        <f t="shared" si="80"/>
        <v>0</v>
      </c>
      <c r="EQM45" s="4141">
        <f t="shared" si="80"/>
        <v>0</v>
      </c>
      <c r="EQN45" s="4141">
        <f t="shared" si="80"/>
        <v>0</v>
      </c>
      <c r="EQO45" s="4141">
        <f t="shared" si="80"/>
        <v>0</v>
      </c>
      <c r="EQP45" s="4141">
        <f t="shared" si="80"/>
        <v>0</v>
      </c>
      <c r="EQQ45" s="4141">
        <f t="shared" si="80"/>
        <v>0</v>
      </c>
      <c r="EQR45" s="4141">
        <f t="shared" si="80"/>
        <v>0</v>
      </c>
      <c r="EQS45" s="4141">
        <f t="shared" si="80"/>
        <v>0</v>
      </c>
      <c r="EQT45" s="4141">
        <f t="shared" si="80"/>
        <v>0</v>
      </c>
      <c r="EQU45" s="4141">
        <f t="shared" si="80"/>
        <v>0</v>
      </c>
      <c r="EQV45" s="4141">
        <f t="shared" si="80"/>
        <v>0</v>
      </c>
      <c r="EQW45" s="4141">
        <f t="shared" ref="EQW45:ETH45" si="81">EQW39+EQW43</f>
        <v>0</v>
      </c>
      <c r="EQX45" s="4141">
        <f t="shared" si="81"/>
        <v>0</v>
      </c>
      <c r="EQY45" s="4141">
        <f t="shared" si="81"/>
        <v>0</v>
      </c>
      <c r="EQZ45" s="4141">
        <f t="shared" si="81"/>
        <v>0</v>
      </c>
      <c r="ERA45" s="4141">
        <f t="shared" si="81"/>
        <v>0</v>
      </c>
      <c r="ERB45" s="4141">
        <f t="shared" si="81"/>
        <v>0</v>
      </c>
      <c r="ERC45" s="4141">
        <f t="shared" si="81"/>
        <v>0</v>
      </c>
      <c r="ERD45" s="4141">
        <f t="shared" si="81"/>
        <v>0</v>
      </c>
      <c r="ERE45" s="4141">
        <f t="shared" si="81"/>
        <v>0</v>
      </c>
      <c r="ERF45" s="4141">
        <f t="shared" si="81"/>
        <v>0</v>
      </c>
      <c r="ERG45" s="4141">
        <f t="shared" si="81"/>
        <v>0</v>
      </c>
      <c r="ERH45" s="4141">
        <f t="shared" si="81"/>
        <v>0</v>
      </c>
      <c r="ERI45" s="4141">
        <f t="shared" si="81"/>
        <v>0</v>
      </c>
      <c r="ERJ45" s="4141">
        <f t="shared" si="81"/>
        <v>0</v>
      </c>
      <c r="ERK45" s="4141">
        <f t="shared" si="81"/>
        <v>0</v>
      </c>
      <c r="ERL45" s="4141">
        <f t="shared" si="81"/>
        <v>0</v>
      </c>
      <c r="ERM45" s="4141">
        <f t="shared" si="81"/>
        <v>0</v>
      </c>
      <c r="ERN45" s="4141">
        <f t="shared" si="81"/>
        <v>0</v>
      </c>
      <c r="ERO45" s="4141">
        <f t="shared" si="81"/>
        <v>0</v>
      </c>
      <c r="ERP45" s="4141">
        <f t="shared" si="81"/>
        <v>0</v>
      </c>
      <c r="ERQ45" s="4141">
        <f t="shared" si="81"/>
        <v>0</v>
      </c>
      <c r="ERR45" s="4141">
        <f t="shared" si="81"/>
        <v>0</v>
      </c>
      <c r="ERS45" s="4141">
        <f t="shared" si="81"/>
        <v>0</v>
      </c>
      <c r="ERT45" s="4141">
        <f t="shared" si="81"/>
        <v>0</v>
      </c>
      <c r="ERU45" s="4141">
        <f t="shared" si="81"/>
        <v>0</v>
      </c>
      <c r="ERV45" s="4141">
        <f t="shared" si="81"/>
        <v>0</v>
      </c>
      <c r="ERW45" s="4141">
        <f t="shared" si="81"/>
        <v>0</v>
      </c>
      <c r="ERX45" s="4141">
        <f t="shared" si="81"/>
        <v>0</v>
      </c>
      <c r="ERY45" s="4141">
        <f t="shared" si="81"/>
        <v>0</v>
      </c>
      <c r="ERZ45" s="4141">
        <f t="shared" si="81"/>
        <v>0</v>
      </c>
      <c r="ESA45" s="4141">
        <f t="shared" si="81"/>
        <v>0</v>
      </c>
      <c r="ESB45" s="4141">
        <f t="shared" si="81"/>
        <v>0</v>
      </c>
      <c r="ESC45" s="4141">
        <f t="shared" si="81"/>
        <v>0</v>
      </c>
      <c r="ESD45" s="4141">
        <f t="shared" si="81"/>
        <v>0</v>
      </c>
      <c r="ESE45" s="4141">
        <f t="shared" si="81"/>
        <v>0</v>
      </c>
      <c r="ESF45" s="4141">
        <f t="shared" si="81"/>
        <v>0</v>
      </c>
      <c r="ESG45" s="4141">
        <f t="shared" si="81"/>
        <v>0</v>
      </c>
      <c r="ESH45" s="4141">
        <f t="shared" si="81"/>
        <v>0</v>
      </c>
      <c r="ESI45" s="4141">
        <f t="shared" si="81"/>
        <v>0</v>
      </c>
      <c r="ESJ45" s="4141">
        <f t="shared" si="81"/>
        <v>0</v>
      </c>
      <c r="ESK45" s="4141">
        <f t="shared" si="81"/>
        <v>0</v>
      </c>
      <c r="ESL45" s="4141">
        <f t="shared" si="81"/>
        <v>0</v>
      </c>
      <c r="ESM45" s="4141">
        <f t="shared" si="81"/>
        <v>0</v>
      </c>
      <c r="ESN45" s="4141">
        <f t="shared" si="81"/>
        <v>0</v>
      </c>
      <c r="ESO45" s="4141">
        <f t="shared" si="81"/>
        <v>0</v>
      </c>
      <c r="ESP45" s="4141">
        <f t="shared" si="81"/>
        <v>0</v>
      </c>
      <c r="ESQ45" s="4141">
        <f t="shared" si="81"/>
        <v>0</v>
      </c>
      <c r="ESR45" s="4141">
        <f t="shared" si="81"/>
        <v>0</v>
      </c>
      <c r="ESS45" s="4141">
        <f t="shared" si="81"/>
        <v>0</v>
      </c>
      <c r="EST45" s="4141">
        <f t="shared" si="81"/>
        <v>0</v>
      </c>
      <c r="ESU45" s="4141">
        <f t="shared" si="81"/>
        <v>0</v>
      </c>
      <c r="ESV45" s="4141">
        <f t="shared" si="81"/>
        <v>0</v>
      </c>
      <c r="ESW45" s="4141">
        <f t="shared" si="81"/>
        <v>0</v>
      </c>
      <c r="ESX45" s="4141">
        <f t="shared" si="81"/>
        <v>0</v>
      </c>
      <c r="ESY45" s="4141">
        <f t="shared" si="81"/>
        <v>0</v>
      </c>
      <c r="ESZ45" s="4141">
        <f t="shared" si="81"/>
        <v>0</v>
      </c>
      <c r="ETA45" s="4141">
        <f t="shared" si="81"/>
        <v>0</v>
      </c>
      <c r="ETB45" s="4141">
        <f t="shared" si="81"/>
        <v>0</v>
      </c>
      <c r="ETC45" s="4141">
        <f t="shared" si="81"/>
        <v>0</v>
      </c>
      <c r="ETD45" s="4141">
        <f t="shared" si="81"/>
        <v>0</v>
      </c>
      <c r="ETE45" s="4141">
        <f t="shared" si="81"/>
        <v>0</v>
      </c>
      <c r="ETF45" s="4141">
        <f t="shared" si="81"/>
        <v>0</v>
      </c>
      <c r="ETG45" s="4141">
        <f t="shared" si="81"/>
        <v>0</v>
      </c>
      <c r="ETH45" s="4141">
        <f t="shared" si="81"/>
        <v>0</v>
      </c>
      <c r="ETI45" s="4141">
        <f t="shared" ref="ETI45:EVT45" si="82">ETI39+ETI43</f>
        <v>0</v>
      </c>
      <c r="ETJ45" s="4141">
        <f t="shared" si="82"/>
        <v>0</v>
      </c>
      <c r="ETK45" s="4141">
        <f t="shared" si="82"/>
        <v>0</v>
      </c>
      <c r="ETL45" s="4141">
        <f t="shared" si="82"/>
        <v>0</v>
      </c>
      <c r="ETM45" s="4141">
        <f t="shared" si="82"/>
        <v>0</v>
      </c>
      <c r="ETN45" s="4141">
        <f t="shared" si="82"/>
        <v>0</v>
      </c>
      <c r="ETO45" s="4141">
        <f t="shared" si="82"/>
        <v>0</v>
      </c>
      <c r="ETP45" s="4141">
        <f t="shared" si="82"/>
        <v>0</v>
      </c>
      <c r="ETQ45" s="4141">
        <f t="shared" si="82"/>
        <v>0</v>
      </c>
      <c r="ETR45" s="4141">
        <f t="shared" si="82"/>
        <v>0</v>
      </c>
      <c r="ETS45" s="4141">
        <f t="shared" si="82"/>
        <v>0</v>
      </c>
      <c r="ETT45" s="4141">
        <f t="shared" si="82"/>
        <v>0</v>
      </c>
      <c r="ETU45" s="4141">
        <f t="shared" si="82"/>
        <v>0</v>
      </c>
      <c r="ETV45" s="4141">
        <f t="shared" si="82"/>
        <v>0</v>
      </c>
      <c r="ETW45" s="4141">
        <f t="shared" si="82"/>
        <v>0</v>
      </c>
      <c r="ETX45" s="4141">
        <f t="shared" si="82"/>
        <v>0</v>
      </c>
      <c r="ETY45" s="4141">
        <f t="shared" si="82"/>
        <v>0</v>
      </c>
      <c r="ETZ45" s="4141">
        <f t="shared" si="82"/>
        <v>0</v>
      </c>
      <c r="EUA45" s="4141">
        <f t="shared" si="82"/>
        <v>0</v>
      </c>
      <c r="EUB45" s="4141">
        <f t="shared" si="82"/>
        <v>0</v>
      </c>
      <c r="EUC45" s="4141">
        <f t="shared" si="82"/>
        <v>0</v>
      </c>
      <c r="EUD45" s="4141">
        <f t="shared" si="82"/>
        <v>0</v>
      </c>
      <c r="EUE45" s="4141">
        <f t="shared" si="82"/>
        <v>0</v>
      </c>
      <c r="EUF45" s="4141">
        <f t="shared" si="82"/>
        <v>0</v>
      </c>
      <c r="EUG45" s="4141">
        <f t="shared" si="82"/>
        <v>0</v>
      </c>
      <c r="EUH45" s="4141">
        <f t="shared" si="82"/>
        <v>0</v>
      </c>
      <c r="EUI45" s="4141">
        <f t="shared" si="82"/>
        <v>0</v>
      </c>
      <c r="EUJ45" s="4141">
        <f t="shared" si="82"/>
        <v>0</v>
      </c>
      <c r="EUK45" s="4141">
        <f t="shared" si="82"/>
        <v>0</v>
      </c>
      <c r="EUL45" s="4141">
        <f t="shared" si="82"/>
        <v>0</v>
      </c>
      <c r="EUM45" s="4141">
        <f t="shared" si="82"/>
        <v>0</v>
      </c>
      <c r="EUN45" s="4141">
        <f t="shared" si="82"/>
        <v>0</v>
      </c>
      <c r="EUO45" s="4141">
        <f t="shared" si="82"/>
        <v>0</v>
      </c>
      <c r="EUP45" s="4141">
        <f t="shared" si="82"/>
        <v>0</v>
      </c>
      <c r="EUQ45" s="4141">
        <f t="shared" si="82"/>
        <v>0</v>
      </c>
      <c r="EUR45" s="4141">
        <f t="shared" si="82"/>
        <v>0</v>
      </c>
      <c r="EUS45" s="4141">
        <f t="shared" si="82"/>
        <v>0</v>
      </c>
      <c r="EUT45" s="4141">
        <f t="shared" si="82"/>
        <v>0</v>
      </c>
      <c r="EUU45" s="4141">
        <f t="shared" si="82"/>
        <v>0</v>
      </c>
      <c r="EUV45" s="4141">
        <f t="shared" si="82"/>
        <v>0</v>
      </c>
      <c r="EUW45" s="4141">
        <f t="shared" si="82"/>
        <v>0</v>
      </c>
      <c r="EUX45" s="4141">
        <f t="shared" si="82"/>
        <v>0</v>
      </c>
      <c r="EUY45" s="4141">
        <f t="shared" si="82"/>
        <v>0</v>
      </c>
      <c r="EUZ45" s="4141">
        <f t="shared" si="82"/>
        <v>0</v>
      </c>
      <c r="EVA45" s="4141">
        <f t="shared" si="82"/>
        <v>0</v>
      </c>
      <c r="EVB45" s="4141">
        <f t="shared" si="82"/>
        <v>0</v>
      </c>
      <c r="EVC45" s="4141">
        <f t="shared" si="82"/>
        <v>0</v>
      </c>
      <c r="EVD45" s="4141">
        <f t="shared" si="82"/>
        <v>0</v>
      </c>
      <c r="EVE45" s="4141">
        <f t="shared" si="82"/>
        <v>0</v>
      </c>
      <c r="EVF45" s="4141">
        <f t="shared" si="82"/>
        <v>0</v>
      </c>
      <c r="EVG45" s="4141">
        <f t="shared" si="82"/>
        <v>0</v>
      </c>
      <c r="EVH45" s="4141">
        <f t="shared" si="82"/>
        <v>0</v>
      </c>
      <c r="EVI45" s="4141">
        <f t="shared" si="82"/>
        <v>0</v>
      </c>
      <c r="EVJ45" s="4141">
        <f t="shared" si="82"/>
        <v>0</v>
      </c>
      <c r="EVK45" s="4141">
        <f t="shared" si="82"/>
        <v>0</v>
      </c>
      <c r="EVL45" s="4141">
        <f t="shared" si="82"/>
        <v>0</v>
      </c>
      <c r="EVM45" s="4141">
        <f t="shared" si="82"/>
        <v>0</v>
      </c>
      <c r="EVN45" s="4141">
        <f t="shared" si="82"/>
        <v>0</v>
      </c>
      <c r="EVO45" s="4141">
        <f t="shared" si="82"/>
        <v>0</v>
      </c>
      <c r="EVP45" s="4141">
        <f t="shared" si="82"/>
        <v>0</v>
      </c>
      <c r="EVQ45" s="4141">
        <f t="shared" si="82"/>
        <v>0</v>
      </c>
      <c r="EVR45" s="4141">
        <f t="shared" si="82"/>
        <v>0</v>
      </c>
      <c r="EVS45" s="4141">
        <f t="shared" si="82"/>
        <v>0</v>
      </c>
      <c r="EVT45" s="4141">
        <f t="shared" si="82"/>
        <v>0</v>
      </c>
      <c r="EVU45" s="4141">
        <f t="shared" ref="EVU45:EYF45" si="83">EVU39+EVU43</f>
        <v>0</v>
      </c>
      <c r="EVV45" s="4141">
        <f t="shared" si="83"/>
        <v>0</v>
      </c>
      <c r="EVW45" s="4141">
        <f t="shared" si="83"/>
        <v>0</v>
      </c>
      <c r="EVX45" s="4141">
        <f t="shared" si="83"/>
        <v>0</v>
      </c>
      <c r="EVY45" s="4141">
        <f t="shared" si="83"/>
        <v>0</v>
      </c>
      <c r="EVZ45" s="4141">
        <f t="shared" si="83"/>
        <v>0</v>
      </c>
      <c r="EWA45" s="4141">
        <f t="shared" si="83"/>
        <v>0</v>
      </c>
      <c r="EWB45" s="4141">
        <f t="shared" si="83"/>
        <v>0</v>
      </c>
      <c r="EWC45" s="4141">
        <f t="shared" si="83"/>
        <v>0</v>
      </c>
      <c r="EWD45" s="4141">
        <f t="shared" si="83"/>
        <v>0</v>
      </c>
      <c r="EWE45" s="4141">
        <f t="shared" si="83"/>
        <v>0</v>
      </c>
      <c r="EWF45" s="4141">
        <f t="shared" si="83"/>
        <v>0</v>
      </c>
      <c r="EWG45" s="4141">
        <f t="shared" si="83"/>
        <v>0</v>
      </c>
      <c r="EWH45" s="4141">
        <f t="shared" si="83"/>
        <v>0</v>
      </c>
      <c r="EWI45" s="4141">
        <f t="shared" si="83"/>
        <v>0</v>
      </c>
      <c r="EWJ45" s="4141">
        <f t="shared" si="83"/>
        <v>0</v>
      </c>
      <c r="EWK45" s="4141">
        <f t="shared" si="83"/>
        <v>0</v>
      </c>
      <c r="EWL45" s="4141">
        <f t="shared" si="83"/>
        <v>0</v>
      </c>
      <c r="EWM45" s="4141">
        <f t="shared" si="83"/>
        <v>0</v>
      </c>
      <c r="EWN45" s="4141">
        <f t="shared" si="83"/>
        <v>0</v>
      </c>
      <c r="EWO45" s="4141">
        <f t="shared" si="83"/>
        <v>0</v>
      </c>
      <c r="EWP45" s="4141">
        <f t="shared" si="83"/>
        <v>0</v>
      </c>
      <c r="EWQ45" s="4141">
        <f t="shared" si="83"/>
        <v>0</v>
      </c>
      <c r="EWR45" s="4141">
        <f t="shared" si="83"/>
        <v>0</v>
      </c>
      <c r="EWS45" s="4141">
        <f t="shared" si="83"/>
        <v>0</v>
      </c>
      <c r="EWT45" s="4141">
        <f t="shared" si="83"/>
        <v>0</v>
      </c>
      <c r="EWU45" s="4141">
        <f t="shared" si="83"/>
        <v>0</v>
      </c>
      <c r="EWV45" s="4141">
        <f t="shared" si="83"/>
        <v>0</v>
      </c>
      <c r="EWW45" s="4141">
        <f t="shared" si="83"/>
        <v>0</v>
      </c>
      <c r="EWX45" s="4141">
        <f t="shared" si="83"/>
        <v>0</v>
      </c>
      <c r="EWY45" s="4141">
        <f t="shared" si="83"/>
        <v>0</v>
      </c>
      <c r="EWZ45" s="4141">
        <f t="shared" si="83"/>
        <v>0</v>
      </c>
      <c r="EXA45" s="4141">
        <f t="shared" si="83"/>
        <v>0</v>
      </c>
      <c r="EXB45" s="4141">
        <f t="shared" si="83"/>
        <v>0</v>
      </c>
      <c r="EXC45" s="4141">
        <f t="shared" si="83"/>
        <v>0</v>
      </c>
      <c r="EXD45" s="4141">
        <f t="shared" si="83"/>
        <v>0</v>
      </c>
      <c r="EXE45" s="4141">
        <f t="shared" si="83"/>
        <v>0</v>
      </c>
      <c r="EXF45" s="4141">
        <f t="shared" si="83"/>
        <v>0</v>
      </c>
      <c r="EXG45" s="4141">
        <f t="shared" si="83"/>
        <v>0</v>
      </c>
      <c r="EXH45" s="4141">
        <f t="shared" si="83"/>
        <v>0</v>
      </c>
      <c r="EXI45" s="4141">
        <f t="shared" si="83"/>
        <v>0</v>
      </c>
      <c r="EXJ45" s="4141">
        <f t="shared" si="83"/>
        <v>0</v>
      </c>
      <c r="EXK45" s="4141">
        <f t="shared" si="83"/>
        <v>0</v>
      </c>
      <c r="EXL45" s="4141">
        <f t="shared" si="83"/>
        <v>0</v>
      </c>
      <c r="EXM45" s="4141">
        <f t="shared" si="83"/>
        <v>0</v>
      </c>
      <c r="EXN45" s="4141">
        <f t="shared" si="83"/>
        <v>0</v>
      </c>
      <c r="EXO45" s="4141">
        <f t="shared" si="83"/>
        <v>0</v>
      </c>
      <c r="EXP45" s="4141">
        <f t="shared" si="83"/>
        <v>0</v>
      </c>
      <c r="EXQ45" s="4141">
        <f t="shared" si="83"/>
        <v>0</v>
      </c>
      <c r="EXR45" s="4141">
        <f t="shared" si="83"/>
        <v>0</v>
      </c>
      <c r="EXS45" s="4141">
        <f t="shared" si="83"/>
        <v>0</v>
      </c>
      <c r="EXT45" s="4141">
        <f t="shared" si="83"/>
        <v>0</v>
      </c>
      <c r="EXU45" s="4141">
        <f t="shared" si="83"/>
        <v>0</v>
      </c>
      <c r="EXV45" s="4141">
        <f t="shared" si="83"/>
        <v>0</v>
      </c>
      <c r="EXW45" s="4141">
        <f t="shared" si="83"/>
        <v>0</v>
      </c>
      <c r="EXX45" s="4141">
        <f t="shared" si="83"/>
        <v>0</v>
      </c>
      <c r="EXY45" s="4141">
        <f t="shared" si="83"/>
        <v>0</v>
      </c>
      <c r="EXZ45" s="4141">
        <f t="shared" si="83"/>
        <v>0</v>
      </c>
      <c r="EYA45" s="4141">
        <f t="shared" si="83"/>
        <v>0</v>
      </c>
      <c r="EYB45" s="4141">
        <f t="shared" si="83"/>
        <v>0</v>
      </c>
      <c r="EYC45" s="4141">
        <f t="shared" si="83"/>
        <v>0</v>
      </c>
      <c r="EYD45" s="4141">
        <f t="shared" si="83"/>
        <v>0</v>
      </c>
      <c r="EYE45" s="4141">
        <f t="shared" si="83"/>
        <v>0</v>
      </c>
      <c r="EYF45" s="4141">
        <f t="shared" si="83"/>
        <v>0</v>
      </c>
      <c r="EYG45" s="4141">
        <f t="shared" ref="EYG45:FAR45" si="84">EYG39+EYG43</f>
        <v>0</v>
      </c>
      <c r="EYH45" s="4141">
        <f t="shared" si="84"/>
        <v>0</v>
      </c>
      <c r="EYI45" s="4141">
        <f t="shared" si="84"/>
        <v>0</v>
      </c>
      <c r="EYJ45" s="4141">
        <f t="shared" si="84"/>
        <v>0</v>
      </c>
      <c r="EYK45" s="4141">
        <f t="shared" si="84"/>
        <v>0</v>
      </c>
      <c r="EYL45" s="4141">
        <f t="shared" si="84"/>
        <v>0</v>
      </c>
      <c r="EYM45" s="4141">
        <f t="shared" si="84"/>
        <v>0</v>
      </c>
      <c r="EYN45" s="4141">
        <f t="shared" si="84"/>
        <v>0</v>
      </c>
      <c r="EYO45" s="4141">
        <f t="shared" si="84"/>
        <v>0</v>
      </c>
      <c r="EYP45" s="4141">
        <f t="shared" si="84"/>
        <v>0</v>
      </c>
      <c r="EYQ45" s="4141">
        <f t="shared" si="84"/>
        <v>0</v>
      </c>
      <c r="EYR45" s="4141">
        <f t="shared" si="84"/>
        <v>0</v>
      </c>
      <c r="EYS45" s="4141">
        <f t="shared" si="84"/>
        <v>0</v>
      </c>
      <c r="EYT45" s="4141">
        <f t="shared" si="84"/>
        <v>0</v>
      </c>
      <c r="EYU45" s="4141">
        <f t="shared" si="84"/>
        <v>0</v>
      </c>
      <c r="EYV45" s="4141">
        <f t="shared" si="84"/>
        <v>0</v>
      </c>
      <c r="EYW45" s="4141">
        <f t="shared" si="84"/>
        <v>0</v>
      </c>
      <c r="EYX45" s="4141">
        <f t="shared" si="84"/>
        <v>0</v>
      </c>
      <c r="EYY45" s="4141">
        <f t="shared" si="84"/>
        <v>0</v>
      </c>
      <c r="EYZ45" s="4141">
        <f t="shared" si="84"/>
        <v>0</v>
      </c>
      <c r="EZA45" s="4141">
        <f t="shared" si="84"/>
        <v>0</v>
      </c>
      <c r="EZB45" s="4141">
        <f t="shared" si="84"/>
        <v>0</v>
      </c>
      <c r="EZC45" s="4141">
        <f t="shared" si="84"/>
        <v>0</v>
      </c>
      <c r="EZD45" s="4141">
        <f t="shared" si="84"/>
        <v>0</v>
      </c>
      <c r="EZE45" s="4141">
        <f t="shared" si="84"/>
        <v>0</v>
      </c>
      <c r="EZF45" s="4141">
        <f t="shared" si="84"/>
        <v>0</v>
      </c>
      <c r="EZG45" s="4141">
        <f t="shared" si="84"/>
        <v>0</v>
      </c>
      <c r="EZH45" s="4141">
        <f t="shared" si="84"/>
        <v>0</v>
      </c>
      <c r="EZI45" s="4141">
        <f t="shared" si="84"/>
        <v>0</v>
      </c>
      <c r="EZJ45" s="4141">
        <f t="shared" si="84"/>
        <v>0</v>
      </c>
      <c r="EZK45" s="4141">
        <f t="shared" si="84"/>
        <v>0</v>
      </c>
      <c r="EZL45" s="4141">
        <f t="shared" si="84"/>
        <v>0</v>
      </c>
      <c r="EZM45" s="4141">
        <f t="shared" si="84"/>
        <v>0</v>
      </c>
      <c r="EZN45" s="4141">
        <f t="shared" si="84"/>
        <v>0</v>
      </c>
      <c r="EZO45" s="4141">
        <f t="shared" si="84"/>
        <v>0</v>
      </c>
      <c r="EZP45" s="4141">
        <f t="shared" si="84"/>
        <v>0</v>
      </c>
      <c r="EZQ45" s="4141">
        <f t="shared" si="84"/>
        <v>0</v>
      </c>
      <c r="EZR45" s="4141">
        <f t="shared" si="84"/>
        <v>0</v>
      </c>
      <c r="EZS45" s="4141">
        <f t="shared" si="84"/>
        <v>0</v>
      </c>
      <c r="EZT45" s="4141">
        <f t="shared" si="84"/>
        <v>0</v>
      </c>
      <c r="EZU45" s="4141">
        <f t="shared" si="84"/>
        <v>0</v>
      </c>
      <c r="EZV45" s="4141">
        <f t="shared" si="84"/>
        <v>0</v>
      </c>
      <c r="EZW45" s="4141">
        <f t="shared" si="84"/>
        <v>0</v>
      </c>
      <c r="EZX45" s="4141">
        <f t="shared" si="84"/>
        <v>0</v>
      </c>
      <c r="EZY45" s="4141">
        <f t="shared" si="84"/>
        <v>0</v>
      </c>
      <c r="EZZ45" s="4141">
        <f t="shared" si="84"/>
        <v>0</v>
      </c>
      <c r="FAA45" s="4141">
        <f t="shared" si="84"/>
        <v>0</v>
      </c>
      <c r="FAB45" s="4141">
        <f t="shared" si="84"/>
        <v>0</v>
      </c>
      <c r="FAC45" s="4141">
        <f t="shared" si="84"/>
        <v>0</v>
      </c>
      <c r="FAD45" s="4141">
        <f t="shared" si="84"/>
        <v>0</v>
      </c>
      <c r="FAE45" s="4141">
        <f t="shared" si="84"/>
        <v>0</v>
      </c>
      <c r="FAF45" s="4141">
        <f t="shared" si="84"/>
        <v>0</v>
      </c>
      <c r="FAG45" s="4141">
        <f t="shared" si="84"/>
        <v>0</v>
      </c>
      <c r="FAH45" s="4141">
        <f t="shared" si="84"/>
        <v>0</v>
      </c>
      <c r="FAI45" s="4141">
        <f t="shared" si="84"/>
        <v>0</v>
      </c>
      <c r="FAJ45" s="4141">
        <f t="shared" si="84"/>
        <v>0</v>
      </c>
      <c r="FAK45" s="4141">
        <f t="shared" si="84"/>
        <v>0</v>
      </c>
      <c r="FAL45" s="4141">
        <f t="shared" si="84"/>
        <v>0</v>
      </c>
      <c r="FAM45" s="4141">
        <f t="shared" si="84"/>
        <v>0</v>
      </c>
      <c r="FAN45" s="4141">
        <f t="shared" si="84"/>
        <v>0</v>
      </c>
      <c r="FAO45" s="4141">
        <f t="shared" si="84"/>
        <v>0</v>
      </c>
      <c r="FAP45" s="4141">
        <f t="shared" si="84"/>
        <v>0</v>
      </c>
      <c r="FAQ45" s="4141">
        <f t="shared" si="84"/>
        <v>0</v>
      </c>
      <c r="FAR45" s="4141">
        <f t="shared" si="84"/>
        <v>0</v>
      </c>
      <c r="FAS45" s="4141">
        <f t="shared" ref="FAS45:FDD45" si="85">FAS39+FAS43</f>
        <v>0</v>
      </c>
      <c r="FAT45" s="4141">
        <f t="shared" si="85"/>
        <v>0</v>
      </c>
      <c r="FAU45" s="4141">
        <f t="shared" si="85"/>
        <v>0</v>
      </c>
      <c r="FAV45" s="4141">
        <f t="shared" si="85"/>
        <v>0</v>
      </c>
      <c r="FAW45" s="4141">
        <f t="shared" si="85"/>
        <v>0</v>
      </c>
      <c r="FAX45" s="4141">
        <f t="shared" si="85"/>
        <v>0</v>
      </c>
      <c r="FAY45" s="4141">
        <f t="shared" si="85"/>
        <v>0</v>
      </c>
      <c r="FAZ45" s="4141">
        <f t="shared" si="85"/>
        <v>0</v>
      </c>
      <c r="FBA45" s="4141">
        <f t="shared" si="85"/>
        <v>0</v>
      </c>
      <c r="FBB45" s="4141">
        <f t="shared" si="85"/>
        <v>0</v>
      </c>
      <c r="FBC45" s="4141">
        <f t="shared" si="85"/>
        <v>0</v>
      </c>
      <c r="FBD45" s="4141">
        <f t="shared" si="85"/>
        <v>0</v>
      </c>
      <c r="FBE45" s="4141">
        <f t="shared" si="85"/>
        <v>0</v>
      </c>
      <c r="FBF45" s="4141">
        <f t="shared" si="85"/>
        <v>0</v>
      </c>
      <c r="FBG45" s="4141">
        <f t="shared" si="85"/>
        <v>0</v>
      </c>
      <c r="FBH45" s="4141">
        <f t="shared" si="85"/>
        <v>0</v>
      </c>
      <c r="FBI45" s="4141">
        <f t="shared" si="85"/>
        <v>0</v>
      </c>
      <c r="FBJ45" s="4141">
        <f t="shared" si="85"/>
        <v>0</v>
      </c>
      <c r="FBK45" s="4141">
        <f t="shared" si="85"/>
        <v>0</v>
      </c>
      <c r="FBL45" s="4141">
        <f t="shared" si="85"/>
        <v>0</v>
      </c>
      <c r="FBM45" s="4141">
        <f t="shared" si="85"/>
        <v>0</v>
      </c>
      <c r="FBN45" s="4141">
        <f t="shared" si="85"/>
        <v>0</v>
      </c>
      <c r="FBO45" s="4141">
        <f t="shared" si="85"/>
        <v>0</v>
      </c>
      <c r="FBP45" s="4141">
        <f t="shared" si="85"/>
        <v>0</v>
      </c>
      <c r="FBQ45" s="4141">
        <f t="shared" si="85"/>
        <v>0</v>
      </c>
      <c r="FBR45" s="4141">
        <f t="shared" si="85"/>
        <v>0</v>
      </c>
      <c r="FBS45" s="4141">
        <f t="shared" si="85"/>
        <v>0</v>
      </c>
      <c r="FBT45" s="4141">
        <f t="shared" si="85"/>
        <v>0</v>
      </c>
      <c r="FBU45" s="4141">
        <f t="shared" si="85"/>
        <v>0</v>
      </c>
      <c r="FBV45" s="4141">
        <f t="shared" si="85"/>
        <v>0</v>
      </c>
      <c r="FBW45" s="4141">
        <f t="shared" si="85"/>
        <v>0</v>
      </c>
      <c r="FBX45" s="4141">
        <f t="shared" si="85"/>
        <v>0</v>
      </c>
      <c r="FBY45" s="4141">
        <f t="shared" si="85"/>
        <v>0</v>
      </c>
      <c r="FBZ45" s="4141">
        <f t="shared" si="85"/>
        <v>0</v>
      </c>
      <c r="FCA45" s="4141">
        <f t="shared" si="85"/>
        <v>0</v>
      </c>
      <c r="FCB45" s="4141">
        <f t="shared" si="85"/>
        <v>0</v>
      </c>
      <c r="FCC45" s="4141">
        <f t="shared" si="85"/>
        <v>0</v>
      </c>
      <c r="FCD45" s="4141">
        <f t="shared" si="85"/>
        <v>0</v>
      </c>
      <c r="FCE45" s="4141">
        <f t="shared" si="85"/>
        <v>0</v>
      </c>
      <c r="FCF45" s="4141">
        <f t="shared" si="85"/>
        <v>0</v>
      </c>
      <c r="FCG45" s="4141">
        <f t="shared" si="85"/>
        <v>0</v>
      </c>
      <c r="FCH45" s="4141">
        <f t="shared" si="85"/>
        <v>0</v>
      </c>
      <c r="FCI45" s="4141">
        <f t="shared" si="85"/>
        <v>0</v>
      </c>
      <c r="FCJ45" s="4141">
        <f t="shared" si="85"/>
        <v>0</v>
      </c>
      <c r="FCK45" s="4141">
        <f t="shared" si="85"/>
        <v>0</v>
      </c>
      <c r="FCL45" s="4141">
        <f t="shared" si="85"/>
        <v>0</v>
      </c>
      <c r="FCM45" s="4141">
        <f t="shared" si="85"/>
        <v>0</v>
      </c>
      <c r="FCN45" s="4141">
        <f t="shared" si="85"/>
        <v>0</v>
      </c>
      <c r="FCO45" s="4141">
        <f t="shared" si="85"/>
        <v>0</v>
      </c>
      <c r="FCP45" s="4141">
        <f t="shared" si="85"/>
        <v>0</v>
      </c>
      <c r="FCQ45" s="4141">
        <f t="shared" si="85"/>
        <v>0</v>
      </c>
      <c r="FCR45" s="4141">
        <f t="shared" si="85"/>
        <v>0</v>
      </c>
      <c r="FCS45" s="4141">
        <f t="shared" si="85"/>
        <v>0</v>
      </c>
      <c r="FCT45" s="4141">
        <f t="shared" si="85"/>
        <v>0</v>
      </c>
      <c r="FCU45" s="4141">
        <f t="shared" si="85"/>
        <v>0</v>
      </c>
      <c r="FCV45" s="4141">
        <f t="shared" si="85"/>
        <v>0</v>
      </c>
      <c r="FCW45" s="4141">
        <f t="shared" si="85"/>
        <v>0</v>
      </c>
      <c r="FCX45" s="4141">
        <f t="shared" si="85"/>
        <v>0</v>
      </c>
      <c r="FCY45" s="4141">
        <f t="shared" si="85"/>
        <v>0</v>
      </c>
      <c r="FCZ45" s="4141">
        <f t="shared" si="85"/>
        <v>0</v>
      </c>
      <c r="FDA45" s="4141">
        <f t="shared" si="85"/>
        <v>0</v>
      </c>
      <c r="FDB45" s="4141">
        <f t="shared" si="85"/>
        <v>0</v>
      </c>
      <c r="FDC45" s="4141">
        <f t="shared" si="85"/>
        <v>0</v>
      </c>
      <c r="FDD45" s="4141">
        <f t="shared" si="85"/>
        <v>0</v>
      </c>
      <c r="FDE45" s="4141">
        <f t="shared" ref="FDE45:FFP45" si="86">FDE39+FDE43</f>
        <v>0</v>
      </c>
      <c r="FDF45" s="4141">
        <f t="shared" si="86"/>
        <v>0</v>
      </c>
      <c r="FDG45" s="4141">
        <f t="shared" si="86"/>
        <v>0</v>
      </c>
      <c r="FDH45" s="4141">
        <f t="shared" si="86"/>
        <v>0</v>
      </c>
      <c r="FDI45" s="4141">
        <f t="shared" si="86"/>
        <v>0</v>
      </c>
      <c r="FDJ45" s="4141">
        <f t="shared" si="86"/>
        <v>0</v>
      </c>
      <c r="FDK45" s="4141">
        <f t="shared" si="86"/>
        <v>0</v>
      </c>
      <c r="FDL45" s="4141">
        <f t="shared" si="86"/>
        <v>0</v>
      </c>
      <c r="FDM45" s="4141">
        <f t="shared" si="86"/>
        <v>0</v>
      </c>
      <c r="FDN45" s="4141">
        <f t="shared" si="86"/>
        <v>0</v>
      </c>
      <c r="FDO45" s="4141">
        <f t="shared" si="86"/>
        <v>0</v>
      </c>
      <c r="FDP45" s="4141">
        <f t="shared" si="86"/>
        <v>0</v>
      </c>
      <c r="FDQ45" s="4141">
        <f t="shared" si="86"/>
        <v>0</v>
      </c>
      <c r="FDR45" s="4141">
        <f t="shared" si="86"/>
        <v>0</v>
      </c>
      <c r="FDS45" s="4141">
        <f t="shared" si="86"/>
        <v>0</v>
      </c>
      <c r="FDT45" s="4141">
        <f t="shared" si="86"/>
        <v>0</v>
      </c>
      <c r="FDU45" s="4141">
        <f t="shared" si="86"/>
        <v>0</v>
      </c>
      <c r="FDV45" s="4141">
        <f t="shared" si="86"/>
        <v>0</v>
      </c>
      <c r="FDW45" s="4141">
        <f t="shared" si="86"/>
        <v>0</v>
      </c>
      <c r="FDX45" s="4141">
        <f t="shared" si="86"/>
        <v>0</v>
      </c>
      <c r="FDY45" s="4141">
        <f t="shared" si="86"/>
        <v>0</v>
      </c>
      <c r="FDZ45" s="4141">
        <f t="shared" si="86"/>
        <v>0</v>
      </c>
      <c r="FEA45" s="4141">
        <f t="shared" si="86"/>
        <v>0</v>
      </c>
      <c r="FEB45" s="4141">
        <f t="shared" si="86"/>
        <v>0</v>
      </c>
      <c r="FEC45" s="4141">
        <f t="shared" si="86"/>
        <v>0</v>
      </c>
      <c r="FED45" s="4141">
        <f t="shared" si="86"/>
        <v>0</v>
      </c>
      <c r="FEE45" s="4141">
        <f t="shared" si="86"/>
        <v>0</v>
      </c>
      <c r="FEF45" s="4141">
        <f t="shared" si="86"/>
        <v>0</v>
      </c>
      <c r="FEG45" s="4141">
        <f t="shared" si="86"/>
        <v>0</v>
      </c>
      <c r="FEH45" s="4141">
        <f t="shared" si="86"/>
        <v>0</v>
      </c>
      <c r="FEI45" s="4141">
        <f t="shared" si="86"/>
        <v>0</v>
      </c>
      <c r="FEJ45" s="4141">
        <f t="shared" si="86"/>
        <v>0</v>
      </c>
      <c r="FEK45" s="4141">
        <f t="shared" si="86"/>
        <v>0</v>
      </c>
      <c r="FEL45" s="4141">
        <f t="shared" si="86"/>
        <v>0</v>
      </c>
      <c r="FEM45" s="4141">
        <f t="shared" si="86"/>
        <v>0</v>
      </c>
      <c r="FEN45" s="4141">
        <f t="shared" si="86"/>
        <v>0</v>
      </c>
      <c r="FEO45" s="4141">
        <f t="shared" si="86"/>
        <v>0</v>
      </c>
      <c r="FEP45" s="4141">
        <f t="shared" si="86"/>
        <v>0</v>
      </c>
      <c r="FEQ45" s="4141">
        <f t="shared" si="86"/>
        <v>0</v>
      </c>
      <c r="FER45" s="4141">
        <f t="shared" si="86"/>
        <v>0</v>
      </c>
      <c r="FES45" s="4141">
        <f t="shared" si="86"/>
        <v>0</v>
      </c>
      <c r="FET45" s="4141">
        <f t="shared" si="86"/>
        <v>0</v>
      </c>
      <c r="FEU45" s="4141">
        <f t="shared" si="86"/>
        <v>0</v>
      </c>
      <c r="FEV45" s="4141">
        <f t="shared" si="86"/>
        <v>0</v>
      </c>
      <c r="FEW45" s="4141">
        <f t="shared" si="86"/>
        <v>0</v>
      </c>
      <c r="FEX45" s="4141">
        <f t="shared" si="86"/>
        <v>0</v>
      </c>
      <c r="FEY45" s="4141">
        <f t="shared" si="86"/>
        <v>0</v>
      </c>
      <c r="FEZ45" s="4141">
        <f t="shared" si="86"/>
        <v>0</v>
      </c>
      <c r="FFA45" s="4141">
        <f t="shared" si="86"/>
        <v>0</v>
      </c>
      <c r="FFB45" s="4141">
        <f t="shared" si="86"/>
        <v>0</v>
      </c>
      <c r="FFC45" s="4141">
        <f t="shared" si="86"/>
        <v>0</v>
      </c>
      <c r="FFD45" s="4141">
        <f t="shared" si="86"/>
        <v>0</v>
      </c>
      <c r="FFE45" s="4141">
        <f t="shared" si="86"/>
        <v>0</v>
      </c>
      <c r="FFF45" s="4141">
        <f t="shared" si="86"/>
        <v>0</v>
      </c>
      <c r="FFG45" s="4141">
        <f t="shared" si="86"/>
        <v>0</v>
      </c>
      <c r="FFH45" s="4141">
        <f t="shared" si="86"/>
        <v>0</v>
      </c>
      <c r="FFI45" s="4141">
        <f t="shared" si="86"/>
        <v>0</v>
      </c>
      <c r="FFJ45" s="4141">
        <f t="shared" si="86"/>
        <v>0</v>
      </c>
      <c r="FFK45" s="4141">
        <f t="shared" si="86"/>
        <v>0</v>
      </c>
      <c r="FFL45" s="4141">
        <f t="shared" si="86"/>
        <v>0</v>
      </c>
      <c r="FFM45" s="4141">
        <f t="shared" si="86"/>
        <v>0</v>
      </c>
      <c r="FFN45" s="4141">
        <f t="shared" si="86"/>
        <v>0</v>
      </c>
      <c r="FFO45" s="4141">
        <f t="shared" si="86"/>
        <v>0</v>
      </c>
      <c r="FFP45" s="4141">
        <f t="shared" si="86"/>
        <v>0</v>
      </c>
      <c r="FFQ45" s="4141">
        <f t="shared" ref="FFQ45:FIB45" si="87">FFQ39+FFQ43</f>
        <v>0</v>
      </c>
      <c r="FFR45" s="4141">
        <f t="shared" si="87"/>
        <v>0</v>
      </c>
      <c r="FFS45" s="4141">
        <f t="shared" si="87"/>
        <v>0</v>
      </c>
      <c r="FFT45" s="4141">
        <f t="shared" si="87"/>
        <v>0</v>
      </c>
      <c r="FFU45" s="4141">
        <f t="shared" si="87"/>
        <v>0</v>
      </c>
      <c r="FFV45" s="4141">
        <f t="shared" si="87"/>
        <v>0</v>
      </c>
      <c r="FFW45" s="4141">
        <f t="shared" si="87"/>
        <v>0</v>
      </c>
      <c r="FFX45" s="4141">
        <f t="shared" si="87"/>
        <v>0</v>
      </c>
      <c r="FFY45" s="4141">
        <f t="shared" si="87"/>
        <v>0</v>
      </c>
      <c r="FFZ45" s="4141">
        <f t="shared" si="87"/>
        <v>0</v>
      </c>
      <c r="FGA45" s="4141">
        <f t="shared" si="87"/>
        <v>0</v>
      </c>
      <c r="FGB45" s="4141">
        <f t="shared" si="87"/>
        <v>0</v>
      </c>
      <c r="FGC45" s="4141">
        <f t="shared" si="87"/>
        <v>0</v>
      </c>
      <c r="FGD45" s="4141">
        <f t="shared" si="87"/>
        <v>0</v>
      </c>
      <c r="FGE45" s="4141">
        <f t="shared" si="87"/>
        <v>0</v>
      </c>
      <c r="FGF45" s="4141">
        <f t="shared" si="87"/>
        <v>0</v>
      </c>
      <c r="FGG45" s="4141">
        <f t="shared" si="87"/>
        <v>0</v>
      </c>
      <c r="FGH45" s="4141">
        <f t="shared" si="87"/>
        <v>0</v>
      </c>
      <c r="FGI45" s="4141">
        <f t="shared" si="87"/>
        <v>0</v>
      </c>
      <c r="FGJ45" s="4141">
        <f t="shared" si="87"/>
        <v>0</v>
      </c>
      <c r="FGK45" s="4141">
        <f t="shared" si="87"/>
        <v>0</v>
      </c>
      <c r="FGL45" s="4141">
        <f t="shared" si="87"/>
        <v>0</v>
      </c>
      <c r="FGM45" s="4141">
        <f t="shared" si="87"/>
        <v>0</v>
      </c>
      <c r="FGN45" s="4141">
        <f t="shared" si="87"/>
        <v>0</v>
      </c>
      <c r="FGO45" s="4141">
        <f t="shared" si="87"/>
        <v>0</v>
      </c>
      <c r="FGP45" s="4141">
        <f t="shared" si="87"/>
        <v>0</v>
      </c>
      <c r="FGQ45" s="4141">
        <f t="shared" si="87"/>
        <v>0</v>
      </c>
      <c r="FGR45" s="4141">
        <f t="shared" si="87"/>
        <v>0</v>
      </c>
      <c r="FGS45" s="4141">
        <f t="shared" si="87"/>
        <v>0</v>
      </c>
      <c r="FGT45" s="4141">
        <f t="shared" si="87"/>
        <v>0</v>
      </c>
      <c r="FGU45" s="4141">
        <f t="shared" si="87"/>
        <v>0</v>
      </c>
      <c r="FGV45" s="4141">
        <f t="shared" si="87"/>
        <v>0</v>
      </c>
      <c r="FGW45" s="4141">
        <f t="shared" si="87"/>
        <v>0</v>
      </c>
      <c r="FGX45" s="4141">
        <f t="shared" si="87"/>
        <v>0</v>
      </c>
      <c r="FGY45" s="4141">
        <f t="shared" si="87"/>
        <v>0</v>
      </c>
      <c r="FGZ45" s="4141">
        <f t="shared" si="87"/>
        <v>0</v>
      </c>
      <c r="FHA45" s="4141">
        <f t="shared" si="87"/>
        <v>0</v>
      </c>
      <c r="FHB45" s="4141">
        <f t="shared" si="87"/>
        <v>0</v>
      </c>
      <c r="FHC45" s="4141">
        <f t="shared" si="87"/>
        <v>0</v>
      </c>
      <c r="FHD45" s="4141">
        <f t="shared" si="87"/>
        <v>0</v>
      </c>
      <c r="FHE45" s="4141">
        <f t="shared" si="87"/>
        <v>0</v>
      </c>
      <c r="FHF45" s="4141">
        <f t="shared" si="87"/>
        <v>0</v>
      </c>
      <c r="FHG45" s="4141">
        <f t="shared" si="87"/>
        <v>0</v>
      </c>
      <c r="FHH45" s="4141">
        <f t="shared" si="87"/>
        <v>0</v>
      </c>
      <c r="FHI45" s="4141">
        <f t="shared" si="87"/>
        <v>0</v>
      </c>
      <c r="FHJ45" s="4141">
        <f t="shared" si="87"/>
        <v>0</v>
      </c>
      <c r="FHK45" s="4141">
        <f t="shared" si="87"/>
        <v>0</v>
      </c>
      <c r="FHL45" s="4141">
        <f t="shared" si="87"/>
        <v>0</v>
      </c>
      <c r="FHM45" s="4141">
        <f t="shared" si="87"/>
        <v>0</v>
      </c>
      <c r="FHN45" s="4141">
        <f t="shared" si="87"/>
        <v>0</v>
      </c>
      <c r="FHO45" s="4141">
        <f t="shared" si="87"/>
        <v>0</v>
      </c>
      <c r="FHP45" s="4141">
        <f t="shared" si="87"/>
        <v>0</v>
      </c>
      <c r="FHQ45" s="4141">
        <f t="shared" si="87"/>
        <v>0</v>
      </c>
      <c r="FHR45" s="4141">
        <f t="shared" si="87"/>
        <v>0</v>
      </c>
      <c r="FHS45" s="4141">
        <f t="shared" si="87"/>
        <v>0</v>
      </c>
      <c r="FHT45" s="4141">
        <f t="shared" si="87"/>
        <v>0</v>
      </c>
      <c r="FHU45" s="4141">
        <f t="shared" si="87"/>
        <v>0</v>
      </c>
      <c r="FHV45" s="4141">
        <f t="shared" si="87"/>
        <v>0</v>
      </c>
      <c r="FHW45" s="4141">
        <f t="shared" si="87"/>
        <v>0</v>
      </c>
      <c r="FHX45" s="4141">
        <f t="shared" si="87"/>
        <v>0</v>
      </c>
      <c r="FHY45" s="4141">
        <f t="shared" si="87"/>
        <v>0</v>
      </c>
      <c r="FHZ45" s="4141">
        <f t="shared" si="87"/>
        <v>0</v>
      </c>
      <c r="FIA45" s="4141">
        <f t="shared" si="87"/>
        <v>0</v>
      </c>
      <c r="FIB45" s="4141">
        <f t="shared" si="87"/>
        <v>0</v>
      </c>
      <c r="FIC45" s="4141">
        <f t="shared" ref="FIC45:FKN45" si="88">FIC39+FIC43</f>
        <v>0</v>
      </c>
      <c r="FID45" s="4141">
        <f t="shared" si="88"/>
        <v>0</v>
      </c>
      <c r="FIE45" s="4141">
        <f t="shared" si="88"/>
        <v>0</v>
      </c>
      <c r="FIF45" s="4141">
        <f t="shared" si="88"/>
        <v>0</v>
      </c>
      <c r="FIG45" s="4141">
        <f t="shared" si="88"/>
        <v>0</v>
      </c>
      <c r="FIH45" s="4141">
        <f t="shared" si="88"/>
        <v>0</v>
      </c>
      <c r="FII45" s="4141">
        <f t="shared" si="88"/>
        <v>0</v>
      </c>
      <c r="FIJ45" s="4141">
        <f t="shared" si="88"/>
        <v>0</v>
      </c>
      <c r="FIK45" s="4141">
        <f t="shared" si="88"/>
        <v>0</v>
      </c>
      <c r="FIL45" s="4141">
        <f t="shared" si="88"/>
        <v>0</v>
      </c>
      <c r="FIM45" s="4141">
        <f t="shared" si="88"/>
        <v>0</v>
      </c>
      <c r="FIN45" s="4141">
        <f t="shared" si="88"/>
        <v>0</v>
      </c>
      <c r="FIO45" s="4141">
        <f t="shared" si="88"/>
        <v>0</v>
      </c>
      <c r="FIP45" s="4141">
        <f t="shared" si="88"/>
        <v>0</v>
      </c>
      <c r="FIQ45" s="4141">
        <f t="shared" si="88"/>
        <v>0</v>
      </c>
      <c r="FIR45" s="4141">
        <f t="shared" si="88"/>
        <v>0</v>
      </c>
      <c r="FIS45" s="4141">
        <f t="shared" si="88"/>
        <v>0</v>
      </c>
      <c r="FIT45" s="4141">
        <f t="shared" si="88"/>
        <v>0</v>
      </c>
      <c r="FIU45" s="4141">
        <f t="shared" si="88"/>
        <v>0</v>
      </c>
      <c r="FIV45" s="4141">
        <f t="shared" si="88"/>
        <v>0</v>
      </c>
      <c r="FIW45" s="4141">
        <f t="shared" si="88"/>
        <v>0</v>
      </c>
      <c r="FIX45" s="4141">
        <f t="shared" si="88"/>
        <v>0</v>
      </c>
      <c r="FIY45" s="4141">
        <f t="shared" si="88"/>
        <v>0</v>
      </c>
      <c r="FIZ45" s="4141">
        <f t="shared" si="88"/>
        <v>0</v>
      </c>
      <c r="FJA45" s="4141">
        <f t="shared" si="88"/>
        <v>0</v>
      </c>
      <c r="FJB45" s="4141">
        <f t="shared" si="88"/>
        <v>0</v>
      </c>
      <c r="FJC45" s="4141">
        <f t="shared" si="88"/>
        <v>0</v>
      </c>
      <c r="FJD45" s="4141">
        <f t="shared" si="88"/>
        <v>0</v>
      </c>
      <c r="FJE45" s="4141">
        <f t="shared" si="88"/>
        <v>0</v>
      </c>
      <c r="FJF45" s="4141">
        <f t="shared" si="88"/>
        <v>0</v>
      </c>
      <c r="FJG45" s="4141">
        <f t="shared" si="88"/>
        <v>0</v>
      </c>
      <c r="FJH45" s="4141">
        <f t="shared" si="88"/>
        <v>0</v>
      </c>
      <c r="FJI45" s="4141">
        <f t="shared" si="88"/>
        <v>0</v>
      </c>
      <c r="FJJ45" s="4141">
        <f t="shared" si="88"/>
        <v>0</v>
      </c>
      <c r="FJK45" s="4141">
        <f t="shared" si="88"/>
        <v>0</v>
      </c>
      <c r="FJL45" s="4141">
        <f t="shared" si="88"/>
        <v>0</v>
      </c>
      <c r="FJM45" s="4141">
        <f t="shared" si="88"/>
        <v>0</v>
      </c>
      <c r="FJN45" s="4141">
        <f t="shared" si="88"/>
        <v>0</v>
      </c>
      <c r="FJO45" s="4141">
        <f t="shared" si="88"/>
        <v>0</v>
      </c>
      <c r="FJP45" s="4141">
        <f t="shared" si="88"/>
        <v>0</v>
      </c>
      <c r="FJQ45" s="4141">
        <f t="shared" si="88"/>
        <v>0</v>
      </c>
      <c r="FJR45" s="4141">
        <f t="shared" si="88"/>
        <v>0</v>
      </c>
      <c r="FJS45" s="4141">
        <f t="shared" si="88"/>
        <v>0</v>
      </c>
      <c r="FJT45" s="4141">
        <f t="shared" si="88"/>
        <v>0</v>
      </c>
      <c r="FJU45" s="4141">
        <f t="shared" si="88"/>
        <v>0</v>
      </c>
      <c r="FJV45" s="4141">
        <f t="shared" si="88"/>
        <v>0</v>
      </c>
      <c r="FJW45" s="4141">
        <f t="shared" si="88"/>
        <v>0</v>
      </c>
      <c r="FJX45" s="4141">
        <f t="shared" si="88"/>
        <v>0</v>
      </c>
      <c r="FJY45" s="4141">
        <f t="shared" si="88"/>
        <v>0</v>
      </c>
      <c r="FJZ45" s="4141">
        <f t="shared" si="88"/>
        <v>0</v>
      </c>
      <c r="FKA45" s="4141">
        <f t="shared" si="88"/>
        <v>0</v>
      </c>
      <c r="FKB45" s="4141">
        <f t="shared" si="88"/>
        <v>0</v>
      </c>
      <c r="FKC45" s="4141">
        <f t="shared" si="88"/>
        <v>0</v>
      </c>
      <c r="FKD45" s="4141">
        <f t="shared" si="88"/>
        <v>0</v>
      </c>
      <c r="FKE45" s="4141">
        <f t="shared" si="88"/>
        <v>0</v>
      </c>
      <c r="FKF45" s="4141">
        <f t="shared" si="88"/>
        <v>0</v>
      </c>
      <c r="FKG45" s="4141">
        <f t="shared" si="88"/>
        <v>0</v>
      </c>
      <c r="FKH45" s="4141">
        <f t="shared" si="88"/>
        <v>0</v>
      </c>
      <c r="FKI45" s="4141">
        <f t="shared" si="88"/>
        <v>0</v>
      </c>
      <c r="FKJ45" s="4141">
        <f t="shared" si="88"/>
        <v>0</v>
      </c>
      <c r="FKK45" s="4141">
        <f t="shared" si="88"/>
        <v>0</v>
      </c>
      <c r="FKL45" s="4141">
        <f t="shared" si="88"/>
        <v>0</v>
      </c>
      <c r="FKM45" s="4141">
        <f t="shared" si="88"/>
        <v>0</v>
      </c>
      <c r="FKN45" s="4141">
        <f t="shared" si="88"/>
        <v>0</v>
      </c>
      <c r="FKO45" s="4141">
        <f t="shared" ref="FKO45:FMZ45" si="89">FKO39+FKO43</f>
        <v>0</v>
      </c>
      <c r="FKP45" s="4141">
        <f t="shared" si="89"/>
        <v>0</v>
      </c>
      <c r="FKQ45" s="4141">
        <f t="shared" si="89"/>
        <v>0</v>
      </c>
      <c r="FKR45" s="4141">
        <f t="shared" si="89"/>
        <v>0</v>
      </c>
      <c r="FKS45" s="4141">
        <f t="shared" si="89"/>
        <v>0</v>
      </c>
      <c r="FKT45" s="4141">
        <f t="shared" si="89"/>
        <v>0</v>
      </c>
      <c r="FKU45" s="4141">
        <f t="shared" si="89"/>
        <v>0</v>
      </c>
      <c r="FKV45" s="4141">
        <f t="shared" si="89"/>
        <v>0</v>
      </c>
      <c r="FKW45" s="4141">
        <f t="shared" si="89"/>
        <v>0</v>
      </c>
      <c r="FKX45" s="4141">
        <f t="shared" si="89"/>
        <v>0</v>
      </c>
      <c r="FKY45" s="4141">
        <f t="shared" si="89"/>
        <v>0</v>
      </c>
      <c r="FKZ45" s="4141">
        <f t="shared" si="89"/>
        <v>0</v>
      </c>
      <c r="FLA45" s="4141">
        <f t="shared" si="89"/>
        <v>0</v>
      </c>
      <c r="FLB45" s="4141">
        <f t="shared" si="89"/>
        <v>0</v>
      </c>
      <c r="FLC45" s="4141">
        <f t="shared" si="89"/>
        <v>0</v>
      </c>
      <c r="FLD45" s="4141">
        <f t="shared" si="89"/>
        <v>0</v>
      </c>
      <c r="FLE45" s="4141">
        <f t="shared" si="89"/>
        <v>0</v>
      </c>
      <c r="FLF45" s="4141">
        <f t="shared" si="89"/>
        <v>0</v>
      </c>
      <c r="FLG45" s="4141">
        <f t="shared" si="89"/>
        <v>0</v>
      </c>
      <c r="FLH45" s="4141">
        <f t="shared" si="89"/>
        <v>0</v>
      </c>
      <c r="FLI45" s="4141">
        <f t="shared" si="89"/>
        <v>0</v>
      </c>
      <c r="FLJ45" s="4141">
        <f t="shared" si="89"/>
        <v>0</v>
      </c>
      <c r="FLK45" s="4141">
        <f t="shared" si="89"/>
        <v>0</v>
      </c>
      <c r="FLL45" s="4141">
        <f t="shared" si="89"/>
        <v>0</v>
      </c>
      <c r="FLM45" s="4141">
        <f t="shared" si="89"/>
        <v>0</v>
      </c>
      <c r="FLN45" s="4141">
        <f t="shared" si="89"/>
        <v>0</v>
      </c>
      <c r="FLO45" s="4141">
        <f t="shared" si="89"/>
        <v>0</v>
      </c>
      <c r="FLP45" s="4141">
        <f t="shared" si="89"/>
        <v>0</v>
      </c>
      <c r="FLQ45" s="4141">
        <f t="shared" si="89"/>
        <v>0</v>
      </c>
      <c r="FLR45" s="4141">
        <f t="shared" si="89"/>
        <v>0</v>
      </c>
      <c r="FLS45" s="4141">
        <f t="shared" si="89"/>
        <v>0</v>
      </c>
      <c r="FLT45" s="4141">
        <f t="shared" si="89"/>
        <v>0</v>
      </c>
      <c r="FLU45" s="4141">
        <f t="shared" si="89"/>
        <v>0</v>
      </c>
      <c r="FLV45" s="4141">
        <f t="shared" si="89"/>
        <v>0</v>
      </c>
      <c r="FLW45" s="4141">
        <f t="shared" si="89"/>
        <v>0</v>
      </c>
      <c r="FLX45" s="4141">
        <f t="shared" si="89"/>
        <v>0</v>
      </c>
      <c r="FLY45" s="4141">
        <f t="shared" si="89"/>
        <v>0</v>
      </c>
      <c r="FLZ45" s="4141">
        <f t="shared" si="89"/>
        <v>0</v>
      </c>
      <c r="FMA45" s="4141">
        <f t="shared" si="89"/>
        <v>0</v>
      </c>
      <c r="FMB45" s="4141">
        <f t="shared" si="89"/>
        <v>0</v>
      </c>
      <c r="FMC45" s="4141">
        <f t="shared" si="89"/>
        <v>0</v>
      </c>
      <c r="FMD45" s="4141">
        <f t="shared" si="89"/>
        <v>0</v>
      </c>
      <c r="FME45" s="4141">
        <f t="shared" si="89"/>
        <v>0</v>
      </c>
      <c r="FMF45" s="4141">
        <f t="shared" si="89"/>
        <v>0</v>
      </c>
      <c r="FMG45" s="4141">
        <f t="shared" si="89"/>
        <v>0</v>
      </c>
      <c r="FMH45" s="4141">
        <f t="shared" si="89"/>
        <v>0</v>
      </c>
      <c r="FMI45" s="4141">
        <f t="shared" si="89"/>
        <v>0</v>
      </c>
      <c r="FMJ45" s="4141">
        <f t="shared" si="89"/>
        <v>0</v>
      </c>
      <c r="FMK45" s="4141">
        <f t="shared" si="89"/>
        <v>0</v>
      </c>
      <c r="FML45" s="4141">
        <f t="shared" si="89"/>
        <v>0</v>
      </c>
      <c r="FMM45" s="4141">
        <f t="shared" si="89"/>
        <v>0</v>
      </c>
      <c r="FMN45" s="4141">
        <f t="shared" si="89"/>
        <v>0</v>
      </c>
      <c r="FMO45" s="4141">
        <f t="shared" si="89"/>
        <v>0</v>
      </c>
      <c r="FMP45" s="4141">
        <f t="shared" si="89"/>
        <v>0</v>
      </c>
      <c r="FMQ45" s="4141">
        <f t="shared" si="89"/>
        <v>0</v>
      </c>
      <c r="FMR45" s="4141">
        <f t="shared" si="89"/>
        <v>0</v>
      </c>
      <c r="FMS45" s="4141">
        <f t="shared" si="89"/>
        <v>0</v>
      </c>
      <c r="FMT45" s="4141">
        <f t="shared" si="89"/>
        <v>0</v>
      </c>
      <c r="FMU45" s="4141">
        <f t="shared" si="89"/>
        <v>0</v>
      </c>
      <c r="FMV45" s="4141">
        <f t="shared" si="89"/>
        <v>0</v>
      </c>
      <c r="FMW45" s="4141">
        <f t="shared" si="89"/>
        <v>0</v>
      </c>
      <c r="FMX45" s="4141">
        <f t="shared" si="89"/>
        <v>0</v>
      </c>
      <c r="FMY45" s="4141">
        <f t="shared" si="89"/>
        <v>0</v>
      </c>
      <c r="FMZ45" s="4141">
        <f t="shared" si="89"/>
        <v>0</v>
      </c>
      <c r="FNA45" s="4141">
        <f t="shared" ref="FNA45:FPL45" si="90">FNA39+FNA43</f>
        <v>0</v>
      </c>
      <c r="FNB45" s="4141">
        <f t="shared" si="90"/>
        <v>0</v>
      </c>
      <c r="FNC45" s="4141">
        <f t="shared" si="90"/>
        <v>0</v>
      </c>
      <c r="FND45" s="4141">
        <f t="shared" si="90"/>
        <v>0</v>
      </c>
      <c r="FNE45" s="4141">
        <f t="shared" si="90"/>
        <v>0</v>
      </c>
      <c r="FNF45" s="4141">
        <f t="shared" si="90"/>
        <v>0</v>
      </c>
      <c r="FNG45" s="4141">
        <f t="shared" si="90"/>
        <v>0</v>
      </c>
      <c r="FNH45" s="4141">
        <f t="shared" si="90"/>
        <v>0</v>
      </c>
      <c r="FNI45" s="4141">
        <f t="shared" si="90"/>
        <v>0</v>
      </c>
      <c r="FNJ45" s="4141">
        <f t="shared" si="90"/>
        <v>0</v>
      </c>
      <c r="FNK45" s="4141">
        <f t="shared" si="90"/>
        <v>0</v>
      </c>
      <c r="FNL45" s="4141">
        <f t="shared" si="90"/>
        <v>0</v>
      </c>
      <c r="FNM45" s="4141">
        <f t="shared" si="90"/>
        <v>0</v>
      </c>
      <c r="FNN45" s="4141">
        <f t="shared" si="90"/>
        <v>0</v>
      </c>
      <c r="FNO45" s="4141">
        <f t="shared" si="90"/>
        <v>0</v>
      </c>
      <c r="FNP45" s="4141">
        <f t="shared" si="90"/>
        <v>0</v>
      </c>
      <c r="FNQ45" s="4141">
        <f t="shared" si="90"/>
        <v>0</v>
      </c>
      <c r="FNR45" s="4141">
        <f t="shared" si="90"/>
        <v>0</v>
      </c>
      <c r="FNS45" s="4141">
        <f t="shared" si="90"/>
        <v>0</v>
      </c>
      <c r="FNT45" s="4141">
        <f t="shared" si="90"/>
        <v>0</v>
      </c>
      <c r="FNU45" s="4141">
        <f t="shared" si="90"/>
        <v>0</v>
      </c>
      <c r="FNV45" s="4141">
        <f t="shared" si="90"/>
        <v>0</v>
      </c>
      <c r="FNW45" s="4141">
        <f t="shared" si="90"/>
        <v>0</v>
      </c>
      <c r="FNX45" s="4141">
        <f t="shared" si="90"/>
        <v>0</v>
      </c>
      <c r="FNY45" s="4141">
        <f t="shared" si="90"/>
        <v>0</v>
      </c>
      <c r="FNZ45" s="4141">
        <f t="shared" si="90"/>
        <v>0</v>
      </c>
      <c r="FOA45" s="4141">
        <f t="shared" si="90"/>
        <v>0</v>
      </c>
      <c r="FOB45" s="4141">
        <f t="shared" si="90"/>
        <v>0</v>
      </c>
      <c r="FOC45" s="4141">
        <f t="shared" si="90"/>
        <v>0</v>
      </c>
      <c r="FOD45" s="4141">
        <f t="shared" si="90"/>
        <v>0</v>
      </c>
      <c r="FOE45" s="4141">
        <f t="shared" si="90"/>
        <v>0</v>
      </c>
      <c r="FOF45" s="4141">
        <f t="shared" si="90"/>
        <v>0</v>
      </c>
      <c r="FOG45" s="4141">
        <f t="shared" si="90"/>
        <v>0</v>
      </c>
      <c r="FOH45" s="4141">
        <f t="shared" si="90"/>
        <v>0</v>
      </c>
      <c r="FOI45" s="4141">
        <f t="shared" si="90"/>
        <v>0</v>
      </c>
      <c r="FOJ45" s="4141">
        <f t="shared" si="90"/>
        <v>0</v>
      </c>
      <c r="FOK45" s="4141">
        <f t="shared" si="90"/>
        <v>0</v>
      </c>
      <c r="FOL45" s="4141">
        <f t="shared" si="90"/>
        <v>0</v>
      </c>
      <c r="FOM45" s="4141">
        <f t="shared" si="90"/>
        <v>0</v>
      </c>
      <c r="FON45" s="4141">
        <f t="shared" si="90"/>
        <v>0</v>
      </c>
      <c r="FOO45" s="4141">
        <f t="shared" si="90"/>
        <v>0</v>
      </c>
      <c r="FOP45" s="4141">
        <f t="shared" si="90"/>
        <v>0</v>
      </c>
      <c r="FOQ45" s="4141">
        <f t="shared" si="90"/>
        <v>0</v>
      </c>
      <c r="FOR45" s="4141">
        <f t="shared" si="90"/>
        <v>0</v>
      </c>
      <c r="FOS45" s="4141">
        <f t="shared" si="90"/>
        <v>0</v>
      </c>
      <c r="FOT45" s="4141">
        <f t="shared" si="90"/>
        <v>0</v>
      </c>
      <c r="FOU45" s="4141">
        <f t="shared" si="90"/>
        <v>0</v>
      </c>
      <c r="FOV45" s="4141">
        <f t="shared" si="90"/>
        <v>0</v>
      </c>
      <c r="FOW45" s="4141">
        <f t="shared" si="90"/>
        <v>0</v>
      </c>
      <c r="FOX45" s="4141">
        <f t="shared" si="90"/>
        <v>0</v>
      </c>
      <c r="FOY45" s="4141">
        <f t="shared" si="90"/>
        <v>0</v>
      </c>
      <c r="FOZ45" s="4141">
        <f t="shared" si="90"/>
        <v>0</v>
      </c>
      <c r="FPA45" s="4141">
        <f t="shared" si="90"/>
        <v>0</v>
      </c>
      <c r="FPB45" s="4141">
        <f t="shared" si="90"/>
        <v>0</v>
      </c>
      <c r="FPC45" s="4141">
        <f t="shared" si="90"/>
        <v>0</v>
      </c>
      <c r="FPD45" s="4141">
        <f t="shared" si="90"/>
        <v>0</v>
      </c>
      <c r="FPE45" s="4141">
        <f t="shared" si="90"/>
        <v>0</v>
      </c>
      <c r="FPF45" s="4141">
        <f t="shared" si="90"/>
        <v>0</v>
      </c>
      <c r="FPG45" s="4141">
        <f t="shared" si="90"/>
        <v>0</v>
      </c>
      <c r="FPH45" s="4141">
        <f t="shared" si="90"/>
        <v>0</v>
      </c>
      <c r="FPI45" s="4141">
        <f t="shared" si="90"/>
        <v>0</v>
      </c>
      <c r="FPJ45" s="4141">
        <f t="shared" si="90"/>
        <v>0</v>
      </c>
      <c r="FPK45" s="4141">
        <f t="shared" si="90"/>
        <v>0</v>
      </c>
      <c r="FPL45" s="4141">
        <f t="shared" si="90"/>
        <v>0</v>
      </c>
      <c r="FPM45" s="4141">
        <f t="shared" ref="FPM45:FRX45" si="91">FPM39+FPM43</f>
        <v>0</v>
      </c>
      <c r="FPN45" s="4141">
        <f t="shared" si="91"/>
        <v>0</v>
      </c>
      <c r="FPO45" s="4141">
        <f t="shared" si="91"/>
        <v>0</v>
      </c>
      <c r="FPP45" s="4141">
        <f t="shared" si="91"/>
        <v>0</v>
      </c>
      <c r="FPQ45" s="4141">
        <f t="shared" si="91"/>
        <v>0</v>
      </c>
      <c r="FPR45" s="4141">
        <f t="shared" si="91"/>
        <v>0</v>
      </c>
      <c r="FPS45" s="4141">
        <f t="shared" si="91"/>
        <v>0</v>
      </c>
      <c r="FPT45" s="4141">
        <f t="shared" si="91"/>
        <v>0</v>
      </c>
      <c r="FPU45" s="4141">
        <f t="shared" si="91"/>
        <v>0</v>
      </c>
      <c r="FPV45" s="4141">
        <f t="shared" si="91"/>
        <v>0</v>
      </c>
      <c r="FPW45" s="4141">
        <f t="shared" si="91"/>
        <v>0</v>
      </c>
      <c r="FPX45" s="4141">
        <f t="shared" si="91"/>
        <v>0</v>
      </c>
      <c r="FPY45" s="4141">
        <f t="shared" si="91"/>
        <v>0</v>
      </c>
      <c r="FPZ45" s="4141">
        <f t="shared" si="91"/>
        <v>0</v>
      </c>
      <c r="FQA45" s="4141">
        <f t="shared" si="91"/>
        <v>0</v>
      </c>
      <c r="FQB45" s="4141">
        <f t="shared" si="91"/>
        <v>0</v>
      </c>
      <c r="FQC45" s="4141">
        <f t="shared" si="91"/>
        <v>0</v>
      </c>
      <c r="FQD45" s="4141">
        <f t="shared" si="91"/>
        <v>0</v>
      </c>
      <c r="FQE45" s="4141">
        <f t="shared" si="91"/>
        <v>0</v>
      </c>
      <c r="FQF45" s="4141">
        <f t="shared" si="91"/>
        <v>0</v>
      </c>
      <c r="FQG45" s="4141">
        <f t="shared" si="91"/>
        <v>0</v>
      </c>
      <c r="FQH45" s="4141">
        <f t="shared" si="91"/>
        <v>0</v>
      </c>
      <c r="FQI45" s="4141">
        <f t="shared" si="91"/>
        <v>0</v>
      </c>
      <c r="FQJ45" s="4141">
        <f t="shared" si="91"/>
        <v>0</v>
      </c>
      <c r="FQK45" s="4141">
        <f t="shared" si="91"/>
        <v>0</v>
      </c>
      <c r="FQL45" s="4141">
        <f t="shared" si="91"/>
        <v>0</v>
      </c>
      <c r="FQM45" s="4141">
        <f t="shared" si="91"/>
        <v>0</v>
      </c>
      <c r="FQN45" s="4141">
        <f t="shared" si="91"/>
        <v>0</v>
      </c>
      <c r="FQO45" s="4141">
        <f t="shared" si="91"/>
        <v>0</v>
      </c>
      <c r="FQP45" s="4141">
        <f t="shared" si="91"/>
        <v>0</v>
      </c>
      <c r="FQQ45" s="4141">
        <f t="shared" si="91"/>
        <v>0</v>
      </c>
      <c r="FQR45" s="4141">
        <f t="shared" si="91"/>
        <v>0</v>
      </c>
      <c r="FQS45" s="4141">
        <f t="shared" si="91"/>
        <v>0</v>
      </c>
      <c r="FQT45" s="4141">
        <f t="shared" si="91"/>
        <v>0</v>
      </c>
      <c r="FQU45" s="4141">
        <f t="shared" si="91"/>
        <v>0</v>
      </c>
      <c r="FQV45" s="4141">
        <f t="shared" si="91"/>
        <v>0</v>
      </c>
      <c r="FQW45" s="4141">
        <f t="shared" si="91"/>
        <v>0</v>
      </c>
      <c r="FQX45" s="4141">
        <f t="shared" si="91"/>
        <v>0</v>
      </c>
      <c r="FQY45" s="4141">
        <f t="shared" si="91"/>
        <v>0</v>
      </c>
      <c r="FQZ45" s="4141">
        <f t="shared" si="91"/>
        <v>0</v>
      </c>
      <c r="FRA45" s="4141">
        <f t="shared" si="91"/>
        <v>0</v>
      </c>
      <c r="FRB45" s="4141">
        <f t="shared" si="91"/>
        <v>0</v>
      </c>
      <c r="FRC45" s="4141">
        <f t="shared" si="91"/>
        <v>0</v>
      </c>
      <c r="FRD45" s="4141">
        <f t="shared" si="91"/>
        <v>0</v>
      </c>
      <c r="FRE45" s="4141">
        <f t="shared" si="91"/>
        <v>0</v>
      </c>
      <c r="FRF45" s="4141">
        <f t="shared" si="91"/>
        <v>0</v>
      </c>
      <c r="FRG45" s="4141">
        <f t="shared" si="91"/>
        <v>0</v>
      </c>
      <c r="FRH45" s="4141">
        <f t="shared" si="91"/>
        <v>0</v>
      </c>
      <c r="FRI45" s="4141">
        <f t="shared" si="91"/>
        <v>0</v>
      </c>
      <c r="FRJ45" s="4141">
        <f t="shared" si="91"/>
        <v>0</v>
      </c>
      <c r="FRK45" s="4141">
        <f t="shared" si="91"/>
        <v>0</v>
      </c>
      <c r="FRL45" s="4141">
        <f t="shared" si="91"/>
        <v>0</v>
      </c>
      <c r="FRM45" s="4141">
        <f t="shared" si="91"/>
        <v>0</v>
      </c>
      <c r="FRN45" s="4141">
        <f t="shared" si="91"/>
        <v>0</v>
      </c>
      <c r="FRO45" s="4141">
        <f t="shared" si="91"/>
        <v>0</v>
      </c>
      <c r="FRP45" s="4141">
        <f t="shared" si="91"/>
        <v>0</v>
      </c>
      <c r="FRQ45" s="4141">
        <f t="shared" si="91"/>
        <v>0</v>
      </c>
      <c r="FRR45" s="4141">
        <f t="shared" si="91"/>
        <v>0</v>
      </c>
      <c r="FRS45" s="4141">
        <f t="shared" si="91"/>
        <v>0</v>
      </c>
      <c r="FRT45" s="4141">
        <f t="shared" si="91"/>
        <v>0</v>
      </c>
      <c r="FRU45" s="4141">
        <f t="shared" si="91"/>
        <v>0</v>
      </c>
      <c r="FRV45" s="4141">
        <f t="shared" si="91"/>
        <v>0</v>
      </c>
      <c r="FRW45" s="4141">
        <f t="shared" si="91"/>
        <v>0</v>
      </c>
      <c r="FRX45" s="4141">
        <f t="shared" si="91"/>
        <v>0</v>
      </c>
      <c r="FRY45" s="4141">
        <f t="shared" ref="FRY45:FUJ45" si="92">FRY39+FRY43</f>
        <v>0</v>
      </c>
      <c r="FRZ45" s="4141">
        <f t="shared" si="92"/>
        <v>0</v>
      </c>
      <c r="FSA45" s="4141">
        <f t="shared" si="92"/>
        <v>0</v>
      </c>
      <c r="FSB45" s="4141">
        <f t="shared" si="92"/>
        <v>0</v>
      </c>
      <c r="FSC45" s="4141">
        <f t="shared" si="92"/>
        <v>0</v>
      </c>
      <c r="FSD45" s="4141">
        <f t="shared" si="92"/>
        <v>0</v>
      </c>
      <c r="FSE45" s="4141">
        <f t="shared" si="92"/>
        <v>0</v>
      </c>
      <c r="FSF45" s="4141">
        <f t="shared" si="92"/>
        <v>0</v>
      </c>
      <c r="FSG45" s="4141">
        <f t="shared" si="92"/>
        <v>0</v>
      </c>
      <c r="FSH45" s="4141">
        <f t="shared" si="92"/>
        <v>0</v>
      </c>
      <c r="FSI45" s="4141">
        <f t="shared" si="92"/>
        <v>0</v>
      </c>
      <c r="FSJ45" s="4141">
        <f t="shared" si="92"/>
        <v>0</v>
      </c>
      <c r="FSK45" s="4141">
        <f t="shared" si="92"/>
        <v>0</v>
      </c>
      <c r="FSL45" s="4141">
        <f t="shared" si="92"/>
        <v>0</v>
      </c>
      <c r="FSM45" s="4141">
        <f t="shared" si="92"/>
        <v>0</v>
      </c>
      <c r="FSN45" s="4141">
        <f t="shared" si="92"/>
        <v>0</v>
      </c>
      <c r="FSO45" s="4141">
        <f t="shared" si="92"/>
        <v>0</v>
      </c>
      <c r="FSP45" s="4141">
        <f t="shared" si="92"/>
        <v>0</v>
      </c>
      <c r="FSQ45" s="4141">
        <f t="shared" si="92"/>
        <v>0</v>
      </c>
      <c r="FSR45" s="4141">
        <f t="shared" si="92"/>
        <v>0</v>
      </c>
      <c r="FSS45" s="4141">
        <f t="shared" si="92"/>
        <v>0</v>
      </c>
      <c r="FST45" s="4141">
        <f t="shared" si="92"/>
        <v>0</v>
      </c>
      <c r="FSU45" s="4141">
        <f t="shared" si="92"/>
        <v>0</v>
      </c>
      <c r="FSV45" s="4141">
        <f t="shared" si="92"/>
        <v>0</v>
      </c>
      <c r="FSW45" s="4141">
        <f t="shared" si="92"/>
        <v>0</v>
      </c>
      <c r="FSX45" s="4141">
        <f t="shared" si="92"/>
        <v>0</v>
      </c>
      <c r="FSY45" s="4141">
        <f t="shared" si="92"/>
        <v>0</v>
      </c>
      <c r="FSZ45" s="4141">
        <f t="shared" si="92"/>
        <v>0</v>
      </c>
      <c r="FTA45" s="4141">
        <f t="shared" si="92"/>
        <v>0</v>
      </c>
      <c r="FTB45" s="4141">
        <f t="shared" si="92"/>
        <v>0</v>
      </c>
      <c r="FTC45" s="4141">
        <f t="shared" si="92"/>
        <v>0</v>
      </c>
      <c r="FTD45" s="4141">
        <f t="shared" si="92"/>
        <v>0</v>
      </c>
      <c r="FTE45" s="4141">
        <f t="shared" si="92"/>
        <v>0</v>
      </c>
      <c r="FTF45" s="4141">
        <f t="shared" si="92"/>
        <v>0</v>
      </c>
      <c r="FTG45" s="4141">
        <f t="shared" si="92"/>
        <v>0</v>
      </c>
      <c r="FTH45" s="4141">
        <f t="shared" si="92"/>
        <v>0</v>
      </c>
      <c r="FTI45" s="4141">
        <f t="shared" si="92"/>
        <v>0</v>
      </c>
      <c r="FTJ45" s="4141">
        <f t="shared" si="92"/>
        <v>0</v>
      </c>
      <c r="FTK45" s="4141">
        <f t="shared" si="92"/>
        <v>0</v>
      </c>
      <c r="FTL45" s="4141">
        <f t="shared" si="92"/>
        <v>0</v>
      </c>
      <c r="FTM45" s="4141">
        <f t="shared" si="92"/>
        <v>0</v>
      </c>
      <c r="FTN45" s="4141">
        <f t="shared" si="92"/>
        <v>0</v>
      </c>
      <c r="FTO45" s="4141">
        <f t="shared" si="92"/>
        <v>0</v>
      </c>
      <c r="FTP45" s="4141">
        <f t="shared" si="92"/>
        <v>0</v>
      </c>
      <c r="FTQ45" s="4141">
        <f t="shared" si="92"/>
        <v>0</v>
      </c>
      <c r="FTR45" s="4141">
        <f t="shared" si="92"/>
        <v>0</v>
      </c>
      <c r="FTS45" s="4141">
        <f t="shared" si="92"/>
        <v>0</v>
      </c>
      <c r="FTT45" s="4141">
        <f t="shared" si="92"/>
        <v>0</v>
      </c>
      <c r="FTU45" s="4141">
        <f t="shared" si="92"/>
        <v>0</v>
      </c>
      <c r="FTV45" s="4141">
        <f t="shared" si="92"/>
        <v>0</v>
      </c>
      <c r="FTW45" s="4141">
        <f t="shared" si="92"/>
        <v>0</v>
      </c>
      <c r="FTX45" s="4141">
        <f t="shared" si="92"/>
        <v>0</v>
      </c>
      <c r="FTY45" s="4141">
        <f t="shared" si="92"/>
        <v>0</v>
      </c>
      <c r="FTZ45" s="4141">
        <f t="shared" si="92"/>
        <v>0</v>
      </c>
      <c r="FUA45" s="4141">
        <f t="shared" si="92"/>
        <v>0</v>
      </c>
      <c r="FUB45" s="4141">
        <f t="shared" si="92"/>
        <v>0</v>
      </c>
      <c r="FUC45" s="4141">
        <f t="shared" si="92"/>
        <v>0</v>
      </c>
      <c r="FUD45" s="4141">
        <f t="shared" si="92"/>
        <v>0</v>
      </c>
      <c r="FUE45" s="4141">
        <f t="shared" si="92"/>
        <v>0</v>
      </c>
      <c r="FUF45" s="4141">
        <f t="shared" si="92"/>
        <v>0</v>
      </c>
      <c r="FUG45" s="4141">
        <f t="shared" si="92"/>
        <v>0</v>
      </c>
      <c r="FUH45" s="4141">
        <f t="shared" si="92"/>
        <v>0</v>
      </c>
      <c r="FUI45" s="4141">
        <f t="shared" si="92"/>
        <v>0</v>
      </c>
      <c r="FUJ45" s="4141">
        <f t="shared" si="92"/>
        <v>0</v>
      </c>
      <c r="FUK45" s="4141">
        <f t="shared" ref="FUK45:FWV45" si="93">FUK39+FUK43</f>
        <v>0</v>
      </c>
      <c r="FUL45" s="4141">
        <f t="shared" si="93"/>
        <v>0</v>
      </c>
      <c r="FUM45" s="4141">
        <f t="shared" si="93"/>
        <v>0</v>
      </c>
      <c r="FUN45" s="4141">
        <f t="shared" si="93"/>
        <v>0</v>
      </c>
      <c r="FUO45" s="4141">
        <f t="shared" si="93"/>
        <v>0</v>
      </c>
      <c r="FUP45" s="4141">
        <f t="shared" si="93"/>
        <v>0</v>
      </c>
      <c r="FUQ45" s="4141">
        <f t="shared" si="93"/>
        <v>0</v>
      </c>
      <c r="FUR45" s="4141">
        <f t="shared" si="93"/>
        <v>0</v>
      </c>
      <c r="FUS45" s="4141">
        <f t="shared" si="93"/>
        <v>0</v>
      </c>
      <c r="FUT45" s="4141">
        <f t="shared" si="93"/>
        <v>0</v>
      </c>
      <c r="FUU45" s="4141">
        <f t="shared" si="93"/>
        <v>0</v>
      </c>
      <c r="FUV45" s="4141">
        <f t="shared" si="93"/>
        <v>0</v>
      </c>
      <c r="FUW45" s="4141">
        <f t="shared" si="93"/>
        <v>0</v>
      </c>
      <c r="FUX45" s="4141">
        <f t="shared" si="93"/>
        <v>0</v>
      </c>
      <c r="FUY45" s="4141">
        <f t="shared" si="93"/>
        <v>0</v>
      </c>
      <c r="FUZ45" s="4141">
        <f t="shared" si="93"/>
        <v>0</v>
      </c>
      <c r="FVA45" s="4141">
        <f t="shared" si="93"/>
        <v>0</v>
      </c>
      <c r="FVB45" s="4141">
        <f t="shared" si="93"/>
        <v>0</v>
      </c>
      <c r="FVC45" s="4141">
        <f t="shared" si="93"/>
        <v>0</v>
      </c>
      <c r="FVD45" s="4141">
        <f t="shared" si="93"/>
        <v>0</v>
      </c>
      <c r="FVE45" s="4141">
        <f t="shared" si="93"/>
        <v>0</v>
      </c>
      <c r="FVF45" s="4141">
        <f t="shared" si="93"/>
        <v>0</v>
      </c>
      <c r="FVG45" s="4141">
        <f t="shared" si="93"/>
        <v>0</v>
      </c>
      <c r="FVH45" s="4141">
        <f t="shared" si="93"/>
        <v>0</v>
      </c>
      <c r="FVI45" s="4141">
        <f t="shared" si="93"/>
        <v>0</v>
      </c>
      <c r="FVJ45" s="4141">
        <f t="shared" si="93"/>
        <v>0</v>
      </c>
      <c r="FVK45" s="4141">
        <f t="shared" si="93"/>
        <v>0</v>
      </c>
      <c r="FVL45" s="4141">
        <f t="shared" si="93"/>
        <v>0</v>
      </c>
      <c r="FVM45" s="4141">
        <f t="shared" si="93"/>
        <v>0</v>
      </c>
      <c r="FVN45" s="4141">
        <f t="shared" si="93"/>
        <v>0</v>
      </c>
      <c r="FVO45" s="4141">
        <f t="shared" si="93"/>
        <v>0</v>
      </c>
      <c r="FVP45" s="4141">
        <f t="shared" si="93"/>
        <v>0</v>
      </c>
      <c r="FVQ45" s="4141">
        <f t="shared" si="93"/>
        <v>0</v>
      </c>
      <c r="FVR45" s="4141">
        <f t="shared" si="93"/>
        <v>0</v>
      </c>
      <c r="FVS45" s="4141">
        <f t="shared" si="93"/>
        <v>0</v>
      </c>
      <c r="FVT45" s="4141">
        <f t="shared" si="93"/>
        <v>0</v>
      </c>
      <c r="FVU45" s="4141">
        <f t="shared" si="93"/>
        <v>0</v>
      </c>
      <c r="FVV45" s="4141">
        <f t="shared" si="93"/>
        <v>0</v>
      </c>
      <c r="FVW45" s="4141">
        <f t="shared" si="93"/>
        <v>0</v>
      </c>
      <c r="FVX45" s="4141">
        <f t="shared" si="93"/>
        <v>0</v>
      </c>
      <c r="FVY45" s="4141">
        <f t="shared" si="93"/>
        <v>0</v>
      </c>
      <c r="FVZ45" s="4141">
        <f t="shared" si="93"/>
        <v>0</v>
      </c>
      <c r="FWA45" s="4141">
        <f t="shared" si="93"/>
        <v>0</v>
      </c>
      <c r="FWB45" s="4141">
        <f t="shared" si="93"/>
        <v>0</v>
      </c>
      <c r="FWC45" s="4141">
        <f t="shared" si="93"/>
        <v>0</v>
      </c>
      <c r="FWD45" s="4141">
        <f t="shared" si="93"/>
        <v>0</v>
      </c>
      <c r="FWE45" s="4141">
        <f t="shared" si="93"/>
        <v>0</v>
      </c>
      <c r="FWF45" s="4141">
        <f t="shared" si="93"/>
        <v>0</v>
      </c>
      <c r="FWG45" s="4141">
        <f t="shared" si="93"/>
        <v>0</v>
      </c>
      <c r="FWH45" s="4141">
        <f t="shared" si="93"/>
        <v>0</v>
      </c>
      <c r="FWI45" s="4141">
        <f t="shared" si="93"/>
        <v>0</v>
      </c>
      <c r="FWJ45" s="4141">
        <f t="shared" si="93"/>
        <v>0</v>
      </c>
      <c r="FWK45" s="4141">
        <f t="shared" si="93"/>
        <v>0</v>
      </c>
      <c r="FWL45" s="4141">
        <f t="shared" si="93"/>
        <v>0</v>
      </c>
      <c r="FWM45" s="4141">
        <f t="shared" si="93"/>
        <v>0</v>
      </c>
      <c r="FWN45" s="4141">
        <f t="shared" si="93"/>
        <v>0</v>
      </c>
      <c r="FWO45" s="4141">
        <f t="shared" si="93"/>
        <v>0</v>
      </c>
      <c r="FWP45" s="4141">
        <f t="shared" si="93"/>
        <v>0</v>
      </c>
      <c r="FWQ45" s="4141">
        <f t="shared" si="93"/>
        <v>0</v>
      </c>
      <c r="FWR45" s="4141">
        <f t="shared" si="93"/>
        <v>0</v>
      </c>
      <c r="FWS45" s="4141">
        <f t="shared" si="93"/>
        <v>0</v>
      </c>
      <c r="FWT45" s="4141">
        <f t="shared" si="93"/>
        <v>0</v>
      </c>
      <c r="FWU45" s="4141">
        <f t="shared" si="93"/>
        <v>0</v>
      </c>
      <c r="FWV45" s="4141">
        <f t="shared" si="93"/>
        <v>0</v>
      </c>
      <c r="FWW45" s="4141">
        <f t="shared" ref="FWW45:FZH45" si="94">FWW39+FWW43</f>
        <v>0</v>
      </c>
      <c r="FWX45" s="4141">
        <f t="shared" si="94"/>
        <v>0</v>
      </c>
      <c r="FWY45" s="4141">
        <f t="shared" si="94"/>
        <v>0</v>
      </c>
      <c r="FWZ45" s="4141">
        <f t="shared" si="94"/>
        <v>0</v>
      </c>
      <c r="FXA45" s="4141">
        <f t="shared" si="94"/>
        <v>0</v>
      </c>
      <c r="FXB45" s="4141">
        <f t="shared" si="94"/>
        <v>0</v>
      </c>
      <c r="FXC45" s="4141">
        <f t="shared" si="94"/>
        <v>0</v>
      </c>
      <c r="FXD45" s="4141">
        <f t="shared" si="94"/>
        <v>0</v>
      </c>
      <c r="FXE45" s="4141">
        <f t="shared" si="94"/>
        <v>0</v>
      </c>
      <c r="FXF45" s="4141">
        <f t="shared" si="94"/>
        <v>0</v>
      </c>
      <c r="FXG45" s="4141">
        <f t="shared" si="94"/>
        <v>0</v>
      </c>
      <c r="FXH45" s="4141">
        <f t="shared" si="94"/>
        <v>0</v>
      </c>
      <c r="FXI45" s="4141">
        <f t="shared" si="94"/>
        <v>0</v>
      </c>
      <c r="FXJ45" s="4141">
        <f t="shared" si="94"/>
        <v>0</v>
      </c>
      <c r="FXK45" s="4141">
        <f t="shared" si="94"/>
        <v>0</v>
      </c>
      <c r="FXL45" s="4141">
        <f t="shared" si="94"/>
        <v>0</v>
      </c>
      <c r="FXM45" s="4141">
        <f t="shared" si="94"/>
        <v>0</v>
      </c>
      <c r="FXN45" s="4141">
        <f t="shared" si="94"/>
        <v>0</v>
      </c>
      <c r="FXO45" s="4141">
        <f t="shared" si="94"/>
        <v>0</v>
      </c>
      <c r="FXP45" s="4141">
        <f t="shared" si="94"/>
        <v>0</v>
      </c>
      <c r="FXQ45" s="4141">
        <f t="shared" si="94"/>
        <v>0</v>
      </c>
      <c r="FXR45" s="4141">
        <f t="shared" si="94"/>
        <v>0</v>
      </c>
      <c r="FXS45" s="4141">
        <f t="shared" si="94"/>
        <v>0</v>
      </c>
      <c r="FXT45" s="4141">
        <f t="shared" si="94"/>
        <v>0</v>
      </c>
      <c r="FXU45" s="4141">
        <f t="shared" si="94"/>
        <v>0</v>
      </c>
      <c r="FXV45" s="4141">
        <f t="shared" si="94"/>
        <v>0</v>
      </c>
      <c r="FXW45" s="4141">
        <f t="shared" si="94"/>
        <v>0</v>
      </c>
      <c r="FXX45" s="4141">
        <f t="shared" si="94"/>
        <v>0</v>
      </c>
      <c r="FXY45" s="4141">
        <f t="shared" si="94"/>
        <v>0</v>
      </c>
      <c r="FXZ45" s="4141">
        <f t="shared" si="94"/>
        <v>0</v>
      </c>
      <c r="FYA45" s="4141">
        <f t="shared" si="94"/>
        <v>0</v>
      </c>
      <c r="FYB45" s="4141">
        <f t="shared" si="94"/>
        <v>0</v>
      </c>
      <c r="FYC45" s="4141">
        <f t="shared" si="94"/>
        <v>0</v>
      </c>
      <c r="FYD45" s="4141">
        <f t="shared" si="94"/>
        <v>0</v>
      </c>
      <c r="FYE45" s="4141">
        <f t="shared" si="94"/>
        <v>0</v>
      </c>
      <c r="FYF45" s="4141">
        <f t="shared" si="94"/>
        <v>0</v>
      </c>
      <c r="FYG45" s="4141">
        <f t="shared" si="94"/>
        <v>0</v>
      </c>
      <c r="FYH45" s="4141">
        <f t="shared" si="94"/>
        <v>0</v>
      </c>
      <c r="FYI45" s="4141">
        <f t="shared" si="94"/>
        <v>0</v>
      </c>
      <c r="FYJ45" s="4141">
        <f t="shared" si="94"/>
        <v>0</v>
      </c>
      <c r="FYK45" s="4141">
        <f t="shared" si="94"/>
        <v>0</v>
      </c>
      <c r="FYL45" s="4141">
        <f t="shared" si="94"/>
        <v>0</v>
      </c>
      <c r="FYM45" s="4141">
        <f t="shared" si="94"/>
        <v>0</v>
      </c>
      <c r="FYN45" s="4141">
        <f t="shared" si="94"/>
        <v>0</v>
      </c>
      <c r="FYO45" s="4141">
        <f t="shared" si="94"/>
        <v>0</v>
      </c>
      <c r="FYP45" s="4141">
        <f t="shared" si="94"/>
        <v>0</v>
      </c>
      <c r="FYQ45" s="4141">
        <f t="shared" si="94"/>
        <v>0</v>
      </c>
      <c r="FYR45" s="4141">
        <f t="shared" si="94"/>
        <v>0</v>
      </c>
      <c r="FYS45" s="4141">
        <f t="shared" si="94"/>
        <v>0</v>
      </c>
      <c r="FYT45" s="4141">
        <f t="shared" si="94"/>
        <v>0</v>
      </c>
      <c r="FYU45" s="4141">
        <f t="shared" si="94"/>
        <v>0</v>
      </c>
      <c r="FYV45" s="4141">
        <f t="shared" si="94"/>
        <v>0</v>
      </c>
      <c r="FYW45" s="4141">
        <f t="shared" si="94"/>
        <v>0</v>
      </c>
      <c r="FYX45" s="4141">
        <f t="shared" si="94"/>
        <v>0</v>
      </c>
      <c r="FYY45" s="4141">
        <f t="shared" si="94"/>
        <v>0</v>
      </c>
      <c r="FYZ45" s="4141">
        <f t="shared" si="94"/>
        <v>0</v>
      </c>
      <c r="FZA45" s="4141">
        <f t="shared" si="94"/>
        <v>0</v>
      </c>
      <c r="FZB45" s="4141">
        <f t="shared" si="94"/>
        <v>0</v>
      </c>
      <c r="FZC45" s="4141">
        <f t="shared" si="94"/>
        <v>0</v>
      </c>
      <c r="FZD45" s="4141">
        <f t="shared" si="94"/>
        <v>0</v>
      </c>
      <c r="FZE45" s="4141">
        <f t="shared" si="94"/>
        <v>0</v>
      </c>
      <c r="FZF45" s="4141">
        <f t="shared" si="94"/>
        <v>0</v>
      </c>
      <c r="FZG45" s="4141">
        <f t="shared" si="94"/>
        <v>0</v>
      </c>
      <c r="FZH45" s="4141">
        <f t="shared" si="94"/>
        <v>0</v>
      </c>
      <c r="FZI45" s="4141">
        <f t="shared" ref="FZI45:GBT45" si="95">FZI39+FZI43</f>
        <v>0</v>
      </c>
      <c r="FZJ45" s="4141">
        <f t="shared" si="95"/>
        <v>0</v>
      </c>
      <c r="FZK45" s="4141">
        <f t="shared" si="95"/>
        <v>0</v>
      </c>
      <c r="FZL45" s="4141">
        <f t="shared" si="95"/>
        <v>0</v>
      </c>
      <c r="FZM45" s="4141">
        <f t="shared" si="95"/>
        <v>0</v>
      </c>
      <c r="FZN45" s="4141">
        <f t="shared" si="95"/>
        <v>0</v>
      </c>
      <c r="FZO45" s="4141">
        <f t="shared" si="95"/>
        <v>0</v>
      </c>
      <c r="FZP45" s="4141">
        <f t="shared" si="95"/>
        <v>0</v>
      </c>
      <c r="FZQ45" s="4141">
        <f t="shared" si="95"/>
        <v>0</v>
      </c>
      <c r="FZR45" s="4141">
        <f t="shared" si="95"/>
        <v>0</v>
      </c>
      <c r="FZS45" s="4141">
        <f t="shared" si="95"/>
        <v>0</v>
      </c>
      <c r="FZT45" s="4141">
        <f t="shared" si="95"/>
        <v>0</v>
      </c>
      <c r="FZU45" s="4141">
        <f t="shared" si="95"/>
        <v>0</v>
      </c>
      <c r="FZV45" s="4141">
        <f t="shared" si="95"/>
        <v>0</v>
      </c>
      <c r="FZW45" s="4141">
        <f t="shared" si="95"/>
        <v>0</v>
      </c>
      <c r="FZX45" s="4141">
        <f t="shared" si="95"/>
        <v>0</v>
      </c>
      <c r="FZY45" s="4141">
        <f t="shared" si="95"/>
        <v>0</v>
      </c>
      <c r="FZZ45" s="4141">
        <f t="shared" si="95"/>
        <v>0</v>
      </c>
      <c r="GAA45" s="4141">
        <f t="shared" si="95"/>
        <v>0</v>
      </c>
      <c r="GAB45" s="4141">
        <f t="shared" si="95"/>
        <v>0</v>
      </c>
      <c r="GAC45" s="4141">
        <f t="shared" si="95"/>
        <v>0</v>
      </c>
      <c r="GAD45" s="4141">
        <f t="shared" si="95"/>
        <v>0</v>
      </c>
      <c r="GAE45" s="4141">
        <f t="shared" si="95"/>
        <v>0</v>
      </c>
      <c r="GAF45" s="4141">
        <f t="shared" si="95"/>
        <v>0</v>
      </c>
      <c r="GAG45" s="4141">
        <f t="shared" si="95"/>
        <v>0</v>
      </c>
      <c r="GAH45" s="4141">
        <f t="shared" si="95"/>
        <v>0</v>
      </c>
      <c r="GAI45" s="4141">
        <f t="shared" si="95"/>
        <v>0</v>
      </c>
      <c r="GAJ45" s="4141">
        <f t="shared" si="95"/>
        <v>0</v>
      </c>
      <c r="GAK45" s="4141">
        <f t="shared" si="95"/>
        <v>0</v>
      </c>
      <c r="GAL45" s="4141">
        <f t="shared" si="95"/>
        <v>0</v>
      </c>
      <c r="GAM45" s="4141">
        <f t="shared" si="95"/>
        <v>0</v>
      </c>
      <c r="GAN45" s="4141">
        <f t="shared" si="95"/>
        <v>0</v>
      </c>
      <c r="GAO45" s="4141">
        <f t="shared" si="95"/>
        <v>0</v>
      </c>
      <c r="GAP45" s="4141">
        <f t="shared" si="95"/>
        <v>0</v>
      </c>
      <c r="GAQ45" s="4141">
        <f t="shared" si="95"/>
        <v>0</v>
      </c>
      <c r="GAR45" s="4141">
        <f t="shared" si="95"/>
        <v>0</v>
      </c>
      <c r="GAS45" s="4141">
        <f t="shared" si="95"/>
        <v>0</v>
      </c>
      <c r="GAT45" s="4141">
        <f t="shared" si="95"/>
        <v>0</v>
      </c>
      <c r="GAU45" s="4141">
        <f t="shared" si="95"/>
        <v>0</v>
      </c>
      <c r="GAV45" s="4141">
        <f t="shared" si="95"/>
        <v>0</v>
      </c>
      <c r="GAW45" s="4141">
        <f t="shared" si="95"/>
        <v>0</v>
      </c>
      <c r="GAX45" s="4141">
        <f t="shared" si="95"/>
        <v>0</v>
      </c>
      <c r="GAY45" s="4141">
        <f t="shared" si="95"/>
        <v>0</v>
      </c>
      <c r="GAZ45" s="4141">
        <f t="shared" si="95"/>
        <v>0</v>
      </c>
      <c r="GBA45" s="4141">
        <f t="shared" si="95"/>
        <v>0</v>
      </c>
      <c r="GBB45" s="4141">
        <f t="shared" si="95"/>
        <v>0</v>
      </c>
      <c r="GBC45" s="4141">
        <f t="shared" si="95"/>
        <v>0</v>
      </c>
      <c r="GBD45" s="4141">
        <f t="shared" si="95"/>
        <v>0</v>
      </c>
      <c r="GBE45" s="4141">
        <f t="shared" si="95"/>
        <v>0</v>
      </c>
      <c r="GBF45" s="4141">
        <f t="shared" si="95"/>
        <v>0</v>
      </c>
      <c r="GBG45" s="4141">
        <f t="shared" si="95"/>
        <v>0</v>
      </c>
      <c r="GBH45" s="4141">
        <f t="shared" si="95"/>
        <v>0</v>
      </c>
      <c r="GBI45" s="4141">
        <f t="shared" si="95"/>
        <v>0</v>
      </c>
      <c r="GBJ45" s="4141">
        <f t="shared" si="95"/>
        <v>0</v>
      </c>
      <c r="GBK45" s="4141">
        <f t="shared" si="95"/>
        <v>0</v>
      </c>
      <c r="GBL45" s="4141">
        <f t="shared" si="95"/>
        <v>0</v>
      </c>
      <c r="GBM45" s="4141">
        <f t="shared" si="95"/>
        <v>0</v>
      </c>
      <c r="GBN45" s="4141">
        <f t="shared" si="95"/>
        <v>0</v>
      </c>
      <c r="GBO45" s="4141">
        <f t="shared" si="95"/>
        <v>0</v>
      </c>
      <c r="GBP45" s="4141">
        <f t="shared" si="95"/>
        <v>0</v>
      </c>
      <c r="GBQ45" s="4141">
        <f t="shared" si="95"/>
        <v>0</v>
      </c>
      <c r="GBR45" s="4141">
        <f t="shared" si="95"/>
        <v>0</v>
      </c>
      <c r="GBS45" s="4141">
        <f t="shared" si="95"/>
        <v>0</v>
      </c>
      <c r="GBT45" s="4141">
        <f t="shared" si="95"/>
        <v>0</v>
      </c>
      <c r="GBU45" s="4141">
        <f t="shared" ref="GBU45:GEF45" si="96">GBU39+GBU43</f>
        <v>0</v>
      </c>
      <c r="GBV45" s="4141">
        <f t="shared" si="96"/>
        <v>0</v>
      </c>
      <c r="GBW45" s="4141">
        <f t="shared" si="96"/>
        <v>0</v>
      </c>
      <c r="GBX45" s="4141">
        <f t="shared" si="96"/>
        <v>0</v>
      </c>
      <c r="GBY45" s="4141">
        <f t="shared" si="96"/>
        <v>0</v>
      </c>
      <c r="GBZ45" s="4141">
        <f t="shared" si="96"/>
        <v>0</v>
      </c>
      <c r="GCA45" s="4141">
        <f t="shared" si="96"/>
        <v>0</v>
      </c>
      <c r="GCB45" s="4141">
        <f t="shared" si="96"/>
        <v>0</v>
      </c>
      <c r="GCC45" s="4141">
        <f t="shared" si="96"/>
        <v>0</v>
      </c>
      <c r="GCD45" s="4141">
        <f t="shared" si="96"/>
        <v>0</v>
      </c>
      <c r="GCE45" s="4141">
        <f t="shared" si="96"/>
        <v>0</v>
      </c>
      <c r="GCF45" s="4141">
        <f t="shared" si="96"/>
        <v>0</v>
      </c>
      <c r="GCG45" s="4141">
        <f t="shared" si="96"/>
        <v>0</v>
      </c>
      <c r="GCH45" s="4141">
        <f t="shared" si="96"/>
        <v>0</v>
      </c>
      <c r="GCI45" s="4141">
        <f t="shared" si="96"/>
        <v>0</v>
      </c>
      <c r="GCJ45" s="4141">
        <f t="shared" si="96"/>
        <v>0</v>
      </c>
      <c r="GCK45" s="4141">
        <f t="shared" si="96"/>
        <v>0</v>
      </c>
      <c r="GCL45" s="4141">
        <f t="shared" si="96"/>
        <v>0</v>
      </c>
      <c r="GCM45" s="4141">
        <f t="shared" si="96"/>
        <v>0</v>
      </c>
      <c r="GCN45" s="4141">
        <f t="shared" si="96"/>
        <v>0</v>
      </c>
      <c r="GCO45" s="4141">
        <f t="shared" si="96"/>
        <v>0</v>
      </c>
      <c r="GCP45" s="4141">
        <f t="shared" si="96"/>
        <v>0</v>
      </c>
      <c r="GCQ45" s="4141">
        <f t="shared" si="96"/>
        <v>0</v>
      </c>
      <c r="GCR45" s="4141">
        <f t="shared" si="96"/>
        <v>0</v>
      </c>
      <c r="GCS45" s="4141">
        <f t="shared" si="96"/>
        <v>0</v>
      </c>
      <c r="GCT45" s="4141">
        <f t="shared" si="96"/>
        <v>0</v>
      </c>
      <c r="GCU45" s="4141">
        <f t="shared" si="96"/>
        <v>0</v>
      </c>
      <c r="GCV45" s="4141">
        <f t="shared" si="96"/>
        <v>0</v>
      </c>
      <c r="GCW45" s="4141">
        <f t="shared" si="96"/>
        <v>0</v>
      </c>
      <c r="GCX45" s="4141">
        <f t="shared" si="96"/>
        <v>0</v>
      </c>
      <c r="GCY45" s="4141">
        <f t="shared" si="96"/>
        <v>0</v>
      </c>
      <c r="GCZ45" s="4141">
        <f t="shared" si="96"/>
        <v>0</v>
      </c>
      <c r="GDA45" s="4141">
        <f t="shared" si="96"/>
        <v>0</v>
      </c>
      <c r="GDB45" s="4141">
        <f t="shared" si="96"/>
        <v>0</v>
      </c>
      <c r="GDC45" s="4141">
        <f t="shared" si="96"/>
        <v>0</v>
      </c>
      <c r="GDD45" s="4141">
        <f t="shared" si="96"/>
        <v>0</v>
      </c>
      <c r="GDE45" s="4141">
        <f t="shared" si="96"/>
        <v>0</v>
      </c>
      <c r="GDF45" s="4141">
        <f t="shared" si="96"/>
        <v>0</v>
      </c>
      <c r="GDG45" s="4141">
        <f t="shared" si="96"/>
        <v>0</v>
      </c>
      <c r="GDH45" s="4141">
        <f t="shared" si="96"/>
        <v>0</v>
      </c>
      <c r="GDI45" s="4141">
        <f t="shared" si="96"/>
        <v>0</v>
      </c>
      <c r="GDJ45" s="4141">
        <f t="shared" si="96"/>
        <v>0</v>
      </c>
      <c r="GDK45" s="4141">
        <f t="shared" si="96"/>
        <v>0</v>
      </c>
      <c r="GDL45" s="4141">
        <f t="shared" si="96"/>
        <v>0</v>
      </c>
      <c r="GDM45" s="4141">
        <f t="shared" si="96"/>
        <v>0</v>
      </c>
      <c r="GDN45" s="4141">
        <f t="shared" si="96"/>
        <v>0</v>
      </c>
      <c r="GDO45" s="4141">
        <f t="shared" si="96"/>
        <v>0</v>
      </c>
      <c r="GDP45" s="4141">
        <f t="shared" si="96"/>
        <v>0</v>
      </c>
      <c r="GDQ45" s="4141">
        <f t="shared" si="96"/>
        <v>0</v>
      </c>
      <c r="GDR45" s="4141">
        <f t="shared" si="96"/>
        <v>0</v>
      </c>
      <c r="GDS45" s="4141">
        <f t="shared" si="96"/>
        <v>0</v>
      </c>
      <c r="GDT45" s="4141">
        <f t="shared" si="96"/>
        <v>0</v>
      </c>
      <c r="GDU45" s="4141">
        <f t="shared" si="96"/>
        <v>0</v>
      </c>
      <c r="GDV45" s="4141">
        <f t="shared" si="96"/>
        <v>0</v>
      </c>
      <c r="GDW45" s="4141">
        <f t="shared" si="96"/>
        <v>0</v>
      </c>
      <c r="GDX45" s="4141">
        <f t="shared" si="96"/>
        <v>0</v>
      </c>
      <c r="GDY45" s="4141">
        <f t="shared" si="96"/>
        <v>0</v>
      </c>
      <c r="GDZ45" s="4141">
        <f t="shared" si="96"/>
        <v>0</v>
      </c>
      <c r="GEA45" s="4141">
        <f t="shared" si="96"/>
        <v>0</v>
      </c>
      <c r="GEB45" s="4141">
        <f t="shared" si="96"/>
        <v>0</v>
      </c>
      <c r="GEC45" s="4141">
        <f t="shared" si="96"/>
        <v>0</v>
      </c>
      <c r="GED45" s="4141">
        <f t="shared" si="96"/>
        <v>0</v>
      </c>
      <c r="GEE45" s="4141">
        <f t="shared" si="96"/>
        <v>0</v>
      </c>
      <c r="GEF45" s="4141">
        <f t="shared" si="96"/>
        <v>0</v>
      </c>
      <c r="GEG45" s="4141">
        <f t="shared" ref="GEG45:GGR45" si="97">GEG39+GEG43</f>
        <v>0</v>
      </c>
      <c r="GEH45" s="4141">
        <f t="shared" si="97"/>
        <v>0</v>
      </c>
      <c r="GEI45" s="4141">
        <f t="shared" si="97"/>
        <v>0</v>
      </c>
      <c r="GEJ45" s="4141">
        <f t="shared" si="97"/>
        <v>0</v>
      </c>
      <c r="GEK45" s="4141">
        <f t="shared" si="97"/>
        <v>0</v>
      </c>
      <c r="GEL45" s="4141">
        <f t="shared" si="97"/>
        <v>0</v>
      </c>
      <c r="GEM45" s="4141">
        <f t="shared" si="97"/>
        <v>0</v>
      </c>
      <c r="GEN45" s="4141">
        <f t="shared" si="97"/>
        <v>0</v>
      </c>
      <c r="GEO45" s="4141">
        <f t="shared" si="97"/>
        <v>0</v>
      </c>
      <c r="GEP45" s="4141">
        <f t="shared" si="97"/>
        <v>0</v>
      </c>
      <c r="GEQ45" s="4141">
        <f t="shared" si="97"/>
        <v>0</v>
      </c>
      <c r="GER45" s="4141">
        <f t="shared" si="97"/>
        <v>0</v>
      </c>
      <c r="GES45" s="4141">
        <f t="shared" si="97"/>
        <v>0</v>
      </c>
      <c r="GET45" s="4141">
        <f t="shared" si="97"/>
        <v>0</v>
      </c>
      <c r="GEU45" s="4141">
        <f t="shared" si="97"/>
        <v>0</v>
      </c>
      <c r="GEV45" s="4141">
        <f t="shared" si="97"/>
        <v>0</v>
      </c>
      <c r="GEW45" s="4141">
        <f t="shared" si="97"/>
        <v>0</v>
      </c>
      <c r="GEX45" s="4141">
        <f t="shared" si="97"/>
        <v>0</v>
      </c>
      <c r="GEY45" s="4141">
        <f t="shared" si="97"/>
        <v>0</v>
      </c>
      <c r="GEZ45" s="4141">
        <f t="shared" si="97"/>
        <v>0</v>
      </c>
      <c r="GFA45" s="4141">
        <f t="shared" si="97"/>
        <v>0</v>
      </c>
      <c r="GFB45" s="4141">
        <f t="shared" si="97"/>
        <v>0</v>
      </c>
      <c r="GFC45" s="4141">
        <f t="shared" si="97"/>
        <v>0</v>
      </c>
      <c r="GFD45" s="4141">
        <f t="shared" si="97"/>
        <v>0</v>
      </c>
      <c r="GFE45" s="4141">
        <f t="shared" si="97"/>
        <v>0</v>
      </c>
      <c r="GFF45" s="4141">
        <f t="shared" si="97"/>
        <v>0</v>
      </c>
      <c r="GFG45" s="4141">
        <f t="shared" si="97"/>
        <v>0</v>
      </c>
      <c r="GFH45" s="4141">
        <f t="shared" si="97"/>
        <v>0</v>
      </c>
      <c r="GFI45" s="4141">
        <f t="shared" si="97"/>
        <v>0</v>
      </c>
      <c r="GFJ45" s="4141">
        <f t="shared" si="97"/>
        <v>0</v>
      </c>
      <c r="GFK45" s="4141">
        <f t="shared" si="97"/>
        <v>0</v>
      </c>
      <c r="GFL45" s="4141">
        <f t="shared" si="97"/>
        <v>0</v>
      </c>
      <c r="GFM45" s="4141">
        <f t="shared" si="97"/>
        <v>0</v>
      </c>
      <c r="GFN45" s="4141">
        <f t="shared" si="97"/>
        <v>0</v>
      </c>
      <c r="GFO45" s="4141">
        <f t="shared" si="97"/>
        <v>0</v>
      </c>
      <c r="GFP45" s="4141">
        <f t="shared" si="97"/>
        <v>0</v>
      </c>
      <c r="GFQ45" s="4141">
        <f t="shared" si="97"/>
        <v>0</v>
      </c>
      <c r="GFR45" s="4141">
        <f t="shared" si="97"/>
        <v>0</v>
      </c>
      <c r="GFS45" s="4141">
        <f t="shared" si="97"/>
        <v>0</v>
      </c>
      <c r="GFT45" s="4141">
        <f t="shared" si="97"/>
        <v>0</v>
      </c>
      <c r="GFU45" s="4141">
        <f t="shared" si="97"/>
        <v>0</v>
      </c>
      <c r="GFV45" s="4141">
        <f t="shared" si="97"/>
        <v>0</v>
      </c>
      <c r="GFW45" s="4141">
        <f t="shared" si="97"/>
        <v>0</v>
      </c>
      <c r="GFX45" s="4141">
        <f t="shared" si="97"/>
        <v>0</v>
      </c>
      <c r="GFY45" s="4141">
        <f t="shared" si="97"/>
        <v>0</v>
      </c>
      <c r="GFZ45" s="4141">
        <f t="shared" si="97"/>
        <v>0</v>
      </c>
      <c r="GGA45" s="4141">
        <f t="shared" si="97"/>
        <v>0</v>
      </c>
      <c r="GGB45" s="4141">
        <f t="shared" si="97"/>
        <v>0</v>
      </c>
      <c r="GGC45" s="4141">
        <f t="shared" si="97"/>
        <v>0</v>
      </c>
      <c r="GGD45" s="4141">
        <f t="shared" si="97"/>
        <v>0</v>
      </c>
      <c r="GGE45" s="4141">
        <f t="shared" si="97"/>
        <v>0</v>
      </c>
      <c r="GGF45" s="4141">
        <f t="shared" si="97"/>
        <v>0</v>
      </c>
      <c r="GGG45" s="4141">
        <f t="shared" si="97"/>
        <v>0</v>
      </c>
      <c r="GGH45" s="4141">
        <f t="shared" si="97"/>
        <v>0</v>
      </c>
      <c r="GGI45" s="4141">
        <f t="shared" si="97"/>
        <v>0</v>
      </c>
      <c r="GGJ45" s="4141">
        <f t="shared" si="97"/>
        <v>0</v>
      </c>
      <c r="GGK45" s="4141">
        <f t="shared" si="97"/>
        <v>0</v>
      </c>
      <c r="GGL45" s="4141">
        <f t="shared" si="97"/>
        <v>0</v>
      </c>
      <c r="GGM45" s="4141">
        <f t="shared" si="97"/>
        <v>0</v>
      </c>
      <c r="GGN45" s="4141">
        <f t="shared" si="97"/>
        <v>0</v>
      </c>
      <c r="GGO45" s="4141">
        <f t="shared" si="97"/>
        <v>0</v>
      </c>
      <c r="GGP45" s="4141">
        <f t="shared" si="97"/>
        <v>0</v>
      </c>
      <c r="GGQ45" s="4141">
        <f t="shared" si="97"/>
        <v>0</v>
      </c>
      <c r="GGR45" s="4141">
        <f t="shared" si="97"/>
        <v>0</v>
      </c>
      <c r="GGS45" s="4141">
        <f t="shared" ref="GGS45:GJD45" si="98">GGS39+GGS43</f>
        <v>0</v>
      </c>
      <c r="GGT45" s="4141">
        <f t="shared" si="98"/>
        <v>0</v>
      </c>
      <c r="GGU45" s="4141">
        <f t="shared" si="98"/>
        <v>0</v>
      </c>
      <c r="GGV45" s="4141">
        <f t="shared" si="98"/>
        <v>0</v>
      </c>
      <c r="GGW45" s="4141">
        <f t="shared" si="98"/>
        <v>0</v>
      </c>
      <c r="GGX45" s="4141">
        <f t="shared" si="98"/>
        <v>0</v>
      </c>
      <c r="GGY45" s="4141">
        <f t="shared" si="98"/>
        <v>0</v>
      </c>
      <c r="GGZ45" s="4141">
        <f t="shared" si="98"/>
        <v>0</v>
      </c>
      <c r="GHA45" s="4141">
        <f t="shared" si="98"/>
        <v>0</v>
      </c>
      <c r="GHB45" s="4141">
        <f t="shared" si="98"/>
        <v>0</v>
      </c>
      <c r="GHC45" s="4141">
        <f t="shared" si="98"/>
        <v>0</v>
      </c>
      <c r="GHD45" s="4141">
        <f t="shared" si="98"/>
        <v>0</v>
      </c>
      <c r="GHE45" s="4141">
        <f t="shared" si="98"/>
        <v>0</v>
      </c>
      <c r="GHF45" s="4141">
        <f t="shared" si="98"/>
        <v>0</v>
      </c>
      <c r="GHG45" s="4141">
        <f t="shared" si="98"/>
        <v>0</v>
      </c>
      <c r="GHH45" s="4141">
        <f t="shared" si="98"/>
        <v>0</v>
      </c>
      <c r="GHI45" s="4141">
        <f t="shared" si="98"/>
        <v>0</v>
      </c>
      <c r="GHJ45" s="4141">
        <f t="shared" si="98"/>
        <v>0</v>
      </c>
      <c r="GHK45" s="4141">
        <f t="shared" si="98"/>
        <v>0</v>
      </c>
      <c r="GHL45" s="4141">
        <f t="shared" si="98"/>
        <v>0</v>
      </c>
      <c r="GHM45" s="4141">
        <f t="shared" si="98"/>
        <v>0</v>
      </c>
      <c r="GHN45" s="4141">
        <f t="shared" si="98"/>
        <v>0</v>
      </c>
      <c r="GHO45" s="4141">
        <f t="shared" si="98"/>
        <v>0</v>
      </c>
      <c r="GHP45" s="4141">
        <f t="shared" si="98"/>
        <v>0</v>
      </c>
      <c r="GHQ45" s="4141">
        <f t="shared" si="98"/>
        <v>0</v>
      </c>
      <c r="GHR45" s="4141">
        <f t="shared" si="98"/>
        <v>0</v>
      </c>
      <c r="GHS45" s="4141">
        <f t="shared" si="98"/>
        <v>0</v>
      </c>
      <c r="GHT45" s="4141">
        <f t="shared" si="98"/>
        <v>0</v>
      </c>
      <c r="GHU45" s="4141">
        <f t="shared" si="98"/>
        <v>0</v>
      </c>
      <c r="GHV45" s="4141">
        <f t="shared" si="98"/>
        <v>0</v>
      </c>
      <c r="GHW45" s="4141">
        <f t="shared" si="98"/>
        <v>0</v>
      </c>
      <c r="GHX45" s="4141">
        <f t="shared" si="98"/>
        <v>0</v>
      </c>
      <c r="GHY45" s="4141">
        <f t="shared" si="98"/>
        <v>0</v>
      </c>
      <c r="GHZ45" s="4141">
        <f t="shared" si="98"/>
        <v>0</v>
      </c>
      <c r="GIA45" s="4141">
        <f t="shared" si="98"/>
        <v>0</v>
      </c>
      <c r="GIB45" s="4141">
        <f t="shared" si="98"/>
        <v>0</v>
      </c>
      <c r="GIC45" s="4141">
        <f t="shared" si="98"/>
        <v>0</v>
      </c>
      <c r="GID45" s="4141">
        <f t="shared" si="98"/>
        <v>0</v>
      </c>
      <c r="GIE45" s="4141">
        <f t="shared" si="98"/>
        <v>0</v>
      </c>
      <c r="GIF45" s="4141">
        <f t="shared" si="98"/>
        <v>0</v>
      </c>
      <c r="GIG45" s="4141">
        <f t="shared" si="98"/>
        <v>0</v>
      </c>
      <c r="GIH45" s="4141">
        <f t="shared" si="98"/>
        <v>0</v>
      </c>
      <c r="GII45" s="4141">
        <f t="shared" si="98"/>
        <v>0</v>
      </c>
      <c r="GIJ45" s="4141">
        <f t="shared" si="98"/>
        <v>0</v>
      </c>
      <c r="GIK45" s="4141">
        <f t="shared" si="98"/>
        <v>0</v>
      </c>
      <c r="GIL45" s="4141">
        <f t="shared" si="98"/>
        <v>0</v>
      </c>
      <c r="GIM45" s="4141">
        <f t="shared" si="98"/>
        <v>0</v>
      </c>
      <c r="GIN45" s="4141">
        <f t="shared" si="98"/>
        <v>0</v>
      </c>
      <c r="GIO45" s="4141">
        <f t="shared" si="98"/>
        <v>0</v>
      </c>
      <c r="GIP45" s="4141">
        <f t="shared" si="98"/>
        <v>0</v>
      </c>
      <c r="GIQ45" s="4141">
        <f t="shared" si="98"/>
        <v>0</v>
      </c>
      <c r="GIR45" s="4141">
        <f t="shared" si="98"/>
        <v>0</v>
      </c>
      <c r="GIS45" s="4141">
        <f t="shared" si="98"/>
        <v>0</v>
      </c>
      <c r="GIT45" s="4141">
        <f t="shared" si="98"/>
        <v>0</v>
      </c>
      <c r="GIU45" s="4141">
        <f t="shared" si="98"/>
        <v>0</v>
      </c>
      <c r="GIV45" s="4141">
        <f t="shared" si="98"/>
        <v>0</v>
      </c>
      <c r="GIW45" s="4141">
        <f t="shared" si="98"/>
        <v>0</v>
      </c>
      <c r="GIX45" s="4141">
        <f t="shared" si="98"/>
        <v>0</v>
      </c>
      <c r="GIY45" s="4141">
        <f t="shared" si="98"/>
        <v>0</v>
      </c>
      <c r="GIZ45" s="4141">
        <f t="shared" si="98"/>
        <v>0</v>
      </c>
      <c r="GJA45" s="4141">
        <f t="shared" si="98"/>
        <v>0</v>
      </c>
      <c r="GJB45" s="4141">
        <f t="shared" si="98"/>
        <v>0</v>
      </c>
      <c r="GJC45" s="4141">
        <f t="shared" si="98"/>
        <v>0</v>
      </c>
      <c r="GJD45" s="4141">
        <f t="shared" si="98"/>
        <v>0</v>
      </c>
      <c r="GJE45" s="4141">
        <f t="shared" ref="GJE45:GLP45" si="99">GJE39+GJE43</f>
        <v>0</v>
      </c>
      <c r="GJF45" s="4141">
        <f t="shared" si="99"/>
        <v>0</v>
      </c>
      <c r="GJG45" s="4141">
        <f t="shared" si="99"/>
        <v>0</v>
      </c>
      <c r="GJH45" s="4141">
        <f t="shared" si="99"/>
        <v>0</v>
      </c>
      <c r="GJI45" s="4141">
        <f t="shared" si="99"/>
        <v>0</v>
      </c>
      <c r="GJJ45" s="4141">
        <f t="shared" si="99"/>
        <v>0</v>
      </c>
      <c r="GJK45" s="4141">
        <f t="shared" si="99"/>
        <v>0</v>
      </c>
      <c r="GJL45" s="4141">
        <f t="shared" si="99"/>
        <v>0</v>
      </c>
      <c r="GJM45" s="4141">
        <f t="shared" si="99"/>
        <v>0</v>
      </c>
      <c r="GJN45" s="4141">
        <f t="shared" si="99"/>
        <v>0</v>
      </c>
      <c r="GJO45" s="4141">
        <f t="shared" si="99"/>
        <v>0</v>
      </c>
      <c r="GJP45" s="4141">
        <f t="shared" si="99"/>
        <v>0</v>
      </c>
      <c r="GJQ45" s="4141">
        <f t="shared" si="99"/>
        <v>0</v>
      </c>
      <c r="GJR45" s="4141">
        <f t="shared" si="99"/>
        <v>0</v>
      </c>
      <c r="GJS45" s="4141">
        <f t="shared" si="99"/>
        <v>0</v>
      </c>
      <c r="GJT45" s="4141">
        <f t="shared" si="99"/>
        <v>0</v>
      </c>
      <c r="GJU45" s="4141">
        <f t="shared" si="99"/>
        <v>0</v>
      </c>
      <c r="GJV45" s="4141">
        <f t="shared" si="99"/>
        <v>0</v>
      </c>
      <c r="GJW45" s="4141">
        <f t="shared" si="99"/>
        <v>0</v>
      </c>
      <c r="GJX45" s="4141">
        <f t="shared" si="99"/>
        <v>0</v>
      </c>
      <c r="GJY45" s="4141">
        <f t="shared" si="99"/>
        <v>0</v>
      </c>
      <c r="GJZ45" s="4141">
        <f t="shared" si="99"/>
        <v>0</v>
      </c>
      <c r="GKA45" s="4141">
        <f t="shared" si="99"/>
        <v>0</v>
      </c>
      <c r="GKB45" s="4141">
        <f t="shared" si="99"/>
        <v>0</v>
      </c>
      <c r="GKC45" s="4141">
        <f t="shared" si="99"/>
        <v>0</v>
      </c>
      <c r="GKD45" s="4141">
        <f t="shared" si="99"/>
        <v>0</v>
      </c>
      <c r="GKE45" s="4141">
        <f t="shared" si="99"/>
        <v>0</v>
      </c>
      <c r="GKF45" s="4141">
        <f t="shared" si="99"/>
        <v>0</v>
      </c>
      <c r="GKG45" s="4141">
        <f t="shared" si="99"/>
        <v>0</v>
      </c>
      <c r="GKH45" s="4141">
        <f t="shared" si="99"/>
        <v>0</v>
      </c>
      <c r="GKI45" s="4141">
        <f t="shared" si="99"/>
        <v>0</v>
      </c>
      <c r="GKJ45" s="4141">
        <f t="shared" si="99"/>
        <v>0</v>
      </c>
      <c r="GKK45" s="4141">
        <f t="shared" si="99"/>
        <v>0</v>
      </c>
      <c r="GKL45" s="4141">
        <f t="shared" si="99"/>
        <v>0</v>
      </c>
      <c r="GKM45" s="4141">
        <f t="shared" si="99"/>
        <v>0</v>
      </c>
      <c r="GKN45" s="4141">
        <f t="shared" si="99"/>
        <v>0</v>
      </c>
      <c r="GKO45" s="4141">
        <f t="shared" si="99"/>
        <v>0</v>
      </c>
      <c r="GKP45" s="4141">
        <f t="shared" si="99"/>
        <v>0</v>
      </c>
      <c r="GKQ45" s="4141">
        <f t="shared" si="99"/>
        <v>0</v>
      </c>
      <c r="GKR45" s="4141">
        <f t="shared" si="99"/>
        <v>0</v>
      </c>
      <c r="GKS45" s="4141">
        <f t="shared" si="99"/>
        <v>0</v>
      </c>
      <c r="GKT45" s="4141">
        <f t="shared" si="99"/>
        <v>0</v>
      </c>
      <c r="GKU45" s="4141">
        <f t="shared" si="99"/>
        <v>0</v>
      </c>
      <c r="GKV45" s="4141">
        <f t="shared" si="99"/>
        <v>0</v>
      </c>
      <c r="GKW45" s="4141">
        <f t="shared" si="99"/>
        <v>0</v>
      </c>
      <c r="GKX45" s="4141">
        <f t="shared" si="99"/>
        <v>0</v>
      </c>
      <c r="GKY45" s="4141">
        <f t="shared" si="99"/>
        <v>0</v>
      </c>
      <c r="GKZ45" s="4141">
        <f t="shared" si="99"/>
        <v>0</v>
      </c>
      <c r="GLA45" s="4141">
        <f t="shared" si="99"/>
        <v>0</v>
      </c>
      <c r="GLB45" s="4141">
        <f t="shared" si="99"/>
        <v>0</v>
      </c>
      <c r="GLC45" s="4141">
        <f t="shared" si="99"/>
        <v>0</v>
      </c>
      <c r="GLD45" s="4141">
        <f t="shared" si="99"/>
        <v>0</v>
      </c>
      <c r="GLE45" s="4141">
        <f t="shared" si="99"/>
        <v>0</v>
      </c>
      <c r="GLF45" s="4141">
        <f t="shared" si="99"/>
        <v>0</v>
      </c>
      <c r="GLG45" s="4141">
        <f t="shared" si="99"/>
        <v>0</v>
      </c>
      <c r="GLH45" s="4141">
        <f t="shared" si="99"/>
        <v>0</v>
      </c>
      <c r="GLI45" s="4141">
        <f t="shared" si="99"/>
        <v>0</v>
      </c>
      <c r="GLJ45" s="4141">
        <f t="shared" si="99"/>
        <v>0</v>
      </c>
      <c r="GLK45" s="4141">
        <f t="shared" si="99"/>
        <v>0</v>
      </c>
      <c r="GLL45" s="4141">
        <f t="shared" si="99"/>
        <v>0</v>
      </c>
      <c r="GLM45" s="4141">
        <f t="shared" si="99"/>
        <v>0</v>
      </c>
      <c r="GLN45" s="4141">
        <f t="shared" si="99"/>
        <v>0</v>
      </c>
      <c r="GLO45" s="4141">
        <f t="shared" si="99"/>
        <v>0</v>
      </c>
      <c r="GLP45" s="4141">
        <f t="shared" si="99"/>
        <v>0</v>
      </c>
      <c r="GLQ45" s="4141">
        <f t="shared" ref="GLQ45:GOB45" si="100">GLQ39+GLQ43</f>
        <v>0</v>
      </c>
      <c r="GLR45" s="4141">
        <f t="shared" si="100"/>
        <v>0</v>
      </c>
      <c r="GLS45" s="4141">
        <f t="shared" si="100"/>
        <v>0</v>
      </c>
      <c r="GLT45" s="4141">
        <f t="shared" si="100"/>
        <v>0</v>
      </c>
      <c r="GLU45" s="4141">
        <f t="shared" si="100"/>
        <v>0</v>
      </c>
      <c r="GLV45" s="4141">
        <f t="shared" si="100"/>
        <v>0</v>
      </c>
      <c r="GLW45" s="4141">
        <f t="shared" si="100"/>
        <v>0</v>
      </c>
      <c r="GLX45" s="4141">
        <f t="shared" si="100"/>
        <v>0</v>
      </c>
      <c r="GLY45" s="4141">
        <f t="shared" si="100"/>
        <v>0</v>
      </c>
      <c r="GLZ45" s="4141">
        <f t="shared" si="100"/>
        <v>0</v>
      </c>
      <c r="GMA45" s="4141">
        <f t="shared" si="100"/>
        <v>0</v>
      </c>
      <c r="GMB45" s="4141">
        <f t="shared" si="100"/>
        <v>0</v>
      </c>
      <c r="GMC45" s="4141">
        <f t="shared" si="100"/>
        <v>0</v>
      </c>
      <c r="GMD45" s="4141">
        <f t="shared" si="100"/>
        <v>0</v>
      </c>
      <c r="GME45" s="4141">
        <f t="shared" si="100"/>
        <v>0</v>
      </c>
      <c r="GMF45" s="4141">
        <f t="shared" si="100"/>
        <v>0</v>
      </c>
      <c r="GMG45" s="4141">
        <f t="shared" si="100"/>
        <v>0</v>
      </c>
      <c r="GMH45" s="4141">
        <f t="shared" si="100"/>
        <v>0</v>
      </c>
      <c r="GMI45" s="4141">
        <f t="shared" si="100"/>
        <v>0</v>
      </c>
      <c r="GMJ45" s="4141">
        <f t="shared" si="100"/>
        <v>0</v>
      </c>
      <c r="GMK45" s="4141">
        <f t="shared" si="100"/>
        <v>0</v>
      </c>
      <c r="GML45" s="4141">
        <f t="shared" si="100"/>
        <v>0</v>
      </c>
      <c r="GMM45" s="4141">
        <f t="shared" si="100"/>
        <v>0</v>
      </c>
      <c r="GMN45" s="4141">
        <f t="shared" si="100"/>
        <v>0</v>
      </c>
      <c r="GMO45" s="4141">
        <f t="shared" si="100"/>
        <v>0</v>
      </c>
      <c r="GMP45" s="4141">
        <f t="shared" si="100"/>
        <v>0</v>
      </c>
      <c r="GMQ45" s="4141">
        <f t="shared" si="100"/>
        <v>0</v>
      </c>
      <c r="GMR45" s="4141">
        <f t="shared" si="100"/>
        <v>0</v>
      </c>
      <c r="GMS45" s="4141">
        <f t="shared" si="100"/>
        <v>0</v>
      </c>
      <c r="GMT45" s="4141">
        <f t="shared" si="100"/>
        <v>0</v>
      </c>
      <c r="GMU45" s="4141">
        <f t="shared" si="100"/>
        <v>0</v>
      </c>
      <c r="GMV45" s="4141">
        <f t="shared" si="100"/>
        <v>0</v>
      </c>
      <c r="GMW45" s="4141">
        <f t="shared" si="100"/>
        <v>0</v>
      </c>
      <c r="GMX45" s="4141">
        <f t="shared" si="100"/>
        <v>0</v>
      </c>
      <c r="GMY45" s="4141">
        <f t="shared" si="100"/>
        <v>0</v>
      </c>
      <c r="GMZ45" s="4141">
        <f t="shared" si="100"/>
        <v>0</v>
      </c>
      <c r="GNA45" s="4141">
        <f t="shared" si="100"/>
        <v>0</v>
      </c>
      <c r="GNB45" s="4141">
        <f t="shared" si="100"/>
        <v>0</v>
      </c>
      <c r="GNC45" s="4141">
        <f t="shared" si="100"/>
        <v>0</v>
      </c>
      <c r="GND45" s="4141">
        <f t="shared" si="100"/>
        <v>0</v>
      </c>
      <c r="GNE45" s="4141">
        <f t="shared" si="100"/>
        <v>0</v>
      </c>
      <c r="GNF45" s="4141">
        <f t="shared" si="100"/>
        <v>0</v>
      </c>
      <c r="GNG45" s="4141">
        <f t="shared" si="100"/>
        <v>0</v>
      </c>
      <c r="GNH45" s="4141">
        <f t="shared" si="100"/>
        <v>0</v>
      </c>
      <c r="GNI45" s="4141">
        <f t="shared" si="100"/>
        <v>0</v>
      </c>
      <c r="GNJ45" s="4141">
        <f t="shared" si="100"/>
        <v>0</v>
      </c>
      <c r="GNK45" s="4141">
        <f t="shared" si="100"/>
        <v>0</v>
      </c>
      <c r="GNL45" s="4141">
        <f t="shared" si="100"/>
        <v>0</v>
      </c>
      <c r="GNM45" s="4141">
        <f t="shared" si="100"/>
        <v>0</v>
      </c>
      <c r="GNN45" s="4141">
        <f t="shared" si="100"/>
        <v>0</v>
      </c>
      <c r="GNO45" s="4141">
        <f t="shared" si="100"/>
        <v>0</v>
      </c>
      <c r="GNP45" s="4141">
        <f t="shared" si="100"/>
        <v>0</v>
      </c>
      <c r="GNQ45" s="4141">
        <f t="shared" si="100"/>
        <v>0</v>
      </c>
      <c r="GNR45" s="4141">
        <f t="shared" si="100"/>
        <v>0</v>
      </c>
      <c r="GNS45" s="4141">
        <f t="shared" si="100"/>
        <v>0</v>
      </c>
      <c r="GNT45" s="4141">
        <f t="shared" si="100"/>
        <v>0</v>
      </c>
      <c r="GNU45" s="4141">
        <f t="shared" si="100"/>
        <v>0</v>
      </c>
      <c r="GNV45" s="4141">
        <f t="shared" si="100"/>
        <v>0</v>
      </c>
      <c r="GNW45" s="4141">
        <f t="shared" si="100"/>
        <v>0</v>
      </c>
      <c r="GNX45" s="4141">
        <f t="shared" si="100"/>
        <v>0</v>
      </c>
      <c r="GNY45" s="4141">
        <f t="shared" si="100"/>
        <v>0</v>
      </c>
      <c r="GNZ45" s="4141">
        <f t="shared" si="100"/>
        <v>0</v>
      </c>
      <c r="GOA45" s="4141">
        <f t="shared" si="100"/>
        <v>0</v>
      </c>
      <c r="GOB45" s="4141">
        <f t="shared" si="100"/>
        <v>0</v>
      </c>
      <c r="GOC45" s="4141">
        <f t="shared" ref="GOC45:GQN45" si="101">GOC39+GOC43</f>
        <v>0</v>
      </c>
      <c r="GOD45" s="4141">
        <f t="shared" si="101"/>
        <v>0</v>
      </c>
      <c r="GOE45" s="4141">
        <f t="shared" si="101"/>
        <v>0</v>
      </c>
      <c r="GOF45" s="4141">
        <f t="shared" si="101"/>
        <v>0</v>
      </c>
      <c r="GOG45" s="4141">
        <f t="shared" si="101"/>
        <v>0</v>
      </c>
      <c r="GOH45" s="4141">
        <f t="shared" si="101"/>
        <v>0</v>
      </c>
      <c r="GOI45" s="4141">
        <f t="shared" si="101"/>
        <v>0</v>
      </c>
      <c r="GOJ45" s="4141">
        <f t="shared" si="101"/>
        <v>0</v>
      </c>
      <c r="GOK45" s="4141">
        <f t="shared" si="101"/>
        <v>0</v>
      </c>
      <c r="GOL45" s="4141">
        <f t="shared" si="101"/>
        <v>0</v>
      </c>
      <c r="GOM45" s="4141">
        <f t="shared" si="101"/>
        <v>0</v>
      </c>
      <c r="GON45" s="4141">
        <f t="shared" si="101"/>
        <v>0</v>
      </c>
      <c r="GOO45" s="4141">
        <f t="shared" si="101"/>
        <v>0</v>
      </c>
      <c r="GOP45" s="4141">
        <f t="shared" si="101"/>
        <v>0</v>
      </c>
      <c r="GOQ45" s="4141">
        <f t="shared" si="101"/>
        <v>0</v>
      </c>
      <c r="GOR45" s="4141">
        <f t="shared" si="101"/>
        <v>0</v>
      </c>
      <c r="GOS45" s="4141">
        <f t="shared" si="101"/>
        <v>0</v>
      </c>
      <c r="GOT45" s="4141">
        <f t="shared" si="101"/>
        <v>0</v>
      </c>
      <c r="GOU45" s="4141">
        <f t="shared" si="101"/>
        <v>0</v>
      </c>
      <c r="GOV45" s="4141">
        <f t="shared" si="101"/>
        <v>0</v>
      </c>
      <c r="GOW45" s="4141">
        <f t="shared" si="101"/>
        <v>0</v>
      </c>
      <c r="GOX45" s="4141">
        <f t="shared" si="101"/>
        <v>0</v>
      </c>
      <c r="GOY45" s="4141">
        <f t="shared" si="101"/>
        <v>0</v>
      </c>
      <c r="GOZ45" s="4141">
        <f t="shared" si="101"/>
        <v>0</v>
      </c>
      <c r="GPA45" s="4141">
        <f t="shared" si="101"/>
        <v>0</v>
      </c>
      <c r="GPB45" s="4141">
        <f t="shared" si="101"/>
        <v>0</v>
      </c>
      <c r="GPC45" s="4141">
        <f t="shared" si="101"/>
        <v>0</v>
      </c>
      <c r="GPD45" s="4141">
        <f t="shared" si="101"/>
        <v>0</v>
      </c>
      <c r="GPE45" s="4141">
        <f t="shared" si="101"/>
        <v>0</v>
      </c>
      <c r="GPF45" s="4141">
        <f t="shared" si="101"/>
        <v>0</v>
      </c>
      <c r="GPG45" s="4141">
        <f t="shared" si="101"/>
        <v>0</v>
      </c>
      <c r="GPH45" s="4141">
        <f t="shared" si="101"/>
        <v>0</v>
      </c>
      <c r="GPI45" s="4141">
        <f t="shared" si="101"/>
        <v>0</v>
      </c>
      <c r="GPJ45" s="4141">
        <f t="shared" si="101"/>
        <v>0</v>
      </c>
      <c r="GPK45" s="4141">
        <f t="shared" si="101"/>
        <v>0</v>
      </c>
      <c r="GPL45" s="4141">
        <f t="shared" si="101"/>
        <v>0</v>
      </c>
      <c r="GPM45" s="4141">
        <f t="shared" si="101"/>
        <v>0</v>
      </c>
      <c r="GPN45" s="4141">
        <f t="shared" si="101"/>
        <v>0</v>
      </c>
      <c r="GPO45" s="4141">
        <f t="shared" si="101"/>
        <v>0</v>
      </c>
      <c r="GPP45" s="4141">
        <f t="shared" si="101"/>
        <v>0</v>
      </c>
      <c r="GPQ45" s="4141">
        <f t="shared" si="101"/>
        <v>0</v>
      </c>
      <c r="GPR45" s="4141">
        <f t="shared" si="101"/>
        <v>0</v>
      </c>
      <c r="GPS45" s="4141">
        <f t="shared" si="101"/>
        <v>0</v>
      </c>
      <c r="GPT45" s="4141">
        <f t="shared" si="101"/>
        <v>0</v>
      </c>
      <c r="GPU45" s="4141">
        <f t="shared" si="101"/>
        <v>0</v>
      </c>
      <c r="GPV45" s="4141">
        <f t="shared" si="101"/>
        <v>0</v>
      </c>
      <c r="GPW45" s="4141">
        <f t="shared" si="101"/>
        <v>0</v>
      </c>
      <c r="GPX45" s="4141">
        <f t="shared" si="101"/>
        <v>0</v>
      </c>
      <c r="GPY45" s="4141">
        <f t="shared" si="101"/>
        <v>0</v>
      </c>
      <c r="GPZ45" s="4141">
        <f t="shared" si="101"/>
        <v>0</v>
      </c>
      <c r="GQA45" s="4141">
        <f t="shared" si="101"/>
        <v>0</v>
      </c>
      <c r="GQB45" s="4141">
        <f t="shared" si="101"/>
        <v>0</v>
      </c>
      <c r="GQC45" s="4141">
        <f t="shared" si="101"/>
        <v>0</v>
      </c>
      <c r="GQD45" s="4141">
        <f t="shared" si="101"/>
        <v>0</v>
      </c>
      <c r="GQE45" s="4141">
        <f t="shared" si="101"/>
        <v>0</v>
      </c>
      <c r="GQF45" s="4141">
        <f t="shared" si="101"/>
        <v>0</v>
      </c>
      <c r="GQG45" s="4141">
        <f t="shared" si="101"/>
        <v>0</v>
      </c>
      <c r="GQH45" s="4141">
        <f t="shared" si="101"/>
        <v>0</v>
      </c>
      <c r="GQI45" s="4141">
        <f t="shared" si="101"/>
        <v>0</v>
      </c>
      <c r="GQJ45" s="4141">
        <f t="shared" si="101"/>
        <v>0</v>
      </c>
      <c r="GQK45" s="4141">
        <f t="shared" si="101"/>
        <v>0</v>
      </c>
      <c r="GQL45" s="4141">
        <f t="shared" si="101"/>
        <v>0</v>
      </c>
      <c r="GQM45" s="4141">
        <f t="shared" si="101"/>
        <v>0</v>
      </c>
      <c r="GQN45" s="4141">
        <f t="shared" si="101"/>
        <v>0</v>
      </c>
      <c r="GQO45" s="4141">
        <f t="shared" ref="GQO45:GSZ45" si="102">GQO39+GQO43</f>
        <v>0</v>
      </c>
      <c r="GQP45" s="4141">
        <f t="shared" si="102"/>
        <v>0</v>
      </c>
      <c r="GQQ45" s="4141">
        <f t="shared" si="102"/>
        <v>0</v>
      </c>
      <c r="GQR45" s="4141">
        <f t="shared" si="102"/>
        <v>0</v>
      </c>
      <c r="GQS45" s="4141">
        <f t="shared" si="102"/>
        <v>0</v>
      </c>
      <c r="GQT45" s="4141">
        <f t="shared" si="102"/>
        <v>0</v>
      </c>
      <c r="GQU45" s="4141">
        <f t="shared" si="102"/>
        <v>0</v>
      </c>
      <c r="GQV45" s="4141">
        <f t="shared" si="102"/>
        <v>0</v>
      </c>
      <c r="GQW45" s="4141">
        <f t="shared" si="102"/>
        <v>0</v>
      </c>
      <c r="GQX45" s="4141">
        <f t="shared" si="102"/>
        <v>0</v>
      </c>
      <c r="GQY45" s="4141">
        <f t="shared" si="102"/>
        <v>0</v>
      </c>
      <c r="GQZ45" s="4141">
        <f t="shared" si="102"/>
        <v>0</v>
      </c>
      <c r="GRA45" s="4141">
        <f t="shared" si="102"/>
        <v>0</v>
      </c>
      <c r="GRB45" s="4141">
        <f t="shared" si="102"/>
        <v>0</v>
      </c>
      <c r="GRC45" s="4141">
        <f t="shared" si="102"/>
        <v>0</v>
      </c>
      <c r="GRD45" s="4141">
        <f t="shared" si="102"/>
        <v>0</v>
      </c>
      <c r="GRE45" s="4141">
        <f t="shared" si="102"/>
        <v>0</v>
      </c>
      <c r="GRF45" s="4141">
        <f t="shared" si="102"/>
        <v>0</v>
      </c>
      <c r="GRG45" s="4141">
        <f t="shared" si="102"/>
        <v>0</v>
      </c>
      <c r="GRH45" s="4141">
        <f t="shared" si="102"/>
        <v>0</v>
      </c>
      <c r="GRI45" s="4141">
        <f t="shared" si="102"/>
        <v>0</v>
      </c>
      <c r="GRJ45" s="4141">
        <f t="shared" si="102"/>
        <v>0</v>
      </c>
      <c r="GRK45" s="4141">
        <f t="shared" si="102"/>
        <v>0</v>
      </c>
      <c r="GRL45" s="4141">
        <f t="shared" si="102"/>
        <v>0</v>
      </c>
      <c r="GRM45" s="4141">
        <f t="shared" si="102"/>
        <v>0</v>
      </c>
      <c r="GRN45" s="4141">
        <f t="shared" si="102"/>
        <v>0</v>
      </c>
      <c r="GRO45" s="4141">
        <f t="shared" si="102"/>
        <v>0</v>
      </c>
      <c r="GRP45" s="4141">
        <f t="shared" si="102"/>
        <v>0</v>
      </c>
      <c r="GRQ45" s="4141">
        <f t="shared" si="102"/>
        <v>0</v>
      </c>
      <c r="GRR45" s="4141">
        <f t="shared" si="102"/>
        <v>0</v>
      </c>
      <c r="GRS45" s="4141">
        <f t="shared" si="102"/>
        <v>0</v>
      </c>
      <c r="GRT45" s="4141">
        <f t="shared" si="102"/>
        <v>0</v>
      </c>
      <c r="GRU45" s="4141">
        <f t="shared" si="102"/>
        <v>0</v>
      </c>
      <c r="GRV45" s="4141">
        <f t="shared" si="102"/>
        <v>0</v>
      </c>
      <c r="GRW45" s="4141">
        <f t="shared" si="102"/>
        <v>0</v>
      </c>
      <c r="GRX45" s="4141">
        <f t="shared" si="102"/>
        <v>0</v>
      </c>
      <c r="GRY45" s="4141">
        <f t="shared" si="102"/>
        <v>0</v>
      </c>
      <c r="GRZ45" s="4141">
        <f t="shared" si="102"/>
        <v>0</v>
      </c>
      <c r="GSA45" s="4141">
        <f t="shared" si="102"/>
        <v>0</v>
      </c>
      <c r="GSB45" s="4141">
        <f t="shared" si="102"/>
        <v>0</v>
      </c>
      <c r="GSC45" s="4141">
        <f t="shared" si="102"/>
        <v>0</v>
      </c>
      <c r="GSD45" s="4141">
        <f t="shared" si="102"/>
        <v>0</v>
      </c>
      <c r="GSE45" s="4141">
        <f t="shared" si="102"/>
        <v>0</v>
      </c>
      <c r="GSF45" s="4141">
        <f t="shared" si="102"/>
        <v>0</v>
      </c>
      <c r="GSG45" s="4141">
        <f t="shared" si="102"/>
        <v>0</v>
      </c>
      <c r="GSH45" s="4141">
        <f t="shared" si="102"/>
        <v>0</v>
      </c>
      <c r="GSI45" s="4141">
        <f t="shared" si="102"/>
        <v>0</v>
      </c>
      <c r="GSJ45" s="4141">
        <f t="shared" si="102"/>
        <v>0</v>
      </c>
      <c r="GSK45" s="4141">
        <f t="shared" si="102"/>
        <v>0</v>
      </c>
      <c r="GSL45" s="4141">
        <f t="shared" si="102"/>
        <v>0</v>
      </c>
      <c r="GSM45" s="4141">
        <f t="shared" si="102"/>
        <v>0</v>
      </c>
      <c r="GSN45" s="4141">
        <f t="shared" si="102"/>
        <v>0</v>
      </c>
      <c r="GSO45" s="4141">
        <f t="shared" si="102"/>
        <v>0</v>
      </c>
      <c r="GSP45" s="4141">
        <f t="shared" si="102"/>
        <v>0</v>
      </c>
      <c r="GSQ45" s="4141">
        <f t="shared" si="102"/>
        <v>0</v>
      </c>
      <c r="GSR45" s="4141">
        <f t="shared" si="102"/>
        <v>0</v>
      </c>
      <c r="GSS45" s="4141">
        <f t="shared" si="102"/>
        <v>0</v>
      </c>
      <c r="GST45" s="4141">
        <f t="shared" si="102"/>
        <v>0</v>
      </c>
      <c r="GSU45" s="4141">
        <f t="shared" si="102"/>
        <v>0</v>
      </c>
      <c r="GSV45" s="4141">
        <f t="shared" si="102"/>
        <v>0</v>
      </c>
      <c r="GSW45" s="4141">
        <f t="shared" si="102"/>
        <v>0</v>
      </c>
      <c r="GSX45" s="4141">
        <f t="shared" si="102"/>
        <v>0</v>
      </c>
      <c r="GSY45" s="4141">
        <f t="shared" si="102"/>
        <v>0</v>
      </c>
      <c r="GSZ45" s="4141">
        <f t="shared" si="102"/>
        <v>0</v>
      </c>
      <c r="GTA45" s="4141">
        <f t="shared" ref="GTA45:GVL45" si="103">GTA39+GTA43</f>
        <v>0</v>
      </c>
      <c r="GTB45" s="4141">
        <f t="shared" si="103"/>
        <v>0</v>
      </c>
      <c r="GTC45" s="4141">
        <f t="shared" si="103"/>
        <v>0</v>
      </c>
      <c r="GTD45" s="4141">
        <f t="shared" si="103"/>
        <v>0</v>
      </c>
      <c r="GTE45" s="4141">
        <f t="shared" si="103"/>
        <v>0</v>
      </c>
      <c r="GTF45" s="4141">
        <f t="shared" si="103"/>
        <v>0</v>
      </c>
      <c r="GTG45" s="4141">
        <f t="shared" si="103"/>
        <v>0</v>
      </c>
      <c r="GTH45" s="4141">
        <f t="shared" si="103"/>
        <v>0</v>
      </c>
      <c r="GTI45" s="4141">
        <f t="shared" si="103"/>
        <v>0</v>
      </c>
      <c r="GTJ45" s="4141">
        <f t="shared" si="103"/>
        <v>0</v>
      </c>
      <c r="GTK45" s="4141">
        <f t="shared" si="103"/>
        <v>0</v>
      </c>
      <c r="GTL45" s="4141">
        <f t="shared" si="103"/>
        <v>0</v>
      </c>
      <c r="GTM45" s="4141">
        <f t="shared" si="103"/>
        <v>0</v>
      </c>
      <c r="GTN45" s="4141">
        <f t="shared" si="103"/>
        <v>0</v>
      </c>
      <c r="GTO45" s="4141">
        <f t="shared" si="103"/>
        <v>0</v>
      </c>
      <c r="GTP45" s="4141">
        <f t="shared" si="103"/>
        <v>0</v>
      </c>
      <c r="GTQ45" s="4141">
        <f t="shared" si="103"/>
        <v>0</v>
      </c>
      <c r="GTR45" s="4141">
        <f t="shared" si="103"/>
        <v>0</v>
      </c>
      <c r="GTS45" s="4141">
        <f t="shared" si="103"/>
        <v>0</v>
      </c>
      <c r="GTT45" s="4141">
        <f t="shared" si="103"/>
        <v>0</v>
      </c>
      <c r="GTU45" s="4141">
        <f t="shared" si="103"/>
        <v>0</v>
      </c>
      <c r="GTV45" s="4141">
        <f t="shared" si="103"/>
        <v>0</v>
      </c>
      <c r="GTW45" s="4141">
        <f t="shared" si="103"/>
        <v>0</v>
      </c>
      <c r="GTX45" s="4141">
        <f t="shared" si="103"/>
        <v>0</v>
      </c>
      <c r="GTY45" s="4141">
        <f t="shared" si="103"/>
        <v>0</v>
      </c>
      <c r="GTZ45" s="4141">
        <f t="shared" si="103"/>
        <v>0</v>
      </c>
      <c r="GUA45" s="4141">
        <f t="shared" si="103"/>
        <v>0</v>
      </c>
      <c r="GUB45" s="4141">
        <f t="shared" si="103"/>
        <v>0</v>
      </c>
      <c r="GUC45" s="4141">
        <f t="shared" si="103"/>
        <v>0</v>
      </c>
      <c r="GUD45" s="4141">
        <f t="shared" si="103"/>
        <v>0</v>
      </c>
      <c r="GUE45" s="4141">
        <f t="shared" si="103"/>
        <v>0</v>
      </c>
      <c r="GUF45" s="4141">
        <f t="shared" si="103"/>
        <v>0</v>
      </c>
      <c r="GUG45" s="4141">
        <f t="shared" si="103"/>
        <v>0</v>
      </c>
      <c r="GUH45" s="4141">
        <f t="shared" si="103"/>
        <v>0</v>
      </c>
      <c r="GUI45" s="4141">
        <f t="shared" si="103"/>
        <v>0</v>
      </c>
      <c r="GUJ45" s="4141">
        <f t="shared" si="103"/>
        <v>0</v>
      </c>
      <c r="GUK45" s="4141">
        <f t="shared" si="103"/>
        <v>0</v>
      </c>
      <c r="GUL45" s="4141">
        <f t="shared" si="103"/>
        <v>0</v>
      </c>
      <c r="GUM45" s="4141">
        <f t="shared" si="103"/>
        <v>0</v>
      </c>
      <c r="GUN45" s="4141">
        <f t="shared" si="103"/>
        <v>0</v>
      </c>
      <c r="GUO45" s="4141">
        <f t="shared" si="103"/>
        <v>0</v>
      </c>
      <c r="GUP45" s="4141">
        <f t="shared" si="103"/>
        <v>0</v>
      </c>
      <c r="GUQ45" s="4141">
        <f t="shared" si="103"/>
        <v>0</v>
      </c>
      <c r="GUR45" s="4141">
        <f t="shared" si="103"/>
        <v>0</v>
      </c>
      <c r="GUS45" s="4141">
        <f t="shared" si="103"/>
        <v>0</v>
      </c>
      <c r="GUT45" s="4141">
        <f t="shared" si="103"/>
        <v>0</v>
      </c>
      <c r="GUU45" s="4141">
        <f t="shared" si="103"/>
        <v>0</v>
      </c>
      <c r="GUV45" s="4141">
        <f t="shared" si="103"/>
        <v>0</v>
      </c>
      <c r="GUW45" s="4141">
        <f t="shared" si="103"/>
        <v>0</v>
      </c>
      <c r="GUX45" s="4141">
        <f t="shared" si="103"/>
        <v>0</v>
      </c>
      <c r="GUY45" s="4141">
        <f t="shared" si="103"/>
        <v>0</v>
      </c>
      <c r="GUZ45" s="4141">
        <f t="shared" si="103"/>
        <v>0</v>
      </c>
      <c r="GVA45" s="4141">
        <f t="shared" si="103"/>
        <v>0</v>
      </c>
      <c r="GVB45" s="4141">
        <f t="shared" si="103"/>
        <v>0</v>
      </c>
      <c r="GVC45" s="4141">
        <f t="shared" si="103"/>
        <v>0</v>
      </c>
      <c r="GVD45" s="4141">
        <f t="shared" si="103"/>
        <v>0</v>
      </c>
      <c r="GVE45" s="4141">
        <f t="shared" si="103"/>
        <v>0</v>
      </c>
      <c r="GVF45" s="4141">
        <f t="shared" si="103"/>
        <v>0</v>
      </c>
      <c r="GVG45" s="4141">
        <f t="shared" si="103"/>
        <v>0</v>
      </c>
      <c r="GVH45" s="4141">
        <f t="shared" si="103"/>
        <v>0</v>
      </c>
      <c r="GVI45" s="4141">
        <f t="shared" si="103"/>
        <v>0</v>
      </c>
      <c r="GVJ45" s="4141">
        <f t="shared" si="103"/>
        <v>0</v>
      </c>
      <c r="GVK45" s="4141">
        <f t="shared" si="103"/>
        <v>0</v>
      </c>
      <c r="GVL45" s="4141">
        <f t="shared" si="103"/>
        <v>0</v>
      </c>
      <c r="GVM45" s="4141">
        <f t="shared" ref="GVM45:GXX45" si="104">GVM39+GVM43</f>
        <v>0</v>
      </c>
      <c r="GVN45" s="4141">
        <f t="shared" si="104"/>
        <v>0</v>
      </c>
      <c r="GVO45" s="4141">
        <f t="shared" si="104"/>
        <v>0</v>
      </c>
      <c r="GVP45" s="4141">
        <f t="shared" si="104"/>
        <v>0</v>
      </c>
      <c r="GVQ45" s="4141">
        <f t="shared" si="104"/>
        <v>0</v>
      </c>
      <c r="GVR45" s="4141">
        <f t="shared" si="104"/>
        <v>0</v>
      </c>
      <c r="GVS45" s="4141">
        <f t="shared" si="104"/>
        <v>0</v>
      </c>
      <c r="GVT45" s="4141">
        <f t="shared" si="104"/>
        <v>0</v>
      </c>
      <c r="GVU45" s="4141">
        <f t="shared" si="104"/>
        <v>0</v>
      </c>
      <c r="GVV45" s="4141">
        <f t="shared" si="104"/>
        <v>0</v>
      </c>
      <c r="GVW45" s="4141">
        <f t="shared" si="104"/>
        <v>0</v>
      </c>
      <c r="GVX45" s="4141">
        <f t="shared" si="104"/>
        <v>0</v>
      </c>
      <c r="GVY45" s="4141">
        <f t="shared" si="104"/>
        <v>0</v>
      </c>
      <c r="GVZ45" s="4141">
        <f t="shared" si="104"/>
        <v>0</v>
      </c>
      <c r="GWA45" s="4141">
        <f t="shared" si="104"/>
        <v>0</v>
      </c>
      <c r="GWB45" s="4141">
        <f t="shared" si="104"/>
        <v>0</v>
      </c>
      <c r="GWC45" s="4141">
        <f t="shared" si="104"/>
        <v>0</v>
      </c>
      <c r="GWD45" s="4141">
        <f t="shared" si="104"/>
        <v>0</v>
      </c>
      <c r="GWE45" s="4141">
        <f t="shared" si="104"/>
        <v>0</v>
      </c>
      <c r="GWF45" s="4141">
        <f t="shared" si="104"/>
        <v>0</v>
      </c>
      <c r="GWG45" s="4141">
        <f t="shared" si="104"/>
        <v>0</v>
      </c>
      <c r="GWH45" s="4141">
        <f t="shared" si="104"/>
        <v>0</v>
      </c>
      <c r="GWI45" s="4141">
        <f t="shared" si="104"/>
        <v>0</v>
      </c>
      <c r="GWJ45" s="4141">
        <f t="shared" si="104"/>
        <v>0</v>
      </c>
      <c r="GWK45" s="4141">
        <f t="shared" si="104"/>
        <v>0</v>
      </c>
      <c r="GWL45" s="4141">
        <f t="shared" si="104"/>
        <v>0</v>
      </c>
      <c r="GWM45" s="4141">
        <f t="shared" si="104"/>
        <v>0</v>
      </c>
      <c r="GWN45" s="4141">
        <f t="shared" si="104"/>
        <v>0</v>
      </c>
      <c r="GWO45" s="4141">
        <f t="shared" si="104"/>
        <v>0</v>
      </c>
      <c r="GWP45" s="4141">
        <f t="shared" si="104"/>
        <v>0</v>
      </c>
      <c r="GWQ45" s="4141">
        <f t="shared" si="104"/>
        <v>0</v>
      </c>
      <c r="GWR45" s="4141">
        <f t="shared" si="104"/>
        <v>0</v>
      </c>
      <c r="GWS45" s="4141">
        <f t="shared" si="104"/>
        <v>0</v>
      </c>
      <c r="GWT45" s="4141">
        <f t="shared" si="104"/>
        <v>0</v>
      </c>
      <c r="GWU45" s="4141">
        <f t="shared" si="104"/>
        <v>0</v>
      </c>
      <c r="GWV45" s="4141">
        <f t="shared" si="104"/>
        <v>0</v>
      </c>
      <c r="GWW45" s="4141">
        <f t="shared" si="104"/>
        <v>0</v>
      </c>
      <c r="GWX45" s="4141">
        <f t="shared" si="104"/>
        <v>0</v>
      </c>
      <c r="GWY45" s="4141">
        <f t="shared" si="104"/>
        <v>0</v>
      </c>
      <c r="GWZ45" s="4141">
        <f t="shared" si="104"/>
        <v>0</v>
      </c>
      <c r="GXA45" s="4141">
        <f t="shared" si="104"/>
        <v>0</v>
      </c>
      <c r="GXB45" s="4141">
        <f t="shared" si="104"/>
        <v>0</v>
      </c>
      <c r="GXC45" s="4141">
        <f t="shared" si="104"/>
        <v>0</v>
      </c>
      <c r="GXD45" s="4141">
        <f t="shared" si="104"/>
        <v>0</v>
      </c>
      <c r="GXE45" s="4141">
        <f t="shared" si="104"/>
        <v>0</v>
      </c>
      <c r="GXF45" s="4141">
        <f t="shared" si="104"/>
        <v>0</v>
      </c>
      <c r="GXG45" s="4141">
        <f t="shared" si="104"/>
        <v>0</v>
      </c>
      <c r="GXH45" s="4141">
        <f t="shared" si="104"/>
        <v>0</v>
      </c>
      <c r="GXI45" s="4141">
        <f t="shared" si="104"/>
        <v>0</v>
      </c>
      <c r="GXJ45" s="4141">
        <f t="shared" si="104"/>
        <v>0</v>
      </c>
      <c r="GXK45" s="4141">
        <f t="shared" si="104"/>
        <v>0</v>
      </c>
      <c r="GXL45" s="4141">
        <f t="shared" si="104"/>
        <v>0</v>
      </c>
      <c r="GXM45" s="4141">
        <f t="shared" si="104"/>
        <v>0</v>
      </c>
      <c r="GXN45" s="4141">
        <f t="shared" si="104"/>
        <v>0</v>
      </c>
      <c r="GXO45" s="4141">
        <f t="shared" si="104"/>
        <v>0</v>
      </c>
      <c r="GXP45" s="4141">
        <f t="shared" si="104"/>
        <v>0</v>
      </c>
      <c r="GXQ45" s="4141">
        <f t="shared" si="104"/>
        <v>0</v>
      </c>
      <c r="GXR45" s="4141">
        <f t="shared" si="104"/>
        <v>0</v>
      </c>
      <c r="GXS45" s="4141">
        <f t="shared" si="104"/>
        <v>0</v>
      </c>
      <c r="GXT45" s="4141">
        <f t="shared" si="104"/>
        <v>0</v>
      </c>
      <c r="GXU45" s="4141">
        <f t="shared" si="104"/>
        <v>0</v>
      </c>
      <c r="GXV45" s="4141">
        <f t="shared" si="104"/>
        <v>0</v>
      </c>
      <c r="GXW45" s="4141">
        <f t="shared" si="104"/>
        <v>0</v>
      </c>
      <c r="GXX45" s="4141">
        <f t="shared" si="104"/>
        <v>0</v>
      </c>
      <c r="GXY45" s="4141">
        <f t="shared" ref="GXY45:HAJ45" si="105">GXY39+GXY43</f>
        <v>0</v>
      </c>
      <c r="GXZ45" s="4141">
        <f t="shared" si="105"/>
        <v>0</v>
      </c>
      <c r="GYA45" s="4141">
        <f t="shared" si="105"/>
        <v>0</v>
      </c>
      <c r="GYB45" s="4141">
        <f t="shared" si="105"/>
        <v>0</v>
      </c>
      <c r="GYC45" s="4141">
        <f t="shared" si="105"/>
        <v>0</v>
      </c>
      <c r="GYD45" s="4141">
        <f t="shared" si="105"/>
        <v>0</v>
      </c>
      <c r="GYE45" s="4141">
        <f t="shared" si="105"/>
        <v>0</v>
      </c>
      <c r="GYF45" s="4141">
        <f t="shared" si="105"/>
        <v>0</v>
      </c>
      <c r="GYG45" s="4141">
        <f t="shared" si="105"/>
        <v>0</v>
      </c>
      <c r="GYH45" s="4141">
        <f t="shared" si="105"/>
        <v>0</v>
      </c>
      <c r="GYI45" s="4141">
        <f t="shared" si="105"/>
        <v>0</v>
      </c>
      <c r="GYJ45" s="4141">
        <f t="shared" si="105"/>
        <v>0</v>
      </c>
      <c r="GYK45" s="4141">
        <f t="shared" si="105"/>
        <v>0</v>
      </c>
      <c r="GYL45" s="4141">
        <f t="shared" si="105"/>
        <v>0</v>
      </c>
      <c r="GYM45" s="4141">
        <f t="shared" si="105"/>
        <v>0</v>
      </c>
      <c r="GYN45" s="4141">
        <f t="shared" si="105"/>
        <v>0</v>
      </c>
      <c r="GYO45" s="4141">
        <f t="shared" si="105"/>
        <v>0</v>
      </c>
      <c r="GYP45" s="4141">
        <f t="shared" si="105"/>
        <v>0</v>
      </c>
      <c r="GYQ45" s="4141">
        <f t="shared" si="105"/>
        <v>0</v>
      </c>
      <c r="GYR45" s="4141">
        <f t="shared" si="105"/>
        <v>0</v>
      </c>
      <c r="GYS45" s="4141">
        <f t="shared" si="105"/>
        <v>0</v>
      </c>
      <c r="GYT45" s="4141">
        <f t="shared" si="105"/>
        <v>0</v>
      </c>
      <c r="GYU45" s="4141">
        <f t="shared" si="105"/>
        <v>0</v>
      </c>
      <c r="GYV45" s="4141">
        <f t="shared" si="105"/>
        <v>0</v>
      </c>
      <c r="GYW45" s="4141">
        <f t="shared" si="105"/>
        <v>0</v>
      </c>
      <c r="GYX45" s="4141">
        <f t="shared" si="105"/>
        <v>0</v>
      </c>
      <c r="GYY45" s="4141">
        <f t="shared" si="105"/>
        <v>0</v>
      </c>
      <c r="GYZ45" s="4141">
        <f t="shared" si="105"/>
        <v>0</v>
      </c>
      <c r="GZA45" s="4141">
        <f t="shared" si="105"/>
        <v>0</v>
      </c>
      <c r="GZB45" s="4141">
        <f t="shared" si="105"/>
        <v>0</v>
      </c>
      <c r="GZC45" s="4141">
        <f t="shared" si="105"/>
        <v>0</v>
      </c>
      <c r="GZD45" s="4141">
        <f t="shared" si="105"/>
        <v>0</v>
      </c>
      <c r="GZE45" s="4141">
        <f t="shared" si="105"/>
        <v>0</v>
      </c>
      <c r="GZF45" s="4141">
        <f t="shared" si="105"/>
        <v>0</v>
      </c>
      <c r="GZG45" s="4141">
        <f t="shared" si="105"/>
        <v>0</v>
      </c>
      <c r="GZH45" s="4141">
        <f t="shared" si="105"/>
        <v>0</v>
      </c>
      <c r="GZI45" s="4141">
        <f t="shared" si="105"/>
        <v>0</v>
      </c>
      <c r="GZJ45" s="4141">
        <f t="shared" si="105"/>
        <v>0</v>
      </c>
      <c r="GZK45" s="4141">
        <f t="shared" si="105"/>
        <v>0</v>
      </c>
      <c r="GZL45" s="4141">
        <f t="shared" si="105"/>
        <v>0</v>
      </c>
      <c r="GZM45" s="4141">
        <f t="shared" si="105"/>
        <v>0</v>
      </c>
      <c r="GZN45" s="4141">
        <f t="shared" si="105"/>
        <v>0</v>
      </c>
      <c r="GZO45" s="4141">
        <f t="shared" si="105"/>
        <v>0</v>
      </c>
      <c r="GZP45" s="4141">
        <f t="shared" si="105"/>
        <v>0</v>
      </c>
      <c r="GZQ45" s="4141">
        <f t="shared" si="105"/>
        <v>0</v>
      </c>
      <c r="GZR45" s="4141">
        <f t="shared" si="105"/>
        <v>0</v>
      </c>
      <c r="GZS45" s="4141">
        <f t="shared" si="105"/>
        <v>0</v>
      </c>
      <c r="GZT45" s="4141">
        <f t="shared" si="105"/>
        <v>0</v>
      </c>
      <c r="GZU45" s="4141">
        <f t="shared" si="105"/>
        <v>0</v>
      </c>
      <c r="GZV45" s="4141">
        <f t="shared" si="105"/>
        <v>0</v>
      </c>
      <c r="GZW45" s="4141">
        <f t="shared" si="105"/>
        <v>0</v>
      </c>
      <c r="GZX45" s="4141">
        <f t="shared" si="105"/>
        <v>0</v>
      </c>
      <c r="GZY45" s="4141">
        <f t="shared" si="105"/>
        <v>0</v>
      </c>
      <c r="GZZ45" s="4141">
        <f t="shared" si="105"/>
        <v>0</v>
      </c>
      <c r="HAA45" s="4141">
        <f t="shared" si="105"/>
        <v>0</v>
      </c>
      <c r="HAB45" s="4141">
        <f t="shared" si="105"/>
        <v>0</v>
      </c>
      <c r="HAC45" s="4141">
        <f t="shared" si="105"/>
        <v>0</v>
      </c>
      <c r="HAD45" s="4141">
        <f t="shared" si="105"/>
        <v>0</v>
      </c>
      <c r="HAE45" s="4141">
        <f t="shared" si="105"/>
        <v>0</v>
      </c>
      <c r="HAF45" s="4141">
        <f t="shared" si="105"/>
        <v>0</v>
      </c>
      <c r="HAG45" s="4141">
        <f t="shared" si="105"/>
        <v>0</v>
      </c>
      <c r="HAH45" s="4141">
        <f t="shared" si="105"/>
        <v>0</v>
      </c>
      <c r="HAI45" s="4141">
        <f t="shared" si="105"/>
        <v>0</v>
      </c>
      <c r="HAJ45" s="4141">
        <f t="shared" si="105"/>
        <v>0</v>
      </c>
      <c r="HAK45" s="4141">
        <f t="shared" ref="HAK45:HCV45" si="106">HAK39+HAK43</f>
        <v>0</v>
      </c>
      <c r="HAL45" s="4141">
        <f t="shared" si="106"/>
        <v>0</v>
      </c>
      <c r="HAM45" s="4141">
        <f t="shared" si="106"/>
        <v>0</v>
      </c>
      <c r="HAN45" s="4141">
        <f t="shared" si="106"/>
        <v>0</v>
      </c>
      <c r="HAO45" s="4141">
        <f t="shared" si="106"/>
        <v>0</v>
      </c>
      <c r="HAP45" s="4141">
        <f t="shared" si="106"/>
        <v>0</v>
      </c>
      <c r="HAQ45" s="4141">
        <f t="shared" si="106"/>
        <v>0</v>
      </c>
      <c r="HAR45" s="4141">
        <f t="shared" si="106"/>
        <v>0</v>
      </c>
      <c r="HAS45" s="4141">
        <f t="shared" si="106"/>
        <v>0</v>
      </c>
      <c r="HAT45" s="4141">
        <f t="shared" si="106"/>
        <v>0</v>
      </c>
      <c r="HAU45" s="4141">
        <f t="shared" si="106"/>
        <v>0</v>
      </c>
      <c r="HAV45" s="4141">
        <f t="shared" si="106"/>
        <v>0</v>
      </c>
      <c r="HAW45" s="4141">
        <f t="shared" si="106"/>
        <v>0</v>
      </c>
      <c r="HAX45" s="4141">
        <f t="shared" si="106"/>
        <v>0</v>
      </c>
      <c r="HAY45" s="4141">
        <f t="shared" si="106"/>
        <v>0</v>
      </c>
      <c r="HAZ45" s="4141">
        <f t="shared" si="106"/>
        <v>0</v>
      </c>
      <c r="HBA45" s="4141">
        <f t="shared" si="106"/>
        <v>0</v>
      </c>
      <c r="HBB45" s="4141">
        <f t="shared" si="106"/>
        <v>0</v>
      </c>
      <c r="HBC45" s="4141">
        <f t="shared" si="106"/>
        <v>0</v>
      </c>
      <c r="HBD45" s="4141">
        <f t="shared" si="106"/>
        <v>0</v>
      </c>
      <c r="HBE45" s="4141">
        <f t="shared" si="106"/>
        <v>0</v>
      </c>
      <c r="HBF45" s="4141">
        <f t="shared" si="106"/>
        <v>0</v>
      </c>
      <c r="HBG45" s="4141">
        <f t="shared" si="106"/>
        <v>0</v>
      </c>
      <c r="HBH45" s="4141">
        <f t="shared" si="106"/>
        <v>0</v>
      </c>
      <c r="HBI45" s="4141">
        <f t="shared" si="106"/>
        <v>0</v>
      </c>
      <c r="HBJ45" s="4141">
        <f t="shared" si="106"/>
        <v>0</v>
      </c>
      <c r="HBK45" s="4141">
        <f t="shared" si="106"/>
        <v>0</v>
      </c>
      <c r="HBL45" s="4141">
        <f t="shared" si="106"/>
        <v>0</v>
      </c>
      <c r="HBM45" s="4141">
        <f t="shared" si="106"/>
        <v>0</v>
      </c>
      <c r="HBN45" s="4141">
        <f t="shared" si="106"/>
        <v>0</v>
      </c>
      <c r="HBO45" s="4141">
        <f t="shared" si="106"/>
        <v>0</v>
      </c>
      <c r="HBP45" s="4141">
        <f t="shared" si="106"/>
        <v>0</v>
      </c>
      <c r="HBQ45" s="4141">
        <f t="shared" si="106"/>
        <v>0</v>
      </c>
      <c r="HBR45" s="4141">
        <f t="shared" si="106"/>
        <v>0</v>
      </c>
      <c r="HBS45" s="4141">
        <f t="shared" si="106"/>
        <v>0</v>
      </c>
      <c r="HBT45" s="4141">
        <f t="shared" si="106"/>
        <v>0</v>
      </c>
      <c r="HBU45" s="4141">
        <f t="shared" si="106"/>
        <v>0</v>
      </c>
      <c r="HBV45" s="4141">
        <f t="shared" si="106"/>
        <v>0</v>
      </c>
      <c r="HBW45" s="4141">
        <f t="shared" si="106"/>
        <v>0</v>
      </c>
      <c r="HBX45" s="4141">
        <f t="shared" si="106"/>
        <v>0</v>
      </c>
      <c r="HBY45" s="4141">
        <f t="shared" si="106"/>
        <v>0</v>
      </c>
      <c r="HBZ45" s="4141">
        <f t="shared" si="106"/>
        <v>0</v>
      </c>
      <c r="HCA45" s="4141">
        <f t="shared" si="106"/>
        <v>0</v>
      </c>
      <c r="HCB45" s="4141">
        <f t="shared" si="106"/>
        <v>0</v>
      </c>
      <c r="HCC45" s="4141">
        <f t="shared" si="106"/>
        <v>0</v>
      </c>
      <c r="HCD45" s="4141">
        <f t="shared" si="106"/>
        <v>0</v>
      </c>
      <c r="HCE45" s="4141">
        <f t="shared" si="106"/>
        <v>0</v>
      </c>
      <c r="HCF45" s="4141">
        <f t="shared" si="106"/>
        <v>0</v>
      </c>
      <c r="HCG45" s="4141">
        <f t="shared" si="106"/>
        <v>0</v>
      </c>
      <c r="HCH45" s="4141">
        <f t="shared" si="106"/>
        <v>0</v>
      </c>
      <c r="HCI45" s="4141">
        <f t="shared" si="106"/>
        <v>0</v>
      </c>
      <c r="HCJ45" s="4141">
        <f t="shared" si="106"/>
        <v>0</v>
      </c>
      <c r="HCK45" s="4141">
        <f t="shared" si="106"/>
        <v>0</v>
      </c>
      <c r="HCL45" s="4141">
        <f t="shared" si="106"/>
        <v>0</v>
      </c>
      <c r="HCM45" s="4141">
        <f t="shared" si="106"/>
        <v>0</v>
      </c>
      <c r="HCN45" s="4141">
        <f t="shared" si="106"/>
        <v>0</v>
      </c>
      <c r="HCO45" s="4141">
        <f t="shared" si="106"/>
        <v>0</v>
      </c>
      <c r="HCP45" s="4141">
        <f t="shared" si="106"/>
        <v>0</v>
      </c>
      <c r="HCQ45" s="4141">
        <f t="shared" si="106"/>
        <v>0</v>
      </c>
      <c r="HCR45" s="4141">
        <f t="shared" si="106"/>
        <v>0</v>
      </c>
      <c r="HCS45" s="4141">
        <f t="shared" si="106"/>
        <v>0</v>
      </c>
      <c r="HCT45" s="4141">
        <f t="shared" si="106"/>
        <v>0</v>
      </c>
      <c r="HCU45" s="4141">
        <f t="shared" si="106"/>
        <v>0</v>
      </c>
      <c r="HCV45" s="4141">
        <f t="shared" si="106"/>
        <v>0</v>
      </c>
      <c r="HCW45" s="4141">
        <f t="shared" ref="HCW45:HFH45" si="107">HCW39+HCW43</f>
        <v>0</v>
      </c>
      <c r="HCX45" s="4141">
        <f t="shared" si="107"/>
        <v>0</v>
      </c>
      <c r="HCY45" s="4141">
        <f t="shared" si="107"/>
        <v>0</v>
      </c>
      <c r="HCZ45" s="4141">
        <f t="shared" si="107"/>
        <v>0</v>
      </c>
      <c r="HDA45" s="4141">
        <f t="shared" si="107"/>
        <v>0</v>
      </c>
      <c r="HDB45" s="4141">
        <f t="shared" si="107"/>
        <v>0</v>
      </c>
      <c r="HDC45" s="4141">
        <f t="shared" si="107"/>
        <v>0</v>
      </c>
      <c r="HDD45" s="4141">
        <f t="shared" si="107"/>
        <v>0</v>
      </c>
      <c r="HDE45" s="4141">
        <f t="shared" si="107"/>
        <v>0</v>
      </c>
      <c r="HDF45" s="4141">
        <f t="shared" si="107"/>
        <v>0</v>
      </c>
      <c r="HDG45" s="4141">
        <f t="shared" si="107"/>
        <v>0</v>
      </c>
      <c r="HDH45" s="4141">
        <f t="shared" si="107"/>
        <v>0</v>
      </c>
      <c r="HDI45" s="4141">
        <f t="shared" si="107"/>
        <v>0</v>
      </c>
      <c r="HDJ45" s="4141">
        <f t="shared" si="107"/>
        <v>0</v>
      </c>
      <c r="HDK45" s="4141">
        <f t="shared" si="107"/>
        <v>0</v>
      </c>
      <c r="HDL45" s="4141">
        <f t="shared" si="107"/>
        <v>0</v>
      </c>
      <c r="HDM45" s="4141">
        <f t="shared" si="107"/>
        <v>0</v>
      </c>
      <c r="HDN45" s="4141">
        <f t="shared" si="107"/>
        <v>0</v>
      </c>
      <c r="HDO45" s="4141">
        <f t="shared" si="107"/>
        <v>0</v>
      </c>
      <c r="HDP45" s="4141">
        <f t="shared" si="107"/>
        <v>0</v>
      </c>
      <c r="HDQ45" s="4141">
        <f t="shared" si="107"/>
        <v>0</v>
      </c>
      <c r="HDR45" s="4141">
        <f t="shared" si="107"/>
        <v>0</v>
      </c>
      <c r="HDS45" s="4141">
        <f t="shared" si="107"/>
        <v>0</v>
      </c>
      <c r="HDT45" s="4141">
        <f t="shared" si="107"/>
        <v>0</v>
      </c>
      <c r="HDU45" s="4141">
        <f t="shared" si="107"/>
        <v>0</v>
      </c>
      <c r="HDV45" s="4141">
        <f t="shared" si="107"/>
        <v>0</v>
      </c>
      <c r="HDW45" s="4141">
        <f t="shared" si="107"/>
        <v>0</v>
      </c>
      <c r="HDX45" s="4141">
        <f t="shared" si="107"/>
        <v>0</v>
      </c>
      <c r="HDY45" s="4141">
        <f t="shared" si="107"/>
        <v>0</v>
      </c>
      <c r="HDZ45" s="4141">
        <f t="shared" si="107"/>
        <v>0</v>
      </c>
      <c r="HEA45" s="4141">
        <f t="shared" si="107"/>
        <v>0</v>
      </c>
      <c r="HEB45" s="4141">
        <f t="shared" si="107"/>
        <v>0</v>
      </c>
      <c r="HEC45" s="4141">
        <f t="shared" si="107"/>
        <v>0</v>
      </c>
      <c r="HED45" s="4141">
        <f t="shared" si="107"/>
        <v>0</v>
      </c>
      <c r="HEE45" s="4141">
        <f t="shared" si="107"/>
        <v>0</v>
      </c>
      <c r="HEF45" s="4141">
        <f t="shared" si="107"/>
        <v>0</v>
      </c>
      <c r="HEG45" s="4141">
        <f t="shared" si="107"/>
        <v>0</v>
      </c>
      <c r="HEH45" s="4141">
        <f t="shared" si="107"/>
        <v>0</v>
      </c>
      <c r="HEI45" s="4141">
        <f t="shared" si="107"/>
        <v>0</v>
      </c>
      <c r="HEJ45" s="4141">
        <f t="shared" si="107"/>
        <v>0</v>
      </c>
      <c r="HEK45" s="4141">
        <f t="shared" si="107"/>
        <v>0</v>
      </c>
      <c r="HEL45" s="4141">
        <f t="shared" si="107"/>
        <v>0</v>
      </c>
      <c r="HEM45" s="4141">
        <f t="shared" si="107"/>
        <v>0</v>
      </c>
      <c r="HEN45" s="4141">
        <f t="shared" si="107"/>
        <v>0</v>
      </c>
      <c r="HEO45" s="4141">
        <f t="shared" si="107"/>
        <v>0</v>
      </c>
      <c r="HEP45" s="4141">
        <f t="shared" si="107"/>
        <v>0</v>
      </c>
      <c r="HEQ45" s="4141">
        <f t="shared" si="107"/>
        <v>0</v>
      </c>
      <c r="HER45" s="4141">
        <f t="shared" si="107"/>
        <v>0</v>
      </c>
      <c r="HES45" s="4141">
        <f t="shared" si="107"/>
        <v>0</v>
      </c>
      <c r="HET45" s="4141">
        <f t="shared" si="107"/>
        <v>0</v>
      </c>
      <c r="HEU45" s="4141">
        <f t="shared" si="107"/>
        <v>0</v>
      </c>
      <c r="HEV45" s="4141">
        <f t="shared" si="107"/>
        <v>0</v>
      </c>
      <c r="HEW45" s="4141">
        <f t="shared" si="107"/>
        <v>0</v>
      </c>
      <c r="HEX45" s="4141">
        <f t="shared" si="107"/>
        <v>0</v>
      </c>
      <c r="HEY45" s="4141">
        <f t="shared" si="107"/>
        <v>0</v>
      </c>
      <c r="HEZ45" s="4141">
        <f t="shared" si="107"/>
        <v>0</v>
      </c>
      <c r="HFA45" s="4141">
        <f t="shared" si="107"/>
        <v>0</v>
      </c>
      <c r="HFB45" s="4141">
        <f t="shared" si="107"/>
        <v>0</v>
      </c>
      <c r="HFC45" s="4141">
        <f t="shared" si="107"/>
        <v>0</v>
      </c>
      <c r="HFD45" s="4141">
        <f t="shared" si="107"/>
        <v>0</v>
      </c>
      <c r="HFE45" s="4141">
        <f t="shared" si="107"/>
        <v>0</v>
      </c>
      <c r="HFF45" s="4141">
        <f t="shared" si="107"/>
        <v>0</v>
      </c>
      <c r="HFG45" s="4141">
        <f t="shared" si="107"/>
        <v>0</v>
      </c>
      <c r="HFH45" s="4141">
        <f t="shared" si="107"/>
        <v>0</v>
      </c>
      <c r="HFI45" s="4141">
        <f t="shared" ref="HFI45:HHT45" si="108">HFI39+HFI43</f>
        <v>0</v>
      </c>
      <c r="HFJ45" s="4141">
        <f t="shared" si="108"/>
        <v>0</v>
      </c>
      <c r="HFK45" s="4141">
        <f t="shared" si="108"/>
        <v>0</v>
      </c>
      <c r="HFL45" s="4141">
        <f t="shared" si="108"/>
        <v>0</v>
      </c>
      <c r="HFM45" s="4141">
        <f t="shared" si="108"/>
        <v>0</v>
      </c>
      <c r="HFN45" s="4141">
        <f t="shared" si="108"/>
        <v>0</v>
      </c>
      <c r="HFO45" s="4141">
        <f t="shared" si="108"/>
        <v>0</v>
      </c>
      <c r="HFP45" s="4141">
        <f t="shared" si="108"/>
        <v>0</v>
      </c>
      <c r="HFQ45" s="4141">
        <f t="shared" si="108"/>
        <v>0</v>
      </c>
      <c r="HFR45" s="4141">
        <f t="shared" si="108"/>
        <v>0</v>
      </c>
      <c r="HFS45" s="4141">
        <f t="shared" si="108"/>
        <v>0</v>
      </c>
      <c r="HFT45" s="4141">
        <f t="shared" si="108"/>
        <v>0</v>
      </c>
      <c r="HFU45" s="4141">
        <f t="shared" si="108"/>
        <v>0</v>
      </c>
      <c r="HFV45" s="4141">
        <f t="shared" si="108"/>
        <v>0</v>
      </c>
      <c r="HFW45" s="4141">
        <f t="shared" si="108"/>
        <v>0</v>
      </c>
      <c r="HFX45" s="4141">
        <f t="shared" si="108"/>
        <v>0</v>
      </c>
      <c r="HFY45" s="4141">
        <f t="shared" si="108"/>
        <v>0</v>
      </c>
      <c r="HFZ45" s="4141">
        <f t="shared" si="108"/>
        <v>0</v>
      </c>
      <c r="HGA45" s="4141">
        <f t="shared" si="108"/>
        <v>0</v>
      </c>
      <c r="HGB45" s="4141">
        <f t="shared" si="108"/>
        <v>0</v>
      </c>
      <c r="HGC45" s="4141">
        <f t="shared" si="108"/>
        <v>0</v>
      </c>
      <c r="HGD45" s="4141">
        <f t="shared" si="108"/>
        <v>0</v>
      </c>
      <c r="HGE45" s="4141">
        <f t="shared" si="108"/>
        <v>0</v>
      </c>
      <c r="HGF45" s="4141">
        <f t="shared" si="108"/>
        <v>0</v>
      </c>
      <c r="HGG45" s="4141">
        <f t="shared" si="108"/>
        <v>0</v>
      </c>
      <c r="HGH45" s="4141">
        <f t="shared" si="108"/>
        <v>0</v>
      </c>
      <c r="HGI45" s="4141">
        <f t="shared" si="108"/>
        <v>0</v>
      </c>
      <c r="HGJ45" s="4141">
        <f t="shared" si="108"/>
        <v>0</v>
      </c>
      <c r="HGK45" s="4141">
        <f t="shared" si="108"/>
        <v>0</v>
      </c>
      <c r="HGL45" s="4141">
        <f t="shared" si="108"/>
        <v>0</v>
      </c>
      <c r="HGM45" s="4141">
        <f t="shared" si="108"/>
        <v>0</v>
      </c>
      <c r="HGN45" s="4141">
        <f t="shared" si="108"/>
        <v>0</v>
      </c>
      <c r="HGO45" s="4141">
        <f t="shared" si="108"/>
        <v>0</v>
      </c>
      <c r="HGP45" s="4141">
        <f t="shared" si="108"/>
        <v>0</v>
      </c>
      <c r="HGQ45" s="4141">
        <f t="shared" si="108"/>
        <v>0</v>
      </c>
      <c r="HGR45" s="4141">
        <f t="shared" si="108"/>
        <v>0</v>
      </c>
      <c r="HGS45" s="4141">
        <f t="shared" si="108"/>
        <v>0</v>
      </c>
      <c r="HGT45" s="4141">
        <f t="shared" si="108"/>
        <v>0</v>
      </c>
      <c r="HGU45" s="4141">
        <f t="shared" si="108"/>
        <v>0</v>
      </c>
      <c r="HGV45" s="4141">
        <f t="shared" si="108"/>
        <v>0</v>
      </c>
      <c r="HGW45" s="4141">
        <f t="shared" si="108"/>
        <v>0</v>
      </c>
      <c r="HGX45" s="4141">
        <f t="shared" si="108"/>
        <v>0</v>
      </c>
      <c r="HGY45" s="4141">
        <f t="shared" si="108"/>
        <v>0</v>
      </c>
      <c r="HGZ45" s="4141">
        <f t="shared" si="108"/>
        <v>0</v>
      </c>
      <c r="HHA45" s="4141">
        <f t="shared" si="108"/>
        <v>0</v>
      </c>
      <c r="HHB45" s="4141">
        <f t="shared" si="108"/>
        <v>0</v>
      </c>
      <c r="HHC45" s="4141">
        <f t="shared" si="108"/>
        <v>0</v>
      </c>
      <c r="HHD45" s="4141">
        <f t="shared" si="108"/>
        <v>0</v>
      </c>
      <c r="HHE45" s="4141">
        <f t="shared" si="108"/>
        <v>0</v>
      </c>
      <c r="HHF45" s="4141">
        <f t="shared" si="108"/>
        <v>0</v>
      </c>
      <c r="HHG45" s="4141">
        <f t="shared" si="108"/>
        <v>0</v>
      </c>
      <c r="HHH45" s="4141">
        <f t="shared" si="108"/>
        <v>0</v>
      </c>
      <c r="HHI45" s="4141">
        <f t="shared" si="108"/>
        <v>0</v>
      </c>
      <c r="HHJ45" s="4141">
        <f t="shared" si="108"/>
        <v>0</v>
      </c>
      <c r="HHK45" s="4141">
        <f t="shared" si="108"/>
        <v>0</v>
      </c>
      <c r="HHL45" s="4141">
        <f t="shared" si="108"/>
        <v>0</v>
      </c>
      <c r="HHM45" s="4141">
        <f t="shared" si="108"/>
        <v>0</v>
      </c>
      <c r="HHN45" s="4141">
        <f t="shared" si="108"/>
        <v>0</v>
      </c>
      <c r="HHO45" s="4141">
        <f t="shared" si="108"/>
        <v>0</v>
      </c>
      <c r="HHP45" s="4141">
        <f t="shared" si="108"/>
        <v>0</v>
      </c>
      <c r="HHQ45" s="4141">
        <f t="shared" si="108"/>
        <v>0</v>
      </c>
      <c r="HHR45" s="4141">
        <f t="shared" si="108"/>
        <v>0</v>
      </c>
      <c r="HHS45" s="4141">
        <f t="shared" si="108"/>
        <v>0</v>
      </c>
      <c r="HHT45" s="4141">
        <f t="shared" si="108"/>
        <v>0</v>
      </c>
      <c r="HHU45" s="4141">
        <f t="shared" ref="HHU45:HKF45" si="109">HHU39+HHU43</f>
        <v>0</v>
      </c>
      <c r="HHV45" s="4141">
        <f t="shared" si="109"/>
        <v>0</v>
      </c>
      <c r="HHW45" s="4141">
        <f t="shared" si="109"/>
        <v>0</v>
      </c>
      <c r="HHX45" s="4141">
        <f t="shared" si="109"/>
        <v>0</v>
      </c>
      <c r="HHY45" s="4141">
        <f t="shared" si="109"/>
        <v>0</v>
      </c>
      <c r="HHZ45" s="4141">
        <f t="shared" si="109"/>
        <v>0</v>
      </c>
      <c r="HIA45" s="4141">
        <f t="shared" si="109"/>
        <v>0</v>
      </c>
      <c r="HIB45" s="4141">
        <f t="shared" si="109"/>
        <v>0</v>
      </c>
      <c r="HIC45" s="4141">
        <f t="shared" si="109"/>
        <v>0</v>
      </c>
      <c r="HID45" s="4141">
        <f t="shared" si="109"/>
        <v>0</v>
      </c>
      <c r="HIE45" s="4141">
        <f t="shared" si="109"/>
        <v>0</v>
      </c>
      <c r="HIF45" s="4141">
        <f t="shared" si="109"/>
        <v>0</v>
      </c>
      <c r="HIG45" s="4141">
        <f t="shared" si="109"/>
        <v>0</v>
      </c>
      <c r="HIH45" s="4141">
        <f t="shared" si="109"/>
        <v>0</v>
      </c>
      <c r="HII45" s="4141">
        <f t="shared" si="109"/>
        <v>0</v>
      </c>
      <c r="HIJ45" s="4141">
        <f t="shared" si="109"/>
        <v>0</v>
      </c>
      <c r="HIK45" s="4141">
        <f t="shared" si="109"/>
        <v>0</v>
      </c>
      <c r="HIL45" s="4141">
        <f t="shared" si="109"/>
        <v>0</v>
      </c>
      <c r="HIM45" s="4141">
        <f t="shared" si="109"/>
        <v>0</v>
      </c>
      <c r="HIN45" s="4141">
        <f t="shared" si="109"/>
        <v>0</v>
      </c>
      <c r="HIO45" s="4141">
        <f t="shared" si="109"/>
        <v>0</v>
      </c>
      <c r="HIP45" s="4141">
        <f t="shared" si="109"/>
        <v>0</v>
      </c>
      <c r="HIQ45" s="4141">
        <f t="shared" si="109"/>
        <v>0</v>
      </c>
      <c r="HIR45" s="4141">
        <f t="shared" si="109"/>
        <v>0</v>
      </c>
      <c r="HIS45" s="4141">
        <f t="shared" si="109"/>
        <v>0</v>
      </c>
      <c r="HIT45" s="4141">
        <f t="shared" si="109"/>
        <v>0</v>
      </c>
      <c r="HIU45" s="4141">
        <f t="shared" si="109"/>
        <v>0</v>
      </c>
      <c r="HIV45" s="4141">
        <f t="shared" si="109"/>
        <v>0</v>
      </c>
      <c r="HIW45" s="4141">
        <f t="shared" si="109"/>
        <v>0</v>
      </c>
      <c r="HIX45" s="4141">
        <f t="shared" si="109"/>
        <v>0</v>
      </c>
      <c r="HIY45" s="4141">
        <f t="shared" si="109"/>
        <v>0</v>
      </c>
      <c r="HIZ45" s="4141">
        <f t="shared" si="109"/>
        <v>0</v>
      </c>
      <c r="HJA45" s="4141">
        <f t="shared" si="109"/>
        <v>0</v>
      </c>
      <c r="HJB45" s="4141">
        <f t="shared" si="109"/>
        <v>0</v>
      </c>
      <c r="HJC45" s="4141">
        <f t="shared" si="109"/>
        <v>0</v>
      </c>
      <c r="HJD45" s="4141">
        <f t="shared" si="109"/>
        <v>0</v>
      </c>
      <c r="HJE45" s="4141">
        <f t="shared" si="109"/>
        <v>0</v>
      </c>
      <c r="HJF45" s="4141">
        <f t="shared" si="109"/>
        <v>0</v>
      </c>
      <c r="HJG45" s="4141">
        <f t="shared" si="109"/>
        <v>0</v>
      </c>
      <c r="HJH45" s="4141">
        <f t="shared" si="109"/>
        <v>0</v>
      </c>
      <c r="HJI45" s="4141">
        <f t="shared" si="109"/>
        <v>0</v>
      </c>
      <c r="HJJ45" s="4141">
        <f t="shared" si="109"/>
        <v>0</v>
      </c>
      <c r="HJK45" s="4141">
        <f t="shared" si="109"/>
        <v>0</v>
      </c>
      <c r="HJL45" s="4141">
        <f t="shared" si="109"/>
        <v>0</v>
      </c>
      <c r="HJM45" s="4141">
        <f t="shared" si="109"/>
        <v>0</v>
      </c>
      <c r="HJN45" s="4141">
        <f t="shared" si="109"/>
        <v>0</v>
      </c>
      <c r="HJO45" s="4141">
        <f t="shared" si="109"/>
        <v>0</v>
      </c>
      <c r="HJP45" s="4141">
        <f t="shared" si="109"/>
        <v>0</v>
      </c>
      <c r="HJQ45" s="4141">
        <f t="shared" si="109"/>
        <v>0</v>
      </c>
      <c r="HJR45" s="4141">
        <f t="shared" si="109"/>
        <v>0</v>
      </c>
      <c r="HJS45" s="4141">
        <f t="shared" si="109"/>
        <v>0</v>
      </c>
      <c r="HJT45" s="4141">
        <f t="shared" si="109"/>
        <v>0</v>
      </c>
      <c r="HJU45" s="4141">
        <f t="shared" si="109"/>
        <v>0</v>
      </c>
      <c r="HJV45" s="4141">
        <f t="shared" si="109"/>
        <v>0</v>
      </c>
      <c r="HJW45" s="4141">
        <f t="shared" si="109"/>
        <v>0</v>
      </c>
      <c r="HJX45" s="4141">
        <f t="shared" si="109"/>
        <v>0</v>
      </c>
      <c r="HJY45" s="4141">
        <f t="shared" si="109"/>
        <v>0</v>
      </c>
      <c r="HJZ45" s="4141">
        <f t="shared" si="109"/>
        <v>0</v>
      </c>
      <c r="HKA45" s="4141">
        <f t="shared" si="109"/>
        <v>0</v>
      </c>
      <c r="HKB45" s="4141">
        <f t="shared" si="109"/>
        <v>0</v>
      </c>
      <c r="HKC45" s="4141">
        <f t="shared" si="109"/>
        <v>0</v>
      </c>
      <c r="HKD45" s="4141">
        <f t="shared" si="109"/>
        <v>0</v>
      </c>
      <c r="HKE45" s="4141">
        <f t="shared" si="109"/>
        <v>0</v>
      </c>
      <c r="HKF45" s="4141">
        <f t="shared" si="109"/>
        <v>0</v>
      </c>
      <c r="HKG45" s="4141">
        <f t="shared" ref="HKG45:HMR45" si="110">HKG39+HKG43</f>
        <v>0</v>
      </c>
      <c r="HKH45" s="4141">
        <f t="shared" si="110"/>
        <v>0</v>
      </c>
      <c r="HKI45" s="4141">
        <f t="shared" si="110"/>
        <v>0</v>
      </c>
      <c r="HKJ45" s="4141">
        <f t="shared" si="110"/>
        <v>0</v>
      </c>
      <c r="HKK45" s="4141">
        <f t="shared" si="110"/>
        <v>0</v>
      </c>
      <c r="HKL45" s="4141">
        <f t="shared" si="110"/>
        <v>0</v>
      </c>
      <c r="HKM45" s="4141">
        <f t="shared" si="110"/>
        <v>0</v>
      </c>
      <c r="HKN45" s="4141">
        <f t="shared" si="110"/>
        <v>0</v>
      </c>
      <c r="HKO45" s="4141">
        <f t="shared" si="110"/>
        <v>0</v>
      </c>
      <c r="HKP45" s="4141">
        <f t="shared" si="110"/>
        <v>0</v>
      </c>
      <c r="HKQ45" s="4141">
        <f t="shared" si="110"/>
        <v>0</v>
      </c>
      <c r="HKR45" s="4141">
        <f t="shared" si="110"/>
        <v>0</v>
      </c>
      <c r="HKS45" s="4141">
        <f t="shared" si="110"/>
        <v>0</v>
      </c>
      <c r="HKT45" s="4141">
        <f t="shared" si="110"/>
        <v>0</v>
      </c>
      <c r="HKU45" s="4141">
        <f t="shared" si="110"/>
        <v>0</v>
      </c>
      <c r="HKV45" s="4141">
        <f t="shared" si="110"/>
        <v>0</v>
      </c>
      <c r="HKW45" s="4141">
        <f t="shared" si="110"/>
        <v>0</v>
      </c>
      <c r="HKX45" s="4141">
        <f t="shared" si="110"/>
        <v>0</v>
      </c>
      <c r="HKY45" s="4141">
        <f t="shared" si="110"/>
        <v>0</v>
      </c>
      <c r="HKZ45" s="4141">
        <f t="shared" si="110"/>
        <v>0</v>
      </c>
      <c r="HLA45" s="4141">
        <f t="shared" si="110"/>
        <v>0</v>
      </c>
      <c r="HLB45" s="4141">
        <f t="shared" si="110"/>
        <v>0</v>
      </c>
      <c r="HLC45" s="4141">
        <f t="shared" si="110"/>
        <v>0</v>
      </c>
      <c r="HLD45" s="4141">
        <f t="shared" si="110"/>
        <v>0</v>
      </c>
      <c r="HLE45" s="4141">
        <f t="shared" si="110"/>
        <v>0</v>
      </c>
      <c r="HLF45" s="4141">
        <f t="shared" si="110"/>
        <v>0</v>
      </c>
      <c r="HLG45" s="4141">
        <f t="shared" si="110"/>
        <v>0</v>
      </c>
      <c r="HLH45" s="4141">
        <f t="shared" si="110"/>
        <v>0</v>
      </c>
      <c r="HLI45" s="4141">
        <f t="shared" si="110"/>
        <v>0</v>
      </c>
      <c r="HLJ45" s="4141">
        <f t="shared" si="110"/>
        <v>0</v>
      </c>
      <c r="HLK45" s="4141">
        <f t="shared" si="110"/>
        <v>0</v>
      </c>
      <c r="HLL45" s="4141">
        <f t="shared" si="110"/>
        <v>0</v>
      </c>
      <c r="HLM45" s="4141">
        <f t="shared" si="110"/>
        <v>0</v>
      </c>
      <c r="HLN45" s="4141">
        <f t="shared" si="110"/>
        <v>0</v>
      </c>
      <c r="HLO45" s="4141">
        <f t="shared" si="110"/>
        <v>0</v>
      </c>
      <c r="HLP45" s="4141">
        <f t="shared" si="110"/>
        <v>0</v>
      </c>
      <c r="HLQ45" s="4141">
        <f t="shared" si="110"/>
        <v>0</v>
      </c>
      <c r="HLR45" s="4141">
        <f t="shared" si="110"/>
        <v>0</v>
      </c>
      <c r="HLS45" s="4141">
        <f t="shared" si="110"/>
        <v>0</v>
      </c>
      <c r="HLT45" s="4141">
        <f t="shared" si="110"/>
        <v>0</v>
      </c>
      <c r="HLU45" s="4141">
        <f t="shared" si="110"/>
        <v>0</v>
      </c>
      <c r="HLV45" s="4141">
        <f t="shared" si="110"/>
        <v>0</v>
      </c>
      <c r="HLW45" s="4141">
        <f t="shared" si="110"/>
        <v>0</v>
      </c>
      <c r="HLX45" s="4141">
        <f t="shared" si="110"/>
        <v>0</v>
      </c>
      <c r="HLY45" s="4141">
        <f t="shared" si="110"/>
        <v>0</v>
      </c>
      <c r="HLZ45" s="4141">
        <f t="shared" si="110"/>
        <v>0</v>
      </c>
      <c r="HMA45" s="4141">
        <f t="shared" si="110"/>
        <v>0</v>
      </c>
      <c r="HMB45" s="4141">
        <f t="shared" si="110"/>
        <v>0</v>
      </c>
      <c r="HMC45" s="4141">
        <f t="shared" si="110"/>
        <v>0</v>
      </c>
      <c r="HMD45" s="4141">
        <f t="shared" si="110"/>
        <v>0</v>
      </c>
      <c r="HME45" s="4141">
        <f t="shared" si="110"/>
        <v>0</v>
      </c>
      <c r="HMF45" s="4141">
        <f t="shared" si="110"/>
        <v>0</v>
      </c>
      <c r="HMG45" s="4141">
        <f t="shared" si="110"/>
        <v>0</v>
      </c>
      <c r="HMH45" s="4141">
        <f t="shared" si="110"/>
        <v>0</v>
      </c>
      <c r="HMI45" s="4141">
        <f t="shared" si="110"/>
        <v>0</v>
      </c>
      <c r="HMJ45" s="4141">
        <f t="shared" si="110"/>
        <v>0</v>
      </c>
      <c r="HMK45" s="4141">
        <f t="shared" si="110"/>
        <v>0</v>
      </c>
      <c r="HML45" s="4141">
        <f t="shared" si="110"/>
        <v>0</v>
      </c>
      <c r="HMM45" s="4141">
        <f t="shared" si="110"/>
        <v>0</v>
      </c>
      <c r="HMN45" s="4141">
        <f t="shared" si="110"/>
        <v>0</v>
      </c>
      <c r="HMO45" s="4141">
        <f t="shared" si="110"/>
        <v>0</v>
      </c>
      <c r="HMP45" s="4141">
        <f t="shared" si="110"/>
        <v>0</v>
      </c>
      <c r="HMQ45" s="4141">
        <f t="shared" si="110"/>
        <v>0</v>
      </c>
      <c r="HMR45" s="4141">
        <f t="shared" si="110"/>
        <v>0</v>
      </c>
      <c r="HMS45" s="4141">
        <f t="shared" ref="HMS45:HPD45" si="111">HMS39+HMS43</f>
        <v>0</v>
      </c>
      <c r="HMT45" s="4141">
        <f t="shared" si="111"/>
        <v>0</v>
      </c>
      <c r="HMU45" s="4141">
        <f t="shared" si="111"/>
        <v>0</v>
      </c>
      <c r="HMV45" s="4141">
        <f t="shared" si="111"/>
        <v>0</v>
      </c>
      <c r="HMW45" s="4141">
        <f t="shared" si="111"/>
        <v>0</v>
      </c>
      <c r="HMX45" s="4141">
        <f t="shared" si="111"/>
        <v>0</v>
      </c>
      <c r="HMY45" s="4141">
        <f t="shared" si="111"/>
        <v>0</v>
      </c>
      <c r="HMZ45" s="4141">
        <f t="shared" si="111"/>
        <v>0</v>
      </c>
      <c r="HNA45" s="4141">
        <f t="shared" si="111"/>
        <v>0</v>
      </c>
      <c r="HNB45" s="4141">
        <f t="shared" si="111"/>
        <v>0</v>
      </c>
      <c r="HNC45" s="4141">
        <f t="shared" si="111"/>
        <v>0</v>
      </c>
      <c r="HND45" s="4141">
        <f t="shared" si="111"/>
        <v>0</v>
      </c>
      <c r="HNE45" s="4141">
        <f t="shared" si="111"/>
        <v>0</v>
      </c>
      <c r="HNF45" s="4141">
        <f t="shared" si="111"/>
        <v>0</v>
      </c>
      <c r="HNG45" s="4141">
        <f t="shared" si="111"/>
        <v>0</v>
      </c>
      <c r="HNH45" s="4141">
        <f t="shared" si="111"/>
        <v>0</v>
      </c>
      <c r="HNI45" s="4141">
        <f t="shared" si="111"/>
        <v>0</v>
      </c>
      <c r="HNJ45" s="4141">
        <f t="shared" si="111"/>
        <v>0</v>
      </c>
      <c r="HNK45" s="4141">
        <f t="shared" si="111"/>
        <v>0</v>
      </c>
      <c r="HNL45" s="4141">
        <f t="shared" si="111"/>
        <v>0</v>
      </c>
      <c r="HNM45" s="4141">
        <f t="shared" si="111"/>
        <v>0</v>
      </c>
      <c r="HNN45" s="4141">
        <f t="shared" si="111"/>
        <v>0</v>
      </c>
      <c r="HNO45" s="4141">
        <f t="shared" si="111"/>
        <v>0</v>
      </c>
      <c r="HNP45" s="4141">
        <f t="shared" si="111"/>
        <v>0</v>
      </c>
      <c r="HNQ45" s="4141">
        <f t="shared" si="111"/>
        <v>0</v>
      </c>
      <c r="HNR45" s="4141">
        <f t="shared" si="111"/>
        <v>0</v>
      </c>
      <c r="HNS45" s="4141">
        <f t="shared" si="111"/>
        <v>0</v>
      </c>
      <c r="HNT45" s="4141">
        <f t="shared" si="111"/>
        <v>0</v>
      </c>
      <c r="HNU45" s="4141">
        <f t="shared" si="111"/>
        <v>0</v>
      </c>
      <c r="HNV45" s="4141">
        <f t="shared" si="111"/>
        <v>0</v>
      </c>
      <c r="HNW45" s="4141">
        <f t="shared" si="111"/>
        <v>0</v>
      </c>
      <c r="HNX45" s="4141">
        <f t="shared" si="111"/>
        <v>0</v>
      </c>
      <c r="HNY45" s="4141">
        <f t="shared" si="111"/>
        <v>0</v>
      </c>
      <c r="HNZ45" s="4141">
        <f t="shared" si="111"/>
        <v>0</v>
      </c>
      <c r="HOA45" s="4141">
        <f t="shared" si="111"/>
        <v>0</v>
      </c>
      <c r="HOB45" s="4141">
        <f t="shared" si="111"/>
        <v>0</v>
      </c>
      <c r="HOC45" s="4141">
        <f t="shared" si="111"/>
        <v>0</v>
      </c>
      <c r="HOD45" s="4141">
        <f t="shared" si="111"/>
        <v>0</v>
      </c>
      <c r="HOE45" s="4141">
        <f t="shared" si="111"/>
        <v>0</v>
      </c>
      <c r="HOF45" s="4141">
        <f t="shared" si="111"/>
        <v>0</v>
      </c>
      <c r="HOG45" s="4141">
        <f t="shared" si="111"/>
        <v>0</v>
      </c>
      <c r="HOH45" s="4141">
        <f t="shared" si="111"/>
        <v>0</v>
      </c>
      <c r="HOI45" s="4141">
        <f t="shared" si="111"/>
        <v>0</v>
      </c>
      <c r="HOJ45" s="4141">
        <f t="shared" si="111"/>
        <v>0</v>
      </c>
      <c r="HOK45" s="4141">
        <f t="shared" si="111"/>
        <v>0</v>
      </c>
      <c r="HOL45" s="4141">
        <f t="shared" si="111"/>
        <v>0</v>
      </c>
      <c r="HOM45" s="4141">
        <f t="shared" si="111"/>
        <v>0</v>
      </c>
      <c r="HON45" s="4141">
        <f t="shared" si="111"/>
        <v>0</v>
      </c>
      <c r="HOO45" s="4141">
        <f t="shared" si="111"/>
        <v>0</v>
      </c>
      <c r="HOP45" s="4141">
        <f t="shared" si="111"/>
        <v>0</v>
      </c>
      <c r="HOQ45" s="4141">
        <f t="shared" si="111"/>
        <v>0</v>
      </c>
      <c r="HOR45" s="4141">
        <f t="shared" si="111"/>
        <v>0</v>
      </c>
      <c r="HOS45" s="4141">
        <f t="shared" si="111"/>
        <v>0</v>
      </c>
      <c r="HOT45" s="4141">
        <f t="shared" si="111"/>
        <v>0</v>
      </c>
      <c r="HOU45" s="4141">
        <f t="shared" si="111"/>
        <v>0</v>
      </c>
      <c r="HOV45" s="4141">
        <f t="shared" si="111"/>
        <v>0</v>
      </c>
      <c r="HOW45" s="4141">
        <f t="shared" si="111"/>
        <v>0</v>
      </c>
      <c r="HOX45" s="4141">
        <f t="shared" si="111"/>
        <v>0</v>
      </c>
      <c r="HOY45" s="4141">
        <f t="shared" si="111"/>
        <v>0</v>
      </c>
      <c r="HOZ45" s="4141">
        <f t="shared" si="111"/>
        <v>0</v>
      </c>
      <c r="HPA45" s="4141">
        <f t="shared" si="111"/>
        <v>0</v>
      </c>
      <c r="HPB45" s="4141">
        <f t="shared" si="111"/>
        <v>0</v>
      </c>
      <c r="HPC45" s="4141">
        <f t="shared" si="111"/>
        <v>0</v>
      </c>
      <c r="HPD45" s="4141">
        <f t="shared" si="111"/>
        <v>0</v>
      </c>
      <c r="HPE45" s="4141">
        <f t="shared" ref="HPE45:HRP45" si="112">HPE39+HPE43</f>
        <v>0</v>
      </c>
      <c r="HPF45" s="4141">
        <f t="shared" si="112"/>
        <v>0</v>
      </c>
      <c r="HPG45" s="4141">
        <f t="shared" si="112"/>
        <v>0</v>
      </c>
      <c r="HPH45" s="4141">
        <f t="shared" si="112"/>
        <v>0</v>
      </c>
      <c r="HPI45" s="4141">
        <f t="shared" si="112"/>
        <v>0</v>
      </c>
      <c r="HPJ45" s="4141">
        <f t="shared" si="112"/>
        <v>0</v>
      </c>
      <c r="HPK45" s="4141">
        <f t="shared" si="112"/>
        <v>0</v>
      </c>
      <c r="HPL45" s="4141">
        <f t="shared" si="112"/>
        <v>0</v>
      </c>
      <c r="HPM45" s="4141">
        <f t="shared" si="112"/>
        <v>0</v>
      </c>
      <c r="HPN45" s="4141">
        <f t="shared" si="112"/>
        <v>0</v>
      </c>
      <c r="HPO45" s="4141">
        <f t="shared" si="112"/>
        <v>0</v>
      </c>
      <c r="HPP45" s="4141">
        <f t="shared" si="112"/>
        <v>0</v>
      </c>
      <c r="HPQ45" s="4141">
        <f t="shared" si="112"/>
        <v>0</v>
      </c>
      <c r="HPR45" s="4141">
        <f t="shared" si="112"/>
        <v>0</v>
      </c>
      <c r="HPS45" s="4141">
        <f t="shared" si="112"/>
        <v>0</v>
      </c>
      <c r="HPT45" s="4141">
        <f t="shared" si="112"/>
        <v>0</v>
      </c>
      <c r="HPU45" s="4141">
        <f t="shared" si="112"/>
        <v>0</v>
      </c>
      <c r="HPV45" s="4141">
        <f t="shared" si="112"/>
        <v>0</v>
      </c>
      <c r="HPW45" s="4141">
        <f t="shared" si="112"/>
        <v>0</v>
      </c>
      <c r="HPX45" s="4141">
        <f t="shared" si="112"/>
        <v>0</v>
      </c>
      <c r="HPY45" s="4141">
        <f t="shared" si="112"/>
        <v>0</v>
      </c>
      <c r="HPZ45" s="4141">
        <f t="shared" si="112"/>
        <v>0</v>
      </c>
      <c r="HQA45" s="4141">
        <f t="shared" si="112"/>
        <v>0</v>
      </c>
      <c r="HQB45" s="4141">
        <f t="shared" si="112"/>
        <v>0</v>
      </c>
      <c r="HQC45" s="4141">
        <f t="shared" si="112"/>
        <v>0</v>
      </c>
      <c r="HQD45" s="4141">
        <f t="shared" si="112"/>
        <v>0</v>
      </c>
      <c r="HQE45" s="4141">
        <f t="shared" si="112"/>
        <v>0</v>
      </c>
      <c r="HQF45" s="4141">
        <f t="shared" si="112"/>
        <v>0</v>
      </c>
      <c r="HQG45" s="4141">
        <f t="shared" si="112"/>
        <v>0</v>
      </c>
      <c r="HQH45" s="4141">
        <f t="shared" si="112"/>
        <v>0</v>
      </c>
      <c r="HQI45" s="4141">
        <f t="shared" si="112"/>
        <v>0</v>
      </c>
      <c r="HQJ45" s="4141">
        <f t="shared" si="112"/>
        <v>0</v>
      </c>
      <c r="HQK45" s="4141">
        <f t="shared" si="112"/>
        <v>0</v>
      </c>
      <c r="HQL45" s="4141">
        <f t="shared" si="112"/>
        <v>0</v>
      </c>
      <c r="HQM45" s="4141">
        <f t="shared" si="112"/>
        <v>0</v>
      </c>
      <c r="HQN45" s="4141">
        <f t="shared" si="112"/>
        <v>0</v>
      </c>
      <c r="HQO45" s="4141">
        <f t="shared" si="112"/>
        <v>0</v>
      </c>
      <c r="HQP45" s="4141">
        <f t="shared" si="112"/>
        <v>0</v>
      </c>
      <c r="HQQ45" s="4141">
        <f t="shared" si="112"/>
        <v>0</v>
      </c>
      <c r="HQR45" s="4141">
        <f t="shared" si="112"/>
        <v>0</v>
      </c>
      <c r="HQS45" s="4141">
        <f t="shared" si="112"/>
        <v>0</v>
      </c>
      <c r="HQT45" s="4141">
        <f t="shared" si="112"/>
        <v>0</v>
      </c>
      <c r="HQU45" s="4141">
        <f t="shared" si="112"/>
        <v>0</v>
      </c>
      <c r="HQV45" s="4141">
        <f t="shared" si="112"/>
        <v>0</v>
      </c>
      <c r="HQW45" s="4141">
        <f t="shared" si="112"/>
        <v>0</v>
      </c>
      <c r="HQX45" s="4141">
        <f t="shared" si="112"/>
        <v>0</v>
      </c>
      <c r="HQY45" s="4141">
        <f t="shared" si="112"/>
        <v>0</v>
      </c>
      <c r="HQZ45" s="4141">
        <f t="shared" si="112"/>
        <v>0</v>
      </c>
      <c r="HRA45" s="4141">
        <f t="shared" si="112"/>
        <v>0</v>
      </c>
      <c r="HRB45" s="4141">
        <f t="shared" si="112"/>
        <v>0</v>
      </c>
      <c r="HRC45" s="4141">
        <f t="shared" si="112"/>
        <v>0</v>
      </c>
      <c r="HRD45" s="4141">
        <f t="shared" si="112"/>
        <v>0</v>
      </c>
      <c r="HRE45" s="4141">
        <f t="shared" si="112"/>
        <v>0</v>
      </c>
      <c r="HRF45" s="4141">
        <f t="shared" si="112"/>
        <v>0</v>
      </c>
      <c r="HRG45" s="4141">
        <f t="shared" si="112"/>
        <v>0</v>
      </c>
      <c r="HRH45" s="4141">
        <f t="shared" si="112"/>
        <v>0</v>
      </c>
      <c r="HRI45" s="4141">
        <f t="shared" si="112"/>
        <v>0</v>
      </c>
      <c r="HRJ45" s="4141">
        <f t="shared" si="112"/>
        <v>0</v>
      </c>
      <c r="HRK45" s="4141">
        <f t="shared" si="112"/>
        <v>0</v>
      </c>
      <c r="HRL45" s="4141">
        <f t="shared" si="112"/>
        <v>0</v>
      </c>
      <c r="HRM45" s="4141">
        <f t="shared" si="112"/>
        <v>0</v>
      </c>
      <c r="HRN45" s="4141">
        <f t="shared" si="112"/>
        <v>0</v>
      </c>
      <c r="HRO45" s="4141">
        <f t="shared" si="112"/>
        <v>0</v>
      </c>
      <c r="HRP45" s="4141">
        <f t="shared" si="112"/>
        <v>0</v>
      </c>
      <c r="HRQ45" s="4141">
        <f t="shared" ref="HRQ45:HUB45" si="113">HRQ39+HRQ43</f>
        <v>0</v>
      </c>
      <c r="HRR45" s="4141">
        <f t="shared" si="113"/>
        <v>0</v>
      </c>
      <c r="HRS45" s="4141">
        <f t="shared" si="113"/>
        <v>0</v>
      </c>
      <c r="HRT45" s="4141">
        <f t="shared" si="113"/>
        <v>0</v>
      </c>
      <c r="HRU45" s="4141">
        <f t="shared" si="113"/>
        <v>0</v>
      </c>
      <c r="HRV45" s="4141">
        <f t="shared" si="113"/>
        <v>0</v>
      </c>
      <c r="HRW45" s="4141">
        <f t="shared" si="113"/>
        <v>0</v>
      </c>
      <c r="HRX45" s="4141">
        <f t="shared" si="113"/>
        <v>0</v>
      </c>
      <c r="HRY45" s="4141">
        <f t="shared" si="113"/>
        <v>0</v>
      </c>
      <c r="HRZ45" s="4141">
        <f t="shared" si="113"/>
        <v>0</v>
      </c>
      <c r="HSA45" s="4141">
        <f t="shared" si="113"/>
        <v>0</v>
      </c>
      <c r="HSB45" s="4141">
        <f t="shared" si="113"/>
        <v>0</v>
      </c>
      <c r="HSC45" s="4141">
        <f t="shared" si="113"/>
        <v>0</v>
      </c>
      <c r="HSD45" s="4141">
        <f t="shared" si="113"/>
        <v>0</v>
      </c>
      <c r="HSE45" s="4141">
        <f t="shared" si="113"/>
        <v>0</v>
      </c>
      <c r="HSF45" s="4141">
        <f t="shared" si="113"/>
        <v>0</v>
      </c>
      <c r="HSG45" s="4141">
        <f t="shared" si="113"/>
        <v>0</v>
      </c>
      <c r="HSH45" s="4141">
        <f t="shared" si="113"/>
        <v>0</v>
      </c>
      <c r="HSI45" s="4141">
        <f t="shared" si="113"/>
        <v>0</v>
      </c>
      <c r="HSJ45" s="4141">
        <f t="shared" si="113"/>
        <v>0</v>
      </c>
      <c r="HSK45" s="4141">
        <f t="shared" si="113"/>
        <v>0</v>
      </c>
      <c r="HSL45" s="4141">
        <f t="shared" si="113"/>
        <v>0</v>
      </c>
      <c r="HSM45" s="4141">
        <f t="shared" si="113"/>
        <v>0</v>
      </c>
      <c r="HSN45" s="4141">
        <f t="shared" si="113"/>
        <v>0</v>
      </c>
      <c r="HSO45" s="4141">
        <f t="shared" si="113"/>
        <v>0</v>
      </c>
      <c r="HSP45" s="4141">
        <f t="shared" si="113"/>
        <v>0</v>
      </c>
      <c r="HSQ45" s="4141">
        <f t="shared" si="113"/>
        <v>0</v>
      </c>
      <c r="HSR45" s="4141">
        <f t="shared" si="113"/>
        <v>0</v>
      </c>
      <c r="HSS45" s="4141">
        <f t="shared" si="113"/>
        <v>0</v>
      </c>
      <c r="HST45" s="4141">
        <f t="shared" si="113"/>
        <v>0</v>
      </c>
      <c r="HSU45" s="4141">
        <f t="shared" si="113"/>
        <v>0</v>
      </c>
      <c r="HSV45" s="4141">
        <f t="shared" si="113"/>
        <v>0</v>
      </c>
      <c r="HSW45" s="4141">
        <f t="shared" si="113"/>
        <v>0</v>
      </c>
      <c r="HSX45" s="4141">
        <f t="shared" si="113"/>
        <v>0</v>
      </c>
      <c r="HSY45" s="4141">
        <f t="shared" si="113"/>
        <v>0</v>
      </c>
      <c r="HSZ45" s="4141">
        <f t="shared" si="113"/>
        <v>0</v>
      </c>
      <c r="HTA45" s="4141">
        <f t="shared" si="113"/>
        <v>0</v>
      </c>
      <c r="HTB45" s="4141">
        <f t="shared" si="113"/>
        <v>0</v>
      </c>
      <c r="HTC45" s="4141">
        <f t="shared" si="113"/>
        <v>0</v>
      </c>
      <c r="HTD45" s="4141">
        <f t="shared" si="113"/>
        <v>0</v>
      </c>
      <c r="HTE45" s="4141">
        <f t="shared" si="113"/>
        <v>0</v>
      </c>
      <c r="HTF45" s="4141">
        <f t="shared" si="113"/>
        <v>0</v>
      </c>
      <c r="HTG45" s="4141">
        <f t="shared" si="113"/>
        <v>0</v>
      </c>
      <c r="HTH45" s="4141">
        <f t="shared" si="113"/>
        <v>0</v>
      </c>
      <c r="HTI45" s="4141">
        <f t="shared" si="113"/>
        <v>0</v>
      </c>
      <c r="HTJ45" s="4141">
        <f t="shared" si="113"/>
        <v>0</v>
      </c>
      <c r="HTK45" s="4141">
        <f t="shared" si="113"/>
        <v>0</v>
      </c>
      <c r="HTL45" s="4141">
        <f t="shared" si="113"/>
        <v>0</v>
      </c>
      <c r="HTM45" s="4141">
        <f t="shared" si="113"/>
        <v>0</v>
      </c>
      <c r="HTN45" s="4141">
        <f t="shared" si="113"/>
        <v>0</v>
      </c>
      <c r="HTO45" s="4141">
        <f t="shared" si="113"/>
        <v>0</v>
      </c>
      <c r="HTP45" s="4141">
        <f t="shared" si="113"/>
        <v>0</v>
      </c>
      <c r="HTQ45" s="4141">
        <f t="shared" si="113"/>
        <v>0</v>
      </c>
      <c r="HTR45" s="4141">
        <f t="shared" si="113"/>
        <v>0</v>
      </c>
      <c r="HTS45" s="4141">
        <f t="shared" si="113"/>
        <v>0</v>
      </c>
      <c r="HTT45" s="4141">
        <f t="shared" si="113"/>
        <v>0</v>
      </c>
      <c r="HTU45" s="4141">
        <f t="shared" si="113"/>
        <v>0</v>
      </c>
      <c r="HTV45" s="4141">
        <f t="shared" si="113"/>
        <v>0</v>
      </c>
      <c r="HTW45" s="4141">
        <f t="shared" si="113"/>
        <v>0</v>
      </c>
      <c r="HTX45" s="4141">
        <f t="shared" si="113"/>
        <v>0</v>
      </c>
      <c r="HTY45" s="4141">
        <f t="shared" si="113"/>
        <v>0</v>
      </c>
      <c r="HTZ45" s="4141">
        <f t="shared" si="113"/>
        <v>0</v>
      </c>
      <c r="HUA45" s="4141">
        <f t="shared" si="113"/>
        <v>0</v>
      </c>
      <c r="HUB45" s="4141">
        <f t="shared" si="113"/>
        <v>0</v>
      </c>
      <c r="HUC45" s="4141">
        <f t="shared" ref="HUC45:HWN45" si="114">HUC39+HUC43</f>
        <v>0</v>
      </c>
      <c r="HUD45" s="4141">
        <f t="shared" si="114"/>
        <v>0</v>
      </c>
      <c r="HUE45" s="4141">
        <f t="shared" si="114"/>
        <v>0</v>
      </c>
      <c r="HUF45" s="4141">
        <f t="shared" si="114"/>
        <v>0</v>
      </c>
      <c r="HUG45" s="4141">
        <f t="shared" si="114"/>
        <v>0</v>
      </c>
      <c r="HUH45" s="4141">
        <f t="shared" si="114"/>
        <v>0</v>
      </c>
      <c r="HUI45" s="4141">
        <f t="shared" si="114"/>
        <v>0</v>
      </c>
      <c r="HUJ45" s="4141">
        <f t="shared" si="114"/>
        <v>0</v>
      </c>
      <c r="HUK45" s="4141">
        <f t="shared" si="114"/>
        <v>0</v>
      </c>
      <c r="HUL45" s="4141">
        <f t="shared" si="114"/>
        <v>0</v>
      </c>
      <c r="HUM45" s="4141">
        <f t="shared" si="114"/>
        <v>0</v>
      </c>
      <c r="HUN45" s="4141">
        <f t="shared" si="114"/>
        <v>0</v>
      </c>
      <c r="HUO45" s="4141">
        <f t="shared" si="114"/>
        <v>0</v>
      </c>
      <c r="HUP45" s="4141">
        <f t="shared" si="114"/>
        <v>0</v>
      </c>
      <c r="HUQ45" s="4141">
        <f t="shared" si="114"/>
        <v>0</v>
      </c>
      <c r="HUR45" s="4141">
        <f t="shared" si="114"/>
        <v>0</v>
      </c>
      <c r="HUS45" s="4141">
        <f t="shared" si="114"/>
        <v>0</v>
      </c>
      <c r="HUT45" s="4141">
        <f t="shared" si="114"/>
        <v>0</v>
      </c>
      <c r="HUU45" s="4141">
        <f t="shared" si="114"/>
        <v>0</v>
      </c>
      <c r="HUV45" s="4141">
        <f t="shared" si="114"/>
        <v>0</v>
      </c>
      <c r="HUW45" s="4141">
        <f t="shared" si="114"/>
        <v>0</v>
      </c>
      <c r="HUX45" s="4141">
        <f t="shared" si="114"/>
        <v>0</v>
      </c>
      <c r="HUY45" s="4141">
        <f t="shared" si="114"/>
        <v>0</v>
      </c>
      <c r="HUZ45" s="4141">
        <f t="shared" si="114"/>
        <v>0</v>
      </c>
      <c r="HVA45" s="4141">
        <f t="shared" si="114"/>
        <v>0</v>
      </c>
      <c r="HVB45" s="4141">
        <f t="shared" si="114"/>
        <v>0</v>
      </c>
      <c r="HVC45" s="4141">
        <f t="shared" si="114"/>
        <v>0</v>
      </c>
      <c r="HVD45" s="4141">
        <f t="shared" si="114"/>
        <v>0</v>
      </c>
      <c r="HVE45" s="4141">
        <f t="shared" si="114"/>
        <v>0</v>
      </c>
      <c r="HVF45" s="4141">
        <f t="shared" si="114"/>
        <v>0</v>
      </c>
      <c r="HVG45" s="4141">
        <f t="shared" si="114"/>
        <v>0</v>
      </c>
      <c r="HVH45" s="4141">
        <f t="shared" si="114"/>
        <v>0</v>
      </c>
      <c r="HVI45" s="4141">
        <f t="shared" si="114"/>
        <v>0</v>
      </c>
      <c r="HVJ45" s="4141">
        <f t="shared" si="114"/>
        <v>0</v>
      </c>
      <c r="HVK45" s="4141">
        <f t="shared" si="114"/>
        <v>0</v>
      </c>
      <c r="HVL45" s="4141">
        <f t="shared" si="114"/>
        <v>0</v>
      </c>
      <c r="HVM45" s="4141">
        <f t="shared" si="114"/>
        <v>0</v>
      </c>
      <c r="HVN45" s="4141">
        <f t="shared" si="114"/>
        <v>0</v>
      </c>
      <c r="HVO45" s="4141">
        <f t="shared" si="114"/>
        <v>0</v>
      </c>
      <c r="HVP45" s="4141">
        <f t="shared" si="114"/>
        <v>0</v>
      </c>
      <c r="HVQ45" s="4141">
        <f t="shared" si="114"/>
        <v>0</v>
      </c>
      <c r="HVR45" s="4141">
        <f t="shared" si="114"/>
        <v>0</v>
      </c>
      <c r="HVS45" s="4141">
        <f t="shared" si="114"/>
        <v>0</v>
      </c>
      <c r="HVT45" s="4141">
        <f t="shared" si="114"/>
        <v>0</v>
      </c>
      <c r="HVU45" s="4141">
        <f t="shared" si="114"/>
        <v>0</v>
      </c>
      <c r="HVV45" s="4141">
        <f t="shared" si="114"/>
        <v>0</v>
      </c>
      <c r="HVW45" s="4141">
        <f t="shared" si="114"/>
        <v>0</v>
      </c>
      <c r="HVX45" s="4141">
        <f t="shared" si="114"/>
        <v>0</v>
      </c>
      <c r="HVY45" s="4141">
        <f t="shared" si="114"/>
        <v>0</v>
      </c>
      <c r="HVZ45" s="4141">
        <f t="shared" si="114"/>
        <v>0</v>
      </c>
      <c r="HWA45" s="4141">
        <f t="shared" si="114"/>
        <v>0</v>
      </c>
      <c r="HWB45" s="4141">
        <f t="shared" si="114"/>
        <v>0</v>
      </c>
      <c r="HWC45" s="4141">
        <f t="shared" si="114"/>
        <v>0</v>
      </c>
      <c r="HWD45" s="4141">
        <f t="shared" si="114"/>
        <v>0</v>
      </c>
      <c r="HWE45" s="4141">
        <f t="shared" si="114"/>
        <v>0</v>
      </c>
      <c r="HWF45" s="4141">
        <f t="shared" si="114"/>
        <v>0</v>
      </c>
      <c r="HWG45" s="4141">
        <f t="shared" si="114"/>
        <v>0</v>
      </c>
      <c r="HWH45" s="4141">
        <f t="shared" si="114"/>
        <v>0</v>
      </c>
      <c r="HWI45" s="4141">
        <f t="shared" si="114"/>
        <v>0</v>
      </c>
      <c r="HWJ45" s="4141">
        <f t="shared" si="114"/>
        <v>0</v>
      </c>
      <c r="HWK45" s="4141">
        <f t="shared" si="114"/>
        <v>0</v>
      </c>
      <c r="HWL45" s="4141">
        <f t="shared" si="114"/>
        <v>0</v>
      </c>
      <c r="HWM45" s="4141">
        <f t="shared" si="114"/>
        <v>0</v>
      </c>
      <c r="HWN45" s="4141">
        <f t="shared" si="114"/>
        <v>0</v>
      </c>
      <c r="HWO45" s="4141">
        <f t="shared" ref="HWO45:HYZ45" si="115">HWO39+HWO43</f>
        <v>0</v>
      </c>
      <c r="HWP45" s="4141">
        <f t="shared" si="115"/>
        <v>0</v>
      </c>
      <c r="HWQ45" s="4141">
        <f t="shared" si="115"/>
        <v>0</v>
      </c>
      <c r="HWR45" s="4141">
        <f t="shared" si="115"/>
        <v>0</v>
      </c>
      <c r="HWS45" s="4141">
        <f t="shared" si="115"/>
        <v>0</v>
      </c>
      <c r="HWT45" s="4141">
        <f t="shared" si="115"/>
        <v>0</v>
      </c>
      <c r="HWU45" s="4141">
        <f t="shared" si="115"/>
        <v>0</v>
      </c>
      <c r="HWV45" s="4141">
        <f t="shared" si="115"/>
        <v>0</v>
      </c>
      <c r="HWW45" s="4141">
        <f t="shared" si="115"/>
        <v>0</v>
      </c>
      <c r="HWX45" s="4141">
        <f t="shared" si="115"/>
        <v>0</v>
      </c>
      <c r="HWY45" s="4141">
        <f t="shared" si="115"/>
        <v>0</v>
      </c>
      <c r="HWZ45" s="4141">
        <f t="shared" si="115"/>
        <v>0</v>
      </c>
      <c r="HXA45" s="4141">
        <f t="shared" si="115"/>
        <v>0</v>
      </c>
      <c r="HXB45" s="4141">
        <f t="shared" si="115"/>
        <v>0</v>
      </c>
      <c r="HXC45" s="4141">
        <f t="shared" si="115"/>
        <v>0</v>
      </c>
      <c r="HXD45" s="4141">
        <f t="shared" si="115"/>
        <v>0</v>
      </c>
      <c r="HXE45" s="4141">
        <f t="shared" si="115"/>
        <v>0</v>
      </c>
      <c r="HXF45" s="4141">
        <f t="shared" si="115"/>
        <v>0</v>
      </c>
      <c r="HXG45" s="4141">
        <f t="shared" si="115"/>
        <v>0</v>
      </c>
      <c r="HXH45" s="4141">
        <f t="shared" si="115"/>
        <v>0</v>
      </c>
      <c r="HXI45" s="4141">
        <f t="shared" si="115"/>
        <v>0</v>
      </c>
      <c r="HXJ45" s="4141">
        <f t="shared" si="115"/>
        <v>0</v>
      </c>
      <c r="HXK45" s="4141">
        <f t="shared" si="115"/>
        <v>0</v>
      </c>
      <c r="HXL45" s="4141">
        <f t="shared" si="115"/>
        <v>0</v>
      </c>
      <c r="HXM45" s="4141">
        <f t="shared" si="115"/>
        <v>0</v>
      </c>
      <c r="HXN45" s="4141">
        <f t="shared" si="115"/>
        <v>0</v>
      </c>
      <c r="HXO45" s="4141">
        <f t="shared" si="115"/>
        <v>0</v>
      </c>
      <c r="HXP45" s="4141">
        <f t="shared" si="115"/>
        <v>0</v>
      </c>
      <c r="HXQ45" s="4141">
        <f t="shared" si="115"/>
        <v>0</v>
      </c>
      <c r="HXR45" s="4141">
        <f t="shared" si="115"/>
        <v>0</v>
      </c>
      <c r="HXS45" s="4141">
        <f t="shared" si="115"/>
        <v>0</v>
      </c>
      <c r="HXT45" s="4141">
        <f t="shared" si="115"/>
        <v>0</v>
      </c>
      <c r="HXU45" s="4141">
        <f t="shared" si="115"/>
        <v>0</v>
      </c>
      <c r="HXV45" s="4141">
        <f t="shared" si="115"/>
        <v>0</v>
      </c>
      <c r="HXW45" s="4141">
        <f t="shared" si="115"/>
        <v>0</v>
      </c>
      <c r="HXX45" s="4141">
        <f t="shared" si="115"/>
        <v>0</v>
      </c>
      <c r="HXY45" s="4141">
        <f t="shared" si="115"/>
        <v>0</v>
      </c>
      <c r="HXZ45" s="4141">
        <f t="shared" si="115"/>
        <v>0</v>
      </c>
      <c r="HYA45" s="4141">
        <f t="shared" si="115"/>
        <v>0</v>
      </c>
      <c r="HYB45" s="4141">
        <f t="shared" si="115"/>
        <v>0</v>
      </c>
      <c r="HYC45" s="4141">
        <f t="shared" si="115"/>
        <v>0</v>
      </c>
      <c r="HYD45" s="4141">
        <f t="shared" si="115"/>
        <v>0</v>
      </c>
      <c r="HYE45" s="4141">
        <f t="shared" si="115"/>
        <v>0</v>
      </c>
      <c r="HYF45" s="4141">
        <f t="shared" si="115"/>
        <v>0</v>
      </c>
      <c r="HYG45" s="4141">
        <f t="shared" si="115"/>
        <v>0</v>
      </c>
      <c r="HYH45" s="4141">
        <f t="shared" si="115"/>
        <v>0</v>
      </c>
      <c r="HYI45" s="4141">
        <f t="shared" si="115"/>
        <v>0</v>
      </c>
      <c r="HYJ45" s="4141">
        <f t="shared" si="115"/>
        <v>0</v>
      </c>
      <c r="HYK45" s="4141">
        <f t="shared" si="115"/>
        <v>0</v>
      </c>
      <c r="HYL45" s="4141">
        <f t="shared" si="115"/>
        <v>0</v>
      </c>
      <c r="HYM45" s="4141">
        <f t="shared" si="115"/>
        <v>0</v>
      </c>
      <c r="HYN45" s="4141">
        <f t="shared" si="115"/>
        <v>0</v>
      </c>
      <c r="HYO45" s="4141">
        <f t="shared" si="115"/>
        <v>0</v>
      </c>
      <c r="HYP45" s="4141">
        <f t="shared" si="115"/>
        <v>0</v>
      </c>
      <c r="HYQ45" s="4141">
        <f t="shared" si="115"/>
        <v>0</v>
      </c>
      <c r="HYR45" s="4141">
        <f t="shared" si="115"/>
        <v>0</v>
      </c>
      <c r="HYS45" s="4141">
        <f t="shared" si="115"/>
        <v>0</v>
      </c>
      <c r="HYT45" s="4141">
        <f t="shared" si="115"/>
        <v>0</v>
      </c>
      <c r="HYU45" s="4141">
        <f t="shared" si="115"/>
        <v>0</v>
      </c>
      <c r="HYV45" s="4141">
        <f t="shared" si="115"/>
        <v>0</v>
      </c>
      <c r="HYW45" s="4141">
        <f t="shared" si="115"/>
        <v>0</v>
      </c>
      <c r="HYX45" s="4141">
        <f t="shared" si="115"/>
        <v>0</v>
      </c>
      <c r="HYY45" s="4141">
        <f t="shared" si="115"/>
        <v>0</v>
      </c>
      <c r="HYZ45" s="4141">
        <f t="shared" si="115"/>
        <v>0</v>
      </c>
      <c r="HZA45" s="4141">
        <f t="shared" ref="HZA45:IBL45" si="116">HZA39+HZA43</f>
        <v>0</v>
      </c>
      <c r="HZB45" s="4141">
        <f t="shared" si="116"/>
        <v>0</v>
      </c>
      <c r="HZC45" s="4141">
        <f t="shared" si="116"/>
        <v>0</v>
      </c>
      <c r="HZD45" s="4141">
        <f t="shared" si="116"/>
        <v>0</v>
      </c>
      <c r="HZE45" s="4141">
        <f t="shared" si="116"/>
        <v>0</v>
      </c>
      <c r="HZF45" s="4141">
        <f t="shared" si="116"/>
        <v>0</v>
      </c>
      <c r="HZG45" s="4141">
        <f t="shared" si="116"/>
        <v>0</v>
      </c>
      <c r="HZH45" s="4141">
        <f t="shared" si="116"/>
        <v>0</v>
      </c>
      <c r="HZI45" s="4141">
        <f t="shared" si="116"/>
        <v>0</v>
      </c>
      <c r="HZJ45" s="4141">
        <f t="shared" si="116"/>
        <v>0</v>
      </c>
      <c r="HZK45" s="4141">
        <f t="shared" si="116"/>
        <v>0</v>
      </c>
      <c r="HZL45" s="4141">
        <f t="shared" si="116"/>
        <v>0</v>
      </c>
      <c r="HZM45" s="4141">
        <f t="shared" si="116"/>
        <v>0</v>
      </c>
      <c r="HZN45" s="4141">
        <f t="shared" si="116"/>
        <v>0</v>
      </c>
      <c r="HZO45" s="4141">
        <f t="shared" si="116"/>
        <v>0</v>
      </c>
      <c r="HZP45" s="4141">
        <f t="shared" si="116"/>
        <v>0</v>
      </c>
      <c r="HZQ45" s="4141">
        <f t="shared" si="116"/>
        <v>0</v>
      </c>
      <c r="HZR45" s="4141">
        <f t="shared" si="116"/>
        <v>0</v>
      </c>
      <c r="HZS45" s="4141">
        <f t="shared" si="116"/>
        <v>0</v>
      </c>
      <c r="HZT45" s="4141">
        <f t="shared" si="116"/>
        <v>0</v>
      </c>
      <c r="HZU45" s="4141">
        <f t="shared" si="116"/>
        <v>0</v>
      </c>
      <c r="HZV45" s="4141">
        <f t="shared" si="116"/>
        <v>0</v>
      </c>
      <c r="HZW45" s="4141">
        <f t="shared" si="116"/>
        <v>0</v>
      </c>
      <c r="HZX45" s="4141">
        <f t="shared" si="116"/>
        <v>0</v>
      </c>
      <c r="HZY45" s="4141">
        <f t="shared" si="116"/>
        <v>0</v>
      </c>
      <c r="HZZ45" s="4141">
        <f t="shared" si="116"/>
        <v>0</v>
      </c>
      <c r="IAA45" s="4141">
        <f t="shared" si="116"/>
        <v>0</v>
      </c>
      <c r="IAB45" s="4141">
        <f t="shared" si="116"/>
        <v>0</v>
      </c>
      <c r="IAC45" s="4141">
        <f t="shared" si="116"/>
        <v>0</v>
      </c>
      <c r="IAD45" s="4141">
        <f t="shared" si="116"/>
        <v>0</v>
      </c>
      <c r="IAE45" s="4141">
        <f t="shared" si="116"/>
        <v>0</v>
      </c>
      <c r="IAF45" s="4141">
        <f t="shared" si="116"/>
        <v>0</v>
      </c>
      <c r="IAG45" s="4141">
        <f t="shared" si="116"/>
        <v>0</v>
      </c>
      <c r="IAH45" s="4141">
        <f t="shared" si="116"/>
        <v>0</v>
      </c>
      <c r="IAI45" s="4141">
        <f t="shared" si="116"/>
        <v>0</v>
      </c>
      <c r="IAJ45" s="4141">
        <f t="shared" si="116"/>
        <v>0</v>
      </c>
      <c r="IAK45" s="4141">
        <f t="shared" si="116"/>
        <v>0</v>
      </c>
      <c r="IAL45" s="4141">
        <f t="shared" si="116"/>
        <v>0</v>
      </c>
      <c r="IAM45" s="4141">
        <f t="shared" si="116"/>
        <v>0</v>
      </c>
      <c r="IAN45" s="4141">
        <f t="shared" si="116"/>
        <v>0</v>
      </c>
      <c r="IAO45" s="4141">
        <f t="shared" si="116"/>
        <v>0</v>
      </c>
      <c r="IAP45" s="4141">
        <f t="shared" si="116"/>
        <v>0</v>
      </c>
      <c r="IAQ45" s="4141">
        <f t="shared" si="116"/>
        <v>0</v>
      </c>
      <c r="IAR45" s="4141">
        <f t="shared" si="116"/>
        <v>0</v>
      </c>
      <c r="IAS45" s="4141">
        <f t="shared" si="116"/>
        <v>0</v>
      </c>
      <c r="IAT45" s="4141">
        <f t="shared" si="116"/>
        <v>0</v>
      </c>
      <c r="IAU45" s="4141">
        <f t="shared" si="116"/>
        <v>0</v>
      </c>
      <c r="IAV45" s="4141">
        <f t="shared" si="116"/>
        <v>0</v>
      </c>
      <c r="IAW45" s="4141">
        <f t="shared" si="116"/>
        <v>0</v>
      </c>
      <c r="IAX45" s="4141">
        <f t="shared" si="116"/>
        <v>0</v>
      </c>
      <c r="IAY45" s="4141">
        <f t="shared" si="116"/>
        <v>0</v>
      </c>
      <c r="IAZ45" s="4141">
        <f t="shared" si="116"/>
        <v>0</v>
      </c>
      <c r="IBA45" s="4141">
        <f t="shared" si="116"/>
        <v>0</v>
      </c>
      <c r="IBB45" s="4141">
        <f t="shared" si="116"/>
        <v>0</v>
      </c>
      <c r="IBC45" s="4141">
        <f t="shared" si="116"/>
        <v>0</v>
      </c>
      <c r="IBD45" s="4141">
        <f t="shared" si="116"/>
        <v>0</v>
      </c>
      <c r="IBE45" s="4141">
        <f t="shared" si="116"/>
        <v>0</v>
      </c>
      <c r="IBF45" s="4141">
        <f t="shared" si="116"/>
        <v>0</v>
      </c>
      <c r="IBG45" s="4141">
        <f t="shared" si="116"/>
        <v>0</v>
      </c>
      <c r="IBH45" s="4141">
        <f t="shared" si="116"/>
        <v>0</v>
      </c>
      <c r="IBI45" s="4141">
        <f t="shared" si="116"/>
        <v>0</v>
      </c>
      <c r="IBJ45" s="4141">
        <f t="shared" si="116"/>
        <v>0</v>
      </c>
      <c r="IBK45" s="4141">
        <f t="shared" si="116"/>
        <v>0</v>
      </c>
      <c r="IBL45" s="4141">
        <f t="shared" si="116"/>
        <v>0</v>
      </c>
      <c r="IBM45" s="4141">
        <f t="shared" ref="IBM45:IDX45" si="117">IBM39+IBM43</f>
        <v>0</v>
      </c>
      <c r="IBN45" s="4141">
        <f t="shared" si="117"/>
        <v>0</v>
      </c>
      <c r="IBO45" s="4141">
        <f t="shared" si="117"/>
        <v>0</v>
      </c>
      <c r="IBP45" s="4141">
        <f t="shared" si="117"/>
        <v>0</v>
      </c>
      <c r="IBQ45" s="4141">
        <f t="shared" si="117"/>
        <v>0</v>
      </c>
      <c r="IBR45" s="4141">
        <f t="shared" si="117"/>
        <v>0</v>
      </c>
      <c r="IBS45" s="4141">
        <f t="shared" si="117"/>
        <v>0</v>
      </c>
      <c r="IBT45" s="4141">
        <f t="shared" si="117"/>
        <v>0</v>
      </c>
      <c r="IBU45" s="4141">
        <f t="shared" si="117"/>
        <v>0</v>
      </c>
      <c r="IBV45" s="4141">
        <f t="shared" si="117"/>
        <v>0</v>
      </c>
      <c r="IBW45" s="4141">
        <f t="shared" si="117"/>
        <v>0</v>
      </c>
      <c r="IBX45" s="4141">
        <f t="shared" si="117"/>
        <v>0</v>
      </c>
      <c r="IBY45" s="4141">
        <f t="shared" si="117"/>
        <v>0</v>
      </c>
      <c r="IBZ45" s="4141">
        <f t="shared" si="117"/>
        <v>0</v>
      </c>
      <c r="ICA45" s="4141">
        <f t="shared" si="117"/>
        <v>0</v>
      </c>
      <c r="ICB45" s="4141">
        <f t="shared" si="117"/>
        <v>0</v>
      </c>
      <c r="ICC45" s="4141">
        <f t="shared" si="117"/>
        <v>0</v>
      </c>
      <c r="ICD45" s="4141">
        <f t="shared" si="117"/>
        <v>0</v>
      </c>
      <c r="ICE45" s="4141">
        <f t="shared" si="117"/>
        <v>0</v>
      </c>
      <c r="ICF45" s="4141">
        <f t="shared" si="117"/>
        <v>0</v>
      </c>
      <c r="ICG45" s="4141">
        <f t="shared" si="117"/>
        <v>0</v>
      </c>
      <c r="ICH45" s="4141">
        <f t="shared" si="117"/>
        <v>0</v>
      </c>
      <c r="ICI45" s="4141">
        <f t="shared" si="117"/>
        <v>0</v>
      </c>
      <c r="ICJ45" s="4141">
        <f t="shared" si="117"/>
        <v>0</v>
      </c>
      <c r="ICK45" s="4141">
        <f t="shared" si="117"/>
        <v>0</v>
      </c>
      <c r="ICL45" s="4141">
        <f t="shared" si="117"/>
        <v>0</v>
      </c>
      <c r="ICM45" s="4141">
        <f t="shared" si="117"/>
        <v>0</v>
      </c>
      <c r="ICN45" s="4141">
        <f t="shared" si="117"/>
        <v>0</v>
      </c>
      <c r="ICO45" s="4141">
        <f t="shared" si="117"/>
        <v>0</v>
      </c>
      <c r="ICP45" s="4141">
        <f t="shared" si="117"/>
        <v>0</v>
      </c>
      <c r="ICQ45" s="4141">
        <f t="shared" si="117"/>
        <v>0</v>
      </c>
      <c r="ICR45" s="4141">
        <f t="shared" si="117"/>
        <v>0</v>
      </c>
      <c r="ICS45" s="4141">
        <f t="shared" si="117"/>
        <v>0</v>
      </c>
      <c r="ICT45" s="4141">
        <f t="shared" si="117"/>
        <v>0</v>
      </c>
      <c r="ICU45" s="4141">
        <f t="shared" si="117"/>
        <v>0</v>
      </c>
      <c r="ICV45" s="4141">
        <f t="shared" si="117"/>
        <v>0</v>
      </c>
      <c r="ICW45" s="4141">
        <f t="shared" si="117"/>
        <v>0</v>
      </c>
      <c r="ICX45" s="4141">
        <f t="shared" si="117"/>
        <v>0</v>
      </c>
      <c r="ICY45" s="4141">
        <f t="shared" si="117"/>
        <v>0</v>
      </c>
      <c r="ICZ45" s="4141">
        <f t="shared" si="117"/>
        <v>0</v>
      </c>
      <c r="IDA45" s="4141">
        <f t="shared" si="117"/>
        <v>0</v>
      </c>
      <c r="IDB45" s="4141">
        <f t="shared" si="117"/>
        <v>0</v>
      </c>
      <c r="IDC45" s="4141">
        <f t="shared" si="117"/>
        <v>0</v>
      </c>
      <c r="IDD45" s="4141">
        <f t="shared" si="117"/>
        <v>0</v>
      </c>
      <c r="IDE45" s="4141">
        <f t="shared" si="117"/>
        <v>0</v>
      </c>
      <c r="IDF45" s="4141">
        <f t="shared" si="117"/>
        <v>0</v>
      </c>
      <c r="IDG45" s="4141">
        <f t="shared" si="117"/>
        <v>0</v>
      </c>
      <c r="IDH45" s="4141">
        <f t="shared" si="117"/>
        <v>0</v>
      </c>
      <c r="IDI45" s="4141">
        <f t="shared" si="117"/>
        <v>0</v>
      </c>
      <c r="IDJ45" s="4141">
        <f t="shared" si="117"/>
        <v>0</v>
      </c>
      <c r="IDK45" s="4141">
        <f t="shared" si="117"/>
        <v>0</v>
      </c>
      <c r="IDL45" s="4141">
        <f t="shared" si="117"/>
        <v>0</v>
      </c>
      <c r="IDM45" s="4141">
        <f t="shared" si="117"/>
        <v>0</v>
      </c>
      <c r="IDN45" s="4141">
        <f t="shared" si="117"/>
        <v>0</v>
      </c>
      <c r="IDO45" s="4141">
        <f t="shared" si="117"/>
        <v>0</v>
      </c>
      <c r="IDP45" s="4141">
        <f t="shared" si="117"/>
        <v>0</v>
      </c>
      <c r="IDQ45" s="4141">
        <f t="shared" si="117"/>
        <v>0</v>
      </c>
      <c r="IDR45" s="4141">
        <f t="shared" si="117"/>
        <v>0</v>
      </c>
      <c r="IDS45" s="4141">
        <f t="shared" si="117"/>
        <v>0</v>
      </c>
      <c r="IDT45" s="4141">
        <f t="shared" si="117"/>
        <v>0</v>
      </c>
      <c r="IDU45" s="4141">
        <f t="shared" si="117"/>
        <v>0</v>
      </c>
      <c r="IDV45" s="4141">
        <f t="shared" si="117"/>
        <v>0</v>
      </c>
      <c r="IDW45" s="4141">
        <f t="shared" si="117"/>
        <v>0</v>
      </c>
      <c r="IDX45" s="4141">
        <f t="shared" si="117"/>
        <v>0</v>
      </c>
      <c r="IDY45" s="4141">
        <f t="shared" ref="IDY45:IGJ45" si="118">IDY39+IDY43</f>
        <v>0</v>
      </c>
      <c r="IDZ45" s="4141">
        <f t="shared" si="118"/>
        <v>0</v>
      </c>
      <c r="IEA45" s="4141">
        <f t="shared" si="118"/>
        <v>0</v>
      </c>
      <c r="IEB45" s="4141">
        <f t="shared" si="118"/>
        <v>0</v>
      </c>
      <c r="IEC45" s="4141">
        <f t="shared" si="118"/>
        <v>0</v>
      </c>
      <c r="IED45" s="4141">
        <f t="shared" si="118"/>
        <v>0</v>
      </c>
      <c r="IEE45" s="4141">
        <f t="shared" si="118"/>
        <v>0</v>
      </c>
      <c r="IEF45" s="4141">
        <f t="shared" si="118"/>
        <v>0</v>
      </c>
      <c r="IEG45" s="4141">
        <f t="shared" si="118"/>
        <v>0</v>
      </c>
      <c r="IEH45" s="4141">
        <f t="shared" si="118"/>
        <v>0</v>
      </c>
      <c r="IEI45" s="4141">
        <f t="shared" si="118"/>
        <v>0</v>
      </c>
      <c r="IEJ45" s="4141">
        <f t="shared" si="118"/>
        <v>0</v>
      </c>
      <c r="IEK45" s="4141">
        <f t="shared" si="118"/>
        <v>0</v>
      </c>
      <c r="IEL45" s="4141">
        <f t="shared" si="118"/>
        <v>0</v>
      </c>
      <c r="IEM45" s="4141">
        <f t="shared" si="118"/>
        <v>0</v>
      </c>
      <c r="IEN45" s="4141">
        <f t="shared" si="118"/>
        <v>0</v>
      </c>
      <c r="IEO45" s="4141">
        <f t="shared" si="118"/>
        <v>0</v>
      </c>
      <c r="IEP45" s="4141">
        <f t="shared" si="118"/>
        <v>0</v>
      </c>
      <c r="IEQ45" s="4141">
        <f t="shared" si="118"/>
        <v>0</v>
      </c>
      <c r="IER45" s="4141">
        <f t="shared" si="118"/>
        <v>0</v>
      </c>
      <c r="IES45" s="4141">
        <f t="shared" si="118"/>
        <v>0</v>
      </c>
      <c r="IET45" s="4141">
        <f t="shared" si="118"/>
        <v>0</v>
      </c>
      <c r="IEU45" s="4141">
        <f t="shared" si="118"/>
        <v>0</v>
      </c>
      <c r="IEV45" s="4141">
        <f t="shared" si="118"/>
        <v>0</v>
      </c>
      <c r="IEW45" s="4141">
        <f t="shared" si="118"/>
        <v>0</v>
      </c>
      <c r="IEX45" s="4141">
        <f t="shared" si="118"/>
        <v>0</v>
      </c>
      <c r="IEY45" s="4141">
        <f t="shared" si="118"/>
        <v>0</v>
      </c>
      <c r="IEZ45" s="4141">
        <f t="shared" si="118"/>
        <v>0</v>
      </c>
      <c r="IFA45" s="4141">
        <f t="shared" si="118"/>
        <v>0</v>
      </c>
      <c r="IFB45" s="4141">
        <f t="shared" si="118"/>
        <v>0</v>
      </c>
      <c r="IFC45" s="4141">
        <f t="shared" si="118"/>
        <v>0</v>
      </c>
      <c r="IFD45" s="4141">
        <f t="shared" si="118"/>
        <v>0</v>
      </c>
      <c r="IFE45" s="4141">
        <f t="shared" si="118"/>
        <v>0</v>
      </c>
      <c r="IFF45" s="4141">
        <f t="shared" si="118"/>
        <v>0</v>
      </c>
      <c r="IFG45" s="4141">
        <f t="shared" si="118"/>
        <v>0</v>
      </c>
      <c r="IFH45" s="4141">
        <f t="shared" si="118"/>
        <v>0</v>
      </c>
      <c r="IFI45" s="4141">
        <f t="shared" si="118"/>
        <v>0</v>
      </c>
      <c r="IFJ45" s="4141">
        <f t="shared" si="118"/>
        <v>0</v>
      </c>
      <c r="IFK45" s="4141">
        <f t="shared" si="118"/>
        <v>0</v>
      </c>
      <c r="IFL45" s="4141">
        <f t="shared" si="118"/>
        <v>0</v>
      </c>
      <c r="IFM45" s="4141">
        <f t="shared" si="118"/>
        <v>0</v>
      </c>
      <c r="IFN45" s="4141">
        <f t="shared" si="118"/>
        <v>0</v>
      </c>
      <c r="IFO45" s="4141">
        <f t="shared" si="118"/>
        <v>0</v>
      </c>
      <c r="IFP45" s="4141">
        <f t="shared" si="118"/>
        <v>0</v>
      </c>
      <c r="IFQ45" s="4141">
        <f t="shared" si="118"/>
        <v>0</v>
      </c>
      <c r="IFR45" s="4141">
        <f t="shared" si="118"/>
        <v>0</v>
      </c>
      <c r="IFS45" s="4141">
        <f t="shared" si="118"/>
        <v>0</v>
      </c>
      <c r="IFT45" s="4141">
        <f t="shared" si="118"/>
        <v>0</v>
      </c>
      <c r="IFU45" s="4141">
        <f t="shared" si="118"/>
        <v>0</v>
      </c>
      <c r="IFV45" s="4141">
        <f t="shared" si="118"/>
        <v>0</v>
      </c>
      <c r="IFW45" s="4141">
        <f t="shared" si="118"/>
        <v>0</v>
      </c>
      <c r="IFX45" s="4141">
        <f t="shared" si="118"/>
        <v>0</v>
      </c>
      <c r="IFY45" s="4141">
        <f t="shared" si="118"/>
        <v>0</v>
      </c>
      <c r="IFZ45" s="4141">
        <f t="shared" si="118"/>
        <v>0</v>
      </c>
      <c r="IGA45" s="4141">
        <f t="shared" si="118"/>
        <v>0</v>
      </c>
      <c r="IGB45" s="4141">
        <f t="shared" si="118"/>
        <v>0</v>
      </c>
      <c r="IGC45" s="4141">
        <f t="shared" si="118"/>
        <v>0</v>
      </c>
      <c r="IGD45" s="4141">
        <f t="shared" si="118"/>
        <v>0</v>
      </c>
      <c r="IGE45" s="4141">
        <f t="shared" si="118"/>
        <v>0</v>
      </c>
      <c r="IGF45" s="4141">
        <f t="shared" si="118"/>
        <v>0</v>
      </c>
      <c r="IGG45" s="4141">
        <f t="shared" si="118"/>
        <v>0</v>
      </c>
      <c r="IGH45" s="4141">
        <f t="shared" si="118"/>
        <v>0</v>
      </c>
      <c r="IGI45" s="4141">
        <f t="shared" si="118"/>
        <v>0</v>
      </c>
      <c r="IGJ45" s="4141">
        <f t="shared" si="118"/>
        <v>0</v>
      </c>
      <c r="IGK45" s="4141">
        <f t="shared" ref="IGK45:IIV45" si="119">IGK39+IGK43</f>
        <v>0</v>
      </c>
      <c r="IGL45" s="4141">
        <f t="shared" si="119"/>
        <v>0</v>
      </c>
      <c r="IGM45" s="4141">
        <f t="shared" si="119"/>
        <v>0</v>
      </c>
      <c r="IGN45" s="4141">
        <f t="shared" si="119"/>
        <v>0</v>
      </c>
      <c r="IGO45" s="4141">
        <f t="shared" si="119"/>
        <v>0</v>
      </c>
      <c r="IGP45" s="4141">
        <f t="shared" si="119"/>
        <v>0</v>
      </c>
      <c r="IGQ45" s="4141">
        <f t="shared" si="119"/>
        <v>0</v>
      </c>
      <c r="IGR45" s="4141">
        <f t="shared" si="119"/>
        <v>0</v>
      </c>
      <c r="IGS45" s="4141">
        <f t="shared" si="119"/>
        <v>0</v>
      </c>
      <c r="IGT45" s="4141">
        <f t="shared" si="119"/>
        <v>0</v>
      </c>
      <c r="IGU45" s="4141">
        <f t="shared" si="119"/>
        <v>0</v>
      </c>
      <c r="IGV45" s="4141">
        <f t="shared" si="119"/>
        <v>0</v>
      </c>
      <c r="IGW45" s="4141">
        <f t="shared" si="119"/>
        <v>0</v>
      </c>
      <c r="IGX45" s="4141">
        <f t="shared" si="119"/>
        <v>0</v>
      </c>
      <c r="IGY45" s="4141">
        <f t="shared" si="119"/>
        <v>0</v>
      </c>
      <c r="IGZ45" s="4141">
        <f t="shared" si="119"/>
        <v>0</v>
      </c>
      <c r="IHA45" s="4141">
        <f t="shared" si="119"/>
        <v>0</v>
      </c>
      <c r="IHB45" s="4141">
        <f t="shared" si="119"/>
        <v>0</v>
      </c>
      <c r="IHC45" s="4141">
        <f t="shared" si="119"/>
        <v>0</v>
      </c>
      <c r="IHD45" s="4141">
        <f t="shared" si="119"/>
        <v>0</v>
      </c>
      <c r="IHE45" s="4141">
        <f t="shared" si="119"/>
        <v>0</v>
      </c>
      <c r="IHF45" s="4141">
        <f t="shared" si="119"/>
        <v>0</v>
      </c>
      <c r="IHG45" s="4141">
        <f t="shared" si="119"/>
        <v>0</v>
      </c>
      <c r="IHH45" s="4141">
        <f t="shared" si="119"/>
        <v>0</v>
      </c>
      <c r="IHI45" s="4141">
        <f t="shared" si="119"/>
        <v>0</v>
      </c>
      <c r="IHJ45" s="4141">
        <f t="shared" si="119"/>
        <v>0</v>
      </c>
      <c r="IHK45" s="4141">
        <f t="shared" si="119"/>
        <v>0</v>
      </c>
      <c r="IHL45" s="4141">
        <f t="shared" si="119"/>
        <v>0</v>
      </c>
      <c r="IHM45" s="4141">
        <f t="shared" si="119"/>
        <v>0</v>
      </c>
      <c r="IHN45" s="4141">
        <f t="shared" si="119"/>
        <v>0</v>
      </c>
      <c r="IHO45" s="4141">
        <f t="shared" si="119"/>
        <v>0</v>
      </c>
      <c r="IHP45" s="4141">
        <f t="shared" si="119"/>
        <v>0</v>
      </c>
      <c r="IHQ45" s="4141">
        <f t="shared" si="119"/>
        <v>0</v>
      </c>
      <c r="IHR45" s="4141">
        <f t="shared" si="119"/>
        <v>0</v>
      </c>
      <c r="IHS45" s="4141">
        <f t="shared" si="119"/>
        <v>0</v>
      </c>
      <c r="IHT45" s="4141">
        <f t="shared" si="119"/>
        <v>0</v>
      </c>
      <c r="IHU45" s="4141">
        <f t="shared" si="119"/>
        <v>0</v>
      </c>
      <c r="IHV45" s="4141">
        <f t="shared" si="119"/>
        <v>0</v>
      </c>
      <c r="IHW45" s="4141">
        <f t="shared" si="119"/>
        <v>0</v>
      </c>
      <c r="IHX45" s="4141">
        <f t="shared" si="119"/>
        <v>0</v>
      </c>
      <c r="IHY45" s="4141">
        <f t="shared" si="119"/>
        <v>0</v>
      </c>
      <c r="IHZ45" s="4141">
        <f t="shared" si="119"/>
        <v>0</v>
      </c>
      <c r="IIA45" s="4141">
        <f t="shared" si="119"/>
        <v>0</v>
      </c>
      <c r="IIB45" s="4141">
        <f t="shared" si="119"/>
        <v>0</v>
      </c>
      <c r="IIC45" s="4141">
        <f t="shared" si="119"/>
        <v>0</v>
      </c>
      <c r="IID45" s="4141">
        <f t="shared" si="119"/>
        <v>0</v>
      </c>
      <c r="IIE45" s="4141">
        <f t="shared" si="119"/>
        <v>0</v>
      </c>
      <c r="IIF45" s="4141">
        <f t="shared" si="119"/>
        <v>0</v>
      </c>
      <c r="IIG45" s="4141">
        <f t="shared" si="119"/>
        <v>0</v>
      </c>
      <c r="IIH45" s="4141">
        <f t="shared" si="119"/>
        <v>0</v>
      </c>
      <c r="III45" s="4141">
        <f t="shared" si="119"/>
        <v>0</v>
      </c>
      <c r="IIJ45" s="4141">
        <f t="shared" si="119"/>
        <v>0</v>
      </c>
      <c r="IIK45" s="4141">
        <f t="shared" si="119"/>
        <v>0</v>
      </c>
      <c r="IIL45" s="4141">
        <f t="shared" si="119"/>
        <v>0</v>
      </c>
      <c r="IIM45" s="4141">
        <f t="shared" si="119"/>
        <v>0</v>
      </c>
      <c r="IIN45" s="4141">
        <f t="shared" si="119"/>
        <v>0</v>
      </c>
      <c r="IIO45" s="4141">
        <f t="shared" si="119"/>
        <v>0</v>
      </c>
      <c r="IIP45" s="4141">
        <f t="shared" si="119"/>
        <v>0</v>
      </c>
      <c r="IIQ45" s="4141">
        <f t="shared" si="119"/>
        <v>0</v>
      </c>
      <c r="IIR45" s="4141">
        <f t="shared" si="119"/>
        <v>0</v>
      </c>
      <c r="IIS45" s="4141">
        <f t="shared" si="119"/>
        <v>0</v>
      </c>
      <c r="IIT45" s="4141">
        <f t="shared" si="119"/>
        <v>0</v>
      </c>
      <c r="IIU45" s="4141">
        <f t="shared" si="119"/>
        <v>0</v>
      </c>
      <c r="IIV45" s="4141">
        <f t="shared" si="119"/>
        <v>0</v>
      </c>
      <c r="IIW45" s="4141">
        <f t="shared" ref="IIW45:ILH45" si="120">IIW39+IIW43</f>
        <v>0</v>
      </c>
      <c r="IIX45" s="4141">
        <f t="shared" si="120"/>
        <v>0</v>
      </c>
      <c r="IIY45" s="4141">
        <f t="shared" si="120"/>
        <v>0</v>
      </c>
      <c r="IIZ45" s="4141">
        <f t="shared" si="120"/>
        <v>0</v>
      </c>
      <c r="IJA45" s="4141">
        <f t="shared" si="120"/>
        <v>0</v>
      </c>
      <c r="IJB45" s="4141">
        <f t="shared" si="120"/>
        <v>0</v>
      </c>
      <c r="IJC45" s="4141">
        <f t="shared" si="120"/>
        <v>0</v>
      </c>
      <c r="IJD45" s="4141">
        <f t="shared" si="120"/>
        <v>0</v>
      </c>
      <c r="IJE45" s="4141">
        <f t="shared" si="120"/>
        <v>0</v>
      </c>
      <c r="IJF45" s="4141">
        <f t="shared" si="120"/>
        <v>0</v>
      </c>
      <c r="IJG45" s="4141">
        <f t="shared" si="120"/>
        <v>0</v>
      </c>
      <c r="IJH45" s="4141">
        <f t="shared" si="120"/>
        <v>0</v>
      </c>
      <c r="IJI45" s="4141">
        <f t="shared" si="120"/>
        <v>0</v>
      </c>
      <c r="IJJ45" s="4141">
        <f t="shared" si="120"/>
        <v>0</v>
      </c>
      <c r="IJK45" s="4141">
        <f t="shared" si="120"/>
        <v>0</v>
      </c>
      <c r="IJL45" s="4141">
        <f t="shared" si="120"/>
        <v>0</v>
      </c>
      <c r="IJM45" s="4141">
        <f t="shared" si="120"/>
        <v>0</v>
      </c>
      <c r="IJN45" s="4141">
        <f t="shared" si="120"/>
        <v>0</v>
      </c>
      <c r="IJO45" s="4141">
        <f t="shared" si="120"/>
        <v>0</v>
      </c>
      <c r="IJP45" s="4141">
        <f t="shared" si="120"/>
        <v>0</v>
      </c>
      <c r="IJQ45" s="4141">
        <f t="shared" si="120"/>
        <v>0</v>
      </c>
      <c r="IJR45" s="4141">
        <f t="shared" si="120"/>
        <v>0</v>
      </c>
      <c r="IJS45" s="4141">
        <f t="shared" si="120"/>
        <v>0</v>
      </c>
      <c r="IJT45" s="4141">
        <f t="shared" si="120"/>
        <v>0</v>
      </c>
      <c r="IJU45" s="4141">
        <f t="shared" si="120"/>
        <v>0</v>
      </c>
      <c r="IJV45" s="4141">
        <f t="shared" si="120"/>
        <v>0</v>
      </c>
      <c r="IJW45" s="4141">
        <f t="shared" si="120"/>
        <v>0</v>
      </c>
      <c r="IJX45" s="4141">
        <f t="shared" si="120"/>
        <v>0</v>
      </c>
      <c r="IJY45" s="4141">
        <f t="shared" si="120"/>
        <v>0</v>
      </c>
      <c r="IJZ45" s="4141">
        <f t="shared" si="120"/>
        <v>0</v>
      </c>
      <c r="IKA45" s="4141">
        <f t="shared" si="120"/>
        <v>0</v>
      </c>
      <c r="IKB45" s="4141">
        <f t="shared" si="120"/>
        <v>0</v>
      </c>
      <c r="IKC45" s="4141">
        <f t="shared" si="120"/>
        <v>0</v>
      </c>
      <c r="IKD45" s="4141">
        <f t="shared" si="120"/>
        <v>0</v>
      </c>
      <c r="IKE45" s="4141">
        <f t="shared" si="120"/>
        <v>0</v>
      </c>
      <c r="IKF45" s="4141">
        <f t="shared" si="120"/>
        <v>0</v>
      </c>
      <c r="IKG45" s="4141">
        <f t="shared" si="120"/>
        <v>0</v>
      </c>
      <c r="IKH45" s="4141">
        <f t="shared" si="120"/>
        <v>0</v>
      </c>
      <c r="IKI45" s="4141">
        <f t="shared" si="120"/>
        <v>0</v>
      </c>
      <c r="IKJ45" s="4141">
        <f t="shared" si="120"/>
        <v>0</v>
      </c>
      <c r="IKK45" s="4141">
        <f t="shared" si="120"/>
        <v>0</v>
      </c>
      <c r="IKL45" s="4141">
        <f t="shared" si="120"/>
        <v>0</v>
      </c>
      <c r="IKM45" s="4141">
        <f t="shared" si="120"/>
        <v>0</v>
      </c>
      <c r="IKN45" s="4141">
        <f t="shared" si="120"/>
        <v>0</v>
      </c>
      <c r="IKO45" s="4141">
        <f t="shared" si="120"/>
        <v>0</v>
      </c>
      <c r="IKP45" s="4141">
        <f t="shared" si="120"/>
        <v>0</v>
      </c>
      <c r="IKQ45" s="4141">
        <f t="shared" si="120"/>
        <v>0</v>
      </c>
      <c r="IKR45" s="4141">
        <f t="shared" si="120"/>
        <v>0</v>
      </c>
      <c r="IKS45" s="4141">
        <f t="shared" si="120"/>
        <v>0</v>
      </c>
      <c r="IKT45" s="4141">
        <f t="shared" si="120"/>
        <v>0</v>
      </c>
      <c r="IKU45" s="4141">
        <f t="shared" si="120"/>
        <v>0</v>
      </c>
      <c r="IKV45" s="4141">
        <f t="shared" si="120"/>
        <v>0</v>
      </c>
      <c r="IKW45" s="4141">
        <f t="shared" si="120"/>
        <v>0</v>
      </c>
      <c r="IKX45" s="4141">
        <f t="shared" si="120"/>
        <v>0</v>
      </c>
      <c r="IKY45" s="4141">
        <f t="shared" si="120"/>
        <v>0</v>
      </c>
      <c r="IKZ45" s="4141">
        <f t="shared" si="120"/>
        <v>0</v>
      </c>
      <c r="ILA45" s="4141">
        <f t="shared" si="120"/>
        <v>0</v>
      </c>
      <c r="ILB45" s="4141">
        <f t="shared" si="120"/>
        <v>0</v>
      </c>
      <c r="ILC45" s="4141">
        <f t="shared" si="120"/>
        <v>0</v>
      </c>
      <c r="ILD45" s="4141">
        <f t="shared" si="120"/>
        <v>0</v>
      </c>
      <c r="ILE45" s="4141">
        <f t="shared" si="120"/>
        <v>0</v>
      </c>
      <c r="ILF45" s="4141">
        <f t="shared" si="120"/>
        <v>0</v>
      </c>
      <c r="ILG45" s="4141">
        <f t="shared" si="120"/>
        <v>0</v>
      </c>
      <c r="ILH45" s="4141">
        <f t="shared" si="120"/>
        <v>0</v>
      </c>
      <c r="ILI45" s="4141">
        <f t="shared" ref="ILI45:INT45" si="121">ILI39+ILI43</f>
        <v>0</v>
      </c>
      <c r="ILJ45" s="4141">
        <f t="shared" si="121"/>
        <v>0</v>
      </c>
      <c r="ILK45" s="4141">
        <f t="shared" si="121"/>
        <v>0</v>
      </c>
      <c r="ILL45" s="4141">
        <f t="shared" si="121"/>
        <v>0</v>
      </c>
      <c r="ILM45" s="4141">
        <f t="shared" si="121"/>
        <v>0</v>
      </c>
      <c r="ILN45" s="4141">
        <f t="shared" si="121"/>
        <v>0</v>
      </c>
      <c r="ILO45" s="4141">
        <f t="shared" si="121"/>
        <v>0</v>
      </c>
      <c r="ILP45" s="4141">
        <f t="shared" si="121"/>
        <v>0</v>
      </c>
      <c r="ILQ45" s="4141">
        <f t="shared" si="121"/>
        <v>0</v>
      </c>
      <c r="ILR45" s="4141">
        <f t="shared" si="121"/>
        <v>0</v>
      </c>
      <c r="ILS45" s="4141">
        <f t="shared" si="121"/>
        <v>0</v>
      </c>
      <c r="ILT45" s="4141">
        <f t="shared" si="121"/>
        <v>0</v>
      </c>
      <c r="ILU45" s="4141">
        <f t="shared" si="121"/>
        <v>0</v>
      </c>
      <c r="ILV45" s="4141">
        <f t="shared" si="121"/>
        <v>0</v>
      </c>
      <c r="ILW45" s="4141">
        <f t="shared" si="121"/>
        <v>0</v>
      </c>
      <c r="ILX45" s="4141">
        <f t="shared" si="121"/>
        <v>0</v>
      </c>
      <c r="ILY45" s="4141">
        <f t="shared" si="121"/>
        <v>0</v>
      </c>
      <c r="ILZ45" s="4141">
        <f t="shared" si="121"/>
        <v>0</v>
      </c>
      <c r="IMA45" s="4141">
        <f t="shared" si="121"/>
        <v>0</v>
      </c>
      <c r="IMB45" s="4141">
        <f t="shared" si="121"/>
        <v>0</v>
      </c>
      <c r="IMC45" s="4141">
        <f t="shared" si="121"/>
        <v>0</v>
      </c>
      <c r="IMD45" s="4141">
        <f t="shared" si="121"/>
        <v>0</v>
      </c>
      <c r="IME45" s="4141">
        <f t="shared" si="121"/>
        <v>0</v>
      </c>
      <c r="IMF45" s="4141">
        <f t="shared" si="121"/>
        <v>0</v>
      </c>
      <c r="IMG45" s="4141">
        <f t="shared" si="121"/>
        <v>0</v>
      </c>
      <c r="IMH45" s="4141">
        <f t="shared" si="121"/>
        <v>0</v>
      </c>
      <c r="IMI45" s="4141">
        <f t="shared" si="121"/>
        <v>0</v>
      </c>
      <c r="IMJ45" s="4141">
        <f t="shared" si="121"/>
        <v>0</v>
      </c>
      <c r="IMK45" s="4141">
        <f t="shared" si="121"/>
        <v>0</v>
      </c>
      <c r="IML45" s="4141">
        <f t="shared" si="121"/>
        <v>0</v>
      </c>
      <c r="IMM45" s="4141">
        <f t="shared" si="121"/>
        <v>0</v>
      </c>
      <c r="IMN45" s="4141">
        <f t="shared" si="121"/>
        <v>0</v>
      </c>
      <c r="IMO45" s="4141">
        <f t="shared" si="121"/>
        <v>0</v>
      </c>
      <c r="IMP45" s="4141">
        <f t="shared" si="121"/>
        <v>0</v>
      </c>
      <c r="IMQ45" s="4141">
        <f t="shared" si="121"/>
        <v>0</v>
      </c>
      <c r="IMR45" s="4141">
        <f t="shared" si="121"/>
        <v>0</v>
      </c>
      <c r="IMS45" s="4141">
        <f t="shared" si="121"/>
        <v>0</v>
      </c>
      <c r="IMT45" s="4141">
        <f t="shared" si="121"/>
        <v>0</v>
      </c>
      <c r="IMU45" s="4141">
        <f t="shared" si="121"/>
        <v>0</v>
      </c>
      <c r="IMV45" s="4141">
        <f t="shared" si="121"/>
        <v>0</v>
      </c>
      <c r="IMW45" s="4141">
        <f t="shared" si="121"/>
        <v>0</v>
      </c>
      <c r="IMX45" s="4141">
        <f t="shared" si="121"/>
        <v>0</v>
      </c>
      <c r="IMY45" s="4141">
        <f t="shared" si="121"/>
        <v>0</v>
      </c>
      <c r="IMZ45" s="4141">
        <f t="shared" si="121"/>
        <v>0</v>
      </c>
      <c r="INA45" s="4141">
        <f t="shared" si="121"/>
        <v>0</v>
      </c>
      <c r="INB45" s="4141">
        <f t="shared" si="121"/>
        <v>0</v>
      </c>
      <c r="INC45" s="4141">
        <f t="shared" si="121"/>
        <v>0</v>
      </c>
      <c r="IND45" s="4141">
        <f t="shared" si="121"/>
        <v>0</v>
      </c>
      <c r="INE45" s="4141">
        <f t="shared" si="121"/>
        <v>0</v>
      </c>
      <c r="INF45" s="4141">
        <f t="shared" si="121"/>
        <v>0</v>
      </c>
      <c r="ING45" s="4141">
        <f t="shared" si="121"/>
        <v>0</v>
      </c>
      <c r="INH45" s="4141">
        <f t="shared" si="121"/>
        <v>0</v>
      </c>
      <c r="INI45" s="4141">
        <f t="shared" si="121"/>
        <v>0</v>
      </c>
      <c r="INJ45" s="4141">
        <f t="shared" si="121"/>
        <v>0</v>
      </c>
      <c r="INK45" s="4141">
        <f t="shared" si="121"/>
        <v>0</v>
      </c>
      <c r="INL45" s="4141">
        <f t="shared" si="121"/>
        <v>0</v>
      </c>
      <c r="INM45" s="4141">
        <f t="shared" si="121"/>
        <v>0</v>
      </c>
      <c r="INN45" s="4141">
        <f t="shared" si="121"/>
        <v>0</v>
      </c>
      <c r="INO45" s="4141">
        <f t="shared" si="121"/>
        <v>0</v>
      </c>
      <c r="INP45" s="4141">
        <f t="shared" si="121"/>
        <v>0</v>
      </c>
      <c r="INQ45" s="4141">
        <f t="shared" si="121"/>
        <v>0</v>
      </c>
      <c r="INR45" s="4141">
        <f t="shared" si="121"/>
        <v>0</v>
      </c>
      <c r="INS45" s="4141">
        <f t="shared" si="121"/>
        <v>0</v>
      </c>
      <c r="INT45" s="4141">
        <f t="shared" si="121"/>
        <v>0</v>
      </c>
      <c r="INU45" s="4141">
        <f t="shared" ref="INU45:IQF45" si="122">INU39+INU43</f>
        <v>0</v>
      </c>
      <c r="INV45" s="4141">
        <f t="shared" si="122"/>
        <v>0</v>
      </c>
      <c r="INW45" s="4141">
        <f t="shared" si="122"/>
        <v>0</v>
      </c>
      <c r="INX45" s="4141">
        <f t="shared" si="122"/>
        <v>0</v>
      </c>
      <c r="INY45" s="4141">
        <f t="shared" si="122"/>
        <v>0</v>
      </c>
      <c r="INZ45" s="4141">
        <f t="shared" si="122"/>
        <v>0</v>
      </c>
      <c r="IOA45" s="4141">
        <f t="shared" si="122"/>
        <v>0</v>
      </c>
      <c r="IOB45" s="4141">
        <f t="shared" si="122"/>
        <v>0</v>
      </c>
      <c r="IOC45" s="4141">
        <f t="shared" si="122"/>
        <v>0</v>
      </c>
      <c r="IOD45" s="4141">
        <f t="shared" si="122"/>
        <v>0</v>
      </c>
      <c r="IOE45" s="4141">
        <f t="shared" si="122"/>
        <v>0</v>
      </c>
      <c r="IOF45" s="4141">
        <f t="shared" si="122"/>
        <v>0</v>
      </c>
      <c r="IOG45" s="4141">
        <f t="shared" si="122"/>
        <v>0</v>
      </c>
      <c r="IOH45" s="4141">
        <f t="shared" si="122"/>
        <v>0</v>
      </c>
      <c r="IOI45" s="4141">
        <f t="shared" si="122"/>
        <v>0</v>
      </c>
      <c r="IOJ45" s="4141">
        <f t="shared" si="122"/>
        <v>0</v>
      </c>
      <c r="IOK45" s="4141">
        <f t="shared" si="122"/>
        <v>0</v>
      </c>
      <c r="IOL45" s="4141">
        <f t="shared" si="122"/>
        <v>0</v>
      </c>
      <c r="IOM45" s="4141">
        <f t="shared" si="122"/>
        <v>0</v>
      </c>
      <c r="ION45" s="4141">
        <f t="shared" si="122"/>
        <v>0</v>
      </c>
      <c r="IOO45" s="4141">
        <f t="shared" si="122"/>
        <v>0</v>
      </c>
      <c r="IOP45" s="4141">
        <f t="shared" si="122"/>
        <v>0</v>
      </c>
      <c r="IOQ45" s="4141">
        <f t="shared" si="122"/>
        <v>0</v>
      </c>
      <c r="IOR45" s="4141">
        <f t="shared" si="122"/>
        <v>0</v>
      </c>
      <c r="IOS45" s="4141">
        <f t="shared" si="122"/>
        <v>0</v>
      </c>
      <c r="IOT45" s="4141">
        <f t="shared" si="122"/>
        <v>0</v>
      </c>
      <c r="IOU45" s="4141">
        <f t="shared" si="122"/>
        <v>0</v>
      </c>
      <c r="IOV45" s="4141">
        <f t="shared" si="122"/>
        <v>0</v>
      </c>
      <c r="IOW45" s="4141">
        <f t="shared" si="122"/>
        <v>0</v>
      </c>
      <c r="IOX45" s="4141">
        <f t="shared" si="122"/>
        <v>0</v>
      </c>
      <c r="IOY45" s="4141">
        <f t="shared" si="122"/>
        <v>0</v>
      </c>
      <c r="IOZ45" s="4141">
        <f t="shared" si="122"/>
        <v>0</v>
      </c>
      <c r="IPA45" s="4141">
        <f t="shared" si="122"/>
        <v>0</v>
      </c>
      <c r="IPB45" s="4141">
        <f t="shared" si="122"/>
        <v>0</v>
      </c>
      <c r="IPC45" s="4141">
        <f t="shared" si="122"/>
        <v>0</v>
      </c>
      <c r="IPD45" s="4141">
        <f t="shared" si="122"/>
        <v>0</v>
      </c>
      <c r="IPE45" s="4141">
        <f t="shared" si="122"/>
        <v>0</v>
      </c>
      <c r="IPF45" s="4141">
        <f t="shared" si="122"/>
        <v>0</v>
      </c>
      <c r="IPG45" s="4141">
        <f t="shared" si="122"/>
        <v>0</v>
      </c>
      <c r="IPH45" s="4141">
        <f t="shared" si="122"/>
        <v>0</v>
      </c>
      <c r="IPI45" s="4141">
        <f t="shared" si="122"/>
        <v>0</v>
      </c>
      <c r="IPJ45" s="4141">
        <f t="shared" si="122"/>
        <v>0</v>
      </c>
      <c r="IPK45" s="4141">
        <f t="shared" si="122"/>
        <v>0</v>
      </c>
      <c r="IPL45" s="4141">
        <f t="shared" si="122"/>
        <v>0</v>
      </c>
      <c r="IPM45" s="4141">
        <f t="shared" si="122"/>
        <v>0</v>
      </c>
      <c r="IPN45" s="4141">
        <f t="shared" si="122"/>
        <v>0</v>
      </c>
      <c r="IPO45" s="4141">
        <f t="shared" si="122"/>
        <v>0</v>
      </c>
      <c r="IPP45" s="4141">
        <f t="shared" si="122"/>
        <v>0</v>
      </c>
      <c r="IPQ45" s="4141">
        <f t="shared" si="122"/>
        <v>0</v>
      </c>
      <c r="IPR45" s="4141">
        <f t="shared" si="122"/>
        <v>0</v>
      </c>
      <c r="IPS45" s="4141">
        <f t="shared" si="122"/>
        <v>0</v>
      </c>
      <c r="IPT45" s="4141">
        <f t="shared" si="122"/>
        <v>0</v>
      </c>
      <c r="IPU45" s="4141">
        <f t="shared" si="122"/>
        <v>0</v>
      </c>
      <c r="IPV45" s="4141">
        <f t="shared" si="122"/>
        <v>0</v>
      </c>
      <c r="IPW45" s="4141">
        <f t="shared" si="122"/>
        <v>0</v>
      </c>
      <c r="IPX45" s="4141">
        <f t="shared" si="122"/>
        <v>0</v>
      </c>
      <c r="IPY45" s="4141">
        <f t="shared" si="122"/>
        <v>0</v>
      </c>
      <c r="IPZ45" s="4141">
        <f t="shared" si="122"/>
        <v>0</v>
      </c>
      <c r="IQA45" s="4141">
        <f t="shared" si="122"/>
        <v>0</v>
      </c>
      <c r="IQB45" s="4141">
        <f t="shared" si="122"/>
        <v>0</v>
      </c>
      <c r="IQC45" s="4141">
        <f t="shared" si="122"/>
        <v>0</v>
      </c>
      <c r="IQD45" s="4141">
        <f t="shared" si="122"/>
        <v>0</v>
      </c>
      <c r="IQE45" s="4141">
        <f t="shared" si="122"/>
        <v>0</v>
      </c>
      <c r="IQF45" s="4141">
        <f t="shared" si="122"/>
        <v>0</v>
      </c>
      <c r="IQG45" s="4141">
        <f t="shared" ref="IQG45:ISR45" si="123">IQG39+IQG43</f>
        <v>0</v>
      </c>
      <c r="IQH45" s="4141">
        <f t="shared" si="123"/>
        <v>0</v>
      </c>
      <c r="IQI45" s="4141">
        <f t="shared" si="123"/>
        <v>0</v>
      </c>
      <c r="IQJ45" s="4141">
        <f t="shared" si="123"/>
        <v>0</v>
      </c>
      <c r="IQK45" s="4141">
        <f t="shared" si="123"/>
        <v>0</v>
      </c>
      <c r="IQL45" s="4141">
        <f t="shared" si="123"/>
        <v>0</v>
      </c>
      <c r="IQM45" s="4141">
        <f t="shared" si="123"/>
        <v>0</v>
      </c>
      <c r="IQN45" s="4141">
        <f t="shared" si="123"/>
        <v>0</v>
      </c>
      <c r="IQO45" s="4141">
        <f t="shared" si="123"/>
        <v>0</v>
      </c>
      <c r="IQP45" s="4141">
        <f t="shared" si="123"/>
        <v>0</v>
      </c>
      <c r="IQQ45" s="4141">
        <f t="shared" si="123"/>
        <v>0</v>
      </c>
      <c r="IQR45" s="4141">
        <f t="shared" si="123"/>
        <v>0</v>
      </c>
      <c r="IQS45" s="4141">
        <f t="shared" si="123"/>
        <v>0</v>
      </c>
      <c r="IQT45" s="4141">
        <f t="shared" si="123"/>
        <v>0</v>
      </c>
      <c r="IQU45" s="4141">
        <f t="shared" si="123"/>
        <v>0</v>
      </c>
      <c r="IQV45" s="4141">
        <f t="shared" si="123"/>
        <v>0</v>
      </c>
      <c r="IQW45" s="4141">
        <f t="shared" si="123"/>
        <v>0</v>
      </c>
      <c r="IQX45" s="4141">
        <f t="shared" si="123"/>
        <v>0</v>
      </c>
      <c r="IQY45" s="4141">
        <f t="shared" si="123"/>
        <v>0</v>
      </c>
      <c r="IQZ45" s="4141">
        <f t="shared" si="123"/>
        <v>0</v>
      </c>
      <c r="IRA45" s="4141">
        <f t="shared" si="123"/>
        <v>0</v>
      </c>
      <c r="IRB45" s="4141">
        <f t="shared" si="123"/>
        <v>0</v>
      </c>
      <c r="IRC45" s="4141">
        <f t="shared" si="123"/>
        <v>0</v>
      </c>
      <c r="IRD45" s="4141">
        <f t="shared" si="123"/>
        <v>0</v>
      </c>
      <c r="IRE45" s="4141">
        <f t="shared" si="123"/>
        <v>0</v>
      </c>
      <c r="IRF45" s="4141">
        <f t="shared" si="123"/>
        <v>0</v>
      </c>
      <c r="IRG45" s="4141">
        <f t="shared" si="123"/>
        <v>0</v>
      </c>
      <c r="IRH45" s="4141">
        <f t="shared" si="123"/>
        <v>0</v>
      </c>
      <c r="IRI45" s="4141">
        <f t="shared" si="123"/>
        <v>0</v>
      </c>
      <c r="IRJ45" s="4141">
        <f t="shared" si="123"/>
        <v>0</v>
      </c>
      <c r="IRK45" s="4141">
        <f t="shared" si="123"/>
        <v>0</v>
      </c>
      <c r="IRL45" s="4141">
        <f t="shared" si="123"/>
        <v>0</v>
      </c>
      <c r="IRM45" s="4141">
        <f t="shared" si="123"/>
        <v>0</v>
      </c>
      <c r="IRN45" s="4141">
        <f t="shared" si="123"/>
        <v>0</v>
      </c>
      <c r="IRO45" s="4141">
        <f t="shared" si="123"/>
        <v>0</v>
      </c>
      <c r="IRP45" s="4141">
        <f t="shared" si="123"/>
        <v>0</v>
      </c>
      <c r="IRQ45" s="4141">
        <f t="shared" si="123"/>
        <v>0</v>
      </c>
      <c r="IRR45" s="4141">
        <f t="shared" si="123"/>
        <v>0</v>
      </c>
      <c r="IRS45" s="4141">
        <f t="shared" si="123"/>
        <v>0</v>
      </c>
      <c r="IRT45" s="4141">
        <f t="shared" si="123"/>
        <v>0</v>
      </c>
      <c r="IRU45" s="4141">
        <f t="shared" si="123"/>
        <v>0</v>
      </c>
      <c r="IRV45" s="4141">
        <f t="shared" si="123"/>
        <v>0</v>
      </c>
      <c r="IRW45" s="4141">
        <f t="shared" si="123"/>
        <v>0</v>
      </c>
      <c r="IRX45" s="4141">
        <f t="shared" si="123"/>
        <v>0</v>
      </c>
      <c r="IRY45" s="4141">
        <f t="shared" si="123"/>
        <v>0</v>
      </c>
      <c r="IRZ45" s="4141">
        <f t="shared" si="123"/>
        <v>0</v>
      </c>
      <c r="ISA45" s="4141">
        <f t="shared" si="123"/>
        <v>0</v>
      </c>
      <c r="ISB45" s="4141">
        <f t="shared" si="123"/>
        <v>0</v>
      </c>
      <c r="ISC45" s="4141">
        <f t="shared" si="123"/>
        <v>0</v>
      </c>
      <c r="ISD45" s="4141">
        <f t="shared" si="123"/>
        <v>0</v>
      </c>
      <c r="ISE45" s="4141">
        <f t="shared" si="123"/>
        <v>0</v>
      </c>
      <c r="ISF45" s="4141">
        <f t="shared" si="123"/>
        <v>0</v>
      </c>
      <c r="ISG45" s="4141">
        <f t="shared" si="123"/>
        <v>0</v>
      </c>
      <c r="ISH45" s="4141">
        <f t="shared" si="123"/>
        <v>0</v>
      </c>
      <c r="ISI45" s="4141">
        <f t="shared" si="123"/>
        <v>0</v>
      </c>
      <c r="ISJ45" s="4141">
        <f t="shared" si="123"/>
        <v>0</v>
      </c>
      <c r="ISK45" s="4141">
        <f t="shared" si="123"/>
        <v>0</v>
      </c>
      <c r="ISL45" s="4141">
        <f t="shared" si="123"/>
        <v>0</v>
      </c>
      <c r="ISM45" s="4141">
        <f t="shared" si="123"/>
        <v>0</v>
      </c>
      <c r="ISN45" s="4141">
        <f t="shared" si="123"/>
        <v>0</v>
      </c>
      <c r="ISO45" s="4141">
        <f t="shared" si="123"/>
        <v>0</v>
      </c>
      <c r="ISP45" s="4141">
        <f t="shared" si="123"/>
        <v>0</v>
      </c>
      <c r="ISQ45" s="4141">
        <f t="shared" si="123"/>
        <v>0</v>
      </c>
      <c r="ISR45" s="4141">
        <f t="shared" si="123"/>
        <v>0</v>
      </c>
      <c r="ISS45" s="4141">
        <f t="shared" ref="ISS45:IVD45" si="124">ISS39+ISS43</f>
        <v>0</v>
      </c>
      <c r="IST45" s="4141">
        <f t="shared" si="124"/>
        <v>0</v>
      </c>
      <c r="ISU45" s="4141">
        <f t="shared" si="124"/>
        <v>0</v>
      </c>
      <c r="ISV45" s="4141">
        <f t="shared" si="124"/>
        <v>0</v>
      </c>
      <c r="ISW45" s="4141">
        <f t="shared" si="124"/>
        <v>0</v>
      </c>
      <c r="ISX45" s="4141">
        <f t="shared" si="124"/>
        <v>0</v>
      </c>
      <c r="ISY45" s="4141">
        <f t="shared" si="124"/>
        <v>0</v>
      </c>
      <c r="ISZ45" s="4141">
        <f t="shared" si="124"/>
        <v>0</v>
      </c>
      <c r="ITA45" s="4141">
        <f t="shared" si="124"/>
        <v>0</v>
      </c>
      <c r="ITB45" s="4141">
        <f t="shared" si="124"/>
        <v>0</v>
      </c>
      <c r="ITC45" s="4141">
        <f t="shared" si="124"/>
        <v>0</v>
      </c>
      <c r="ITD45" s="4141">
        <f t="shared" si="124"/>
        <v>0</v>
      </c>
      <c r="ITE45" s="4141">
        <f t="shared" si="124"/>
        <v>0</v>
      </c>
      <c r="ITF45" s="4141">
        <f t="shared" si="124"/>
        <v>0</v>
      </c>
      <c r="ITG45" s="4141">
        <f t="shared" si="124"/>
        <v>0</v>
      </c>
      <c r="ITH45" s="4141">
        <f t="shared" si="124"/>
        <v>0</v>
      </c>
      <c r="ITI45" s="4141">
        <f t="shared" si="124"/>
        <v>0</v>
      </c>
      <c r="ITJ45" s="4141">
        <f t="shared" si="124"/>
        <v>0</v>
      </c>
      <c r="ITK45" s="4141">
        <f t="shared" si="124"/>
        <v>0</v>
      </c>
      <c r="ITL45" s="4141">
        <f t="shared" si="124"/>
        <v>0</v>
      </c>
      <c r="ITM45" s="4141">
        <f t="shared" si="124"/>
        <v>0</v>
      </c>
      <c r="ITN45" s="4141">
        <f t="shared" si="124"/>
        <v>0</v>
      </c>
      <c r="ITO45" s="4141">
        <f t="shared" si="124"/>
        <v>0</v>
      </c>
      <c r="ITP45" s="4141">
        <f t="shared" si="124"/>
        <v>0</v>
      </c>
      <c r="ITQ45" s="4141">
        <f t="shared" si="124"/>
        <v>0</v>
      </c>
      <c r="ITR45" s="4141">
        <f t="shared" si="124"/>
        <v>0</v>
      </c>
      <c r="ITS45" s="4141">
        <f t="shared" si="124"/>
        <v>0</v>
      </c>
      <c r="ITT45" s="4141">
        <f t="shared" si="124"/>
        <v>0</v>
      </c>
      <c r="ITU45" s="4141">
        <f t="shared" si="124"/>
        <v>0</v>
      </c>
      <c r="ITV45" s="4141">
        <f t="shared" si="124"/>
        <v>0</v>
      </c>
      <c r="ITW45" s="4141">
        <f t="shared" si="124"/>
        <v>0</v>
      </c>
      <c r="ITX45" s="4141">
        <f t="shared" si="124"/>
        <v>0</v>
      </c>
      <c r="ITY45" s="4141">
        <f t="shared" si="124"/>
        <v>0</v>
      </c>
      <c r="ITZ45" s="4141">
        <f t="shared" si="124"/>
        <v>0</v>
      </c>
      <c r="IUA45" s="4141">
        <f t="shared" si="124"/>
        <v>0</v>
      </c>
      <c r="IUB45" s="4141">
        <f t="shared" si="124"/>
        <v>0</v>
      </c>
      <c r="IUC45" s="4141">
        <f t="shared" si="124"/>
        <v>0</v>
      </c>
      <c r="IUD45" s="4141">
        <f t="shared" si="124"/>
        <v>0</v>
      </c>
      <c r="IUE45" s="4141">
        <f t="shared" si="124"/>
        <v>0</v>
      </c>
      <c r="IUF45" s="4141">
        <f t="shared" si="124"/>
        <v>0</v>
      </c>
      <c r="IUG45" s="4141">
        <f t="shared" si="124"/>
        <v>0</v>
      </c>
      <c r="IUH45" s="4141">
        <f t="shared" si="124"/>
        <v>0</v>
      </c>
      <c r="IUI45" s="4141">
        <f t="shared" si="124"/>
        <v>0</v>
      </c>
      <c r="IUJ45" s="4141">
        <f t="shared" si="124"/>
        <v>0</v>
      </c>
      <c r="IUK45" s="4141">
        <f t="shared" si="124"/>
        <v>0</v>
      </c>
      <c r="IUL45" s="4141">
        <f t="shared" si="124"/>
        <v>0</v>
      </c>
      <c r="IUM45" s="4141">
        <f t="shared" si="124"/>
        <v>0</v>
      </c>
      <c r="IUN45" s="4141">
        <f t="shared" si="124"/>
        <v>0</v>
      </c>
      <c r="IUO45" s="4141">
        <f t="shared" si="124"/>
        <v>0</v>
      </c>
      <c r="IUP45" s="4141">
        <f t="shared" si="124"/>
        <v>0</v>
      </c>
      <c r="IUQ45" s="4141">
        <f t="shared" si="124"/>
        <v>0</v>
      </c>
      <c r="IUR45" s="4141">
        <f t="shared" si="124"/>
        <v>0</v>
      </c>
      <c r="IUS45" s="4141">
        <f t="shared" si="124"/>
        <v>0</v>
      </c>
      <c r="IUT45" s="4141">
        <f t="shared" si="124"/>
        <v>0</v>
      </c>
      <c r="IUU45" s="4141">
        <f t="shared" si="124"/>
        <v>0</v>
      </c>
      <c r="IUV45" s="4141">
        <f t="shared" si="124"/>
        <v>0</v>
      </c>
      <c r="IUW45" s="4141">
        <f t="shared" si="124"/>
        <v>0</v>
      </c>
      <c r="IUX45" s="4141">
        <f t="shared" si="124"/>
        <v>0</v>
      </c>
      <c r="IUY45" s="4141">
        <f t="shared" si="124"/>
        <v>0</v>
      </c>
      <c r="IUZ45" s="4141">
        <f t="shared" si="124"/>
        <v>0</v>
      </c>
      <c r="IVA45" s="4141">
        <f t="shared" si="124"/>
        <v>0</v>
      </c>
      <c r="IVB45" s="4141">
        <f t="shared" si="124"/>
        <v>0</v>
      </c>
      <c r="IVC45" s="4141">
        <f t="shared" si="124"/>
        <v>0</v>
      </c>
      <c r="IVD45" s="4141">
        <f t="shared" si="124"/>
        <v>0</v>
      </c>
      <c r="IVE45" s="4141">
        <f t="shared" ref="IVE45:IXP45" si="125">IVE39+IVE43</f>
        <v>0</v>
      </c>
      <c r="IVF45" s="4141">
        <f t="shared" si="125"/>
        <v>0</v>
      </c>
      <c r="IVG45" s="4141">
        <f t="shared" si="125"/>
        <v>0</v>
      </c>
      <c r="IVH45" s="4141">
        <f t="shared" si="125"/>
        <v>0</v>
      </c>
      <c r="IVI45" s="4141">
        <f t="shared" si="125"/>
        <v>0</v>
      </c>
      <c r="IVJ45" s="4141">
        <f t="shared" si="125"/>
        <v>0</v>
      </c>
      <c r="IVK45" s="4141">
        <f t="shared" si="125"/>
        <v>0</v>
      </c>
      <c r="IVL45" s="4141">
        <f t="shared" si="125"/>
        <v>0</v>
      </c>
      <c r="IVM45" s="4141">
        <f t="shared" si="125"/>
        <v>0</v>
      </c>
      <c r="IVN45" s="4141">
        <f t="shared" si="125"/>
        <v>0</v>
      </c>
      <c r="IVO45" s="4141">
        <f t="shared" si="125"/>
        <v>0</v>
      </c>
      <c r="IVP45" s="4141">
        <f t="shared" si="125"/>
        <v>0</v>
      </c>
      <c r="IVQ45" s="4141">
        <f t="shared" si="125"/>
        <v>0</v>
      </c>
      <c r="IVR45" s="4141">
        <f t="shared" si="125"/>
        <v>0</v>
      </c>
      <c r="IVS45" s="4141">
        <f t="shared" si="125"/>
        <v>0</v>
      </c>
      <c r="IVT45" s="4141">
        <f t="shared" si="125"/>
        <v>0</v>
      </c>
      <c r="IVU45" s="4141">
        <f t="shared" si="125"/>
        <v>0</v>
      </c>
      <c r="IVV45" s="4141">
        <f t="shared" si="125"/>
        <v>0</v>
      </c>
      <c r="IVW45" s="4141">
        <f t="shared" si="125"/>
        <v>0</v>
      </c>
      <c r="IVX45" s="4141">
        <f t="shared" si="125"/>
        <v>0</v>
      </c>
      <c r="IVY45" s="4141">
        <f t="shared" si="125"/>
        <v>0</v>
      </c>
      <c r="IVZ45" s="4141">
        <f t="shared" si="125"/>
        <v>0</v>
      </c>
      <c r="IWA45" s="4141">
        <f t="shared" si="125"/>
        <v>0</v>
      </c>
      <c r="IWB45" s="4141">
        <f t="shared" si="125"/>
        <v>0</v>
      </c>
      <c r="IWC45" s="4141">
        <f t="shared" si="125"/>
        <v>0</v>
      </c>
      <c r="IWD45" s="4141">
        <f t="shared" si="125"/>
        <v>0</v>
      </c>
      <c r="IWE45" s="4141">
        <f t="shared" si="125"/>
        <v>0</v>
      </c>
      <c r="IWF45" s="4141">
        <f t="shared" si="125"/>
        <v>0</v>
      </c>
      <c r="IWG45" s="4141">
        <f t="shared" si="125"/>
        <v>0</v>
      </c>
      <c r="IWH45" s="4141">
        <f t="shared" si="125"/>
        <v>0</v>
      </c>
      <c r="IWI45" s="4141">
        <f t="shared" si="125"/>
        <v>0</v>
      </c>
      <c r="IWJ45" s="4141">
        <f t="shared" si="125"/>
        <v>0</v>
      </c>
      <c r="IWK45" s="4141">
        <f t="shared" si="125"/>
        <v>0</v>
      </c>
      <c r="IWL45" s="4141">
        <f t="shared" si="125"/>
        <v>0</v>
      </c>
      <c r="IWM45" s="4141">
        <f t="shared" si="125"/>
        <v>0</v>
      </c>
      <c r="IWN45" s="4141">
        <f t="shared" si="125"/>
        <v>0</v>
      </c>
      <c r="IWO45" s="4141">
        <f t="shared" si="125"/>
        <v>0</v>
      </c>
      <c r="IWP45" s="4141">
        <f t="shared" si="125"/>
        <v>0</v>
      </c>
      <c r="IWQ45" s="4141">
        <f t="shared" si="125"/>
        <v>0</v>
      </c>
      <c r="IWR45" s="4141">
        <f t="shared" si="125"/>
        <v>0</v>
      </c>
      <c r="IWS45" s="4141">
        <f t="shared" si="125"/>
        <v>0</v>
      </c>
      <c r="IWT45" s="4141">
        <f t="shared" si="125"/>
        <v>0</v>
      </c>
      <c r="IWU45" s="4141">
        <f t="shared" si="125"/>
        <v>0</v>
      </c>
      <c r="IWV45" s="4141">
        <f t="shared" si="125"/>
        <v>0</v>
      </c>
      <c r="IWW45" s="4141">
        <f t="shared" si="125"/>
        <v>0</v>
      </c>
      <c r="IWX45" s="4141">
        <f t="shared" si="125"/>
        <v>0</v>
      </c>
      <c r="IWY45" s="4141">
        <f t="shared" si="125"/>
        <v>0</v>
      </c>
      <c r="IWZ45" s="4141">
        <f t="shared" si="125"/>
        <v>0</v>
      </c>
      <c r="IXA45" s="4141">
        <f t="shared" si="125"/>
        <v>0</v>
      </c>
      <c r="IXB45" s="4141">
        <f t="shared" si="125"/>
        <v>0</v>
      </c>
      <c r="IXC45" s="4141">
        <f t="shared" si="125"/>
        <v>0</v>
      </c>
      <c r="IXD45" s="4141">
        <f t="shared" si="125"/>
        <v>0</v>
      </c>
      <c r="IXE45" s="4141">
        <f t="shared" si="125"/>
        <v>0</v>
      </c>
      <c r="IXF45" s="4141">
        <f t="shared" si="125"/>
        <v>0</v>
      </c>
      <c r="IXG45" s="4141">
        <f t="shared" si="125"/>
        <v>0</v>
      </c>
      <c r="IXH45" s="4141">
        <f t="shared" si="125"/>
        <v>0</v>
      </c>
      <c r="IXI45" s="4141">
        <f t="shared" si="125"/>
        <v>0</v>
      </c>
      <c r="IXJ45" s="4141">
        <f t="shared" si="125"/>
        <v>0</v>
      </c>
      <c r="IXK45" s="4141">
        <f t="shared" si="125"/>
        <v>0</v>
      </c>
      <c r="IXL45" s="4141">
        <f t="shared" si="125"/>
        <v>0</v>
      </c>
      <c r="IXM45" s="4141">
        <f t="shared" si="125"/>
        <v>0</v>
      </c>
      <c r="IXN45" s="4141">
        <f t="shared" si="125"/>
        <v>0</v>
      </c>
      <c r="IXO45" s="4141">
        <f t="shared" si="125"/>
        <v>0</v>
      </c>
      <c r="IXP45" s="4141">
        <f t="shared" si="125"/>
        <v>0</v>
      </c>
      <c r="IXQ45" s="4141">
        <f t="shared" ref="IXQ45:JAB45" si="126">IXQ39+IXQ43</f>
        <v>0</v>
      </c>
      <c r="IXR45" s="4141">
        <f t="shared" si="126"/>
        <v>0</v>
      </c>
      <c r="IXS45" s="4141">
        <f t="shared" si="126"/>
        <v>0</v>
      </c>
      <c r="IXT45" s="4141">
        <f t="shared" si="126"/>
        <v>0</v>
      </c>
      <c r="IXU45" s="4141">
        <f t="shared" si="126"/>
        <v>0</v>
      </c>
      <c r="IXV45" s="4141">
        <f t="shared" si="126"/>
        <v>0</v>
      </c>
      <c r="IXW45" s="4141">
        <f t="shared" si="126"/>
        <v>0</v>
      </c>
      <c r="IXX45" s="4141">
        <f t="shared" si="126"/>
        <v>0</v>
      </c>
      <c r="IXY45" s="4141">
        <f t="shared" si="126"/>
        <v>0</v>
      </c>
      <c r="IXZ45" s="4141">
        <f t="shared" si="126"/>
        <v>0</v>
      </c>
      <c r="IYA45" s="4141">
        <f t="shared" si="126"/>
        <v>0</v>
      </c>
      <c r="IYB45" s="4141">
        <f t="shared" si="126"/>
        <v>0</v>
      </c>
      <c r="IYC45" s="4141">
        <f t="shared" si="126"/>
        <v>0</v>
      </c>
      <c r="IYD45" s="4141">
        <f t="shared" si="126"/>
        <v>0</v>
      </c>
      <c r="IYE45" s="4141">
        <f t="shared" si="126"/>
        <v>0</v>
      </c>
      <c r="IYF45" s="4141">
        <f t="shared" si="126"/>
        <v>0</v>
      </c>
      <c r="IYG45" s="4141">
        <f t="shared" si="126"/>
        <v>0</v>
      </c>
      <c r="IYH45" s="4141">
        <f t="shared" si="126"/>
        <v>0</v>
      </c>
      <c r="IYI45" s="4141">
        <f t="shared" si="126"/>
        <v>0</v>
      </c>
      <c r="IYJ45" s="4141">
        <f t="shared" si="126"/>
        <v>0</v>
      </c>
      <c r="IYK45" s="4141">
        <f t="shared" si="126"/>
        <v>0</v>
      </c>
      <c r="IYL45" s="4141">
        <f t="shared" si="126"/>
        <v>0</v>
      </c>
      <c r="IYM45" s="4141">
        <f t="shared" si="126"/>
        <v>0</v>
      </c>
      <c r="IYN45" s="4141">
        <f t="shared" si="126"/>
        <v>0</v>
      </c>
      <c r="IYO45" s="4141">
        <f t="shared" si="126"/>
        <v>0</v>
      </c>
      <c r="IYP45" s="4141">
        <f t="shared" si="126"/>
        <v>0</v>
      </c>
      <c r="IYQ45" s="4141">
        <f t="shared" si="126"/>
        <v>0</v>
      </c>
      <c r="IYR45" s="4141">
        <f t="shared" si="126"/>
        <v>0</v>
      </c>
      <c r="IYS45" s="4141">
        <f t="shared" si="126"/>
        <v>0</v>
      </c>
      <c r="IYT45" s="4141">
        <f t="shared" si="126"/>
        <v>0</v>
      </c>
      <c r="IYU45" s="4141">
        <f t="shared" si="126"/>
        <v>0</v>
      </c>
      <c r="IYV45" s="4141">
        <f t="shared" si="126"/>
        <v>0</v>
      </c>
      <c r="IYW45" s="4141">
        <f t="shared" si="126"/>
        <v>0</v>
      </c>
      <c r="IYX45" s="4141">
        <f t="shared" si="126"/>
        <v>0</v>
      </c>
      <c r="IYY45" s="4141">
        <f t="shared" si="126"/>
        <v>0</v>
      </c>
      <c r="IYZ45" s="4141">
        <f t="shared" si="126"/>
        <v>0</v>
      </c>
      <c r="IZA45" s="4141">
        <f t="shared" si="126"/>
        <v>0</v>
      </c>
      <c r="IZB45" s="4141">
        <f t="shared" si="126"/>
        <v>0</v>
      </c>
      <c r="IZC45" s="4141">
        <f t="shared" si="126"/>
        <v>0</v>
      </c>
      <c r="IZD45" s="4141">
        <f t="shared" si="126"/>
        <v>0</v>
      </c>
      <c r="IZE45" s="4141">
        <f t="shared" si="126"/>
        <v>0</v>
      </c>
      <c r="IZF45" s="4141">
        <f t="shared" si="126"/>
        <v>0</v>
      </c>
      <c r="IZG45" s="4141">
        <f t="shared" si="126"/>
        <v>0</v>
      </c>
      <c r="IZH45" s="4141">
        <f t="shared" si="126"/>
        <v>0</v>
      </c>
      <c r="IZI45" s="4141">
        <f t="shared" si="126"/>
        <v>0</v>
      </c>
      <c r="IZJ45" s="4141">
        <f t="shared" si="126"/>
        <v>0</v>
      </c>
      <c r="IZK45" s="4141">
        <f t="shared" si="126"/>
        <v>0</v>
      </c>
      <c r="IZL45" s="4141">
        <f t="shared" si="126"/>
        <v>0</v>
      </c>
      <c r="IZM45" s="4141">
        <f t="shared" si="126"/>
        <v>0</v>
      </c>
      <c r="IZN45" s="4141">
        <f t="shared" si="126"/>
        <v>0</v>
      </c>
      <c r="IZO45" s="4141">
        <f t="shared" si="126"/>
        <v>0</v>
      </c>
      <c r="IZP45" s="4141">
        <f t="shared" si="126"/>
        <v>0</v>
      </c>
      <c r="IZQ45" s="4141">
        <f t="shared" si="126"/>
        <v>0</v>
      </c>
      <c r="IZR45" s="4141">
        <f t="shared" si="126"/>
        <v>0</v>
      </c>
      <c r="IZS45" s="4141">
        <f t="shared" si="126"/>
        <v>0</v>
      </c>
      <c r="IZT45" s="4141">
        <f t="shared" si="126"/>
        <v>0</v>
      </c>
      <c r="IZU45" s="4141">
        <f t="shared" si="126"/>
        <v>0</v>
      </c>
      <c r="IZV45" s="4141">
        <f t="shared" si="126"/>
        <v>0</v>
      </c>
      <c r="IZW45" s="4141">
        <f t="shared" si="126"/>
        <v>0</v>
      </c>
      <c r="IZX45" s="4141">
        <f t="shared" si="126"/>
        <v>0</v>
      </c>
      <c r="IZY45" s="4141">
        <f t="shared" si="126"/>
        <v>0</v>
      </c>
      <c r="IZZ45" s="4141">
        <f t="shared" si="126"/>
        <v>0</v>
      </c>
      <c r="JAA45" s="4141">
        <f t="shared" si="126"/>
        <v>0</v>
      </c>
      <c r="JAB45" s="4141">
        <f t="shared" si="126"/>
        <v>0</v>
      </c>
      <c r="JAC45" s="4141">
        <f t="shared" ref="JAC45:JCN45" si="127">JAC39+JAC43</f>
        <v>0</v>
      </c>
      <c r="JAD45" s="4141">
        <f t="shared" si="127"/>
        <v>0</v>
      </c>
      <c r="JAE45" s="4141">
        <f t="shared" si="127"/>
        <v>0</v>
      </c>
      <c r="JAF45" s="4141">
        <f t="shared" si="127"/>
        <v>0</v>
      </c>
      <c r="JAG45" s="4141">
        <f t="shared" si="127"/>
        <v>0</v>
      </c>
      <c r="JAH45" s="4141">
        <f t="shared" si="127"/>
        <v>0</v>
      </c>
      <c r="JAI45" s="4141">
        <f t="shared" si="127"/>
        <v>0</v>
      </c>
      <c r="JAJ45" s="4141">
        <f t="shared" si="127"/>
        <v>0</v>
      </c>
      <c r="JAK45" s="4141">
        <f t="shared" si="127"/>
        <v>0</v>
      </c>
      <c r="JAL45" s="4141">
        <f t="shared" si="127"/>
        <v>0</v>
      </c>
      <c r="JAM45" s="4141">
        <f t="shared" si="127"/>
        <v>0</v>
      </c>
      <c r="JAN45" s="4141">
        <f t="shared" si="127"/>
        <v>0</v>
      </c>
      <c r="JAO45" s="4141">
        <f t="shared" si="127"/>
        <v>0</v>
      </c>
      <c r="JAP45" s="4141">
        <f t="shared" si="127"/>
        <v>0</v>
      </c>
      <c r="JAQ45" s="4141">
        <f t="shared" si="127"/>
        <v>0</v>
      </c>
      <c r="JAR45" s="4141">
        <f t="shared" si="127"/>
        <v>0</v>
      </c>
      <c r="JAS45" s="4141">
        <f t="shared" si="127"/>
        <v>0</v>
      </c>
      <c r="JAT45" s="4141">
        <f t="shared" si="127"/>
        <v>0</v>
      </c>
      <c r="JAU45" s="4141">
        <f t="shared" si="127"/>
        <v>0</v>
      </c>
      <c r="JAV45" s="4141">
        <f t="shared" si="127"/>
        <v>0</v>
      </c>
      <c r="JAW45" s="4141">
        <f t="shared" si="127"/>
        <v>0</v>
      </c>
      <c r="JAX45" s="4141">
        <f t="shared" si="127"/>
        <v>0</v>
      </c>
      <c r="JAY45" s="4141">
        <f t="shared" si="127"/>
        <v>0</v>
      </c>
      <c r="JAZ45" s="4141">
        <f t="shared" si="127"/>
        <v>0</v>
      </c>
      <c r="JBA45" s="4141">
        <f t="shared" si="127"/>
        <v>0</v>
      </c>
      <c r="JBB45" s="4141">
        <f t="shared" si="127"/>
        <v>0</v>
      </c>
      <c r="JBC45" s="4141">
        <f t="shared" si="127"/>
        <v>0</v>
      </c>
      <c r="JBD45" s="4141">
        <f t="shared" si="127"/>
        <v>0</v>
      </c>
      <c r="JBE45" s="4141">
        <f t="shared" si="127"/>
        <v>0</v>
      </c>
      <c r="JBF45" s="4141">
        <f t="shared" si="127"/>
        <v>0</v>
      </c>
      <c r="JBG45" s="4141">
        <f t="shared" si="127"/>
        <v>0</v>
      </c>
      <c r="JBH45" s="4141">
        <f t="shared" si="127"/>
        <v>0</v>
      </c>
      <c r="JBI45" s="4141">
        <f t="shared" si="127"/>
        <v>0</v>
      </c>
      <c r="JBJ45" s="4141">
        <f t="shared" si="127"/>
        <v>0</v>
      </c>
      <c r="JBK45" s="4141">
        <f t="shared" si="127"/>
        <v>0</v>
      </c>
      <c r="JBL45" s="4141">
        <f t="shared" si="127"/>
        <v>0</v>
      </c>
      <c r="JBM45" s="4141">
        <f t="shared" si="127"/>
        <v>0</v>
      </c>
      <c r="JBN45" s="4141">
        <f t="shared" si="127"/>
        <v>0</v>
      </c>
      <c r="JBO45" s="4141">
        <f t="shared" si="127"/>
        <v>0</v>
      </c>
      <c r="JBP45" s="4141">
        <f t="shared" si="127"/>
        <v>0</v>
      </c>
      <c r="JBQ45" s="4141">
        <f t="shared" si="127"/>
        <v>0</v>
      </c>
      <c r="JBR45" s="4141">
        <f t="shared" si="127"/>
        <v>0</v>
      </c>
      <c r="JBS45" s="4141">
        <f t="shared" si="127"/>
        <v>0</v>
      </c>
      <c r="JBT45" s="4141">
        <f t="shared" si="127"/>
        <v>0</v>
      </c>
      <c r="JBU45" s="4141">
        <f t="shared" si="127"/>
        <v>0</v>
      </c>
      <c r="JBV45" s="4141">
        <f t="shared" si="127"/>
        <v>0</v>
      </c>
      <c r="JBW45" s="4141">
        <f t="shared" si="127"/>
        <v>0</v>
      </c>
      <c r="JBX45" s="4141">
        <f t="shared" si="127"/>
        <v>0</v>
      </c>
      <c r="JBY45" s="4141">
        <f t="shared" si="127"/>
        <v>0</v>
      </c>
      <c r="JBZ45" s="4141">
        <f t="shared" si="127"/>
        <v>0</v>
      </c>
      <c r="JCA45" s="4141">
        <f t="shared" si="127"/>
        <v>0</v>
      </c>
      <c r="JCB45" s="4141">
        <f t="shared" si="127"/>
        <v>0</v>
      </c>
      <c r="JCC45" s="4141">
        <f t="shared" si="127"/>
        <v>0</v>
      </c>
      <c r="JCD45" s="4141">
        <f t="shared" si="127"/>
        <v>0</v>
      </c>
      <c r="JCE45" s="4141">
        <f t="shared" si="127"/>
        <v>0</v>
      </c>
      <c r="JCF45" s="4141">
        <f t="shared" si="127"/>
        <v>0</v>
      </c>
      <c r="JCG45" s="4141">
        <f t="shared" si="127"/>
        <v>0</v>
      </c>
      <c r="JCH45" s="4141">
        <f t="shared" si="127"/>
        <v>0</v>
      </c>
      <c r="JCI45" s="4141">
        <f t="shared" si="127"/>
        <v>0</v>
      </c>
      <c r="JCJ45" s="4141">
        <f t="shared" si="127"/>
        <v>0</v>
      </c>
      <c r="JCK45" s="4141">
        <f t="shared" si="127"/>
        <v>0</v>
      </c>
      <c r="JCL45" s="4141">
        <f t="shared" si="127"/>
        <v>0</v>
      </c>
      <c r="JCM45" s="4141">
        <f t="shared" si="127"/>
        <v>0</v>
      </c>
      <c r="JCN45" s="4141">
        <f t="shared" si="127"/>
        <v>0</v>
      </c>
      <c r="JCO45" s="4141">
        <f t="shared" ref="JCO45:JEZ45" si="128">JCO39+JCO43</f>
        <v>0</v>
      </c>
      <c r="JCP45" s="4141">
        <f t="shared" si="128"/>
        <v>0</v>
      </c>
      <c r="JCQ45" s="4141">
        <f t="shared" si="128"/>
        <v>0</v>
      </c>
      <c r="JCR45" s="4141">
        <f t="shared" si="128"/>
        <v>0</v>
      </c>
      <c r="JCS45" s="4141">
        <f t="shared" si="128"/>
        <v>0</v>
      </c>
      <c r="JCT45" s="4141">
        <f t="shared" si="128"/>
        <v>0</v>
      </c>
      <c r="JCU45" s="4141">
        <f t="shared" si="128"/>
        <v>0</v>
      </c>
      <c r="JCV45" s="4141">
        <f t="shared" si="128"/>
        <v>0</v>
      </c>
      <c r="JCW45" s="4141">
        <f t="shared" si="128"/>
        <v>0</v>
      </c>
      <c r="JCX45" s="4141">
        <f t="shared" si="128"/>
        <v>0</v>
      </c>
      <c r="JCY45" s="4141">
        <f t="shared" si="128"/>
        <v>0</v>
      </c>
      <c r="JCZ45" s="4141">
        <f t="shared" si="128"/>
        <v>0</v>
      </c>
      <c r="JDA45" s="4141">
        <f t="shared" si="128"/>
        <v>0</v>
      </c>
      <c r="JDB45" s="4141">
        <f t="shared" si="128"/>
        <v>0</v>
      </c>
      <c r="JDC45" s="4141">
        <f t="shared" si="128"/>
        <v>0</v>
      </c>
      <c r="JDD45" s="4141">
        <f t="shared" si="128"/>
        <v>0</v>
      </c>
      <c r="JDE45" s="4141">
        <f t="shared" si="128"/>
        <v>0</v>
      </c>
      <c r="JDF45" s="4141">
        <f t="shared" si="128"/>
        <v>0</v>
      </c>
      <c r="JDG45" s="4141">
        <f t="shared" si="128"/>
        <v>0</v>
      </c>
      <c r="JDH45" s="4141">
        <f t="shared" si="128"/>
        <v>0</v>
      </c>
      <c r="JDI45" s="4141">
        <f t="shared" si="128"/>
        <v>0</v>
      </c>
      <c r="JDJ45" s="4141">
        <f t="shared" si="128"/>
        <v>0</v>
      </c>
      <c r="JDK45" s="4141">
        <f t="shared" si="128"/>
        <v>0</v>
      </c>
      <c r="JDL45" s="4141">
        <f t="shared" si="128"/>
        <v>0</v>
      </c>
      <c r="JDM45" s="4141">
        <f t="shared" si="128"/>
        <v>0</v>
      </c>
      <c r="JDN45" s="4141">
        <f t="shared" si="128"/>
        <v>0</v>
      </c>
      <c r="JDO45" s="4141">
        <f t="shared" si="128"/>
        <v>0</v>
      </c>
      <c r="JDP45" s="4141">
        <f t="shared" si="128"/>
        <v>0</v>
      </c>
      <c r="JDQ45" s="4141">
        <f t="shared" si="128"/>
        <v>0</v>
      </c>
      <c r="JDR45" s="4141">
        <f t="shared" si="128"/>
        <v>0</v>
      </c>
      <c r="JDS45" s="4141">
        <f t="shared" si="128"/>
        <v>0</v>
      </c>
      <c r="JDT45" s="4141">
        <f t="shared" si="128"/>
        <v>0</v>
      </c>
      <c r="JDU45" s="4141">
        <f t="shared" si="128"/>
        <v>0</v>
      </c>
      <c r="JDV45" s="4141">
        <f t="shared" si="128"/>
        <v>0</v>
      </c>
      <c r="JDW45" s="4141">
        <f t="shared" si="128"/>
        <v>0</v>
      </c>
      <c r="JDX45" s="4141">
        <f t="shared" si="128"/>
        <v>0</v>
      </c>
      <c r="JDY45" s="4141">
        <f t="shared" si="128"/>
        <v>0</v>
      </c>
      <c r="JDZ45" s="4141">
        <f t="shared" si="128"/>
        <v>0</v>
      </c>
      <c r="JEA45" s="4141">
        <f t="shared" si="128"/>
        <v>0</v>
      </c>
      <c r="JEB45" s="4141">
        <f t="shared" si="128"/>
        <v>0</v>
      </c>
      <c r="JEC45" s="4141">
        <f t="shared" si="128"/>
        <v>0</v>
      </c>
      <c r="JED45" s="4141">
        <f t="shared" si="128"/>
        <v>0</v>
      </c>
      <c r="JEE45" s="4141">
        <f t="shared" si="128"/>
        <v>0</v>
      </c>
      <c r="JEF45" s="4141">
        <f t="shared" si="128"/>
        <v>0</v>
      </c>
      <c r="JEG45" s="4141">
        <f t="shared" si="128"/>
        <v>0</v>
      </c>
      <c r="JEH45" s="4141">
        <f t="shared" si="128"/>
        <v>0</v>
      </c>
      <c r="JEI45" s="4141">
        <f t="shared" si="128"/>
        <v>0</v>
      </c>
      <c r="JEJ45" s="4141">
        <f t="shared" si="128"/>
        <v>0</v>
      </c>
      <c r="JEK45" s="4141">
        <f t="shared" si="128"/>
        <v>0</v>
      </c>
      <c r="JEL45" s="4141">
        <f t="shared" si="128"/>
        <v>0</v>
      </c>
      <c r="JEM45" s="4141">
        <f t="shared" si="128"/>
        <v>0</v>
      </c>
      <c r="JEN45" s="4141">
        <f t="shared" si="128"/>
        <v>0</v>
      </c>
      <c r="JEO45" s="4141">
        <f t="shared" si="128"/>
        <v>0</v>
      </c>
      <c r="JEP45" s="4141">
        <f t="shared" si="128"/>
        <v>0</v>
      </c>
      <c r="JEQ45" s="4141">
        <f t="shared" si="128"/>
        <v>0</v>
      </c>
      <c r="JER45" s="4141">
        <f t="shared" si="128"/>
        <v>0</v>
      </c>
      <c r="JES45" s="4141">
        <f t="shared" si="128"/>
        <v>0</v>
      </c>
      <c r="JET45" s="4141">
        <f t="shared" si="128"/>
        <v>0</v>
      </c>
      <c r="JEU45" s="4141">
        <f t="shared" si="128"/>
        <v>0</v>
      </c>
      <c r="JEV45" s="4141">
        <f t="shared" si="128"/>
        <v>0</v>
      </c>
      <c r="JEW45" s="4141">
        <f t="shared" si="128"/>
        <v>0</v>
      </c>
      <c r="JEX45" s="4141">
        <f t="shared" si="128"/>
        <v>0</v>
      </c>
      <c r="JEY45" s="4141">
        <f t="shared" si="128"/>
        <v>0</v>
      </c>
      <c r="JEZ45" s="4141">
        <f t="shared" si="128"/>
        <v>0</v>
      </c>
      <c r="JFA45" s="4141">
        <f t="shared" ref="JFA45:JHL45" si="129">JFA39+JFA43</f>
        <v>0</v>
      </c>
      <c r="JFB45" s="4141">
        <f t="shared" si="129"/>
        <v>0</v>
      </c>
      <c r="JFC45" s="4141">
        <f t="shared" si="129"/>
        <v>0</v>
      </c>
      <c r="JFD45" s="4141">
        <f t="shared" si="129"/>
        <v>0</v>
      </c>
      <c r="JFE45" s="4141">
        <f t="shared" si="129"/>
        <v>0</v>
      </c>
      <c r="JFF45" s="4141">
        <f t="shared" si="129"/>
        <v>0</v>
      </c>
      <c r="JFG45" s="4141">
        <f t="shared" si="129"/>
        <v>0</v>
      </c>
      <c r="JFH45" s="4141">
        <f t="shared" si="129"/>
        <v>0</v>
      </c>
      <c r="JFI45" s="4141">
        <f t="shared" si="129"/>
        <v>0</v>
      </c>
      <c r="JFJ45" s="4141">
        <f t="shared" si="129"/>
        <v>0</v>
      </c>
      <c r="JFK45" s="4141">
        <f t="shared" si="129"/>
        <v>0</v>
      </c>
      <c r="JFL45" s="4141">
        <f t="shared" si="129"/>
        <v>0</v>
      </c>
      <c r="JFM45" s="4141">
        <f t="shared" si="129"/>
        <v>0</v>
      </c>
      <c r="JFN45" s="4141">
        <f t="shared" si="129"/>
        <v>0</v>
      </c>
      <c r="JFO45" s="4141">
        <f t="shared" si="129"/>
        <v>0</v>
      </c>
      <c r="JFP45" s="4141">
        <f t="shared" si="129"/>
        <v>0</v>
      </c>
      <c r="JFQ45" s="4141">
        <f t="shared" si="129"/>
        <v>0</v>
      </c>
      <c r="JFR45" s="4141">
        <f t="shared" si="129"/>
        <v>0</v>
      </c>
      <c r="JFS45" s="4141">
        <f t="shared" si="129"/>
        <v>0</v>
      </c>
      <c r="JFT45" s="4141">
        <f t="shared" si="129"/>
        <v>0</v>
      </c>
      <c r="JFU45" s="4141">
        <f t="shared" si="129"/>
        <v>0</v>
      </c>
      <c r="JFV45" s="4141">
        <f t="shared" si="129"/>
        <v>0</v>
      </c>
      <c r="JFW45" s="4141">
        <f t="shared" si="129"/>
        <v>0</v>
      </c>
      <c r="JFX45" s="4141">
        <f t="shared" si="129"/>
        <v>0</v>
      </c>
      <c r="JFY45" s="4141">
        <f t="shared" si="129"/>
        <v>0</v>
      </c>
      <c r="JFZ45" s="4141">
        <f t="shared" si="129"/>
        <v>0</v>
      </c>
      <c r="JGA45" s="4141">
        <f t="shared" si="129"/>
        <v>0</v>
      </c>
      <c r="JGB45" s="4141">
        <f t="shared" si="129"/>
        <v>0</v>
      </c>
      <c r="JGC45" s="4141">
        <f t="shared" si="129"/>
        <v>0</v>
      </c>
      <c r="JGD45" s="4141">
        <f t="shared" si="129"/>
        <v>0</v>
      </c>
      <c r="JGE45" s="4141">
        <f t="shared" si="129"/>
        <v>0</v>
      </c>
      <c r="JGF45" s="4141">
        <f t="shared" si="129"/>
        <v>0</v>
      </c>
      <c r="JGG45" s="4141">
        <f t="shared" si="129"/>
        <v>0</v>
      </c>
      <c r="JGH45" s="4141">
        <f t="shared" si="129"/>
        <v>0</v>
      </c>
      <c r="JGI45" s="4141">
        <f t="shared" si="129"/>
        <v>0</v>
      </c>
      <c r="JGJ45" s="4141">
        <f t="shared" si="129"/>
        <v>0</v>
      </c>
      <c r="JGK45" s="4141">
        <f t="shared" si="129"/>
        <v>0</v>
      </c>
      <c r="JGL45" s="4141">
        <f t="shared" si="129"/>
        <v>0</v>
      </c>
      <c r="JGM45" s="4141">
        <f t="shared" si="129"/>
        <v>0</v>
      </c>
      <c r="JGN45" s="4141">
        <f t="shared" si="129"/>
        <v>0</v>
      </c>
      <c r="JGO45" s="4141">
        <f t="shared" si="129"/>
        <v>0</v>
      </c>
      <c r="JGP45" s="4141">
        <f t="shared" si="129"/>
        <v>0</v>
      </c>
      <c r="JGQ45" s="4141">
        <f t="shared" si="129"/>
        <v>0</v>
      </c>
      <c r="JGR45" s="4141">
        <f t="shared" si="129"/>
        <v>0</v>
      </c>
      <c r="JGS45" s="4141">
        <f t="shared" si="129"/>
        <v>0</v>
      </c>
      <c r="JGT45" s="4141">
        <f t="shared" si="129"/>
        <v>0</v>
      </c>
      <c r="JGU45" s="4141">
        <f t="shared" si="129"/>
        <v>0</v>
      </c>
      <c r="JGV45" s="4141">
        <f t="shared" si="129"/>
        <v>0</v>
      </c>
      <c r="JGW45" s="4141">
        <f t="shared" si="129"/>
        <v>0</v>
      </c>
      <c r="JGX45" s="4141">
        <f t="shared" si="129"/>
        <v>0</v>
      </c>
      <c r="JGY45" s="4141">
        <f t="shared" si="129"/>
        <v>0</v>
      </c>
      <c r="JGZ45" s="4141">
        <f t="shared" si="129"/>
        <v>0</v>
      </c>
      <c r="JHA45" s="4141">
        <f t="shared" si="129"/>
        <v>0</v>
      </c>
      <c r="JHB45" s="4141">
        <f t="shared" si="129"/>
        <v>0</v>
      </c>
      <c r="JHC45" s="4141">
        <f t="shared" si="129"/>
        <v>0</v>
      </c>
      <c r="JHD45" s="4141">
        <f t="shared" si="129"/>
        <v>0</v>
      </c>
      <c r="JHE45" s="4141">
        <f t="shared" si="129"/>
        <v>0</v>
      </c>
      <c r="JHF45" s="4141">
        <f t="shared" si="129"/>
        <v>0</v>
      </c>
      <c r="JHG45" s="4141">
        <f t="shared" si="129"/>
        <v>0</v>
      </c>
      <c r="JHH45" s="4141">
        <f t="shared" si="129"/>
        <v>0</v>
      </c>
      <c r="JHI45" s="4141">
        <f t="shared" si="129"/>
        <v>0</v>
      </c>
      <c r="JHJ45" s="4141">
        <f t="shared" si="129"/>
        <v>0</v>
      </c>
      <c r="JHK45" s="4141">
        <f t="shared" si="129"/>
        <v>0</v>
      </c>
      <c r="JHL45" s="4141">
        <f t="shared" si="129"/>
        <v>0</v>
      </c>
      <c r="JHM45" s="4141">
        <f t="shared" ref="JHM45:JJX45" si="130">JHM39+JHM43</f>
        <v>0</v>
      </c>
      <c r="JHN45" s="4141">
        <f t="shared" si="130"/>
        <v>0</v>
      </c>
      <c r="JHO45" s="4141">
        <f t="shared" si="130"/>
        <v>0</v>
      </c>
      <c r="JHP45" s="4141">
        <f t="shared" si="130"/>
        <v>0</v>
      </c>
      <c r="JHQ45" s="4141">
        <f t="shared" si="130"/>
        <v>0</v>
      </c>
      <c r="JHR45" s="4141">
        <f t="shared" si="130"/>
        <v>0</v>
      </c>
      <c r="JHS45" s="4141">
        <f t="shared" si="130"/>
        <v>0</v>
      </c>
      <c r="JHT45" s="4141">
        <f t="shared" si="130"/>
        <v>0</v>
      </c>
      <c r="JHU45" s="4141">
        <f t="shared" si="130"/>
        <v>0</v>
      </c>
      <c r="JHV45" s="4141">
        <f t="shared" si="130"/>
        <v>0</v>
      </c>
      <c r="JHW45" s="4141">
        <f t="shared" si="130"/>
        <v>0</v>
      </c>
      <c r="JHX45" s="4141">
        <f t="shared" si="130"/>
        <v>0</v>
      </c>
      <c r="JHY45" s="4141">
        <f t="shared" si="130"/>
        <v>0</v>
      </c>
      <c r="JHZ45" s="4141">
        <f t="shared" si="130"/>
        <v>0</v>
      </c>
      <c r="JIA45" s="4141">
        <f t="shared" si="130"/>
        <v>0</v>
      </c>
      <c r="JIB45" s="4141">
        <f t="shared" si="130"/>
        <v>0</v>
      </c>
      <c r="JIC45" s="4141">
        <f t="shared" si="130"/>
        <v>0</v>
      </c>
      <c r="JID45" s="4141">
        <f t="shared" si="130"/>
        <v>0</v>
      </c>
      <c r="JIE45" s="4141">
        <f t="shared" si="130"/>
        <v>0</v>
      </c>
      <c r="JIF45" s="4141">
        <f t="shared" si="130"/>
        <v>0</v>
      </c>
      <c r="JIG45" s="4141">
        <f t="shared" si="130"/>
        <v>0</v>
      </c>
      <c r="JIH45" s="4141">
        <f t="shared" si="130"/>
        <v>0</v>
      </c>
      <c r="JII45" s="4141">
        <f t="shared" si="130"/>
        <v>0</v>
      </c>
      <c r="JIJ45" s="4141">
        <f t="shared" si="130"/>
        <v>0</v>
      </c>
      <c r="JIK45" s="4141">
        <f t="shared" si="130"/>
        <v>0</v>
      </c>
      <c r="JIL45" s="4141">
        <f t="shared" si="130"/>
        <v>0</v>
      </c>
      <c r="JIM45" s="4141">
        <f t="shared" si="130"/>
        <v>0</v>
      </c>
      <c r="JIN45" s="4141">
        <f t="shared" si="130"/>
        <v>0</v>
      </c>
      <c r="JIO45" s="4141">
        <f t="shared" si="130"/>
        <v>0</v>
      </c>
      <c r="JIP45" s="4141">
        <f t="shared" si="130"/>
        <v>0</v>
      </c>
      <c r="JIQ45" s="4141">
        <f t="shared" si="130"/>
        <v>0</v>
      </c>
      <c r="JIR45" s="4141">
        <f t="shared" si="130"/>
        <v>0</v>
      </c>
      <c r="JIS45" s="4141">
        <f t="shared" si="130"/>
        <v>0</v>
      </c>
      <c r="JIT45" s="4141">
        <f t="shared" si="130"/>
        <v>0</v>
      </c>
      <c r="JIU45" s="4141">
        <f t="shared" si="130"/>
        <v>0</v>
      </c>
      <c r="JIV45" s="4141">
        <f t="shared" si="130"/>
        <v>0</v>
      </c>
      <c r="JIW45" s="4141">
        <f t="shared" si="130"/>
        <v>0</v>
      </c>
      <c r="JIX45" s="4141">
        <f t="shared" si="130"/>
        <v>0</v>
      </c>
      <c r="JIY45" s="4141">
        <f t="shared" si="130"/>
        <v>0</v>
      </c>
      <c r="JIZ45" s="4141">
        <f t="shared" si="130"/>
        <v>0</v>
      </c>
      <c r="JJA45" s="4141">
        <f t="shared" si="130"/>
        <v>0</v>
      </c>
      <c r="JJB45" s="4141">
        <f t="shared" si="130"/>
        <v>0</v>
      </c>
      <c r="JJC45" s="4141">
        <f t="shared" si="130"/>
        <v>0</v>
      </c>
      <c r="JJD45" s="4141">
        <f t="shared" si="130"/>
        <v>0</v>
      </c>
      <c r="JJE45" s="4141">
        <f t="shared" si="130"/>
        <v>0</v>
      </c>
      <c r="JJF45" s="4141">
        <f t="shared" si="130"/>
        <v>0</v>
      </c>
      <c r="JJG45" s="4141">
        <f t="shared" si="130"/>
        <v>0</v>
      </c>
      <c r="JJH45" s="4141">
        <f t="shared" si="130"/>
        <v>0</v>
      </c>
      <c r="JJI45" s="4141">
        <f t="shared" si="130"/>
        <v>0</v>
      </c>
      <c r="JJJ45" s="4141">
        <f t="shared" si="130"/>
        <v>0</v>
      </c>
      <c r="JJK45" s="4141">
        <f t="shared" si="130"/>
        <v>0</v>
      </c>
      <c r="JJL45" s="4141">
        <f t="shared" si="130"/>
        <v>0</v>
      </c>
      <c r="JJM45" s="4141">
        <f t="shared" si="130"/>
        <v>0</v>
      </c>
      <c r="JJN45" s="4141">
        <f t="shared" si="130"/>
        <v>0</v>
      </c>
      <c r="JJO45" s="4141">
        <f t="shared" si="130"/>
        <v>0</v>
      </c>
      <c r="JJP45" s="4141">
        <f t="shared" si="130"/>
        <v>0</v>
      </c>
      <c r="JJQ45" s="4141">
        <f t="shared" si="130"/>
        <v>0</v>
      </c>
      <c r="JJR45" s="4141">
        <f t="shared" si="130"/>
        <v>0</v>
      </c>
      <c r="JJS45" s="4141">
        <f t="shared" si="130"/>
        <v>0</v>
      </c>
      <c r="JJT45" s="4141">
        <f t="shared" si="130"/>
        <v>0</v>
      </c>
      <c r="JJU45" s="4141">
        <f t="shared" si="130"/>
        <v>0</v>
      </c>
      <c r="JJV45" s="4141">
        <f t="shared" si="130"/>
        <v>0</v>
      </c>
      <c r="JJW45" s="4141">
        <f t="shared" si="130"/>
        <v>0</v>
      </c>
      <c r="JJX45" s="4141">
        <f t="shared" si="130"/>
        <v>0</v>
      </c>
      <c r="JJY45" s="4141">
        <f t="shared" ref="JJY45:JMJ45" si="131">JJY39+JJY43</f>
        <v>0</v>
      </c>
      <c r="JJZ45" s="4141">
        <f t="shared" si="131"/>
        <v>0</v>
      </c>
      <c r="JKA45" s="4141">
        <f t="shared" si="131"/>
        <v>0</v>
      </c>
      <c r="JKB45" s="4141">
        <f t="shared" si="131"/>
        <v>0</v>
      </c>
      <c r="JKC45" s="4141">
        <f t="shared" si="131"/>
        <v>0</v>
      </c>
      <c r="JKD45" s="4141">
        <f t="shared" si="131"/>
        <v>0</v>
      </c>
      <c r="JKE45" s="4141">
        <f t="shared" si="131"/>
        <v>0</v>
      </c>
      <c r="JKF45" s="4141">
        <f t="shared" si="131"/>
        <v>0</v>
      </c>
      <c r="JKG45" s="4141">
        <f t="shared" si="131"/>
        <v>0</v>
      </c>
      <c r="JKH45" s="4141">
        <f t="shared" si="131"/>
        <v>0</v>
      </c>
      <c r="JKI45" s="4141">
        <f t="shared" si="131"/>
        <v>0</v>
      </c>
      <c r="JKJ45" s="4141">
        <f t="shared" si="131"/>
        <v>0</v>
      </c>
      <c r="JKK45" s="4141">
        <f t="shared" si="131"/>
        <v>0</v>
      </c>
      <c r="JKL45" s="4141">
        <f t="shared" si="131"/>
        <v>0</v>
      </c>
      <c r="JKM45" s="4141">
        <f t="shared" si="131"/>
        <v>0</v>
      </c>
      <c r="JKN45" s="4141">
        <f t="shared" si="131"/>
        <v>0</v>
      </c>
      <c r="JKO45" s="4141">
        <f t="shared" si="131"/>
        <v>0</v>
      </c>
      <c r="JKP45" s="4141">
        <f t="shared" si="131"/>
        <v>0</v>
      </c>
      <c r="JKQ45" s="4141">
        <f t="shared" si="131"/>
        <v>0</v>
      </c>
      <c r="JKR45" s="4141">
        <f t="shared" si="131"/>
        <v>0</v>
      </c>
      <c r="JKS45" s="4141">
        <f t="shared" si="131"/>
        <v>0</v>
      </c>
      <c r="JKT45" s="4141">
        <f t="shared" si="131"/>
        <v>0</v>
      </c>
      <c r="JKU45" s="4141">
        <f t="shared" si="131"/>
        <v>0</v>
      </c>
      <c r="JKV45" s="4141">
        <f t="shared" si="131"/>
        <v>0</v>
      </c>
      <c r="JKW45" s="4141">
        <f t="shared" si="131"/>
        <v>0</v>
      </c>
      <c r="JKX45" s="4141">
        <f t="shared" si="131"/>
        <v>0</v>
      </c>
      <c r="JKY45" s="4141">
        <f t="shared" si="131"/>
        <v>0</v>
      </c>
      <c r="JKZ45" s="4141">
        <f t="shared" si="131"/>
        <v>0</v>
      </c>
      <c r="JLA45" s="4141">
        <f t="shared" si="131"/>
        <v>0</v>
      </c>
      <c r="JLB45" s="4141">
        <f t="shared" si="131"/>
        <v>0</v>
      </c>
      <c r="JLC45" s="4141">
        <f t="shared" si="131"/>
        <v>0</v>
      </c>
      <c r="JLD45" s="4141">
        <f t="shared" si="131"/>
        <v>0</v>
      </c>
      <c r="JLE45" s="4141">
        <f t="shared" si="131"/>
        <v>0</v>
      </c>
      <c r="JLF45" s="4141">
        <f t="shared" si="131"/>
        <v>0</v>
      </c>
      <c r="JLG45" s="4141">
        <f t="shared" si="131"/>
        <v>0</v>
      </c>
      <c r="JLH45" s="4141">
        <f t="shared" si="131"/>
        <v>0</v>
      </c>
      <c r="JLI45" s="4141">
        <f t="shared" si="131"/>
        <v>0</v>
      </c>
      <c r="JLJ45" s="4141">
        <f t="shared" si="131"/>
        <v>0</v>
      </c>
      <c r="JLK45" s="4141">
        <f t="shared" si="131"/>
        <v>0</v>
      </c>
      <c r="JLL45" s="4141">
        <f t="shared" si="131"/>
        <v>0</v>
      </c>
      <c r="JLM45" s="4141">
        <f t="shared" si="131"/>
        <v>0</v>
      </c>
      <c r="JLN45" s="4141">
        <f t="shared" si="131"/>
        <v>0</v>
      </c>
      <c r="JLO45" s="4141">
        <f t="shared" si="131"/>
        <v>0</v>
      </c>
      <c r="JLP45" s="4141">
        <f t="shared" si="131"/>
        <v>0</v>
      </c>
      <c r="JLQ45" s="4141">
        <f t="shared" si="131"/>
        <v>0</v>
      </c>
      <c r="JLR45" s="4141">
        <f t="shared" si="131"/>
        <v>0</v>
      </c>
      <c r="JLS45" s="4141">
        <f t="shared" si="131"/>
        <v>0</v>
      </c>
      <c r="JLT45" s="4141">
        <f t="shared" si="131"/>
        <v>0</v>
      </c>
      <c r="JLU45" s="4141">
        <f t="shared" si="131"/>
        <v>0</v>
      </c>
      <c r="JLV45" s="4141">
        <f t="shared" si="131"/>
        <v>0</v>
      </c>
      <c r="JLW45" s="4141">
        <f t="shared" si="131"/>
        <v>0</v>
      </c>
      <c r="JLX45" s="4141">
        <f t="shared" si="131"/>
        <v>0</v>
      </c>
      <c r="JLY45" s="4141">
        <f t="shared" si="131"/>
        <v>0</v>
      </c>
      <c r="JLZ45" s="4141">
        <f t="shared" si="131"/>
        <v>0</v>
      </c>
      <c r="JMA45" s="4141">
        <f t="shared" si="131"/>
        <v>0</v>
      </c>
      <c r="JMB45" s="4141">
        <f t="shared" si="131"/>
        <v>0</v>
      </c>
      <c r="JMC45" s="4141">
        <f t="shared" si="131"/>
        <v>0</v>
      </c>
      <c r="JMD45" s="4141">
        <f t="shared" si="131"/>
        <v>0</v>
      </c>
      <c r="JME45" s="4141">
        <f t="shared" si="131"/>
        <v>0</v>
      </c>
      <c r="JMF45" s="4141">
        <f t="shared" si="131"/>
        <v>0</v>
      </c>
      <c r="JMG45" s="4141">
        <f t="shared" si="131"/>
        <v>0</v>
      </c>
      <c r="JMH45" s="4141">
        <f t="shared" si="131"/>
        <v>0</v>
      </c>
      <c r="JMI45" s="4141">
        <f t="shared" si="131"/>
        <v>0</v>
      </c>
      <c r="JMJ45" s="4141">
        <f t="shared" si="131"/>
        <v>0</v>
      </c>
      <c r="JMK45" s="4141">
        <f t="shared" ref="JMK45:JOV45" si="132">JMK39+JMK43</f>
        <v>0</v>
      </c>
      <c r="JML45" s="4141">
        <f t="shared" si="132"/>
        <v>0</v>
      </c>
      <c r="JMM45" s="4141">
        <f t="shared" si="132"/>
        <v>0</v>
      </c>
      <c r="JMN45" s="4141">
        <f t="shared" si="132"/>
        <v>0</v>
      </c>
      <c r="JMO45" s="4141">
        <f t="shared" si="132"/>
        <v>0</v>
      </c>
      <c r="JMP45" s="4141">
        <f t="shared" si="132"/>
        <v>0</v>
      </c>
      <c r="JMQ45" s="4141">
        <f t="shared" si="132"/>
        <v>0</v>
      </c>
      <c r="JMR45" s="4141">
        <f t="shared" si="132"/>
        <v>0</v>
      </c>
      <c r="JMS45" s="4141">
        <f t="shared" si="132"/>
        <v>0</v>
      </c>
      <c r="JMT45" s="4141">
        <f t="shared" si="132"/>
        <v>0</v>
      </c>
      <c r="JMU45" s="4141">
        <f t="shared" si="132"/>
        <v>0</v>
      </c>
      <c r="JMV45" s="4141">
        <f t="shared" si="132"/>
        <v>0</v>
      </c>
      <c r="JMW45" s="4141">
        <f t="shared" si="132"/>
        <v>0</v>
      </c>
      <c r="JMX45" s="4141">
        <f t="shared" si="132"/>
        <v>0</v>
      </c>
      <c r="JMY45" s="4141">
        <f t="shared" si="132"/>
        <v>0</v>
      </c>
      <c r="JMZ45" s="4141">
        <f t="shared" si="132"/>
        <v>0</v>
      </c>
      <c r="JNA45" s="4141">
        <f t="shared" si="132"/>
        <v>0</v>
      </c>
      <c r="JNB45" s="4141">
        <f t="shared" si="132"/>
        <v>0</v>
      </c>
      <c r="JNC45" s="4141">
        <f t="shared" si="132"/>
        <v>0</v>
      </c>
      <c r="JND45" s="4141">
        <f t="shared" si="132"/>
        <v>0</v>
      </c>
      <c r="JNE45" s="4141">
        <f t="shared" si="132"/>
        <v>0</v>
      </c>
      <c r="JNF45" s="4141">
        <f t="shared" si="132"/>
        <v>0</v>
      </c>
      <c r="JNG45" s="4141">
        <f t="shared" si="132"/>
        <v>0</v>
      </c>
      <c r="JNH45" s="4141">
        <f t="shared" si="132"/>
        <v>0</v>
      </c>
      <c r="JNI45" s="4141">
        <f t="shared" si="132"/>
        <v>0</v>
      </c>
      <c r="JNJ45" s="4141">
        <f t="shared" si="132"/>
        <v>0</v>
      </c>
      <c r="JNK45" s="4141">
        <f t="shared" si="132"/>
        <v>0</v>
      </c>
      <c r="JNL45" s="4141">
        <f t="shared" si="132"/>
        <v>0</v>
      </c>
      <c r="JNM45" s="4141">
        <f t="shared" si="132"/>
        <v>0</v>
      </c>
      <c r="JNN45" s="4141">
        <f t="shared" si="132"/>
        <v>0</v>
      </c>
      <c r="JNO45" s="4141">
        <f t="shared" si="132"/>
        <v>0</v>
      </c>
      <c r="JNP45" s="4141">
        <f t="shared" si="132"/>
        <v>0</v>
      </c>
      <c r="JNQ45" s="4141">
        <f t="shared" si="132"/>
        <v>0</v>
      </c>
      <c r="JNR45" s="4141">
        <f t="shared" si="132"/>
        <v>0</v>
      </c>
      <c r="JNS45" s="4141">
        <f t="shared" si="132"/>
        <v>0</v>
      </c>
      <c r="JNT45" s="4141">
        <f t="shared" si="132"/>
        <v>0</v>
      </c>
      <c r="JNU45" s="4141">
        <f t="shared" si="132"/>
        <v>0</v>
      </c>
      <c r="JNV45" s="4141">
        <f t="shared" si="132"/>
        <v>0</v>
      </c>
      <c r="JNW45" s="4141">
        <f t="shared" si="132"/>
        <v>0</v>
      </c>
      <c r="JNX45" s="4141">
        <f t="shared" si="132"/>
        <v>0</v>
      </c>
      <c r="JNY45" s="4141">
        <f t="shared" si="132"/>
        <v>0</v>
      </c>
      <c r="JNZ45" s="4141">
        <f t="shared" si="132"/>
        <v>0</v>
      </c>
      <c r="JOA45" s="4141">
        <f t="shared" si="132"/>
        <v>0</v>
      </c>
      <c r="JOB45" s="4141">
        <f t="shared" si="132"/>
        <v>0</v>
      </c>
      <c r="JOC45" s="4141">
        <f t="shared" si="132"/>
        <v>0</v>
      </c>
      <c r="JOD45" s="4141">
        <f t="shared" si="132"/>
        <v>0</v>
      </c>
      <c r="JOE45" s="4141">
        <f t="shared" si="132"/>
        <v>0</v>
      </c>
      <c r="JOF45" s="4141">
        <f t="shared" si="132"/>
        <v>0</v>
      </c>
      <c r="JOG45" s="4141">
        <f t="shared" si="132"/>
        <v>0</v>
      </c>
      <c r="JOH45" s="4141">
        <f t="shared" si="132"/>
        <v>0</v>
      </c>
      <c r="JOI45" s="4141">
        <f t="shared" si="132"/>
        <v>0</v>
      </c>
      <c r="JOJ45" s="4141">
        <f t="shared" si="132"/>
        <v>0</v>
      </c>
      <c r="JOK45" s="4141">
        <f t="shared" si="132"/>
        <v>0</v>
      </c>
      <c r="JOL45" s="4141">
        <f t="shared" si="132"/>
        <v>0</v>
      </c>
      <c r="JOM45" s="4141">
        <f t="shared" si="132"/>
        <v>0</v>
      </c>
      <c r="JON45" s="4141">
        <f t="shared" si="132"/>
        <v>0</v>
      </c>
      <c r="JOO45" s="4141">
        <f t="shared" si="132"/>
        <v>0</v>
      </c>
      <c r="JOP45" s="4141">
        <f t="shared" si="132"/>
        <v>0</v>
      </c>
      <c r="JOQ45" s="4141">
        <f t="shared" si="132"/>
        <v>0</v>
      </c>
      <c r="JOR45" s="4141">
        <f t="shared" si="132"/>
        <v>0</v>
      </c>
      <c r="JOS45" s="4141">
        <f t="shared" si="132"/>
        <v>0</v>
      </c>
      <c r="JOT45" s="4141">
        <f t="shared" si="132"/>
        <v>0</v>
      </c>
      <c r="JOU45" s="4141">
        <f t="shared" si="132"/>
        <v>0</v>
      </c>
      <c r="JOV45" s="4141">
        <f t="shared" si="132"/>
        <v>0</v>
      </c>
      <c r="JOW45" s="4141">
        <f t="shared" ref="JOW45:JRH45" si="133">JOW39+JOW43</f>
        <v>0</v>
      </c>
      <c r="JOX45" s="4141">
        <f t="shared" si="133"/>
        <v>0</v>
      </c>
      <c r="JOY45" s="4141">
        <f t="shared" si="133"/>
        <v>0</v>
      </c>
      <c r="JOZ45" s="4141">
        <f t="shared" si="133"/>
        <v>0</v>
      </c>
      <c r="JPA45" s="4141">
        <f t="shared" si="133"/>
        <v>0</v>
      </c>
      <c r="JPB45" s="4141">
        <f t="shared" si="133"/>
        <v>0</v>
      </c>
      <c r="JPC45" s="4141">
        <f t="shared" si="133"/>
        <v>0</v>
      </c>
      <c r="JPD45" s="4141">
        <f t="shared" si="133"/>
        <v>0</v>
      </c>
      <c r="JPE45" s="4141">
        <f t="shared" si="133"/>
        <v>0</v>
      </c>
      <c r="JPF45" s="4141">
        <f t="shared" si="133"/>
        <v>0</v>
      </c>
      <c r="JPG45" s="4141">
        <f t="shared" si="133"/>
        <v>0</v>
      </c>
      <c r="JPH45" s="4141">
        <f t="shared" si="133"/>
        <v>0</v>
      </c>
      <c r="JPI45" s="4141">
        <f t="shared" si="133"/>
        <v>0</v>
      </c>
      <c r="JPJ45" s="4141">
        <f t="shared" si="133"/>
        <v>0</v>
      </c>
      <c r="JPK45" s="4141">
        <f t="shared" si="133"/>
        <v>0</v>
      </c>
      <c r="JPL45" s="4141">
        <f t="shared" si="133"/>
        <v>0</v>
      </c>
      <c r="JPM45" s="4141">
        <f t="shared" si="133"/>
        <v>0</v>
      </c>
      <c r="JPN45" s="4141">
        <f t="shared" si="133"/>
        <v>0</v>
      </c>
      <c r="JPO45" s="4141">
        <f t="shared" si="133"/>
        <v>0</v>
      </c>
      <c r="JPP45" s="4141">
        <f t="shared" si="133"/>
        <v>0</v>
      </c>
      <c r="JPQ45" s="4141">
        <f t="shared" si="133"/>
        <v>0</v>
      </c>
      <c r="JPR45" s="4141">
        <f t="shared" si="133"/>
        <v>0</v>
      </c>
      <c r="JPS45" s="4141">
        <f t="shared" si="133"/>
        <v>0</v>
      </c>
      <c r="JPT45" s="4141">
        <f t="shared" si="133"/>
        <v>0</v>
      </c>
      <c r="JPU45" s="4141">
        <f t="shared" si="133"/>
        <v>0</v>
      </c>
      <c r="JPV45" s="4141">
        <f t="shared" si="133"/>
        <v>0</v>
      </c>
      <c r="JPW45" s="4141">
        <f t="shared" si="133"/>
        <v>0</v>
      </c>
      <c r="JPX45" s="4141">
        <f t="shared" si="133"/>
        <v>0</v>
      </c>
      <c r="JPY45" s="4141">
        <f t="shared" si="133"/>
        <v>0</v>
      </c>
      <c r="JPZ45" s="4141">
        <f t="shared" si="133"/>
        <v>0</v>
      </c>
      <c r="JQA45" s="4141">
        <f t="shared" si="133"/>
        <v>0</v>
      </c>
      <c r="JQB45" s="4141">
        <f t="shared" si="133"/>
        <v>0</v>
      </c>
      <c r="JQC45" s="4141">
        <f t="shared" si="133"/>
        <v>0</v>
      </c>
      <c r="JQD45" s="4141">
        <f t="shared" si="133"/>
        <v>0</v>
      </c>
      <c r="JQE45" s="4141">
        <f t="shared" si="133"/>
        <v>0</v>
      </c>
      <c r="JQF45" s="4141">
        <f t="shared" si="133"/>
        <v>0</v>
      </c>
      <c r="JQG45" s="4141">
        <f t="shared" si="133"/>
        <v>0</v>
      </c>
      <c r="JQH45" s="4141">
        <f t="shared" si="133"/>
        <v>0</v>
      </c>
      <c r="JQI45" s="4141">
        <f t="shared" si="133"/>
        <v>0</v>
      </c>
      <c r="JQJ45" s="4141">
        <f t="shared" si="133"/>
        <v>0</v>
      </c>
      <c r="JQK45" s="4141">
        <f t="shared" si="133"/>
        <v>0</v>
      </c>
      <c r="JQL45" s="4141">
        <f t="shared" si="133"/>
        <v>0</v>
      </c>
      <c r="JQM45" s="4141">
        <f t="shared" si="133"/>
        <v>0</v>
      </c>
      <c r="JQN45" s="4141">
        <f t="shared" si="133"/>
        <v>0</v>
      </c>
      <c r="JQO45" s="4141">
        <f t="shared" si="133"/>
        <v>0</v>
      </c>
      <c r="JQP45" s="4141">
        <f t="shared" si="133"/>
        <v>0</v>
      </c>
      <c r="JQQ45" s="4141">
        <f t="shared" si="133"/>
        <v>0</v>
      </c>
      <c r="JQR45" s="4141">
        <f t="shared" si="133"/>
        <v>0</v>
      </c>
      <c r="JQS45" s="4141">
        <f t="shared" si="133"/>
        <v>0</v>
      </c>
      <c r="JQT45" s="4141">
        <f t="shared" si="133"/>
        <v>0</v>
      </c>
      <c r="JQU45" s="4141">
        <f t="shared" si="133"/>
        <v>0</v>
      </c>
      <c r="JQV45" s="4141">
        <f t="shared" si="133"/>
        <v>0</v>
      </c>
      <c r="JQW45" s="4141">
        <f t="shared" si="133"/>
        <v>0</v>
      </c>
      <c r="JQX45" s="4141">
        <f t="shared" si="133"/>
        <v>0</v>
      </c>
      <c r="JQY45" s="4141">
        <f t="shared" si="133"/>
        <v>0</v>
      </c>
      <c r="JQZ45" s="4141">
        <f t="shared" si="133"/>
        <v>0</v>
      </c>
      <c r="JRA45" s="4141">
        <f t="shared" si="133"/>
        <v>0</v>
      </c>
      <c r="JRB45" s="4141">
        <f t="shared" si="133"/>
        <v>0</v>
      </c>
      <c r="JRC45" s="4141">
        <f t="shared" si="133"/>
        <v>0</v>
      </c>
      <c r="JRD45" s="4141">
        <f t="shared" si="133"/>
        <v>0</v>
      </c>
      <c r="JRE45" s="4141">
        <f t="shared" si="133"/>
        <v>0</v>
      </c>
      <c r="JRF45" s="4141">
        <f t="shared" si="133"/>
        <v>0</v>
      </c>
      <c r="JRG45" s="4141">
        <f t="shared" si="133"/>
        <v>0</v>
      </c>
      <c r="JRH45" s="4141">
        <f t="shared" si="133"/>
        <v>0</v>
      </c>
      <c r="JRI45" s="4141">
        <f t="shared" ref="JRI45:JTT45" si="134">JRI39+JRI43</f>
        <v>0</v>
      </c>
      <c r="JRJ45" s="4141">
        <f t="shared" si="134"/>
        <v>0</v>
      </c>
      <c r="JRK45" s="4141">
        <f t="shared" si="134"/>
        <v>0</v>
      </c>
      <c r="JRL45" s="4141">
        <f t="shared" si="134"/>
        <v>0</v>
      </c>
      <c r="JRM45" s="4141">
        <f t="shared" si="134"/>
        <v>0</v>
      </c>
      <c r="JRN45" s="4141">
        <f t="shared" si="134"/>
        <v>0</v>
      </c>
      <c r="JRO45" s="4141">
        <f t="shared" si="134"/>
        <v>0</v>
      </c>
      <c r="JRP45" s="4141">
        <f t="shared" si="134"/>
        <v>0</v>
      </c>
      <c r="JRQ45" s="4141">
        <f t="shared" si="134"/>
        <v>0</v>
      </c>
      <c r="JRR45" s="4141">
        <f t="shared" si="134"/>
        <v>0</v>
      </c>
      <c r="JRS45" s="4141">
        <f t="shared" si="134"/>
        <v>0</v>
      </c>
      <c r="JRT45" s="4141">
        <f t="shared" si="134"/>
        <v>0</v>
      </c>
      <c r="JRU45" s="4141">
        <f t="shared" si="134"/>
        <v>0</v>
      </c>
      <c r="JRV45" s="4141">
        <f t="shared" si="134"/>
        <v>0</v>
      </c>
      <c r="JRW45" s="4141">
        <f t="shared" si="134"/>
        <v>0</v>
      </c>
      <c r="JRX45" s="4141">
        <f t="shared" si="134"/>
        <v>0</v>
      </c>
      <c r="JRY45" s="4141">
        <f t="shared" si="134"/>
        <v>0</v>
      </c>
      <c r="JRZ45" s="4141">
        <f t="shared" si="134"/>
        <v>0</v>
      </c>
      <c r="JSA45" s="4141">
        <f t="shared" si="134"/>
        <v>0</v>
      </c>
      <c r="JSB45" s="4141">
        <f t="shared" si="134"/>
        <v>0</v>
      </c>
      <c r="JSC45" s="4141">
        <f t="shared" si="134"/>
        <v>0</v>
      </c>
      <c r="JSD45" s="4141">
        <f t="shared" si="134"/>
        <v>0</v>
      </c>
      <c r="JSE45" s="4141">
        <f t="shared" si="134"/>
        <v>0</v>
      </c>
      <c r="JSF45" s="4141">
        <f t="shared" si="134"/>
        <v>0</v>
      </c>
      <c r="JSG45" s="4141">
        <f t="shared" si="134"/>
        <v>0</v>
      </c>
      <c r="JSH45" s="4141">
        <f t="shared" si="134"/>
        <v>0</v>
      </c>
      <c r="JSI45" s="4141">
        <f t="shared" si="134"/>
        <v>0</v>
      </c>
      <c r="JSJ45" s="4141">
        <f t="shared" si="134"/>
        <v>0</v>
      </c>
      <c r="JSK45" s="4141">
        <f t="shared" si="134"/>
        <v>0</v>
      </c>
      <c r="JSL45" s="4141">
        <f t="shared" si="134"/>
        <v>0</v>
      </c>
      <c r="JSM45" s="4141">
        <f t="shared" si="134"/>
        <v>0</v>
      </c>
      <c r="JSN45" s="4141">
        <f t="shared" si="134"/>
        <v>0</v>
      </c>
      <c r="JSO45" s="4141">
        <f t="shared" si="134"/>
        <v>0</v>
      </c>
      <c r="JSP45" s="4141">
        <f t="shared" si="134"/>
        <v>0</v>
      </c>
      <c r="JSQ45" s="4141">
        <f t="shared" si="134"/>
        <v>0</v>
      </c>
      <c r="JSR45" s="4141">
        <f t="shared" si="134"/>
        <v>0</v>
      </c>
      <c r="JSS45" s="4141">
        <f t="shared" si="134"/>
        <v>0</v>
      </c>
      <c r="JST45" s="4141">
        <f t="shared" si="134"/>
        <v>0</v>
      </c>
      <c r="JSU45" s="4141">
        <f t="shared" si="134"/>
        <v>0</v>
      </c>
      <c r="JSV45" s="4141">
        <f t="shared" si="134"/>
        <v>0</v>
      </c>
      <c r="JSW45" s="4141">
        <f t="shared" si="134"/>
        <v>0</v>
      </c>
      <c r="JSX45" s="4141">
        <f t="shared" si="134"/>
        <v>0</v>
      </c>
      <c r="JSY45" s="4141">
        <f t="shared" si="134"/>
        <v>0</v>
      </c>
      <c r="JSZ45" s="4141">
        <f t="shared" si="134"/>
        <v>0</v>
      </c>
      <c r="JTA45" s="4141">
        <f t="shared" si="134"/>
        <v>0</v>
      </c>
      <c r="JTB45" s="4141">
        <f t="shared" si="134"/>
        <v>0</v>
      </c>
      <c r="JTC45" s="4141">
        <f t="shared" si="134"/>
        <v>0</v>
      </c>
      <c r="JTD45" s="4141">
        <f t="shared" si="134"/>
        <v>0</v>
      </c>
      <c r="JTE45" s="4141">
        <f t="shared" si="134"/>
        <v>0</v>
      </c>
      <c r="JTF45" s="4141">
        <f t="shared" si="134"/>
        <v>0</v>
      </c>
      <c r="JTG45" s="4141">
        <f t="shared" si="134"/>
        <v>0</v>
      </c>
      <c r="JTH45" s="4141">
        <f t="shared" si="134"/>
        <v>0</v>
      </c>
      <c r="JTI45" s="4141">
        <f t="shared" si="134"/>
        <v>0</v>
      </c>
      <c r="JTJ45" s="4141">
        <f t="shared" si="134"/>
        <v>0</v>
      </c>
      <c r="JTK45" s="4141">
        <f t="shared" si="134"/>
        <v>0</v>
      </c>
      <c r="JTL45" s="4141">
        <f t="shared" si="134"/>
        <v>0</v>
      </c>
      <c r="JTM45" s="4141">
        <f t="shared" si="134"/>
        <v>0</v>
      </c>
      <c r="JTN45" s="4141">
        <f t="shared" si="134"/>
        <v>0</v>
      </c>
      <c r="JTO45" s="4141">
        <f t="shared" si="134"/>
        <v>0</v>
      </c>
      <c r="JTP45" s="4141">
        <f t="shared" si="134"/>
        <v>0</v>
      </c>
      <c r="JTQ45" s="4141">
        <f t="shared" si="134"/>
        <v>0</v>
      </c>
      <c r="JTR45" s="4141">
        <f t="shared" si="134"/>
        <v>0</v>
      </c>
      <c r="JTS45" s="4141">
        <f t="shared" si="134"/>
        <v>0</v>
      </c>
      <c r="JTT45" s="4141">
        <f t="shared" si="134"/>
        <v>0</v>
      </c>
      <c r="JTU45" s="4141">
        <f t="shared" ref="JTU45:JWF45" si="135">JTU39+JTU43</f>
        <v>0</v>
      </c>
      <c r="JTV45" s="4141">
        <f t="shared" si="135"/>
        <v>0</v>
      </c>
      <c r="JTW45" s="4141">
        <f t="shared" si="135"/>
        <v>0</v>
      </c>
      <c r="JTX45" s="4141">
        <f t="shared" si="135"/>
        <v>0</v>
      </c>
      <c r="JTY45" s="4141">
        <f t="shared" si="135"/>
        <v>0</v>
      </c>
      <c r="JTZ45" s="4141">
        <f t="shared" si="135"/>
        <v>0</v>
      </c>
      <c r="JUA45" s="4141">
        <f t="shared" si="135"/>
        <v>0</v>
      </c>
      <c r="JUB45" s="4141">
        <f t="shared" si="135"/>
        <v>0</v>
      </c>
      <c r="JUC45" s="4141">
        <f t="shared" si="135"/>
        <v>0</v>
      </c>
      <c r="JUD45" s="4141">
        <f t="shared" si="135"/>
        <v>0</v>
      </c>
      <c r="JUE45" s="4141">
        <f t="shared" si="135"/>
        <v>0</v>
      </c>
      <c r="JUF45" s="4141">
        <f t="shared" si="135"/>
        <v>0</v>
      </c>
      <c r="JUG45" s="4141">
        <f t="shared" si="135"/>
        <v>0</v>
      </c>
      <c r="JUH45" s="4141">
        <f t="shared" si="135"/>
        <v>0</v>
      </c>
      <c r="JUI45" s="4141">
        <f t="shared" si="135"/>
        <v>0</v>
      </c>
      <c r="JUJ45" s="4141">
        <f t="shared" si="135"/>
        <v>0</v>
      </c>
      <c r="JUK45" s="4141">
        <f t="shared" si="135"/>
        <v>0</v>
      </c>
      <c r="JUL45" s="4141">
        <f t="shared" si="135"/>
        <v>0</v>
      </c>
      <c r="JUM45" s="4141">
        <f t="shared" si="135"/>
        <v>0</v>
      </c>
      <c r="JUN45" s="4141">
        <f t="shared" si="135"/>
        <v>0</v>
      </c>
      <c r="JUO45" s="4141">
        <f t="shared" si="135"/>
        <v>0</v>
      </c>
      <c r="JUP45" s="4141">
        <f t="shared" si="135"/>
        <v>0</v>
      </c>
      <c r="JUQ45" s="4141">
        <f t="shared" si="135"/>
        <v>0</v>
      </c>
      <c r="JUR45" s="4141">
        <f t="shared" si="135"/>
        <v>0</v>
      </c>
      <c r="JUS45" s="4141">
        <f t="shared" si="135"/>
        <v>0</v>
      </c>
      <c r="JUT45" s="4141">
        <f t="shared" si="135"/>
        <v>0</v>
      </c>
      <c r="JUU45" s="4141">
        <f t="shared" si="135"/>
        <v>0</v>
      </c>
      <c r="JUV45" s="4141">
        <f t="shared" si="135"/>
        <v>0</v>
      </c>
      <c r="JUW45" s="4141">
        <f t="shared" si="135"/>
        <v>0</v>
      </c>
      <c r="JUX45" s="4141">
        <f t="shared" si="135"/>
        <v>0</v>
      </c>
      <c r="JUY45" s="4141">
        <f t="shared" si="135"/>
        <v>0</v>
      </c>
      <c r="JUZ45" s="4141">
        <f t="shared" si="135"/>
        <v>0</v>
      </c>
      <c r="JVA45" s="4141">
        <f t="shared" si="135"/>
        <v>0</v>
      </c>
      <c r="JVB45" s="4141">
        <f t="shared" si="135"/>
        <v>0</v>
      </c>
      <c r="JVC45" s="4141">
        <f t="shared" si="135"/>
        <v>0</v>
      </c>
      <c r="JVD45" s="4141">
        <f t="shared" si="135"/>
        <v>0</v>
      </c>
      <c r="JVE45" s="4141">
        <f t="shared" si="135"/>
        <v>0</v>
      </c>
      <c r="JVF45" s="4141">
        <f t="shared" si="135"/>
        <v>0</v>
      </c>
      <c r="JVG45" s="4141">
        <f t="shared" si="135"/>
        <v>0</v>
      </c>
      <c r="JVH45" s="4141">
        <f t="shared" si="135"/>
        <v>0</v>
      </c>
      <c r="JVI45" s="4141">
        <f t="shared" si="135"/>
        <v>0</v>
      </c>
      <c r="JVJ45" s="4141">
        <f t="shared" si="135"/>
        <v>0</v>
      </c>
      <c r="JVK45" s="4141">
        <f t="shared" si="135"/>
        <v>0</v>
      </c>
      <c r="JVL45" s="4141">
        <f t="shared" si="135"/>
        <v>0</v>
      </c>
      <c r="JVM45" s="4141">
        <f t="shared" si="135"/>
        <v>0</v>
      </c>
      <c r="JVN45" s="4141">
        <f t="shared" si="135"/>
        <v>0</v>
      </c>
      <c r="JVO45" s="4141">
        <f t="shared" si="135"/>
        <v>0</v>
      </c>
      <c r="JVP45" s="4141">
        <f t="shared" si="135"/>
        <v>0</v>
      </c>
      <c r="JVQ45" s="4141">
        <f t="shared" si="135"/>
        <v>0</v>
      </c>
      <c r="JVR45" s="4141">
        <f t="shared" si="135"/>
        <v>0</v>
      </c>
      <c r="JVS45" s="4141">
        <f t="shared" si="135"/>
        <v>0</v>
      </c>
      <c r="JVT45" s="4141">
        <f t="shared" si="135"/>
        <v>0</v>
      </c>
      <c r="JVU45" s="4141">
        <f t="shared" si="135"/>
        <v>0</v>
      </c>
      <c r="JVV45" s="4141">
        <f t="shared" si="135"/>
        <v>0</v>
      </c>
      <c r="JVW45" s="4141">
        <f t="shared" si="135"/>
        <v>0</v>
      </c>
      <c r="JVX45" s="4141">
        <f t="shared" si="135"/>
        <v>0</v>
      </c>
      <c r="JVY45" s="4141">
        <f t="shared" si="135"/>
        <v>0</v>
      </c>
      <c r="JVZ45" s="4141">
        <f t="shared" si="135"/>
        <v>0</v>
      </c>
      <c r="JWA45" s="4141">
        <f t="shared" si="135"/>
        <v>0</v>
      </c>
      <c r="JWB45" s="4141">
        <f t="shared" si="135"/>
        <v>0</v>
      </c>
      <c r="JWC45" s="4141">
        <f t="shared" si="135"/>
        <v>0</v>
      </c>
      <c r="JWD45" s="4141">
        <f t="shared" si="135"/>
        <v>0</v>
      </c>
      <c r="JWE45" s="4141">
        <f t="shared" si="135"/>
        <v>0</v>
      </c>
      <c r="JWF45" s="4141">
        <f t="shared" si="135"/>
        <v>0</v>
      </c>
      <c r="JWG45" s="4141">
        <f t="shared" ref="JWG45:JYR45" si="136">JWG39+JWG43</f>
        <v>0</v>
      </c>
      <c r="JWH45" s="4141">
        <f t="shared" si="136"/>
        <v>0</v>
      </c>
      <c r="JWI45" s="4141">
        <f t="shared" si="136"/>
        <v>0</v>
      </c>
      <c r="JWJ45" s="4141">
        <f t="shared" si="136"/>
        <v>0</v>
      </c>
      <c r="JWK45" s="4141">
        <f t="shared" si="136"/>
        <v>0</v>
      </c>
      <c r="JWL45" s="4141">
        <f t="shared" si="136"/>
        <v>0</v>
      </c>
      <c r="JWM45" s="4141">
        <f t="shared" si="136"/>
        <v>0</v>
      </c>
      <c r="JWN45" s="4141">
        <f t="shared" si="136"/>
        <v>0</v>
      </c>
      <c r="JWO45" s="4141">
        <f t="shared" si="136"/>
        <v>0</v>
      </c>
      <c r="JWP45" s="4141">
        <f t="shared" si="136"/>
        <v>0</v>
      </c>
      <c r="JWQ45" s="4141">
        <f t="shared" si="136"/>
        <v>0</v>
      </c>
      <c r="JWR45" s="4141">
        <f t="shared" si="136"/>
        <v>0</v>
      </c>
      <c r="JWS45" s="4141">
        <f t="shared" si="136"/>
        <v>0</v>
      </c>
      <c r="JWT45" s="4141">
        <f t="shared" si="136"/>
        <v>0</v>
      </c>
      <c r="JWU45" s="4141">
        <f t="shared" si="136"/>
        <v>0</v>
      </c>
      <c r="JWV45" s="4141">
        <f t="shared" si="136"/>
        <v>0</v>
      </c>
      <c r="JWW45" s="4141">
        <f t="shared" si="136"/>
        <v>0</v>
      </c>
      <c r="JWX45" s="4141">
        <f t="shared" si="136"/>
        <v>0</v>
      </c>
      <c r="JWY45" s="4141">
        <f t="shared" si="136"/>
        <v>0</v>
      </c>
      <c r="JWZ45" s="4141">
        <f t="shared" si="136"/>
        <v>0</v>
      </c>
      <c r="JXA45" s="4141">
        <f t="shared" si="136"/>
        <v>0</v>
      </c>
      <c r="JXB45" s="4141">
        <f t="shared" si="136"/>
        <v>0</v>
      </c>
      <c r="JXC45" s="4141">
        <f t="shared" si="136"/>
        <v>0</v>
      </c>
      <c r="JXD45" s="4141">
        <f t="shared" si="136"/>
        <v>0</v>
      </c>
      <c r="JXE45" s="4141">
        <f t="shared" si="136"/>
        <v>0</v>
      </c>
      <c r="JXF45" s="4141">
        <f t="shared" si="136"/>
        <v>0</v>
      </c>
      <c r="JXG45" s="4141">
        <f t="shared" si="136"/>
        <v>0</v>
      </c>
      <c r="JXH45" s="4141">
        <f t="shared" si="136"/>
        <v>0</v>
      </c>
      <c r="JXI45" s="4141">
        <f t="shared" si="136"/>
        <v>0</v>
      </c>
      <c r="JXJ45" s="4141">
        <f t="shared" si="136"/>
        <v>0</v>
      </c>
      <c r="JXK45" s="4141">
        <f t="shared" si="136"/>
        <v>0</v>
      </c>
      <c r="JXL45" s="4141">
        <f t="shared" si="136"/>
        <v>0</v>
      </c>
      <c r="JXM45" s="4141">
        <f t="shared" si="136"/>
        <v>0</v>
      </c>
      <c r="JXN45" s="4141">
        <f t="shared" si="136"/>
        <v>0</v>
      </c>
      <c r="JXO45" s="4141">
        <f t="shared" si="136"/>
        <v>0</v>
      </c>
      <c r="JXP45" s="4141">
        <f t="shared" si="136"/>
        <v>0</v>
      </c>
      <c r="JXQ45" s="4141">
        <f t="shared" si="136"/>
        <v>0</v>
      </c>
      <c r="JXR45" s="4141">
        <f t="shared" si="136"/>
        <v>0</v>
      </c>
      <c r="JXS45" s="4141">
        <f t="shared" si="136"/>
        <v>0</v>
      </c>
      <c r="JXT45" s="4141">
        <f t="shared" si="136"/>
        <v>0</v>
      </c>
      <c r="JXU45" s="4141">
        <f t="shared" si="136"/>
        <v>0</v>
      </c>
      <c r="JXV45" s="4141">
        <f t="shared" si="136"/>
        <v>0</v>
      </c>
      <c r="JXW45" s="4141">
        <f t="shared" si="136"/>
        <v>0</v>
      </c>
      <c r="JXX45" s="4141">
        <f t="shared" si="136"/>
        <v>0</v>
      </c>
      <c r="JXY45" s="4141">
        <f t="shared" si="136"/>
        <v>0</v>
      </c>
      <c r="JXZ45" s="4141">
        <f t="shared" si="136"/>
        <v>0</v>
      </c>
      <c r="JYA45" s="4141">
        <f t="shared" si="136"/>
        <v>0</v>
      </c>
      <c r="JYB45" s="4141">
        <f t="shared" si="136"/>
        <v>0</v>
      </c>
      <c r="JYC45" s="4141">
        <f t="shared" si="136"/>
        <v>0</v>
      </c>
      <c r="JYD45" s="4141">
        <f t="shared" si="136"/>
        <v>0</v>
      </c>
      <c r="JYE45" s="4141">
        <f t="shared" si="136"/>
        <v>0</v>
      </c>
      <c r="JYF45" s="4141">
        <f t="shared" si="136"/>
        <v>0</v>
      </c>
      <c r="JYG45" s="4141">
        <f t="shared" si="136"/>
        <v>0</v>
      </c>
      <c r="JYH45" s="4141">
        <f t="shared" si="136"/>
        <v>0</v>
      </c>
      <c r="JYI45" s="4141">
        <f t="shared" si="136"/>
        <v>0</v>
      </c>
      <c r="JYJ45" s="4141">
        <f t="shared" si="136"/>
        <v>0</v>
      </c>
      <c r="JYK45" s="4141">
        <f t="shared" si="136"/>
        <v>0</v>
      </c>
      <c r="JYL45" s="4141">
        <f t="shared" si="136"/>
        <v>0</v>
      </c>
      <c r="JYM45" s="4141">
        <f t="shared" si="136"/>
        <v>0</v>
      </c>
      <c r="JYN45" s="4141">
        <f t="shared" si="136"/>
        <v>0</v>
      </c>
      <c r="JYO45" s="4141">
        <f t="shared" si="136"/>
        <v>0</v>
      </c>
      <c r="JYP45" s="4141">
        <f t="shared" si="136"/>
        <v>0</v>
      </c>
      <c r="JYQ45" s="4141">
        <f t="shared" si="136"/>
        <v>0</v>
      </c>
      <c r="JYR45" s="4141">
        <f t="shared" si="136"/>
        <v>0</v>
      </c>
      <c r="JYS45" s="4141">
        <f t="shared" ref="JYS45:KBD45" si="137">JYS39+JYS43</f>
        <v>0</v>
      </c>
      <c r="JYT45" s="4141">
        <f t="shared" si="137"/>
        <v>0</v>
      </c>
      <c r="JYU45" s="4141">
        <f t="shared" si="137"/>
        <v>0</v>
      </c>
      <c r="JYV45" s="4141">
        <f t="shared" si="137"/>
        <v>0</v>
      </c>
      <c r="JYW45" s="4141">
        <f t="shared" si="137"/>
        <v>0</v>
      </c>
      <c r="JYX45" s="4141">
        <f t="shared" si="137"/>
        <v>0</v>
      </c>
      <c r="JYY45" s="4141">
        <f t="shared" si="137"/>
        <v>0</v>
      </c>
      <c r="JYZ45" s="4141">
        <f t="shared" si="137"/>
        <v>0</v>
      </c>
      <c r="JZA45" s="4141">
        <f t="shared" si="137"/>
        <v>0</v>
      </c>
      <c r="JZB45" s="4141">
        <f t="shared" si="137"/>
        <v>0</v>
      </c>
      <c r="JZC45" s="4141">
        <f t="shared" si="137"/>
        <v>0</v>
      </c>
      <c r="JZD45" s="4141">
        <f t="shared" si="137"/>
        <v>0</v>
      </c>
      <c r="JZE45" s="4141">
        <f t="shared" si="137"/>
        <v>0</v>
      </c>
      <c r="JZF45" s="4141">
        <f t="shared" si="137"/>
        <v>0</v>
      </c>
      <c r="JZG45" s="4141">
        <f t="shared" si="137"/>
        <v>0</v>
      </c>
      <c r="JZH45" s="4141">
        <f t="shared" si="137"/>
        <v>0</v>
      </c>
      <c r="JZI45" s="4141">
        <f t="shared" si="137"/>
        <v>0</v>
      </c>
      <c r="JZJ45" s="4141">
        <f t="shared" si="137"/>
        <v>0</v>
      </c>
      <c r="JZK45" s="4141">
        <f t="shared" si="137"/>
        <v>0</v>
      </c>
      <c r="JZL45" s="4141">
        <f t="shared" si="137"/>
        <v>0</v>
      </c>
      <c r="JZM45" s="4141">
        <f t="shared" si="137"/>
        <v>0</v>
      </c>
      <c r="JZN45" s="4141">
        <f t="shared" si="137"/>
        <v>0</v>
      </c>
      <c r="JZO45" s="4141">
        <f t="shared" si="137"/>
        <v>0</v>
      </c>
      <c r="JZP45" s="4141">
        <f t="shared" si="137"/>
        <v>0</v>
      </c>
      <c r="JZQ45" s="4141">
        <f t="shared" si="137"/>
        <v>0</v>
      </c>
      <c r="JZR45" s="4141">
        <f t="shared" si="137"/>
        <v>0</v>
      </c>
      <c r="JZS45" s="4141">
        <f t="shared" si="137"/>
        <v>0</v>
      </c>
      <c r="JZT45" s="4141">
        <f t="shared" si="137"/>
        <v>0</v>
      </c>
      <c r="JZU45" s="4141">
        <f t="shared" si="137"/>
        <v>0</v>
      </c>
      <c r="JZV45" s="4141">
        <f t="shared" si="137"/>
        <v>0</v>
      </c>
      <c r="JZW45" s="4141">
        <f t="shared" si="137"/>
        <v>0</v>
      </c>
      <c r="JZX45" s="4141">
        <f t="shared" si="137"/>
        <v>0</v>
      </c>
      <c r="JZY45" s="4141">
        <f t="shared" si="137"/>
        <v>0</v>
      </c>
      <c r="JZZ45" s="4141">
        <f t="shared" si="137"/>
        <v>0</v>
      </c>
      <c r="KAA45" s="4141">
        <f t="shared" si="137"/>
        <v>0</v>
      </c>
      <c r="KAB45" s="4141">
        <f t="shared" si="137"/>
        <v>0</v>
      </c>
      <c r="KAC45" s="4141">
        <f t="shared" si="137"/>
        <v>0</v>
      </c>
      <c r="KAD45" s="4141">
        <f t="shared" si="137"/>
        <v>0</v>
      </c>
      <c r="KAE45" s="4141">
        <f t="shared" si="137"/>
        <v>0</v>
      </c>
      <c r="KAF45" s="4141">
        <f t="shared" si="137"/>
        <v>0</v>
      </c>
      <c r="KAG45" s="4141">
        <f t="shared" si="137"/>
        <v>0</v>
      </c>
      <c r="KAH45" s="4141">
        <f t="shared" si="137"/>
        <v>0</v>
      </c>
      <c r="KAI45" s="4141">
        <f t="shared" si="137"/>
        <v>0</v>
      </c>
      <c r="KAJ45" s="4141">
        <f t="shared" si="137"/>
        <v>0</v>
      </c>
      <c r="KAK45" s="4141">
        <f t="shared" si="137"/>
        <v>0</v>
      </c>
      <c r="KAL45" s="4141">
        <f t="shared" si="137"/>
        <v>0</v>
      </c>
      <c r="KAM45" s="4141">
        <f t="shared" si="137"/>
        <v>0</v>
      </c>
      <c r="KAN45" s="4141">
        <f t="shared" si="137"/>
        <v>0</v>
      </c>
      <c r="KAO45" s="4141">
        <f t="shared" si="137"/>
        <v>0</v>
      </c>
      <c r="KAP45" s="4141">
        <f t="shared" si="137"/>
        <v>0</v>
      </c>
      <c r="KAQ45" s="4141">
        <f t="shared" si="137"/>
        <v>0</v>
      </c>
      <c r="KAR45" s="4141">
        <f t="shared" si="137"/>
        <v>0</v>
      </c>
      <c r="KAS45" s="4141">
        <f t="shared" si="137"/>
        <v>0</v>
      </c>
      <c r="KAT45" s="4141">
        <f t="shared" si="137"/>
        <v>0</v>
      </c>
      <c r="KAU45" s="4141">
        <f t="shared" si="137"/>
        <v>0</v>
      </c>
      <c r="KAV45" s="4141">
        <f t="shared" si="137"/>
        <v>0</v>
      </c>
      <c r="KAW45" s="4141">
        <f t="shared" si="137"/>
        <v>0</v>
      </c>
      <c r="KAX45" s="4141">
        <f t="shared" si="137"/>
        <v>0</v>
      </c>
      <c r="KAY45" s="4141">
        <f t="shared" si="137"/>
        <v>0</v>
      </c>
      <c r="KAZ45" s="4141">
        <f t="shared" si="137"/>
        <v>0</v>
      </c>
      <c r="KBA45" s="4141">
        <f t="shared" si="137"/>
        <v>0</v>
      </c>
      <c r="KBB45" s="4141">
        <f t="shared" si="137"/>
        <v>0</v>
      </c>
      <c r="KBC45" s="4141">
        <f t="shared" si="137"/>
        <v>0</v>
      </c>
      <c r="KBD45" s="4141">
        <f t="shared" si="137"/>
        <v>0</v>
      </c>
      <c r="KBE45" s="4141">
        <f t="shared" ref="KBE45:KDP45" si="138">KBE39+KBE43</f>
        <v>0</v>
      </c>
      <c r="KBF45" s="4141">
        <f t="shared" si="138"/>
        <v>0</v>
      </c>
      <c r="KBG45" s="4141">
        <f t="shared" si="138"/>
        <v>0</v>
      </c>
      <c r="KBH45" s="4141">
        <f t="shared" si="138"/>
        <v>0</v>
      </c>
      <c r="KBI45" s="4141">
        <f t="shared" si="138"/>
        <v>0</v>
      </c>
      <c r="KBJ45" s="4141">
        <f t="shared" si="138"/>
        <v>0</v>
      </c>
      <c r="KBK45" s="4141">
        <f t="shared" si="138"/>
        <v>0</v>
      </c>
      <c r="KBL45" s="4141">
        <f t="shared" si="138"/>
        <v>0</v>
      </c>
      <c r="KBM45" s="4141">
        <f t="shared" si="138"/>
        <v>0</v>
      </c>
      <c r="KBN45" s="4141">
        <f t="shared" si="138"/>
        <v>0</v>
      </c>
      <c r="KBO45" s="4141">
        <f t="shared" si="138"/>
        <v>0</v>
      </c>
      <c r="KBP45" s="4141">
        <f t="shared" si="138"/>
        <v>0</v>
      </c>
      <c r="KBQ45" s="4141">
        <f t="shared" si="138"/>
        <v>0</v>
      </c>
      <c r="KBR45" s="4141">
        <f t="shared" si="138"/>
        <v>0</v>
      </c>
      <c r="KBS45" s="4141">
        <f t="shared" si="138"/>
        <v>0</v>
      </c>
      <c r="KBT45" s="4141">
        <f t="shared" si="138"/>
        <v>0</v>
      </c>
      <c r="KBU45" s="4141">
        <f t="shared" si="138"/>
        <v>0</v>
      </c>
      <c r="KBV45" s="4141">
        <f t="shared" si="138"/>
        <v>0</v>
      </c>
      <c r="KBW45" s="4141">
        <f t="shared" si="138"/>
        <v>0</v>
      </c>
      <c r="KBX45" s="4141">
        <f t="shared" si="138"/>
        <v>0</v>
      </c>
      <c r="KBY45" s="4141">
        <f t="shared" si="138"/>
        <v>0</v>
      </c>
      <c r="KBZ45" s="4141">
        <f t="shared" si="138"/>
        <v>0</v>
      </c>
      <c r="KCA45" s="4141">
        <f t="shared" si="138"/>
        <v>0</v>
      </c>
      <c r="KCB45" s="4141">
        <f t="shared" si="138"/>
        <v>0</v>
      </c>
      <c r="KCC45" s="4141">
        <f t="shared" si="138"/>
        <v>0</v>
      </c>
      <c r="KCD45" s="4141">
        <f t="shared" si="138"/>
        <v>0</v>
      </c>
      <c r="KCE45" s="4141">
        <f t="shared" si="138"/>
        <v>0</v>
      </c>
      <c r="KCF45" s="4141">
        <f t="shared" si="138"/>
        <v>0</v>
      </c>
      <c r="KCG45" s="4141">
        <f t="shared" si="138"/>
        <v>0</v>
      </c>
      <c r="KCH45" s="4141">
        <f t="shared" si="138"/>
        <v>0</v>
      </c>
      <c r="KCI45" s="4141">
        <f t="shared" si="138"/>
        <v>0</v>
      </c>
      <c r="KCJ45" s="4141">
        <f t="shared" si="138"/>
        <v>0</v>
      </c>
      <c r="KCK45" s="4141">
        <f t="shared" si="138"/>
        <v>0</v>
      </c>
      <c r="KCL45" s="4141">
        <f t="shared" si="138"/>
        <v>0</v>
      </c>
      <c r="KCM45" s="4141">
        <f t="shared" si="138"/>
        <v>0</v>
      </c>
      <c r="KCN45" s="4141">
        <f t="shared" si="138"/>
        <v>0</v>
      </c>
      <c r="KCO45" s="4141">
        <f t="shared" si="138"/>
        <v>0</v>
      </c>
      <c r="KCP45" s="4141">
        <f t="shared" si="138"/>
        <v>0</v>
      </c>
      <c r="KCQ45" s="4141">
        <f t="shared" si="138"/>
        <v>0</v>
      </c>
      <c r="KCR45" s="4141">
        <f t="shared" si="138"/>
        <v>0</v>
      </c>
      <c r="KCS45" s="4141">
        <f t="shared" si="138"/>
        <v>0</v>
      </c>
      <c r="KCT45" s="4141">
        <f t="shared" si="138"/>
        <v>0</v>
      </c>
      <c r="KCU45" s="4141">
        <f t="shared" si="138"/>
        <v>0</v>
      </c>
      <c r="KCV45" s="4141">
        <f t="shared" si="138"/>
        <v>0</v>
      </c>
      <c r="KCW45" s="4141">
        <f t="shared" si="138"/>
        <v>0</v>
      </c>
      <c r="KCX45" s="4141">
        <f t="shared" si="138"/>
        <v>0</v>
      </c>
      <c r="KCY45" s="4141">
        <f t="shared" si="138"/>
        <v>0</v>
      </c>
      <c r="KCZ45" s="4141">
        <f t="shared" si="138"/>
        <v>0</v>
      </c>
      <c r="KDA45" s="4141">
        <f t="shared" si="138"/>
        <v>0</v>
      </c>
      <c r="KDB45" s="4141">
        <f t="shared" si="138"/>
        <v>0</v>
      </c>
      <c r="KDC45" s="4141">
        <f t="shared" si="138"/>
        <v>0</v>
      </c>
      <c r="KDD45" s="4141">
        <f t="shared" si="138"/>
        <v>0</v>
      </c>
      <c r="KDE45" s="4141">
        <f t="shared" si="138"/>
        <v>0</v>
      </c>
      <c r="KDF45" s="4141">
        <f t="shared" si="138"/>
        <v>0</v>
      </c>
      <c r="KDG45" s="4141">
        <f t="shared" si="138"/>
        <v>0</v>
      </c>
      <c r="KDH45" s="4141">
        <f t="shared" si="138"/>
        <v>0</v>
      </c>
      <c r="KDI45" s="4141">
        <f t="shared" si="138"/>
        <v>0</v>
      </c>
      <c r="KDJ45" s="4141">
        <f t="shared" si="138"/>
        <v>0</v>
      </c>
      <c r="KDK45" s="4141">
        <f t="shared" si="138"/>
        <v>0</v>
      </c>
      <c r="KDL45" s="4141">
        <f t="shared" si="138"/>
        <v>0</v>
      </c>
      <c r="KDM45" s="4141">
        <f t="shared" si="138"/>
        <v>0</v>
      </c>
      <c r="KDN45" s="4141">
        <f t="shared" si="138"/>
        <v>0</v>
      </c>
      <c r="KDO45" s="4141">
        <f t="shared" si="138"/>
        <v>0</v>
      </c>
      <c r="KDP45" s="4141">
        <f t="shared" si="138"/>
        <v>0</v>
      </c>
      <c r="KDQ45" s="4141">
        <f t="shared" ref="KDQ45:KGB45" si="139">KDQ39+KDQ43</f>
        <v>0</v>
      </c>
      <c r="KDR45" s="4141">
        <f t="shared" si="139"/>
        <v>0</v>
      </c>
      <c r="KDS45" s="4141">
        <f t="shared" si="139"/>
        <v>0</v>
      </c>
      <c r="KDT45" s="4141">
        <f t="shared" si="139"/>
        <v>0</v>
      </c>
      <c r="KDU45" s="4141">
        <f t="shared" si="139"/>
        <v>0</v>
      </c>
      <c r="KDV45" s="4141">
        <f t="shared" si="139"/>
        <v>0</v>
      </c>
      <c r="KDW45" s="4141">
        <f t="shared" si="139"/>
        <v>0</v>
      </c>
      <c r="KDX45" s="4141">
        <f t="shared" si="139"/>
        <v>0</v>
      </c>
      <c r="KDY45" s="4141">
        <f t="shared" si="139"/>
        <v>0</v>
      </c>
      <c r="KDZ45" s="4141">
        <f t="shared" si="139"/>
        <v>0</v>
      </c>
      <c r="KEA45" s="4141">
        <f t="shared" si="139"/>
        <v>0</v>
      </c>
      <c r="KEB45" s="4141">
        <f t="shared" si="139"/>
        <v>0</v>
      </c>
      <c r="KEC45" s="4141">
        <f t="shared" si="139"/>
        <v>0</v>
      </c>
      <c r="KED45" s="4141">
        <f t="shared" si="139"/>
        <v>0</v>
      </c>
      <c r="KEE45" s="4141">
        <f t="shared" si="139"/>
        <v>0</v>
      </c>
      <c r="KEF45" s="4141">
        <f t="shared" si="139"/>
        <v>0</v>
      </c>
      <c r="KEG45" s="4141">
        <f t="shared" si="139"/>
        <v>0</v>
      </c>
      <c r="KEH45" s="4141">
        <f t="shared" si="139"/>
        <v>0</v>
      </c>
      <c r="KEI45" s="4141">
        <f t="shared" si="139"/>
        <v>0</v>
      </c>
      <c r="KEJ45" s="4141">
        <f t="shared" si="139"/>
        <v>0</v>
      </c>
      <c r="KEK45" s="4141">
        <f t="shared" si="139"/>
        <v>0</v>
      </c>
      <c r="KEL45" s="4141">
        <f t="shared" si="139"/>
        <v>0</v>
      </c>
      <c r="KEM45" s="4141">
        <f t="shared" si="139"/>
        <v>0</v>
      </c>
      <c r="KEN45" s="4141">
        <f t="shared" si="139"/>
        <v>0</v>
      </c>
      <c r="KEO45" s="4141">
        <f t="shared" si="139"/>
        <v>0</v>
      </c>
      <c r="KEP45" s="4141">
        <f t="shared" si="139"/>
        <v>0</v>
      </c>
      <c r="KEQ45" s="4141">
        <f t="shared" si="139"/>
        <v>0</v>
      </c>
      <c r="KER45" s="4141">
        <f t="shared" si="139"/>
        <v>0</v>
      </c>
      <c r="KES45" s="4141">
        <f t="shared" si="139"/>
        <v>0</v>
      </c>
      <c r="KET45" s="4141">
        <f t="shared" si="139"/>
        <v>0</v>
      </c>
      <c r="KEU45" s="4141">
        <f t="shared" si="139"/>
        <v>0</v>
      </c>
      <c r="KEV45" s="4141">
        <f t="shared" si="139"/>
        <v>0</v>
      </c>
      <c r="KEW45" s="4141">
        <f t="shared" si="139"/>
        <v>0</v>
      </c>
      <c r="KEX45" s="4141">
        <f t="shared" si="139"/>
        <v>0</v>
      </c>
      <c r="KEY45" s="4141">
        <f t="shared" si="139"/>
        <v>0</v>
      </c>
      <c r="KEZ45" s="4141">
        <f t="shared" si="139"/>
        <v>0</v>
      </c>
      <c r="KFA45" s="4141">
        <f t="shared" si="139"/>
        <v>0</v>
      </c>
      <c r="KFB45" s="4141">
        <f t="shared" si="139"/>
        <v>0</v>
      </c>
      <c r="KFC45" s="4141">
        <f t="shared" si="139"/>
        <v>0</v>
      </c>
      <c r="KFD45" s="4141">
        <f t="shared" si="139"/>
        <v>0</v>
      </c>
      <c r="KFE45" s="4141">
        <f t="shared" si="139"/>
        <v>0</v>
      </c>
      <c r="KFF45" s="4141">
        <f t="shared" si="139"/>
        <v>0</v>
      </c>
      <c r="KFG45" s="4141">
        <f t="shared" si="139"/>
        <v>0</v>
      </c>
      <c r="KFH45" s="4141">
        <f t="shared" si="139"/>
        <v>0</v>
      </c>
      <c r="KFI45" s="4141">
        <f t="shared" si="139"/>
        <v>0</v>
      </c>
      <c r="KFJ45" s="4141">
        <f t="shared" si="139"/>
        <v>0</v>
      </c>
      <c r="KFK45" s="4141">
        <f t="shared" si="139"/>
        <v>0</v>
      </c>
      <c r="KFL45" s="4141">
        <f t="shared" si="139"/>
        <v>0</v>
      </c>
      <c r="KFM45" s="4141">
        <f t="shared" si="139"/>
        <v>0</v>
      </c>
      <c r="KFN45" s="4141">
        <f t="shared" si="139"/>
        <v>0</v>
      </c>
      <c r="KFO45" s="4141">
        <f t="shared" si="139"/>
        <v>0</v>
      </c>
      <c r="KFP45" s="4141">
        <f t="shared" si="139"/>
        <v>0</v>
      </c>
      <c r="KFQ45" s="4141">
        <f t="shared" si="139"/>
        <v>0</v>
      </c>
      <c r="KFR45" s="4141">
        <f t="shared" si="139"/>
        <v>0</v>
      </c>
      <c r="KFS45" s="4141">
        <f t="shared" si="139"/>
        <v>0</v>
      </c>
      <c r="KFT45" s="4141">
        <f t="shared" si="139"/>
        <v>0</v>
      </c>
      <c r="KFU45" s="4141">
        <f t="shared" si="139"/>
        <v>0</v>
      </c>
      <c r="KFV45" s="4141">
        <f t="shared" si="139"/>
        <v>0</v>
      </c>
      <c r="KFW45" s="4141">
        <f t="shared" si="139"/>
        <v>0</v>
      </c>
      <c r="KFX45" s="4141">
        <f t="shared" si="139"/>
        <v>0</v>
      </c>
      <c r="KFY45" s="4141">
        <f t="shared" si="139"/>
        <v>0</v>
      </c>
      <c r="KFZ45" s="4141">
        <f t="shared" si="139"/>
        <v>0</v>
      </c>
      <c r="KGA45" s="4141">
        <f t="shared" si="139"/>
        <v>0</v>
      </c>
      <c r="KGB45" s="4141">
        <f t="shared" si="139"/>
        <v>0</v>
      </c>
      <c r="KGC45" s="4141">
        <f t="shared" ref="KGC45:KIN45" si="140">KGC39+KGC43</f>
        <v>0</v>
      </c>
      <c r="KGD45" s="4141">
        <f t="shared" si="140"/>
        <v>0</v>
      </c>
      <c r="KGE45" s="4141">
        <f t="shared" si="140"/>
        <v>0</v>
      </c>
      <c r="KGF45" s="4141">
        <f t="shared" si="140"/>
        <v>0</v>
      </c>
      <c r="KGG45" s="4141">
        <f t="shared" si="140"/>
        <v>0</v>
      </c>
      <c r="KGH45" s="4141">
        <f t="shared" si="140"/>
        <v>0</v>
      </c>
      <c r="KGI45" s="4141">
        <f t="shared" si="140"/>
        <v>0</v>
      </c>
      <c r="KGJ45" s="4141">
        <f t="shared" si="140"/>
        <v>0</v>
      </c>
      <c r="KGK45" s="4141">
        <f t="shared" si="140"/>
        <v>0</v>
      </c>
      <c r="KGL45" s="4141">
        <f t="shared" si="140"/>
        <v>0</v>
      </c>
      <c r="KGM45" s="4141">
        <f t="shared" si="140"/>
        <v>0</v>
      </c>
      <c r="KGN45" s="4141">
        <f t="shared" si="140"/>
        <v>0</v>
      </c>
      <c r="KGO45" s="4141">
        <f t="shared" si="140"/>
        <v>0</v>
      </c>
      <c r="KGP45" s="4141">
        <f t="shared" si="140"/>
        <v>0</v>
      </c>
      <c r="KGQ45" s="4141">
        <f t="shared" si="140"/>
        <v>0</v>
      </c>
      <c r="KGR45" s="4141">
        <f t="shared" si="140"/>
        <v>0</v>
      </c>
      <c r="KGS45" s="4141">
        <f t="shared" si="140"/>
        <v>0</v>
      </c>
      <c r="KGT45" s="4141">
        <f t="shared" si="140"/>
        <v>0</v>
      </c>
      <c r="KGU45" s="4141">
        <f t="shared" si="140"/>
        <v>0</v>
      </c>
      <c r="KGV45" s="4141">
        <f t="shared" si="140"/>
        <v>0</v>
      </c>
      <c r="KGW45" s="4141">
        <f t="shared" si="140"/>
        <v>0</v>
      </c>
      <c r="KGX45" s="4141">
        <f t="shared" si="140"/>
        <v>0</v>
      </c>
      <c r="KGY45" s="4141">
        <f t="shared" si="140"/>
        <v>0</v>
      </c>
      <c r="KGZ45" s="4141">
        <f t="shared" si="140"/>
        <v>0</v>
      </c>
      <c r="KHA45" s="4141">
        <f t="shared" si="140"/>
        <v>0</v>
      </c>
      <c r="KHB45" s="4141">
        <f t="shared" si="140"/>
        <v>0</v>
      </c>
      <c r="KHC45" s="4141">
        <f t="shared" si="140"/>
        <v>0</v>
      </c>
      <c r="KHD45" s="4141">
        <f t="shared" si="140"/>
        <v>0</v>
      </c>
      <c r="KHE45" s="4141">
        <f t="shared" si="140"/>
        <v>0</v>
      </c>
      <c r="KHF45" s="4141">
        <f t="shared" si="140"/>
        <v>0</v>
      </c>
      <c r="KHG45" s="4141">
        <f t="shared" si="140"/>
        <v>0</v>
      </c>
      <c r="KHH45" s="4141">
        <f t="shared" si="140"/>
        <v>0</v>
      </c>
      <c r="KHI45" s="4141">
        <f t="shared" si="140"/>
        <v>0</v>
      </c>
      <c r="KHJ45" s="4141">
        <f t="shared" si="140"/>
        <v>0</v>
      </c>
      <c r="KHK45" s="4141">
        <f t="shared" si="140"/>
        <v>0</v>
      </c>
      <c r="KHL45" s="4141">
        <f t="shared" si="140"/>
        <v>0</v>
      </c>
      <c r="KHM45" s="4141">
        <f t="shared" si="140"/>
        <v>0</v>
      </c>
      <c r="KHN45" s="4141">
        <f t="shared" si="140"/>
        <v>0</v>
      </c>
      <c r="KHO45" s="4141">
        <f t="shared" si="140"/>
        <v>0</v>
      </c>
      <c r="KHP45" s="4141">
        <f t="shared" si="140"/>
        <v>0</v>
      </c>
      <c r="KHQ45" s="4141">
        <f t="shared" si="140"/>
        <v>0</v>
      </c>
      <c r="KHR45" s="4141">
        <f t="shared" si="140"/>
        <v>0</v>
      </c>
      <c r="KHS45" s="4141">
        <f t="shared" si="140"/>
        <v>0</v>
      </c>
      <c r="KHT45" s="4141">
        <f t="shared" si="140"/>
        <v>0</v>
      </c>
      <c r="KHU45" s="4141">
        <f t="shared" si="140"/>
        <v>0</v>
      </c>
      <c r="KHV45" s="4141">
        <f t="shared" si="140"/>
        <v>0</v>
      </c>
      <c r="KHW45" s="4141">
        <f t="shared" si="140"/>
        <v>0</v>
      </c>
      <c r="KHX45" s="4141">
        <f t="shared" si="140"/>
        <v>0</v>
      </c>
      <c r="KHY45" s="4141">
        <f t="shared" si="140"/>
        <v>0</v>
      </c>
      <c r="KHZ45" s="4141">
        <f t="shared" si="140"/>
        <v>0</v>
      </c>
      <c r="KIA45" s="4141">
        <f t="shared" si="140"/>
        <v>0</v>
      </c>
      <c r="KIB45" s="4141">
        <f t="shared" si="140"/>
        <v>0</v>
      </c>
      <c r="KIC45" s="4141">
        <f t="shared" si="140"/>
        <v>0</v>
      </c>
      <c r="KID45" s="4141">
        <f t="shared" si="140"/>
        <v>0</v>
      </c>
      <c r="KIE45" s="4141">
        <f t="shared" si="140"/>
        <v>0</v>
      </c>
      <c r="KIF45" s="4141">
        <f t="shared" si="140"/>
        <v>0</v>
      </c>
      <c r="KIG45" s="4141">
        <f t="shared" si="140"/>
        <v>0</v>
      </c>
      <c r="KIH45" s="4141">
        <f t="shared" si="140"/>
        <v>0</v>
      </c>
      <c r="KII45" s="4141">
        <f t="shared" si="140"/>
        <v>0</v>
      </c>
      <c r="KIJ45" s="4141">
        <f t="shared" si="140"/>
        <v>0</v>
      </c>
      <c r="KIK45" s="4141">
        <f t="shared" si="140"/>
        <v>0</v>
      </c>
      <c r="KIL45" s="4141">
        <f t="shared" si="140"/>
        <v>0</v>
      </c>
      <c r="KIM45" s="4141">
        <f t="shared" si="140"/>
        <v>0</v>
      </c>
      <c r="KIN45" s="4141">
        <f t="shared" si="140"/>
        <v>0</v>
      </c>
      <c r="KIO45" s="4141">
        <f t="shared" ref="KIO45:KKZ45" si="141">KIO39+KIO43</f>
        <v>0</v>
      </c>
      <c r="KIP45" s="4141">
        <f t="shared" si="141"/>
        <v>0</v>
      </c>
      <c r="KIQ45" s="4141">
        <f t="shared" si="141"/>
        <v>0</v>
      </c>
      <c r="KIR45" s="4141">
        <f t="shared" si="141"/>
        <v>0</v>
      </c>
      <c r="KIS45" s="4141">
        <f t="shared" si="141"/>
        <v>0</v>
      </c>
      <c r="KIT45" s="4141">
        <f t="shared" si="141"/>
        <v>0</v>
      </c>
      <c r="KIU45" s="4141">
        <f t="shared" si="141"/>
        <v>0</v>
      </c>
      <c r="KIV45" s="4141">
        <f t="shared" si="141"/>
        <v>0</v>
      </c>
      <c r="KIW45" s="4141">
        <f t="shared" si="141"/>
        <v>0</v>
      </c>
      <c r="KIX45" s="4141">
        <f t="shared" si="141"/>
        <v>0</v>
      </c>
      <c r="KIY45" s="4141">
        <f t="shared" si="141"/>
        <v>0</v>
      </c>
      <c r="KIZ45" s="4141">
        <f t="shared" si="141"/>
        <v>0</v>
      </c>
      <c r="KJA45" s="4141">
        <f t="shared" si="141"/>
        <v>0</v>
      </c>
      <c r="KJB45" s="4141">
        <f t="shared" si="141"/>
        <v>0</v>
      </c>
      <c r="KJC45" s="4141">
        <f t="shared" si="141"/>
        <v>0</v>
      </c>
      <c r="KJD45" s="4141">
        <f t="shared" si="141"/>
        <v>0</v>
      </c>
      <c r="KJE45" s="4141">
        <f t="shared" si="141"/>
        <v>0</v>
      </c>
      <c r="KJF45" s="4141">
        <f t="shared" si="141"/>
        <v>0</v>
      </c>
      <c r="KJG45" s="4141">
        <f t="shared" si="141"/>
        <v>0</v>
      </c>
      <c r="KJH45" s="4141">
        <f t="shared" si="141"/>
        <v>0</v>
      </c>
      <c r="KJI45" s="4141">
        <f t="shared" si="141"/>
        <v>0</v>
      </c>
      <c r="KJJ45" s="4141">
        <f t="shared" si="141"/>
        <v>0</v>
      </c>
      <c r="KJK45" s="4141">
        <f t="shared" si="141"/>
        <v>0</v>
      </c>
      <c r="KJL45" s="4141">
        <f t="shared" si="141"/>
        <v>0</v>
      </c>
      <c r="KJM45" s="4141">
        <f t="shared" si="141"/>
        <v>0</v>
      </c>
      <c r="KJN45" s="4141">
        <f t="shared" si="141"/>
        <v>0</v>
      </c>
      <c r="KJO45" s="4141">
        <f t="shared" si="141"/>
        <v>0</v>
      </c>
      <c r="KJP45" s="4141">
        <f t="shared" si="141"/>
        <v>0</v>
      </c>
      <c r="KJQ45" s="4141">
        <f t="shared" si="141"/>
        <v>0</v>
      </c>
      <c r="KJR45" s="4141">
        <f t="shared" si="141"/>
        <v>0</v>
      </c>
      <c r="KJS45" s="4141">
        <f t="shared" si="141"/>
        <v>0</v>
      </c>
      <c r="KJT45" s="4141">
        <f t="shared" si="141"/>
        <v>0</v>
      </c>
      <c r="KJU45" s="4141">
        <f t="shared" si="141"/>
        <v>0</v>
      </c>
      <c r="KJV45" s="4141">
        <f t="shared" si="141"/>
        <v>0</v>
      </c>
      <c r="KJW45" s="4141">
        <f t="shared" si="141"/>
        <v>0</v>
      </c>
      <c r="KJX45" s="4141">
        <f t="shared" si="141"/>
        <v>0</v>
      </c>
      <c r="KJY45" s="4141">
        <f t="shared" si="141"/>
        <v>0</v>
      </c>
      <c r="KJZ45" s="4141">
        <f t="shared" si="141"/>
        <v>0</v>
      </c>
      <c r="KKA45" s="4141">
        <f t="shared" si="141"/>
        <v>0</v>
      </c>
      <c r="KKB45" s="4141">
        <f t="shared" si="141"/>
        <v>0</v>
      </c>
      <c r="KKC45" s="4141">
        <f t="shared" si="141"/>
        <v>0</v>
      </c>
      <c r="KKD45" s="4141">
        <f t="shared" si="141"/>
        <v>0</v>
      </c>
      <c r="KKE45" s="4141">
        <f t="shared" si="141"/>
        <v>0</v>
      </c>
      <c r="KKF45" s="4141">
        <f t="shared" si="141"/>
        <v>0</v>
      </c>
      <c r="KKG45" s="4141">
        <f t="shared" si="141"/>
        <v>0</v>
      </c>
      <c r="KKH45" s="4141">
        <f t="shared" si="141"/>
        <v>0</v>
      </c>
      <c r="KKI45" s="4141">
        <f t="shared" si="141"/>
        <v>0</v>
      </c>
      <c r="KKJ45" s="4141">
        <f t="shared" si="141"/>
        <v>0</v>
      </c>
      <c r="KKK45" s="4141">
        <f t="shared" si="141"/>
        <v>0</v>
      </c>
      <c r="KKL45" s="4141">
        <f t="shared" si="141"/>
        <v>0</v>
      </c>
      <c r="KKM45" s="4141">
        <f t="shared" si="141"/>
        <v>0</v>
      </c>
      <c r="KKN45" s="4141">
        <f t="shared" si="141"/>
        <v>0</v>
      </c>
      <c r="KKO45" s="4141">
        <f t="shared" si="141"/>
        <v>0</v>
      </c>
      <c r="KKP45" s="4141">
        <f t="shared" si="141"/>
        <v>0</v>
      </c>
      <c r="KKQ45" s="4141">
        <f t="shared" si="141"/>
        <v>0</v>
      </c>
      <c r="KKR45" s="4141">
        <f t="shared" si="141"/>
        <v>0</v>
      </c>
      <c r="KKS45" s="4141">
        <f t="shared" si="141"/>
        <v>0</v>
      </c>
      <c r="KKT45" s="4141">
        <f t="shared" si="141"/>
        <v>0</v>
      </c>
      <c r="KKU45" s="4141">
        <f t="shared" si="141"/>
        <v>0</v>
      </c>
      <c r="KKV45" s="4141">
        <f t="shared" si="141"/>
        <v>0</v>
      </c>
      <c r="KKW45" s="4141">
        <f t="shared" si="141"/>
        <v>0</v>
      </c>
      <c r="KKX45" s="4141">
        <f t="shared" si="141"/>
        <v>0</v>
      </c>
      <c r="KKY45" s="4141">
        <f t="shared" si="141"/>
        <v>0</v>
      </c>
      <c r="KKZ45" s="4141">
        <f t="shared" si="141"/>
        <v>0</v>
      </c>
      <c r="KLA45" s="4141">
        <f t="shared" ref="KLA45:KNL45" si="142">KLA39+KLA43</f>
        <v>0</v>
      </c>
      <c r="KLB45" s="4141">
        <f t="shared" si="142"/>
        <v>0</v>
      </c>
      <c r="KLC45" s="4141">
        <f t="shared" si="142"/>
        <v>0</v>
      </c>
      <c r="KLD45" s="4141">
        <f t="shared" si="142"/>
        <v>0</v>
      </c>
      <c r="KLE45" s="4141">
        <f t="shared" si="142"/>
        <v>0</v>
      </c>
      <c r="KLF45" s="4141">
        <f t="shared" si="142"/>
        <v>0</v>
      </c>
      <c r="KLG45" s="4141">
        <f t="shared" si="142"/>
        <v>0</v>
      </c>
      <c r="KLH45" s="4141">
        <f t="shared" si="142"/>
        <v>0</v>
      </c>
      <c r="KLI45" s="4141">
        <f t="shared" si="142"/>
        <v>0</v>
      </c>
      <c r="KLJ45" s="4141">
        <f t="shared" si="142"/>
        <v>0</v>
      </c>
      <c r="KLK45" s="4141">
        <f t="shared" si="142"/>
        <v>0</v>
      </c>
      <c r="KLL45" s="4141">
        <f t="shared" si="142"/>
        <v>0</v>
      </c>
      <c r="KLM45" s="4141">
        <f t="shared" si="142"/>
        <v>0</v>
      </c>
      <c r="KLN45" s="4141">
        <f t="shared" si="142"/>
        <v>0</v>
      </c>
      <c r="KLO45" s="4141">
        <f t="shared" si="142"/>
        <v>0</v>
      </c>
      <c r="KLP45" s="4141">
        <f t="shared" si="142"/>
        <v>0</v>
      </c>
      <c r="KLQ45" s="4141">
        <f t="shared" si="142"/>
        <v>0</v>
      </c>
      <c r="KLR45" s="4141">
        <f t="shared" si="142"/>
        <v>0</v>
      </c>
      <c r="KLS45" s="4141">
        <f t="shared" si="142"/>
        <v>0</v>
      </c>
      <c r="KLT45" s="4141">
        <f t="shared" si="142"/>
        <v>0</v>
      </c>
      <c r="KLU45" s="4141">
        <f t="shared" si="142"/>
        <v>0</v>
      </c>
      <c r="KLV45" s="4141">
        <f t="shared" si="142"/>
        <v>0</v>
      </c>
      <c r="KLW45" s="4141">
        <f t="shared" si="142"/>
        <v>0</v>
      </c>
      <c r="KLX45" s="4141">
        <f t="shared" si="142"/>
        <v>0</v>
      </c>
      <c r="KLY45" s="4141">
        <f t="shared" si="142"/>
        <v>0</v>
      </c>
      <c r="KLZ45" s="4141">
        <f t="shared" si="142"/>
        <v>0</v>
      </c>
      <c r="KMA45" s="4141">
        <f t="shared" si="142"/>
        <v>0</v>
      </c>
      <c r="KMB45" s="4141">
        <f t="shared" si="142"/>
        <v>0</v>
      </c>
      <c r="KMC45" s="4141">
        <f t="shared" si="142"/>
        <v>0</v>
      </c>
      <c r="KMD45" s="4141">
        <f t="shared" si="142"/>
        <v>0</v>
      </c>
      <c r="KME45" s="4141">
        <f t="shared" si="142"/>
        <v>0</v>
      </c>
      <c r="KMF45" s="4141">
        <f t="shared" si="142"/>
        <v>0</v>
      </c>
      <c r="KMG45" s="4141">
        <f t="shared" si="142"/>
        <v>0</v>
      </c>
      <c r="KMH45" s="4141">
        <f t="shared" si="142"/>
        <v>0</v>
      </c>
      <c r="KMI45" s="4141">
        <f t="shared" si="142"/>
        <v>0</v>
      </c>
      <c r="KMJ45" s="4141">
        <f t="shared" si="142"/>
        <v>0</v>
      </c>
      <c r="KMK45" s="4141">
        <f t="shared" si="142"/>
        <v>0</v>
      </c>
      <c r="KML45" s="4141">
        <f t="shared" si="142"/>
        <v>0</v>
      </c>
      <c r="KMM45" s="4141">
        <f t="shared" si="142"/>
        <v>0</v>
      </c>
      <c r="KMN45" s="4141">
        <f t="shared" si="142"/>
        <v>0</v>
      </c>
      <c r="KMO45" s="4141">
        <f t="shared" si="142"/>
        <v>0</v>
      </c>
      <c r="KMP45" s="4141">
        <f t="shared" si="142"/>
        <v>0</v>
      </c>
      <c r="KMQ45" s="4141">
        <f t="shared" si="142"/>
        <v>0</v>
      </c>
      <c r="KMR45" s="4141">
        <f t="shared" si="142"/>
        <v>0</v>
      </c>
      <c r="KMS45" s="4141">
        <f t="shared" si="142"/>
        <v>0</v>
      </c>
      <c r="KMT45" s="4141">
        <f t="shared" si="142"/>
        <v>0</v>
      </c>
      <c r="KMU45" s="4141">
        <f t="shared" si="142"/>
        <v>0</v>
      </c>
      <c r="KMV45" s="4141">
        <f t="shared" si="142"/>
        <v>0</v>
      </c>
      <c r="KMW45" s="4141">
        <f t="shared" si="142"/>
        <v>0</v>
      </c>
      <c r="KMX45" s="4141">
        <f t="shared" si="142"/>
        <v>0</v>
      </c>
      <c r="KMY45" s="4141">
        <f t="shared" si="142"/>
        <v>0</v>
      </c>
      <c r="KMZ45" s="4141">
        <f t="shared" si="142"/>
        <v>0</v>
      </c>
      <c r="KNA45" s="4141">
        <f t="shared" si="142"/>
        <v>0</v>
      </c>
      <c r="KNB45" s="4141">
        <f t="shared" si="142"/>
        <v>0</v>
      </c>
      <c r="KNC45" s="4141">
        <f t="shared" si="142"/>
        <v>0</v>
      </c>
      <c r="KND45" s="4141">
        <f t="shared" si="142"/>
        <v>0</v>
      </c>
      <c r="KNE45" s="4141">
        <f t="shared" si="142"/>
        <v>0</v>
      </c>
      <c r="KNF45" s="4141">
        <f t="shared" si="142"/>
        <v>0</v>
      </c>
      <c r="KNG45" s="4141">
        <f t="shared" si="142"/>
        <v>0</v>
      </c>
      <c r="KNH45" s="4141">
        <f t="shared" si="142"/>
        <v>0</v>
      </c>
      <c r="KNI45" s="4141">
        <f t="shared" si="142"/>
        <v>0</v>
      </c>
      <c r="KNJ45" s="4141">
        <f t="shared" si="142"/>
        <v>0</v>
      </c>
      <c r="KNK45" s="4141">
        <f t="shared" si="142"/>
        <v>0</v>
      </c>
      <c r="KNL45" s="4141">
        <f t="shared" si="142"/>
        <v>0</v>
      </c>
      <c r="KNM45" s="4141">
        <f t="shared" ref="KNM45:KPX45" si="143">KNM39+KNM43</f>
        <v>0</v>
      </c>
      <c r="KNN45" s="4141">
        <f t="shared" si="143"/>
        <v>0</v>
      </c>
      <c r="KNO45" s="4141">
        <f t="shared" si="143"/>
        <v>0</v>
      </c>
      <c r="KNP45" s="4141">
        <f t="shared" si="143"/>
        <v>0</v>
      </c>
      <c r="KNQ45" s="4141">
        <f t="shared" si="143"/>
        <v>0</v>
      </c>
      <c r="KNR45" s="4141">
        <f t="shared" si="143"/>
        <v>0</v>
      </c>
      <c r="KNS45" s="4141">
        <f t="shared" si="143"/>
        <v>0</v>
      </c>
      <c r="KNT45" s="4141">
        <f t="shared" si="143"/>
        <v>0</v>
      </c>
      <c r="KNU45" s="4141">
        <f t="shared" si="143"/>
        <v>0</v>
      </c>
      <c r="KNV45" s="4141">
        <f t="shared" si="143"/>
        <v>0</v>
      </c>
      <c r="KNW45" s="4141">
        <f t="shared" si="143"/>
        <v>0</v>
      </c>
      <c r="KNX45" s="4141">
        <f t="shared" si="143"/>
        <v>0</v>
      </c>
      <c r="KNY45" s="4141">
        <f t="shared" si="143"/>
        <v>0</v>
      </c>
      <c r="KNZ45" s="4141">
        <f t="shared" si="143"/>
        <v>0</v>
      </c>
      <c r="KOA45" s="4141">
        <f t="shared" si="143"/>
        <v>0</v>
      </c>
      <c r="KOB45" s="4141">
        <f t="shared" si="143"/>
        <v>0</v>
      </c>
      <c r="KOC45" s="4141">
        <f t="shared" si="143"/>
        <v>0</v>
      </c>
      <c r="KOD45" s="4141">
        <f t="shared" si="143"/>
        <v>0</v>
      </c>
      <c r="KOE45" s="4141">
        <f t="shared" si="143"/>
        <v>0</v>
      </c>
      <c r="KOF45" s="4141">
        <f t="shared" si="143"/>
        <v>0</v>
      </c>
      <c r="KOG45" s="4141">
        <f t="shared" si="143"/>
        <v>0</v>
      </c>
      <c r="KOH45" s="4141">
        <f t="shared" si="143"/>
        <v>0</v>
      </c>
      <c r="KOI45" s="4141">
        <f t="shared" si="143"/>
        <v>0</v>
      </c>
      <c r="KOJ45" s="4141">
        <f t="shared" si="143"/>
        <v>0</v>
      </c>
      <c r="KOK45" s="4141">
        <f t="shared" si="143"/>
        <v>0</v>
      </c>
      <c r="KOL45" s="4141">
        <f t="shared" si="143"/>
        <v>0</v>
      </c>
      <c r="KOM45" s="4141">
        <f t="shared" si="143"/>
        <v>0</v>
      </c>
      <c r="KON45" s="4141">
        <f t="shared" si="143"/>
        <v>0</v>
      </c>
      <c r="KOO45" s="4141">
        <f t="shared" si="143"/>
        <v>0</v>
      </c>
      <c r="KOP45" s="4141">
        <f t="shared" si="143"/>
        <v>0</v>
      </c>
      <c r="KOQ45" s="4141">
        <f t="shared" si="143"/>
        <v>0</v>
      </c>
      <c r="KOR45" s="4141">
        <f t="shared" si="143"/>
        <v>0</v>
      </c>
      <c r="KOS45" s="4141">
        <f t="shared" si="143"/>
        <v>0</v>
      </c>
      <c r="KOT45" s="4141">
        <f t="shared" si="143"/>
        <v>0</v>
      </c>
      <c r="KOU45" s="4141">
        <f t="shared" si="143"/>
        <v>0</v>
      </c>
      <c r="KOV45" s="4141">
        <f t="shared" si="143"/>
        <v>0</v>
      </c>
      <c r="KOW45" s="4141">
        <f t="shared" si="143"/>
        <v>0</v>
      </c>
      <c r="KOX45" s="4141">
        <f t="shared" si="143"/>
        <v>0</v>
      </c>
      <c r="KOY45" s="4141">
        <f t="shared" si="143"/>
        <v>0</v>
      </c>
      <c r="KOZ45" s="4141">
        <f t="shared" si="143"/>
        <v>0</v>
      </c>
      <c r="KPA45" s="4141">
        <f t="shared" si="143"/>
        <v>0</v>
      </c>
      <c r="KPB45" s="4141">
        <f t="shared" si="143"/>
        <v>0</v>
      </c>
      <c r="KPC45" s="4141">
        <f t="shared" si="143"/>
        <v>0</v>
      </c>
      <c r="KPD45" s="4141">
        <f t="shared" si="143"/>
        <v>0</v>
      </c>
      <c r="KPE45" s="4141">
        <f t="shared" si="143"/>
        <v>0</v>
      </c>
      <c r="KPF45" s="4141">
        <f t="shared" si="143"/>
        <v>0</v>
      </c>
      <c r="KPG45" s="4141">
        <f t="shared" si="143"/>
        <v>0</v>
      </c>
      <c r="KPH45" s="4141">
        <f t="shared" si="143"/>
        <v>0</v>
      </c>
      <c r="KPI45" s="4141">
        <f t="shared" si="143"/>
        <v>0</v>
      </c>
      <c r="KPJ45" s="4141">
        <f t="shared" si="143"/>
        <v>0</v>
      </c>
      <c r="KPK45" s="4141">
        <f t="shared" si="143"/>
        <v>0</v>
      </c>
      <c r="KPL45" s="4141">
        <f t="shared" si="143"/>
        <v>0</v>
      </c>
      <c r="KPM45" s="4141">
        <f t="shared" si="143"/>
        <v>0</v>
      </c>
      <c r="KPN45" s="4141">
        <f t="shared" si="143"/>
        <v>0</v>
      </c>
      <c r="KPO45" s="4141">
        <f t="shared" si="143"/>
        <v>0</v>
      </c>
      <c r="KPP45" s="4141">
        <f t="shared" si="143"/>
        <v>0</v>
      </c>
      <c r="KPQ45" s="4141">
        <f t="shared" si="143"/>
        <v>0</v>
      </c>
      <c r="KPR45" s="4141">
        <f t="shared" si="143"/>
        <v>0</v>
      </c>
      <c r="KPS45" s="4141">
        <f t="shared" si="143"/>
        <v>0</v>
      </c>
      <c r="KPT45" s="4141">
        <f t="shared" si="143"/>
        <v>0</v>
      </c>
      <c r="KPU45" s="4141">
        <f t="shared" si="143"/>
        <v>0</v>
      </c>
      <c r="KPV45" s="4141">
        <f t="shared" si="143"/>
        <v>0</v>
      </c>
      <c r="KPW45" s="4141">
        <f t="shared" si="143"/>
        <v>0</v>
      </c>
      <c r="KPX45" s="4141">
        <f t="shared" si="143"/>
        <v>0</v>
      </c>
      <c r="KPY45" s="4141">
        <f t="shared" ref="KPY45:KSJ45" si="144">KPY39+KPY43</f>
        <v>0</v>
      </c>
      <c r="KPZ45" s="4141">
        <f t="shared" si="144"/>
        <v>0</v>
      </c>
      <c r="KQA45" s="4141">
        <f t="shared" si="144"/>
        <v>0</v>
      </c>
      <c r="KQB45" s="4141">
        <f t="shared" si="144"/>
        <v>0</v>
      </c>
      <c r="KQC45" s="4141">
        <f t="shared" si="144"/>
        <v>0</v>
      </c>
      <c r="KQD45" s="4141">
        <f t="shared" si="144"/>
        <v>0</v>
      </c>
      <c r="KQE45" s="4141">
        <f t="shared" si="144"/>
        <v>0</v>
      </c>
      <c r="KQF45" s="4141">
        <f t="shared" si="144"/>
        <v>0</v>
      </c>
      <c r="KQG45" s="4141">
        <f t="shared" si="144"/>
        <v>0</v>
      </c>
      <c r="KQH45" s="4141">
        <f t="shared" si="144"/>
        <v>0</v>
      </c>
      <c r="KQI45" s="4141">
        <f t="shared" si="144"/>
        <v>0</v>
      </c>
      <c r="KQJ45" s="4141">
        <f t="shared" si="144"/>
        <v>0</v>
      </c>
      <c r="KQK45" s="4141">
        <f t="shared" si="144"/>
        <v>0</v>
      </c>
      <c r="KQL45" s="4141">
        <f t="shared" si="144"/>
        <v>0</v>
      </c>
      <c r="KQM45" s="4141">
        <f t="shared" si="144"/>
        <v>0</v>
      </c>
      <c r="KQN45" s="4141">
        <f t="shared" si="144"/>
        <v>0</v>
      </c>
      <c r="KQO45" s="4141">
        <f t="shared" si="144"/>
        <v>0</v>
      </c>
      <c r="KQP45" s="4141">
        <f t="shared" si="144"/>
        <v>0</v>
      </c>
      <c r="KQQ45" s="4141">
        <f t="shared" si="144"/>
        <v>0</v>
      </c>
      <c r="KQR45" s="4141">
        <f t="shared" si="144"/>
        <v>0</v>
      </c>
      <c r="KQS45" s="4141">
        <f t="shared" si="144"/>
        <v>0</v>
      </c>
      <c r="KQT45" s="4141">
        <f t="shared" si="144"/>
        <v>0</v>
      </c>
      <c r="KQU45" s="4141">
        <f t="shared" si="144"/>
        <v>0</v>
      </c>
      <c r="KQV45" s="4141">
        <f t="shared" si="144"/>
        <v>0</v>
      </c>
      <c r="KQW45" s="4141">
        <f t="shared" si="144"/>
        <v>0</v>
      </c>
      <c r="KQX45" s="4141">
        <f t="shared" si="144"/>
        <v>0</v>
      </c>
      <c r="KQY45" s="4141">
        <f t="shared" si="144"/>
        <v>0</v>
      </c>
      <c r="KQZ45" s="4141">
        <f t="shared" si="144"/>
        <v>0</v>
      </c>
      <c r="KRA45" s="4141">
        <f t="shared" si="144"/>
        <v>0</v>
      </c>
      <c r="KRB45" s="4141">
        <f t="shared" si="144"/>
        <v>0</v>
      </c>
      <c r="KRC45" s="4141">
        <f t="shared" si="144"/>
        <v>0</v>
      </c>
      <c r="KRD45" s="4141">
        <f t="shared" si="144"/>
        <v>0</v>
      </c>
      <c r="KRE45" s="4141">
        <f t="shared" si="144"/>
        <v>0</v>
      </c>
      <c r="KRF45" s="4141">
        <f t="shared" si="144"/>
        <v>0</v>
      </c>
      <c r="KRG45" s="4141">
        <f t="shared" si="144"/>
        <v>0</v>
      </c>
      <c r="KRH45" s="4141">
        <f t="shared" si="144"/>
        <v>0</v>
      </c>
      <c r="KRI45" s="4141">
        <f t="shared" si="144"/>
        <v>0</v>
      </c>
      <c r="KRJ45" s="4141">
        <f t="shared" si="144"/>
        <v>0</v>
      </c>
      <c r="KRK45" s="4141">
        <f t="shared" si="144"/>
        <v>0</v>
      </c>
      <c r="KRL45" s="4141">
        <f t="shared" si="144"/>
        <v>0</v>
      </c>
      <c r="KRM45" s="4141">
        <f t="shared" si="144"/>
        <v>0</v>
      </c>
      <c r="KRN45" s="4141">
        <f t="shared" si="144"/>
        <v>0</v>
      </c>
      <c r="KRO45" s="4141">
        <f t="shared" si="144"/>
        <v>0</v>
      </c>
      <c r="KRP45" s="4141">
        <f t="shared" si="144"/>
        <v>0</v>
      </c>
      <c r="KRQ45" s="4141">
        <f t="shared" si="144"/>
        <v>0</v>
      </c>
      <c r="KRR45" s="4141">
        <f t="shared" si="144"/>
        <v>0</v>
      </c>
      <c r="KRS45" s="4141">
        <f t="shared" si="144"/>
        <v>0</v>
      </c>
      <c r="KRT45" s="4141">
        <f t="shared" si="144"/>
        <v>0</v>
      </c>
      <c r="KRU45" s="4141">
        <f t="shared" si="144"/>
        <v>0</v>
      </c>
      <c r="KRV45" s="4141">
        <f t="shared" si="144"/>
        <v>0</v>
      </c>
      <c r="KRW45" s="4141">
        <f t="shared" si="144"/>
        <v>0</v>
      </c>
      <c r="KRX45" s="4141">
        <f t="shared" si="144"/>
        <v>0</v>
      </c>
      <c r="KRY45" s="4141">
        <f t="shared" si="144"/>
        <v>0</v>
      </c>
      <c r="KRZ45" s="4141">
        <f t="shared" si="144"/>
        <v>0</v>
      </c>
      <c r="KSA45" s="4141">
        <f t="shared" si="144"/>
        <v>0</v>
      </c>
      <c r="KSB45" s="4141">
        <f t="shared" si="144"/>
        <v>0</v>
      </c>
      <c r="KSC45" s="4141">
        <f t="shared" si="144"/>
        <v>0</v>
      </c>
      <c r="KSD45" s="4141">
        <f t="shared" si="144"/>
        <v>0</v>
      </c>
      <c r="KSE45" s="4141">
        <f t="shared" si="144"/>
        <v>0</v>
      </c>
      <c r="KSF45" s="4141">
        <f t="shared" si="144"/>
        <v>0</v>
      </c>
      <c r="KSG45" s="4141">
        <f t="shared" si="144"/>
        <v>0</v>
      </c>
      <c r="KSH45" s="4141">
        <f t="shared" si="144"/>
        <v>0</v>
      </c>
      <c r="KSI45" s="4141">
        <f t="shared" si="144"/>
        <v>0</v>
      </c>
      <c r="KSJ45" s="4141">
        <f t="shared" si="144"/>
        <v>0</v>
      </c>
      <c r="KSK45" s="4141">
        <f t="shared" ref="KSK45:KUV45" si="145">KSK39+KSK43</f>
        <v>0</v>
      </c>
      <c r="KSL45" s="4141">
        <f t="shared" si="145"/>
        <v>0</v>
      </c>
      <c r="KSM45" s="4141">
        <f t="shared" si="145"/>
        <v>0</v>
      </c>
      <c r="KSN45" s="4141">
        <f t="shared" si="145"/>
        <v>0</v>
      </c>
      <c r="KSO45" s="4141">
        <f t="shared" si="145"/>
        <v>0</v>
      </c>
      <c r="KSP45" s="4141">
        <f t="shared" si="145"/>
        <v>0</v>
      </c>
      <c r="KSQ45" s="4141">
        <f t="shared" si="145"/>
        <v>0</v>
      </c>
      <c r="KSR45" s="4141">
        <f t="shared" si="145"/>
        <v>0</v>
      </c>
      <c r="KSS45" s="4141">
        <f t="shared" si="145"/>
        <v>0</v>
      </c>
      <c r="KST45" s="4141">
        <f t="shared" si="145"/>
        <v>0</v>
      </c>
      <c r="KSU45" s="4141">
        <f t="shared" si="145"/>
        <v>0</v>
      </c>
      <c r="KSV45" s="4141">
        <f t="shared" si="145"/>
        <v>0</v>
      </c>
      <c r="KSW45" s="4141">
        <f t="shared" si="145"/>
        <v>0</v>
      </c>
      <c r="KSX45" s="4141">
        <f t="shared" si="145"/>
        <v>0</v>
      </c>
      <c r="KSY45" s="4141">
        <f t="shared" si="145"/>
        <v>0</v>
      </c>
      <c r="KSZ45" s="4141">
        <f t="shared" si="145"/>
        <v>0</v>
      </c>
      <c r="KTA45" s="4141">
        <f t="shared" si="145"/>
        <v>0</v>
      </c>
      <c r="KTB45" s="4141">
        <f t="shared" si="145"/>
        <v>0</v>
      </c>
      <c r="KTC45" s="4141">
        <f t="shared" si="145"/>
        <v>0</v>
      </c>
      <c r="KTD45" s="4141">
        <f t="shared" si="145"/>
        <v>0</v>
      </c>
      <c r="KTE45" s="4141">
        <f t="shared" si="145"/>
        <v>0</v>
      </c>
      <c r="KTF45" s="4141">
        <f t="shared" si="145"/>
        <v>0</v>
      </c>
      <c r="KTG45" s="4141">
        <f t="shared" si="145"/>
        <v>0</v>
      </c>
      <c r="KTH45" s="4141">
        <f t="shared" si="145"/>
        <v>0</v>
      </c>
      <c r="KTI45" s="4141">
        <f t="shared" si="145"/>
        <v>0</v>
      </c>
      <c r="KTJ45" s="4141">
        <f t="shared" si="145"/>
        <v>0</v>
      </c>
      <c r="KTK45" s="4141">
        <f t="shared" si="145"/>
        <v>0</v>
      </c>
      <c r="KTL45" s="4141">
        <f t="shared" si="145"/>
        <v>0</v>
      </c>
      <c r="KTM45" s="4141">
        <f t="shared" si="145"/>
        <v>0</v>
      </c>
      <c r="KTN45" s="4141">
        <f t="shared" si="145"/>
        <v>0</v>
      </c>
      <c r="KTO45" s="4141">
        <f t="shared" si="145"/>
        <v>0</v>
      </c>
      <c r="KTP45" s="4141">
        <f t="shared" si="145"/>
        <v>0</v>
      </c>
      <c r="KTQ45" s="4141">
        <f t="shared" si="145"/>
        <v>0</v>
      </c>
      <c r="KTR45" s="4141">
        <f t="shared" si="145"/>
        <v>0</v>
      </c>
      <c r="KTS45" s="4141">
        <f t="shared" si="145"/>
        <v>0</v>
      </c>
      <c r="KTT45" s="4141">
        <f t="shared" si="145"/>
        <v>0</v>
      </c>
      <c r="KTU45" s="4141">
        <f t="shared" si="145"/>
        <v>0</v>
      </c>
      <c r="KTV45" s="4141">
        <f t="shared" si="145"/>
        <v>0</v>
      </c>
      <c r="KTW45" s="4141">
        <f t="shared" si="145"/>
        <v>0</v>
      </c>
      <c r="KTX45" s="4141">
        <f t="shared" si="145"/>
        <v>0</v>
      </c>
      <c r="KTY45" s="4141">
        <f t="shared" si="145"/>
        <v>0</v>
      </c>
      <c r="KTZ45" s="4141">
        <f t="shared" si="145"/>
        <v>0</v>
      </c>
      <c r="KUA45" s="4141">
        <f t="shared" si="145"/>
        <v>0</v>
      </c>
      <c r="KUB45" s="4141">
        <f t="shared" si="145"/>
        <v>0</v>
      </c>
      <c r="KUC45" s="4141">
        <f t="shared" si="145"/>
        <v>0</v>
      </c>
      <c r="KUD45" s="4141">
        <f t="shared" si="145"/>
        <v>0</v>
      </c>
      <c r="KUE45" s="4141">
        <f t="shared" si="145"/>
        <v>0</v>
      </c>
      <c r="KUF45" s="4141">
        <f t="shared" si="145"/>
        <v>0</v>
      </c>
      <c r="KUG45" s="4141">
        <f t="shared" si="145"/>
        <v>0</v>
      </c>
      <c r="KUH45" s="4141">
        <f t="shared" si="145"/>
        <v>0</v>
      </c>
      <c r="KUI45" s="4141">
        <f t="shared" si="145"/>
        <v>0</v>
      </c>
      <c r="KUJ45" s="4141">
        <f t="shared" si="145"/>
        <v>0</v>
      </c>
      <c r="KUK45" s="4141">
        <f t="shared" si="145"/>
        <v>0</v>
      </c>
      <c r="KUL45" s="4141">
        <f t="shared" si="145"/>
        <v>0</v>
      </c>
      <c r="KUM45" s="4141">
        <f t="shared" si="145"/>
        <v>0</v>
      </c>
      <c r="KUN45" s="4141">
        <f t="shared" si="145"/>
        <v>0</v>
      </c>
      <c r="KUO45" s="4141">
        <f t="shared" si="145"/>
        <v>0</v>
      </c>
      <c r="KUP45" s="4141">
        <f t="shared" si="145"/>
        <v>0</v>
      </c>
      <c r="KUQ45" s="4141">
        <f t="shared" si="145"/>
        <v>0</v>
      </c>
      <c r="KUR45" s="4141">
        <f t="shared" si="145"/>
        <v>0</v>
      </c>
      <c r="KUS45" s="4141">
        <f t="shared" si="145"/>
        <v>0</v>
      </c>
      <c r="KUT45" s="4141">
        <f t="shared" si="145"/>
        <v>0</v>
      </c>
      <c r="KUU45" s="4141">
        <f t="shared" si="145"/>
        <v>0</v>
      </c>
      <c r="KUV45" s="4141">
        <f t="shared" si="145"/>
        <v>0</v>
      </c>
      <c r="KUW45" s="4141">
        <f t="shared" ref="KUW45:KXH45" si="146">KUW39+KUW43</f>
        <v>0</v>
      </c>
      <c r="KUX45" s="4141">
        <f t="shared" si="146"/>
        <v>0</v>
      </c>
      <c r="KUY45" s="4141">
        <f t="shared" si="146"/>
        <v>0</v>
      </c>
      <c r="KUZ45" s="4141">
        <f t="shared" si="146"/>
        <v>0</v>
      </c>
      <c r="KVA45" s="4141">
        <f t="shared" si="146"/>
        <v>0</v>
      </c>
      <c r="KVB45" s="4141">
        <f t="shared" si="146"/>
        <v>0</v>
      </c>
      <c r="KVC45" s="4141">
        <f t="shared" si="146"/>
        <v>0</v>
      </c>
      <c r="KVD45" s="4141">
        <f t="shared" si="146"/>
        <v>0</v>
      </c>
      <c r="KVE45" s="4141">
        <f t="shared" si="146"/>
        <v>0</v>
      </c>
      <c r="KVF45" s="4141">
        <f t="shared" si="146"/>
        <v>0</v>
      </c>
      <c r="KVG45" s="4141">
        <f t="shared" si="146"/>
        <v>0</v>
      </c>
      <c r="KVH45" s="4141">
        <f t="shared" si="146"/>
        <v>0</v>
      </c>
      <c r="KVI45" s="4141">
        <f t="shared" si="146"/>
        <v>0</v>
      </c>
      <c r="KVJ45" s="4141">
        <f t="shared" si="146"/>
        <v>0</v>
      </c>
      <c r="KVK45" s="4141">
        <f t="shared" si="146"/>
        <v>0</v>
      </c>
      <c r="KVL45" s="4141">
        <f t="shared" si="146"/>
        <v>0</v>
      </c>
      <c r="KVM45" s="4141">
        <f t="shared" si="146"/>
        <v>0</v>
      </c>
      <c r="KVN45" s="4141">
        <f t="shared" si="146"/>
        <v>0</v>
      </c>
      <c r="KVO45" s="4141">
        <f t="shared" si="146"/>
        <v>0</v>
      </c>
      <c r="KVP45" s="4141">
        <f t="shared" si="146"/>
        <v>0</v>
      </c>
      <c r="KVQ45" s="4141">
        <f t="shared" si="146"/>
        <v>0</v>
      </c>
      <c r="KVR45" s="4141">
        <f t="shared" si="146"/>
        <v>0</v>
      </c>
      <c r="KVS45" s="4141">
        <f t="shared" si="146"/>
        <v>0</v>
      </c>
      <c r="KVT45" s="4141">
        <f t="shared" si="146"/>
        <v>0</v>
      </c>
      <c r="KVU45" s="4141">
        <f t="shared" si="146"/>
        <v>0</v>
      </c>
      <c r="KVV45" s="4141">
        <f t="shared" si="146"/>
        <v>0</v>
      </c>
      <c r="KVW45" s="4141">
        <f t="shared" si="146"/>
        <v>0</v>
      </c>
      <c r="KVX45" s="4141">
        <f t="shared" si="146"/>
        <v>0</v>
      </c>
      <c r="KVY45" s="4141">
        <f t="shared" si="146"/>
        <v>0</v>
      </c>
      <c r="KVZ45" s="4141">
        <f t="shared" si="146"/>
        <v>0</v>
      </c>
      <c r="KWA45" s="4141">
        <f t="shared" si="146"/>
        <v>0</v>
      </c>
      <c r="KWB45" s="4141">
        <f t="shared" si="146"/>
        <v>0</v>
      </c>
      <c r="KWC45" s="4141">
        <f t="shared" si="146"/>
        <v>0</v>
      </c>
      <c r="KWD45" s="4141">
        <f t="shared" si="146"/>
        <v>0</v>
      </c>
      <c r="KWE45" s="4141">
        <f t="shared" si="146"/>
        <v>0</v>
      </c>
      <c r="KWF45" s="4141">
        <f t="shared" si="146"/>
        <v>0</v>
      </c>
      <c r="KWG45" s="4141">
        <f t="shared" si="146"/>
        <v>0</v>
      </c>
      <c r="KWH45" s="4141">
        <f t="shared" si="146"/>
        <v>0</v>
      </c>
      <c r="KWI45" s="4141">
        <f t="shared" si="146"/>
        <v>0</v>
      </c>
      <c r="KWJ45" s="4141">
        <f t="shared" si="146"/>
        <v>0</v>
      </c>
      <c r="KWK45" s="4141">
        <f t="shared" si="146"/>
        <v>0</v>
      </c>
      <c r="KWL45" s="4141">
        <f t="shared" si="146"/>
        <v>0</v>
      </c>
      <c r="KWM45" s="4141">
        <f t="shared" si="146"/>
        <v>0</v>
      </c>
      <c r="KWN45" s="4141">
        <f t="shared" si="146"/>
        <v>0</v>
      </c>
      <c r="KWO45" s="4141">
        <f t="shared" si="146"/>
        <v>0</v>
      </c>
      <c r="KWP45" s="4141">
        <f t="shared" si="146"/>
        <v>0</v>
      </c>
      <c r="KWQ45" s="4141">
        <f t="shared" si="146"/>
        <v>0</v>
      </c>
      <c r="KWR45" s="4141">
        <f t="shared" si="146"/>
        <v>0</v>
      </c>
      <c r="KWS45" s="4141">
        <f t="shared" si="146"/>
        <v>0</v>
      </c>
      <c r="KWT45" s="4141">
        <f t="shared" si="146"/>
        <v>0</v>
      </c>
      <c r="KWU45" s="4141">
        <f t="shared" si="146"/>
        <v>0</v>
      </c>
      <c r="KWV45" s="4141">
        <f t="shared" si="146"/>
        <v>0</v>
      </c>
      <c r="KWW45" s="4141">
        <f t="shared" si="146"/>
        <v>0</v>
      </c>
      <c r="KWX45" s="4141">
        <f t="shared" si="146"/>
        <v>0</v>
      </c>
      <c r="KWY45" s="4141">
        <f t="shared" si="146"/>
        <v>0</v>
      </c>
      <c r="KWZ45" s="4141">
        <f t="shared" si="146"/>
        <v>0</v>
      </c>
      <c r="KXA45" s="4141">
        <f t="shared" si="146"/>
        <v>0</v>
      </c>
      <c r="KXB45" s="4141">
        <f t="shared" si="146"/>
        <v>0</v>
      </c>
      <c r="KXC45" s="4141">
        <f t="shared" si="146"/>
        <v>0</v>
      </c>
      <c r="KXD45" s="4141">
        <f t="shared" si="146"/>
        <v>0</v>
      </c>
      <c r="KXE45" s="4141">
        <f t="shared" si="146"/>
        <v>0</v>
      </c>
      <c r="KXF45" s="4141">
        <f t="shared" si="146"/>
        <v>0</v>
      </c>
      <c r="KXG45" s="4141">
        <f t="shared" si="146"/>
        <v>0</v>
      </c>
      <c r="KXH45" s="4141">
        <f t="shared" si="146"/>
        <v>0</v>
      </c>
      <c r="KXI45" s="4141">
        <f t="shared" ref="KXI45:KZT45" si="147">KXI39+KXI43</f>
        <v>0</v>
      </c>
      <c r="KXJ45" s="4141">
        <f t="shared" si="147"/>
        <v>0</v>
      </c>
      <c r="KXK45" s="4141">
        <f t="shared" si="147"/>
        <v>0</v>
      </c>
      <c r="KXL45" s="4141">
        <f t="shared" si="147"/>
        <v>0</v>
      </c>
      <c r="KXM45" s="4141">
        <f t="shared" si="147"/>
        <v>0</v>
      </c>
      <c r="KXN45" s="4141">
        <f t="shared" si="147"/>
        <v>0</v>
      </c>
      <c r="KXO45" s="4141">
        <f t="shared" si="147"/>
        <v>0</v>
      </c>
      <c r="KXP45" s="4141">
        <f t="shared" si="147"/>
        <v>0</v>
      </c>
      <c r="KXQ45" s="4141">
        <f t="shared" si="147"/>
        <v>0</v>
      </c>
      <c r="KXR45" s="4141">
        <f t="shared" si="147"/>
        <v>0</v>
      </c>
      <c r="KXS45" s="4141">
        <f t="shared" si="147"/>
        <v>0</v>
      </c>
      <c r="KXT45" s="4141">
        <f t="shared" si="147"/>
        <v>0</v>
      </c>
      <c r="KXU45" s="4141">
        <f t="shared" si="147"/>
        <v>0</v>
      </c>
      <c r="KXV45" s="4141">
        <f t="shared" si="147"/>
        <v>0</v>
      </c>
      <c r="KXW45" s="4141">
        <f t="shared" si="147"/>
        <v>0</v>
      </c>
      <c r="KXX45" s="4141">
        <f t="shared" si="147"/>
        <v>0</v>
      </c>
      <c r="KXY45" s="4141">
        <f t="shared" si="147"/>
        <v>0</v>
      </c>
      <c r="KXZ45" s="4141">
        <f t="shared" si="147"/>
        <v>0</v>
      </c>
      <c r="KYA45" s="4141">
        <f t="shared" si="147"/>
        <v>0</v>
      </c>
      <c r="KYB45" s="4141">
        <f t="shared" si="147"/>
        <v>0</v>
      </c>
      <c r="KYC45" s="4141">
        <f t="shared" si="147"/>
        <v>0</v>
      </c>
      <c r="KYD45" s="4141">
        <f t="shared" si="147"/>
        <v>0</v>
      </c>
      <c r="KYE45" s="4141">
        <f t="shared" si="147"/>
        <v>0</v>
      </c>
      <c r="KYF45" s="4141">
        <f t="shared" si="147"/>
        <v>0</v>
      </c>
      <c r="KYG45" s="4141">
        <f t="shared" si="147"/>
        <v>0</v>
      </c>
      <c r="KYH45" s="4141">
        <f t="shared" si="147"/>
        <v>0</v>
      </c>
      <c r="KYI45" s="4141">
        <f t="shared" si="147"/>
        <v>0</v>
      </c>
      <c r="KYJ45" s="4141">
        <f t="shared" si="147"/>
        <v>0</v>
      </c>
      <c r="KYK45" s="4141">
        <f t="shared" si="147"/>
        <v>0</v>
      </c>
      <c r="KYL45" s="4141">
        <f t="shared" si="147"/>
        <v>0</v>
      </c>
      <c r="KYM45" s="4141">
        <f t="shared" si="147"/>
        <v>0</v>
      </c>
      <c r="KYN45" s="4141">
        <f t="shared" si="147"/>
        <v>0</v>
      </c>
      <c r="KYO45" s="4141">
        <f t="shared" si="147"/>
        <v>0</v>
      </c>
      <c r="KYP45" s="4141">
        <f t="shared" si="147"/>
        <v>0</v>
      </c>
      <c r="KYQ45" s="4141">
        <f t="shared" si="147"/>
        <v>0</v>
      </c>
      <c r="KYR45" s="4141">
        <f t="shared" si="147"/>
        <v>0</v>
      </c>
      <c r="KYS45" s="4141">
        <f t="shared" si="147"/>
        <v>0</v>
      </c>
      <c r="KYT45" s="4141">
        <f t="shared" si="147"/>
        <v>0</v>
      </c>
      <c r="KYU45" s="4141">
        <f t="shared" si="147"/>
        <v>0</v>
      </c>
      <c r="KYV45" s="4141">
        <f t="shared" si="147"/>
        <v>0</v>
      </c>
      <c r="KYW45" s="4141">
        <f t="shared" si="147"/>
        <v>0</v>
      </c>
      <c r="KYX45" s="4141">
        <f t="shared" si="147"/>
        <v>0</v>
      </c>
      <c r="KYY45" s="4141">
        <f t="shared" si="147"/>
        <v>0</v>
      </c>
      <c r="KYZ45" s="4141">
        <f t="shared" si="147"/>
        <v>0</v>
      </c>
      <c r="KZA45" s="4141">
        <f t="shared" si="147"/>
        <v>0</v>
      </c>
      <c r="KZB45" s="4141">
        <f t="shared" si="147"/>
        <v>0</v>
      </c>
      <c r="KZC45" s="4141">
        <f t="shared" si="147"/>
        <v>0</v>
      </c>
      <c r="KZD45" s="4141">
        <f t="shared" si="147"/>
        <v>0</v>
      </c>
      <c r="KZE45" s="4141">
        <f t="shared" si="147"/>
        <v>0</v>
      </c>
      <c r="KZF45" s="4141">
        <f t="shared" si="147"/>
        <v>0</v>
      </c>
      <c r="KZG45" s="4141">
        <f t="shared" si="147"/>
        <v>0</v>
      </c>
      <c r="KZH45" s="4141">
        <f t="shared" si="147"/>
        <v>0</v>
      </c>
      <c r="KZI45" s="4141">
        <f t="shared" si="147"/>
        <v>0</v>
      </c>
      <c r="KZJ45" s="4141">
        <f t="shared" si="147"/>
        <v>0</v>
      </c>
      <c r="KZK45" s="4141">
        <f t="shared" si="147"/>
        <v>0</v>
      </c>
      <c r="KZL45" s="4141">
        <f t="shared" si="147"/>
        <v>0</v>
      </c>
      <c r="KZM45" s="4141">
        <f t="shared" si="147"/>
        <v>0</v>
      </c>
      <c r="KZN45" s="4141">
        <f t="shared" si="147"/>
        <v>0</v>
      </c>
      <c r="KZO45" s="4141">
        <f t="shared" si="147"/>
        <v>0</v>
      </c>
      <c r="KZP45" s="4141">
        <f t="shared" si="147"/>
        <v>0</v>
      </c>
      <c r="KZQ45" s="4141">
        <f t="shared" si="147"/>
        <v>0</v>
      </c>
      <c r="KZR45" s="4141">
        <f t="shared" si="147"/>
        <v>0</v>
      </c>
      <c r="KZS45" s="4141">
        <f t="shared" si="147"/>
        <v>0</v>
      </c>
      <c r="KZT45" s="4141">
        <f t="shared" si="147"/>
        <v>0</v>
      </c>
      <c r="KZU45" s="4141">
        <f t="shared" ref="KZU45:LCF45" si="148">KZU39+KZU43</f>
        <v>0</v>
      </c>
      <c r="KZV45" s="4141">
        <f t="shared" si="148"/>
        <v>0</v>
      </c>
      <c r="KZW45" s="4141">
        <f t="shared" si="148"/>
        <v>0</v>
      </c>
      <c r="KZX45" s="4141">
        <f t="shared" si="148"/>
        <v>0</v>
      </c>
      <c r="KZY45" s="4141">
        <f t="shared" si="148"/>
        <v>0</v>
      </c>
      <c r="KZZ45" s="4141">
        <f t="shared" si="148"/>
        <v>0</v>
      </c>
      <c r="LAA45" s="4141">
        <f t="shared" si="148"/>
        <v>0</v>
      </c>
      <c r="LAB45" s="4141">
        <f t="shared" si="148"/>
        <v>0</v>
      </c>
      <c r="LAC45" s="4141">
        <f t="shared" si="148"/>
        <v>0</v>
      </c>
      <c r="LAD45" s="4141">
        <f t="shared" si="148"/>
        <v>0</v>
      </c>
      <c r="LAE45" s="4141">
        <f t="shared" si="148"/>
        <v>0</v>
      </c>
      <c r="LAF45" s="4141">
        <f t="shared" si="148"/>
        <v>0</v>
      </c>
      <c r="LAG45" s="4141">
        <f t="shared" si="148"/>
        <v>0</v>
      </c>
      <c r="LAH45" s="4141">
        <f t="shared" si="148"/>
        <v>0</v>
      </c>
      <c r="LAI45" s="4141">
        <f t="shared" si="148"/>
        <v>0</v>
      </c>
      <c r="LAJ45" s="4141">
        <f t="shared" si="148"/>
        <v>0</v>
      </c>
      <c r="LAK45" s="4141">
        <f t="shared" si="148"/>
        <v>0</v>
      </c>
      <c r="LAL45" s="4141">
        <f t="shared" si="148"/>
        <v>0</v>
      </c>
      <c r="LAM45" s="4141">
        <f t="shared" si="148"/>
        <v>0</v>
      </c>
      <c r="LAN45" s="4141">
        <f t="shared" si="148"/>
        <v>0</v>
      </c>
      <c r="LAO45" s="4141">
        <f t="shared" si="148"/>
        <v>0</v>
      </c>
      <c r="LAP45" s="4141">
        <f t="shared" si="148"/>
        <v>0</v>
      </c>
      <c r="LAQ45" s="4141">
        <f t="shared" si="148"/>
        <v>0</v>
      </c>
      <c r="LAR45" s="4141">
        <f t="shared" si="148"/>
        <v>0</v>
      </c>
      <c r="LAS45" s="4141">
        <f t="shared" si="148"/>
        <v>0</v>
      </c>
      <c r="LAT45" s="4141">
        <f t="shared" si="148"/>
        <v>0</v>
      </c>
      <c r="LAU45" s="4141">
        <f t="shared" si="148"/>
        <v>0</v>
      </c>
      <c r="LAV45" s="4141">
        <f t="shared" si="148"/>
        <v>0</v>
      </c>
      <c r="LAW45" s="4141">
        <f t="shared" si="148"/>
        <v>0</v>
      </c>
      <c r="LAX45" s="4141">
        <f t="shared" si="148"/>
        <v>0</v>
      </c>
      <c r="LAY45" s="4141">
        <f t="shared" si="148"/>
        <v>0</v>
      </c>
      <c r="LAZ45" s="4141">
        <f t="shared" si="148"/>
        <v>0</v>
      </c>
      <c r="LBA45" s="4141">
        <f t="shared" si="148"/>
        <v>0</v>
      </c>
      <c r="LBB45" s="4141">
        <f t="shared" si="148"/>
        <v>0</v>
      </c>
      <c r="LBC45" s="4141">
        <f t="shared" si="148"/>
        <v>0</v>
      </c>
      <c r="LBD45" s="4141">
        <f t="shared" si="148"/>
        <v>0</v>
      </c>
      <c r="LBE45" s="4141">
        <f t="shared" si="148"/>
        <v>0</v>
      </c>
      <c r="LBF45" s="4141">
        <f t="shared" si="148"/>
        <v>0</v>
      </c>
      <c r="LBG45" s="4141">
        <f t="shared" si="148"/>
        <v>0</v>
      </c>
      <c r="LBH45" s="4141">
        <f t="shared" si="148"/>
        <v>0</v>
      </c>
      <c r="LBI45" s="4141">
        <f t="shared" si="148"/>
        <v>0</v>
      </c>
      <c r="LBJ45" s="4141">
        <f t="shared" si="148"/>
        <v>0</v>
      </c>
      <c r="LBK45" s="4141">
        <f t="shared" si="148"/>
        <v>0</v>
      </c>
      <c r="LBL45" s="4141">
        <f t="shared" si="148"/>
        <v>0</v>
      </c>
      <c r="LBM45" s="4141">
        <f t="shared" si="148"/>
        <v>0</v>
      </c>
      <c r="LBN45" s="4141">
        <f t="shared" si="148"/>
        <v>0</v>
      </c>
      <c r="LBO45" s="4141">
        <f t="shared" si="148"/>
        <v>0</v>
      </c>
      <c r="LBP45" s="4141">
        <f t="shared" si="148"/>
        <v>0</v>
      </c>
      <c r="LBQ45" s="4141">
        <f t="shared" si="148"/>
        <v>0</v>
      </c>
      <c r="LBR45" s="4141">
        <f t="shared" si="148"/>
        <v>0</v>
      </c>
      <c r="LBS45" s="4141">
        <f t="shared" si="148"/>
        <v>0</v>
      </c>
      <c r="LBT45" s="4141">
        <f t="shared" si="148"/>
        <v>0</v>
      </c>
      <c r="LBU45" s="4141">
        <f t="shared" si="148"/>
        <v>0</v>
      </c>
      <c r="LBV45" s="4141">
        <f t="shared" si="148"/>
        <v>0</v>
      </c>
      <c r="LBW45" s="4141">
        <f t="shared" si="148"/>
        <v>0</v>
      </c>
      <c r="LBX45" s="4141">
        <f t="shared" si="148"/>
        <v>0</v>
      </c>
      <c r="LBY45" s="4141">
        <f t="shared" si="148"/>
        <v>0</v>
      </c>
      <c r="LBZ45" s="4141">
        <f t="shared" si="148"/>
        <v>0</v>
      </c>
      <c r="LCA45" s="4141">
        <f t="shared" si="148"/>
        <v>0</v>
      </c>
      <c r="LCB45" s="4141">
        <f t="shared" si="148"/>
        <v>0</v>
      </c>
      <c r="LCC45" s="4141">
        <f t="shared" si="148"/>
        <v>0</v>
      </c>
      <c r="LCD45" s="4141">
        <f t="shared" si="148"/>
        <v>0</v>
      </c>
      <c r="LCE45" s="4141">
        <f t="shared" si="148"/>
        <v>0</v>
      </c>
      <c r="LCF45" s="4141">
        <f t="shared" si="148"/>
        <v>0</v>
      </c>
      <c r="LCG45" s="4141">
        <f t="shared" ref="LCG45:LER45" si="149">LCG39+LCG43</f>
        <v>0</v>
      </c>
      <c r="LCH45" s="4141">
        <f t="shared" si="149"/>
        <v>0</v>
      </c>
      <c r="LCI45" s="4141">
        <f t="shared" si="149"/>
        <v>0</v>
      </c>
      <c r="LCJ45" s="4141">
        <f t="shared" si="149"/>
        <v>0</v>
      </c>
      <c r="LCK45" s="4141">
        <f t="shared" si="149"/>
        <v>0</v>
      </c>
      <c r="LCL45" s="4141">
        <f t="shared" si="149"/>
        <v>0</v>
      </c>
      <c r="LCM45" s="4141">
        <f t="shared" si="149"/>
        <v>0</v>
      </c>
      <c r="LCN45" s="4141">
        <f t="shared" si="149"/>
        <v>0</v>
      </c>
      <c r="LCO45" s="4141">
        <f t="shared" si="149"/>
        <v>0</v>
      </c>
      <c r="LCP45" s="4141">
        <f t="shared" si="149"/>
        <v>0</v>
      </c>
      <c r="LCQ45" s="4141">
        <f t="shared" si="149"/>
        <v>0</v>
      </c>
      <c r="LCR45" s="4141">
        <f t="shared" si="149"/>
        <v>0</v>
      </c>
      <c r="LCS45" s="4141">
        <f t="shared" si="149"/>
        <v>0</v>
      </c>
      <c r="LCT45" s="4141">
        <f t="shared" si="149"/>
        <v>0</v>
      </c>
      <c r="LCU45" s="4141">
        <f t="shared" si="149"/>
        <v>0</v>
      </c>
      <c r="LCV45" s="4141">
        <f t="shared" si="149"/>
        <v>0</v>
      </c>
      <c r="LCW45" s="4141">
        <f t="shared" si="149"/>
        <v>0</v>
      </c>
      <c r="LCX45" s="4141">
        <f t="shared" si="149"/>
        <v>0</v>
      </c>
      <c r="LCY45" s="4141">
        <f t="shared" si="149"/>
        <v>0</v>
      </c>
      <c r="LCZ45" s="4141">
        <f t="shared" si="149"/>
        <v>0</v>
      </c>
      <c r="LDA45" s="4141">
        <f t="shared" si="149"/>
        <v>0</v>
      </c>
      <c r="LDB45" s="4141">
        <f t="shared" si="149"/>
        <v>0</v>
      </c>
      <c r="LDC45" s="4141">
        <f t="shared" si="149"/>
        <v>0</v>
      </c>
      <c r="LDD45" s="4141">
        <f t="shared" si="149"/>
        <v>0</v>
      </c>
      <c r="LDE45" s="4141">
        <f t="shared" si="149"/>
        <v>0</v>
      </c>
      <c r="LDF45" s="4141">
        <f t="shared" si="149"/>
        <v>0</v>
      </c>
      <c r="LDG45" s="4141">
        <f t="shared" si="149"/>
        <v>0</v>
      </c>
      <c r="LDH45" s="4141">
        <f t="shared" si="149"/>
        <v>0</v>
      </c>
      <c r="LDI45" s="4141">
        <f t="shared" si="149"/>
        <v>0</v>
      </c>
      <c r="LDJ45" s="4141">
        <f t="shared" si="149"/>
        <v>0</v>
      </c>
      <c r="LDK45" s="4141">
        <f t="shared" si="149"/>
        <v>0</v>
      </c>
      <c r="LDL45" s="4141">
        <f t="shared" si="149"/>
        <v>0</v>
      </c>
      <c r="LDM45" s="4141">
        <f t="shared" si="149"/>
        <v>0</v>
      </c>
      <c r="LDN45" s="4141">
        <f t="shared" si="149"/>
        <v>0</v>
      </c>
      <c r="LDO45" s="4141">
        <f t="shared" si="149"/>
        <v>0</v>
      </c>
      <c r="LDP45" s="4141">
        <f t="shared" si="149"/>
        <v>0</v>
      </c>
      <c r="LDQ45" s="4141">
        <f t="shared" si="149"/>
        <v>0</v>
      </c>
      <c r="LDR45" s="4141">
        <f t="shared" si="149"/>
        <v>0</v>
      </c>
      <c r="LDS45" s="4141">
        <f t="shared" si="149"/>
        <v>0</v>
      </c>
      <c r="LDT45" s="4141">
        <f t="shared" si="149"/>
        <v>0</v>
      </c>
      <c r="LDU45" s="4141">
        <f t="shared" si="149"/>
        <v>0</v>
      </c>
      <c r="LDV45" s="4141">
        <f t="shared" si="149"/>
        <v>0</v>
      </c>
      <c r="LDW45" s="4141">
        <f t="shared" si="149"/>
        <v>0</v>
      </c>
      <c r="LDX45" s="4141">
        <f t="shared" si="149"/>
        <v>0</v>
      </c>
      <c r="LDY45" s="4141">
        <f t="shared" si="149"/>
        <v>0</v>
      </c>
      <c r="LDZ45" s="4141">
        <f t="shared" si="149"/>
        <v>0</v>
      </c>
      <c r="LEA45" s="4141">
        <f t="shared" si="149"/>
        <v>0</v>
      </c>
      <c r="LEB45" s="4141">
        <f t="shared" si="149"/>
        <v>0</v>
      </c>
      <c r="LEC45" s="4141">
        <f t="shared" si="149"/>
        <v>0</v>
      </c>
      <c r="LED45" s="4141">
        <f t="shared" si="149"/>
        <v>0</v>
      </c>
      <c r="LEE45" s="4141">
        <f t="shared" si="149"/>
        <v>0</v>
      </c>
      <c r="LEF45" s="4141">
        <f t="shared" si="149"/>
        <v>0</v>
      </c>
      <c r="LEG45" s="4141">
        <f t="shared" si="149"/>
        <v>0</v>
      </c>
      <c r="LEH45" s="4141">
        <f t="shared" si="149"/>
        <v>0</v>
      </c>
      <c r="LEI45" s="4141">
        <f t="shared" si="149"/>
        <v>0</v>
      </c>
      <c r="LEJ45" s="4141">
        <f t="shared" si="149"/>
        <v>0</v>
      </c>
      <c r="LEK45" s="4141">
        <f t="shared" si="149"/>
        <v>0</v>
      </c>
      <c r="LEL45" s="4141">
        <f t="shared" si="149"/>
        <v>0</v>
      </c>
      <c r="LEM45" s="4141">
        <f t="shared" si="149"/>
        <v>0</v>
      </c>
      <c r="LEN45" s="4141">
        <f t="shared" si="149"/>
        <v>0</v>
      </c>
      <c r="LEO45" s="4141">
        <f t="shared" si="149"/>
        <v>0</v>
      </c>
      <c r="LEP45" s="4141">
        <f t="shared" si="149"/>
        <v>0</v>
      </c>
      <c r="LEQ45" s="4141">
        <f t="shared" si="149"/>
        <v>0</v>
      </c>
      <c r="LER45" s="4141">
        <f t="shared" si="149"/>
        <v>0</v>
      </c>
      <c r="LES45" s="4141">
        <f t="shared" ref="LES45:LHD45" si="150">LES39+LES43</f>
        <v>0</v>
      </c>
      <c r="LET45" s="4141">
        <f t="shared" si="150"/>
        <v>0</v>
      </c>
      <c r="LEU45" s="4141">
        <f t="shared" si="150"/>
        <v>0</v>
      </c>
      <c r="LEV45" s="4141">
        <f t="shared" si="150"/>
        <v>0</v>
      </c>
      <c r="LEW45" s="4141">
        <f t="shared" si="150"/>
        <v>0</v>
      </c>
      <c r="LEX45" s="4141">
        <f t="shared" si="150"/>
        <v>0</v>
      </c>
      <c r="LEY45" s="4141">
        <f t="shared" si="150"/>
        <v>0</v>
      </c>
      <c r="LEZ45" s="4141">
        <f t="shared" si="150"/>
        <v>0</v>
      </c>
      <c r="LFA45" s="4141">
        <f t="shared" si="150"/>
        <v>0</v>
      </c>
      <c r="LFB45" s="4141">
        <f t="shared" si="150"/>
        <v>0</v>
      </c>
      <c r="LFC45" s="4141">
        <f t="shared" si="150"/>
        <v>0</v>
      </c>
      <c r="LFD45" s="4141">
        <f t="shared" si="150"/>
        <v>0</v>
      </c>
      <c r="LFE45" s="4141">
        <f t="shared" si="150"/>
        <v>0</v>
      </c>
      <c r="LFF45" s="4141">
        <f t="shared" si="150"/>
        <v>0</v>
      </c>
      <c r="LFG45" s="4141">
        <f t="shared" si="150"/>
        <v>0</v>
      </c>
      <c r="LFH45" s="4141">
        <f t="shared" si="150"/>
        <v>0</v>
      </c>
      <c r="LFI45" s="4141">
        <f t="shared" si="150"/>
        <v>0</v>
      </c>
      <c r="LFJ45" s="4141">
        <f t="shared" si="150"/>
        <v>0</v>
      </c>
      <c r="LFK45" s="4141">
        <f t="shared" si="150"/>
        <v>0</v>
      </c>
      <c r="LFL45" s="4141">
        <f t="shared" si="150"/>
        <v>0</v>
      </c>
      <c r="LFM45" s="4141">
        <f t="shared" si="150"/>
        <v>0</v>
      </c>
      <c r="LFN45" s="4141">
        <f t="shared" si="150"/>
        <v>0</v>
      </c>
      <c r="LFO45" s="4141">
        <f t="shared" si="150"/>
        <v>0</v>
      </c>
      <c r="LFP45" s="4141">
        <f t="shared" si="150"/>
        <v>0</v>
      </c>
      <c r="LFQ45" s="4141">
        <f t="shared" si="150"/>
        <v>0</v>
      </c>
      <c r="LFR45" s="4141">
        <f t="shared" si="150"/>
        <v>0</v>
      </c>
      <c r="LFS45" s="4141">
        <f t="shared" si="150"/>
        <v>0</v>
      </c>
      <c r="LFT45" s="4141">
        <f t="shared" si="150"/>
        <v>0</v>
      </c>
      <c r="LFU45" s="4141">
        <f t="shared" si="150"/>
        <v>0</v>
      </c>
      <c r="LFV45" s="4141">
        <f t="shared" si="150"/>
        <v>0</v>
      </c>
      <c r="LFW45" s="4141">
        <f t="shared" si="150"/>
        <v>0</v>
      </c>
      <c r="LFX45" s="4141">
        <f t="shared" si="150"/>
        <v>0</v>
      </c>
      <c r="LFY45" s="4141">
        <f t="shared" si="150"/>
        <v>0</v>
      </c>
      <c r="LFZ45" s="4141">
        <f t="shared" si="150"/>
        <v>0</v>
      </c>
      <c r="LGA45" s="4141">
        <f t="shared" si="150"/>
        <v>0</v>
      </c>
      <c r="LGB45" s="4141">
        <f t="shared" si="150"/>
        <v>0</v>
      </c>
      <c r="LGC45" s="4141">
        <f t="shared" si="150"/>
        <v>0</v>
      </c>
      <c r="LGD45" s="4141">
        <f t="shared" si="150"/>
        <v>0</v>
      </c>
      <c r="LGE45" s="4141">
        <f t="shared" si="150"/>
        <v>0</v>
      </c>
      <c r="LGF45" s="4141">
        <f t="shared" si="150"/>
        <v>0</v>
      </c>
      <c r="LGG45" s="4141">
        <f t="shared" si="150"/>
        <v>0</v>
      </c>
      <c r="LGH45" s="4141">
        <f t="shared" si="150"/>
        <v>0</v>
      </c>
      <c r="LGI45" s="4141">
        <f t="shared" si="150"/>
        <v>0</v>
      </c>
      <c r="LGJ45" s="4141">
        <f t="shared" si="150"/>
        <v>0</v>
      </c>
      <c r="LGK45" s="4141">
        <f t="shared" si="150"/>
        <v>0</v>
      </c>
      <c r="LGL45" s="4141">
        <f t="shared" si="150"/>
        <v>0</v>
      </c>
      <c r="LGM45" s="4141">
        <f t="shared" si="150"/>
        <v>0</v>
      </c>
      <c r="LGN45" s="4141">
        <f t="shared" si="150"/>
        <v>0</v>
      </c>
      <c r="LGO45" s="4141">
        <f t="shared" si="150"/>
        <v>0</v>
      </c>
      <c r="LGP45" s="4141">
        <f t="shared" si="150"/>
        <v>0</v>
      </c>
      <c r="LGQ45" s="4141">
        <f t="shared" si="150"/>
        <v>0</v>
      </c>
      <c r="LGR45" s="4141">
        <f t="shared" si="150"/>
        <v>0</v>
      </c>
      <c r="LGS45" s="4141">
        <f t="shared" si="150"/>
        <v>0</v>
      </c>
      <c r="LGT45" s="4141">
        <f t="shared" si="150"/>
        <v>0</v>
      </c>
      <c r="LGU45" s="4141">
        <f t="shared" si="150"/>
        <v>0</v>
      </c>
      <c r="LGV45" s="4141">
        <f t="shared" si="150"/>
        <v>0</v>
      </c>
      <c r="LGW45" s="4141">
        <f t="shared" si="150"/>
        <v>0</v>
      </c>
      <c r="LGX45" s="4141">
        <f t="shared" si="150"/>
        <v>0</v>
      </c>
      <c r="LGY45" s="4141">
        <f t="shared" si="150"/>
        <v>0</v>
      </c>
      <c r="LGZ45" s="4141">
        <f t="shared" si="150"/>
        <v>0</v>
      </c>
      <c r="LHA45" s="4141">
        <f t="shared" si="150"/>
        <v>0</v>
      </c>
      <c r="LHB45" s="4141">
        <f t="shared" si="150"/>
        <v>0</v>
      </c>
      <c r="LHC45" s="4141">
        <f t="shared" si="150"/>
        <v>0</v>
      </c>
      <c r="LHD45" s="4141">
        <f t="shared" si="150"/>
        <v>0</v>
      </c>
      <c r="LHE45" s="4141">
        <f t="shared" ref="LHE45:LJP45" si="151">LHE39+LHE43</f>
        <v>0</v>
      </c>
      <c r="LHF45" s="4141">
        <f t="shared" si="151"/>
        <v>0</v>
      </c>
      <c r="LHG45" s="4141">
        <f t="shared" si="151"/>
        <v>0</v>
      </c>
      <c r="LHH45" s="4141">
        <f t="shared" si="151"/>
        <v>0</v>
      </c>
      <c r="LHI45" s="4141">
        <f t="shared" si="151"/>
        <v>0</v>
      </c>
      <c r="LHJ45" s="4141">
        <f t="shared" si="151"/>
        <v>0</v>
      </c>
      <c r="LHK45" s="4141">
        <f t="shared" si="151"/>
        <v>0</v>
      </c>
      <c r="LHL45" s="4141">
        <f t="shared" si="151"/>
        <v>0</v>
      </c>
      <c r="LHM45" s="4141">
        <f t="shared" si="151"/>
        <v>0</v>
      </c>
      <c r="LHN45" s="4141">
        <f t="shared" si="151"/>
        <v>0</v>
      </c>
      <c r="LHO45" s="4141">
        <f t="shared" si="151"/>
        <v>0</v>
      </c>
      <c r="LHP45" s="4141">
        <f t="shared" si="151"/>
        <v>0</v>
      </c>
      <c r="LHQ45" s="4141">
        <f t="shared" si="151"/>
        <v>0</v>
      </c>
      <c r="LHR45" s="4141">
        <f t="shared" si="151"/>
        <v>0</v>
      </c>
      <c r="LHS45" s="4141">
        <f t="shared" si="151"/>
        <v>0</v>
      </c>
      <c r="LHT45" s="4141">
        <f t="shared" si="151"/>
        <v>0</v>
      </c>
      <c r="LHU45" s="4141">
        <f t="shared" si="151"/>
        <v>0</v>
      </c>
      <c r="LHV45" s="4141">
        <f t="shared" si="151"/>
        <v>0</v>
      </c>
      <c r="LHW45" s="4141">
        <f t="shared" si="151"/>
        <v>0</v>
      </c>
      <c r="LHX45" s="4141">
        <f t="shared" si="151"/>
        <v>0</v>
      </c>
      <c r="LHY45" s="4141">
        <f t="shared" si="151"/>
        <v>0</v>
      </c>
      <c r="LHZ45" s="4141">
        <f t="shared" si="151"/>
        <v>0</v>
      </c>
      <c r="LIA45" s="4141">
        <f t="shared" si="151"/>
        <v>0</v>
      </c>
      <c r="LIB45" s="4141">
        <f t="shared" si="151"/>
        <v>0</v>
      </c>
      <c r="LIC45" s="4141">
        <f t="shared" si="151"/>
        <v>0</v>
      </c>
      <c r="LID45" s="4141">
        <f t="shared" si="151"/>
        <v>0</v>
      </c>
      <c r="LIE45" s="4141">
        <f t="shared" si="151"/>
        <v>0</v>
      </c>
      <c r="LIF45" s="4141">
        <f t="shared" si="151"/>
        <v>0</v>
      </c>
      <c r="LIG45" s="4141">
        <f t="shared" si="151"/>
        <v>0</v>
      </c>
      <c r="LIH45" s="4141">
        <f t="shared" si="151"/>
        <v>0</v>
      </c>
      <c r="LII45" s="4141">
        <f t="shared" si="151"/>
        <v>0</v>
      </c>
      <c r="LIJ45" s="4141">
        <f t="shared" si="151"/>
        <v>0</v>
      </c>
      <c r="LIK45" s="4141">
        <f t="shared" si="151"/>
        <v>0</v>
      </c>
      <c r="LIL45" s="4141">
        <f t="shared" si="151"/>
        <v>0</v>
      </c>
      <c r="LIM45" s="4141">
        <f t="shared" si="151"/>
        <v>0</v>
      </c>
      <c r="LIN45" s="4141">
        <f t="shared" si="151"/>
        <v>0</v>
      </c>
      <c r="LIO45" s="4141">
        <f t="shared" si="151"/>
        <v>0</v>
      </c>
      <c r="LIP45" s="4141">
        <f t="shared" si="151"/>
        <v>0</v>
      </c>
      <c r="LIQ45" s="4141">
        <f t="shared" si="151"/>
        <v>0</v>
      </c>
      <c r="LIR45" s="4141">
        <f t="shared" si="151"/>
        <v>0</v>
      </c>
      <c r="LIS45" s="4141">
        <f t="shared" si="151"/>
        <v>0</v>
      </c>
      <c r="LIT45" s="4141">
        <f t="shared" si="151"/>
        <v>0</v>
      </c>
      <c r="LIU45" s="4141">
        <f t="shared" si="151"/>
        <v>0</v>
      </c>
      <c r="LIV45" s="4141">
        <f t="shared" si="151"/>
        <v>0</v>
      </c>
      <c r="LIW45" s="4141">
        <f t="shared" si="151"/>
        <v>0</v>
      </c>
      <c r="LIX45" s="4141">
        <f t="shared" si="151"/>
        <v>0</v>
      </c>
      <c r="LIY45" s="4141">
        <f t="shared" si="151"/>
        <v>0</v>
      </c>
      <c r="LIZ45" s="4141">
        <f t="shared" si="151"/>
        <v>0</v>
      </c>
      <c r="LJA45" s="4141">
        <f t="shared" si="151"/>
        <v>0</v>
      </c>
      <c r="LJB45" s="4141">
        <f t="shared" si="151"/>
        <v>0</v>
      </c>
      <c r="LJC45" s="4141">
        <f t="shared" si="151"/>
        <v>0</v>
      </c>
      <c r="LJD45" s="4141">
        <f t="shared" si="151"/>
        <v>0</v>
      </c>
      <c r="LJE45" s="4141">
        <f t="shared" si="151"/>
        <v>0</v>
      </c>
      <c r="LJF45" s="4141">
        <f t="shared" si="151"/>
        <v>0</v>
      </c>
      <c r="LJG45" s="4141">
        <f t="shared" si="151"/>
        <v>0</v>
      </c>
      <c r="LJH45" s="4141">
        <f t="shared" si="151"/>
        <v>0</v>
      </c>
      <c r="LJI45" s="4141">
        <f t="shared" si="151"/>
        <v>0</v>
      </c>
      <c r="LJJ45" s="4141">
        <f t="shared" si="151"/>
        <v>0</v>
      </c>
      <c r="LJK45" s="4141">
        <f t="shared" si="151"/>
        <v>0</v>
      </c>
      <c r="LJL45" s="4141">
        <f t="shared" si="151"/>
        <v>0</v>
      </c>
      <c r="LJM45" s="4141">
        <f t="shared" si="151"/>
        <v>0</v>
      </c>
      <c r="LJN45" s="4141">
        <f t="shared" si="151"/>
        <v>0</v>
      </c>
      <c r="LJO45" s="4141">
        <f t="shared" si="151"/>
        <v>0</v>
      </c>
      <c r="LJP45" s="4141">
        <f t="shared" si="151"/>
        <v>0</v>
      </c>
      <c r="LJQ45" s="4141">
        <f t="shared" ref="LJQ45:LMB45" si="152">LJQ39+LJQ43</f>
        <v>0</v>
      </c>
      <c r="LJR45" s="4141">
        <f t="shared" si="152"/>
        <v>0</v>
      </c>
      <c r="LJS45" s="4141">
        <f t="shared" si="152"/>
        <v>0</v>
      </c>
      <c r="LJT45" s="4141">
        <f t="shared" si="152"/>
        <v>0</v>
      </c>
      <c r="LJU45" s="4141">
        <f t="shared" si="152"/>
        <v>0</v>
      </c>
      <c r="LJV45" s="4141">
        <f t="shared" si="152"/>
        <v>0</v>
      </c>
      <c r="LJW45" s="4141">
        <f t="shared" si="152"/>
        <v>0</v>
      </c>
      <c r="LJX45" s="4141">
        <f t="shared" si="152"/>
        <v>0</v>
      </c>
      <c r="LJY45" s="4141">
        <f t="shared" si="152"/>
        <v>0</v>
      </c>
      <c r="LJZ45" s="4141">
        <f t="shared" si="152"/>
        <v>0</v>
      </c>
      <c r="LKA45" s="4141">
        <f t="shared" si="152"/>
        <v>0</v>
      </c>
      <c r="LKB45" s="4141">
        <f t="shared" si="152"/>
        <v>0</v>
      </c>
      <c r="LKC45" s="4141">
        <f t="shared" si="152"/>
        <v>0</v>
      </c>
      <c r="LKD45" s="4141">
        <f t="shared" si="152"/>
        <v>0</v>
      </c>
      <c r="LKE45" s="4141">
        <f t="shared" si="152"/>
        <v>0</v>
      </c>
      <c r="LKF45" s="4141">
        <f t="shared" si="152"/>
        <v>0</v>
      </c>
      <c r="LKG45" s="4141">
        <f t="shared" si="152"/>
        <v>0</v>
      </c>
      <c r="LKH45" s="4141">
        <f t="shared" si="152"/>
        <v>0</v>
      </c>
      <c r="LKI45" s="4141">
        <f t="shared" si="152"/>
        <v>0</v>
      </c>
      <c r="LKJ45" s="4141">
        <f t="shared" si="152"/>
        <v>0</v>
      </c>
      <c r="LKK45" s="4141">
        <f t="shared" si="152"/>
        <v>0</v>
      </c>
      <c r="LKL45" s="4141">
        <f t="shared" si="152"/>
        <v>0</v>
      </c>
      <c r="LKM45" s="4141">
        <f t="shared" si="152"/>
        <v>0</v>
      </c>
      <c r="LKN45" s="4141">
        <f t="shared" si="152"/>
        <v>0</v>
      </c>
      <c r="LKO45" s="4141">
        <f t="shared" si="152"/>
        <v>0</v>
      </c>
      <c r="LKP45" s="4141">
        <f t="shared" si="152"/>
        <v>0</v>
      </c>
      <c r="LKQ45" s="4141">
        <f t="shared" si="152"/>
        <v>0</v>
      </c>
      <c r="LKR45" s="4141">
        <f t="shared" si="152"/>
        <v>0</v>
      </c>
      <c r="LKS45" s="4141">
        <f t="shared" si="152"/>
        <v>0</v>
      </c>
      <c r="LKT45" s="4141">
        <f t="shared" si="152"/>
        <v>0</v>
      </c>
      <c r="LKU45" s="4141">
        <f t="shared" si="152"/>
        <v>0</v>
      </c>
      <c r="LKV45" s="4141">
        <f t="shared" si="152"/>
        <v>0</v>
      </c>
      <c r="LKW45" s="4141">
        <f t="shared" si="152"/>
        <v>0</v>
      </c>
      <c r="LKX45" s="4141">
        <f t="shared" si="152"/>
        <v>0</v>
      </c>
      <c r="LKY45" s="4141">
        <f t="shared" si="152"/>
        <v>0</v>
      </c>
      <c r="LKZ45" s="4141">
        <f t="shared" si="152"/>
        <v>0</v>
      </c>
      <c r="LLA45" s="4141">
        <f t="shared" si="152"/>
        <v>0</v>
      </c>
      <c r="LLB45" s="4141">
        <f t="shared" si="152"/>
        <v>0</v>
      </c>
      <c r="LLC45" s="4141">
        <f t="shared" si="152"/>
        <v>0</v>
      </c>
      <c r="LLD45" s="4141">
        <f t="shared" si="152"/>
        <v>0</v>
      </c>
      <c r="LLE45" s="4141">
        <f t="shared" si="152"/>
        <v>0</v>
      </c>
      <c r="LLF45" s="4141">
        <f t="shared" si="152"/>
        <v>0</v>
      </c>
      <c r="LLG45" s="4141">
        <f t="shared" si="152"/>
        <v>0</v>
      </c>
      <c r="LLH45" s="4141">
        <f t="shared" si="152"/>
        <v>0</v>
      </c>
      <c r="LLI45" s="4141">
        <f t="shared" si="152"/>
        <v>0</v>
      </c>
      <c r="LLJ45" s="4141">
        <f t="shared" si="152"/>
        <v>0</v>
      </c>
      <c r="LLK45" s="4141">
        <f t="shared" si="152"/>
        <v>0</v>
      </c>
      <c r="LLL45" s="4141">
        <f t="shared" si="152"/>
        <v>0</v>
      </c>
      <c r="LLM45" s="4141">
        <f t="shared" si="152"/>
        <v>0</v>
      </c>
      <c r="LLN45" s="4141">
        <f t="shared" si="152"/>
        <v>0</v>
      </c>
      <c r="LLO45" s="4141">
        <f t="shared" si="152"/>
        <v>0</v>
      </c>
      <c r="LLP45" s="4141">
        <f t="shared" si="152"/>
        <v>0</v>
      </c>
      <c r="LLQ45" s="4141">
        <f t="shared" si="152"/>
        <v>0</v>
      </c>
      <c r="LLR45" s="4141">
        <f t="shared" si="152"/>
        <v>0</v>
      </c>
      <c r="LLS45" s="4141">
        <f t="shared" si="152"/>
        <v>0</v>
      </c>
      <c r="LLT45" s="4141">
        <f t="shared" si="152"/>
        <v>0</v>
      </c>
      <c r="LLU45" s="4141">
        <f t="shared" si="152"/>
        <v>0</v>
      </c>
      <c r="LLV45" s="4141">
        <f t="shared" si="152"/>
        <v>0</v>
      </c>
      <c r="LLW45" s="4141">
        <f t="shared" si="152"/>
        <v>0</v>
      </c>
      <c r="LLX45" s="4141">
        <f t="shared" si="152"/>
        <v>0</v>
      </c>
      <c r="LLY45" s="4141">
        <f t="shared" si="152"/>
        <v>0</v>
      </c>
      <c r="LLZ45" s="4141">
        <f t="shared" si="152"/>
        <v>0</v>
      </c>
      <c r="LMA45" s="4141">
        <f t="shared" si="152"/>
        <v>0</v>
      </c>
      <c r="LMB45" s="4141">
        <f t="shared" si="152"/>
        <v>0</v>
      </c>
      <c r="LMC45" s="4141">
        <f t="shared" ref="LMC45:LON45" si="153">LMC39+LMC43</f>
        <v>0</v>
      </c>
      <c r="LMD45" s="4141">
        <f t="shared" si="153"/>
        <v>0</v>
      </c>
      <c r="LME45" s="4141">
        <f t="shared" si="153"/>
        <v>0</v>
      </c>
      <c r="LMF45" s="4141">
        <f t="shared" si="153"/>
        <v>0</v>
      </c>
      <c r="LMG45" s="4141">
        <f t="shared" si="153"/>
        <v>0</v>
      </c>
      <c r="LMH45" s="4141">
        <f t="shared" si="153"/>
        <v>0</v>
      </c>
      <c r="LMI45" s="4141">
        <f t="shared" si="153"/>
        <v>0</v>
      </c>
      <c r="LMJ45" s="4141">
        <f t="shared" si="153"/>
        <v>0</v>
      </c>
      <c r="LMK45" s="4141">
        <f t="shared" si="153"/>
        <v>0</v>
      </c>
      <c r="LML45" s="4141">
        <f t="shared" si="153"/>
        <v>0</v>
      </c>
      <c r="LMM45" s="4141">
        <f t="shared" si="153"/>
        <v>0</v>
      </c>
      <c r="LMN45" s="4141">
        <f t="shared" si="153"/>
        <v>0</v>
      </c>
      <c r="LMO45" s="4141">
        <f t="shared" si="153"/>
        <v>0</v>
      </c>
      <c r="LMP45" s="4141">
        <f t="shared" si="153"/>
        <v>0</v>
      </c>
      <c r="LMQ45" s="4141">
        <f t="shared" si="153"/>
        <v>0</v>
      </c>
      <c r="LMR45" s="4141">
        <f t="shared" si="153"/>
        <v>0</v>
      </c>
      <c r="LMS45" s="4141">
        <f t="shared" si="153"/>
        <v>0</v>
      </c>
      <c r="LMT45" s="4141">
        <f t="shared" si="153"/>
        <v>0</v>
      </c>
      <c r="LMU45" s="4141">
        <f t="shared" si="153"/>
        <v>0</v>
      </c>
      <c r="LMV45" s="4141">
        <f t="shared" si="153"/>
        <v>0</v>
      </c>
      <c r="LMW45" s="4141">
        <f t="shared" si="153"/>
        <v>0</v>
      </c>
      <c r="LMX45" s="4141">
        <f t="shared" si="153"/>
        <v>0</v>
      </c>
      <c r="LMY45" s="4141">
        <f t="shared" si="153"/>
        <v>0</v>
      </c>
      <c r="LMZ45" s="4141">
        <f t="shared" si="153"/>
        <v>0</v>
      </c>
      <c r="LNA45" s="4141">
        <f t="shared" si="153"/>
        <v>0</v>
      </c>
      <c r="LNB45" s="4141">
        <f t="shared" si="153"/>
        <v>0</v>
      </c>
      <c r="LNC45" s="4141">
        <f t="shared" si="153"/>
        <v>0</v>
      </c>
      <c r="LND45" s="4141">
        <f t="shared" si="153"/>
        <v>0</v>
      </c>
      <c r="LNE45" s="4141">
        <f t="shared" si="153"/>
        <v>0</v>
      </c>
      <c r="LNF45" s="4141">
        <f t="shared" si="153"/>
        <v>0</v>
      </c>
      <c r="LNG45" s="4141">
        <f t="shared" si="153"/>
        <v>0</v>
      </c>
      <c r="LNH45" s="4141">
        <f t="shared" si="153"/>
        <v>0</v>
      </c>
      <c r="LNI45" s="4141">
        <f t="shared" si="153"/>
        <v>0</v>
      </c>
      <c r="LNJ45" s="4141">
        <f t="shared" si="153"/>
        <v>0</v>
      </c>
      <c r="LNK45" s="4141">
        <f t="shared" si="153"/>
        <v>0</v>
      </c>
      <c r="LNL45" s="4141">
        <f t="shared" si="153"/>
        <v>0</v>
      </c>
      <c r="LNM45" s="4141">
        <f t="shared" si="153"/>
        <v>0</v>
      </c>
      <c r="LNN45" s="4141">
        <f t="shared" si="153"/>
        <v>0</v>
      </c>
      <c r="LNO45" s="4141">
        <f t="shared" si="153"/>
        <v>0</v>
      </c>
      <c r="LNP45" s="4141">
        <f t="shared" si="153"/>
        <v>0</v>
      </c>
      <c r="LNQ45" s="4141">
        <f t="shared" si="153"/>
        <v>0</v>
      </c>
      <c r="LNR45" s="4141">
        <f t="shared" si="153"/>
        <v>0</v>
      </c>
      <c r="LNS45" s="4141">
        <f t="shared" si="153"/>
        <v>0</v>
      </c>
      <c r="LNT45" s="4141">
        <f t="shared" si="153"/>
        <v>0</v>
      </c>
      <c r="LNU45" s="4141">
        <f t="shared" si="153"/>
        <v>0</v>
      </c>
      <c r="LNV45" s="4141">
        <f t="shared" si="153"/>
        <v>0</v>
      </c>
      <c r="LNW45" s="4141">
        <f t="shared" si="153"/>
        <v>0</v>
      </c>
      <c r="LNX45" s="4141">
        <f t="shared" si="153"/>
        <v>0</v>
      </c>
      <c r="LNY45" s="4141">
        <f t="shared" si="153"/>
        <v>0</v>
      </c>
      <c r="LNZ45" s="4141">
        <f t="shared" si="153"/>
        <v>0</v>
      </c>
      <c r="LOA45" s="4141">
        <f t="shared" si="153"/>
        <v>0</v>
      </c>
      <c r="LOB45" s="4141">
        <f t="shared" si="153"/>
        <v>0</v>
      </c>
      <c r="LOC45" s="4141">
        <f t="shared" si="153"/>
        <v>0</v>
      </c>
      <c r="LOD45" s="4141">
        <f t="shared" si="153"/>
        <v>0</v>
      </c>
      <c r="LOE45" s="4141">
        <f t="shared" si="153"/>
        <v>0</v>
      </c>
      <c r="LOF45" s="4141">
        <f t="shared" si="153"/>
        <v>0</v>
      </c>
      <c r="LOG45" s="4141">
        <f t="shared" si="153"/>
        <v>0</v>
      </c>
      <c r="LOH45" s="4141">
        <f t="shared" si="153"/>
        <v>0</v>
      </c>
      <c r="LOI45" s="4141">
        <f t="shared" si="153"/>
        <v>0</v>
      </c>
      <c r="LOJ45" s="4141">
        <f t="shared" si="153"/>
        <v>0</v>
      </c>
      <c r="LOK45" s="4141">
        <f t="shared" si="153"/>
        <v>0</v>
      </c>
      <c r="LOL45" s="4141">
        <f t="shared" si="153"/>
        <v>0</v>
      </c>
      <c r="LOM45" s="4141">
        <f t="shared" si="153"/>
        <v>0</v>
      </c>
      <c r="LON45" s="4141">
        <f t="shared" si="153"/>
        <v>0</v>
      </c>
      <c r="LOO45" s="4141">
        <f t="shared" ref="LOO45:LQZ45" si="154">LOO39+LOO43</f>
        <v>0</v>
      </c>
      <c r="LOP45" s="4141">
        <f t="shared" si="154"/>
        <v>0</v>
      </c>
      <c r="LOQ45" s="4141">
        <f t="shared" si="154"/>
        <v>0</v>
      </c>
      <c r="LOR45" s="4141">
        <f t="shared" si="154"/>
        <v>0</v>
      </c>
      <c r="LOS45" s="4141">
        <f t="shared" si="154"/>
        <v>0</v>
      </c>
      <c r="LOT45" s="4141">
        <f t="shared" si="154"/>
        <v>0</v>
      </c>
      <c r="LOU45" s="4141">
        <f t="shared" si="154"/>
        <v>0</v>
      </c>
      <c r="LOV45" s="4141">
        <f t="shared" si="154"/>
        <v>0</v>
      </c>
      <c r="LOW45" s="4141">
        <f t="shared" si="154"/>
        <v>0</v>
      </c>
      <c r="LOX45" s="4141">
        <f t="shared" si="154"/>
        <v>0</v>
      </c>
      <c r="LOY45" s="4141">
        <f t="shared" si="154"/>
        <v>0</v>
      </c>
      <c r="LOZ45" s="4141">
        <f t="shared" si="154"/>
        <v>0</v>
      </c>
      <c r="LPA45" s="4141">
        <f t="shared" si="154"/>
        <v>0</v>
      </c>
      <c r="LPB45" s="4141">
        <f t="shared" si="154"/>
        <v>0</v>
      </c>
      <c r="LPC45" s="4141">
        <f t="shared" si="154"/>
        <v>0</v>
      </c>
      <c r="LPD45" s="4141">
        <f t="shared" si="154"/>
        <v>0</v>
      </c>
      <c r="LPE45" s="4141">
        <f t="shared" si="154"/>
        <v>0</v>
      </c>
      <c r="LPF45" s="4141">
        <f t="shared" si="154"/>
        <v>0</v>
      </c>
      <c r="LPG45" s="4141">
        <f t="shared" si="154"/>
        <v>0</v>
      </c>
      <c r="LPH45" s="4141">
        <f t="shared" si="154"/>
        <v>0</v>
      </c>
      <c r="LPI45" s="4141">
        <f t="shared" si="154"/>
        <v>0</v>
      </c>
      <c r="LPJ45" s="4141">
        <f t="shared" si="154"/>
        <v>0</v>
      </c>
      <c r="LPK45" s="4141">
        <f t="shared" si="154"/>
        <v>0</v>
      </c>
      <c r="LPL45" s="4141">
        <f t="shared" si="154"/>
        <v>0</v>
      </c>
      <c r="LPM45" s="4141">
        <f t="shared" si="154"/>
        <v>0</v>
      </c>
      <c r="LPN45" s="4141">
        <f t="shared" si="154"/>
        <v>0</v>
      </c>
      <c r="LPO45" s="4141">
        <f t="shared" si="154"/>
        <v>0</v>
      </c>
      <c r="LPP45" s="4141">
        <f t="shared" si="154"/>
        <v>0</v>
      </c>
      <c r="LPQ45" s="4141">
        <f t="shared" si="154"/>
        <v>0</v>
      </c>
      <c r="LPR45" s="4141">
        <f t="shared" si="154"/>
        <v>0</v>
      </c>
      <c r="LPS45" s="4141">
        <f t="shared" si="154"/>
        <v>0</v>
      </c>
      <c r="LPT45" s="4141">
        <f t="shared" si="154"/>
        <v>0</v>
      </c>
      <c r="LPU45" s="4141">
        <f t="shared" si="154"/>
        <v>0</v>
      </c>
      <c r="LPV45" s="4141">
        <f t="shared" si="154"/>
        <v>0</v>
      </c>
      <c r="LPW45" s="4141">
        <f t="shared" si="154"/>
        <v>0</v>
      </c>
      <c r="LPX45" s="4141">
        <f t="shared" si="154"/>
        <v>0</v>
      </c>
      <c r="LPY45" s="4141">
        <f t="shared" si="154"/>
        <v>0</v>
      </c>
      <c r="LPZ45" s="4141">
        <f t="shared" si="154"/>
        <v>0</v>
      </c>
      <c r="LQA45" s="4141">
        <f t="shared" si="154"/>
        <v>0</v>
      </c>
      <c r="LQB45" s="4141">
        <f t="shared" si="154"/>
        <v>0</v>
      </c>
      <c r="LQC45" s="4141">
        <f t="shared" si="154"/>
        <v>0</v>
      </c>
      <c r="LQD45" s="4141">
        <f t="shared" si="154"/>
        <v>0</v>
      </c>
      <c r="LQE45" s="4141">
        <f t="shared" si="154"/>
        <v>0</v>
      </c>
      <c r="LQF45" s="4141">
        <f t="shared" si="154"/>
        <v>0</v>
      </c>
      <c r="LQG45" s="4141">
        <f t="shared" si="154"/>
        <v>0</v>
      </c>
      <c r="LQH45" s="4141">
        <f t="shared" si="154"/>
        <v>0</v>
      </c>
      <c r="LQI45" s="4141">
        <f t="shared" si="154"/>
        <v>0</v>
      </c>
      <c r="LQJ45" s="4141">
        <f t="shared" si="154"/>
        <v>0</v>
      </c>
      <c r="LQK45" s="4141">
        <f t="shared" si="154"/>
        <v>0</v>
      </c>
      <c r="LQL45" s="4141">
        <f t="shared" si="154"/>
        <v>0</v>
      </c>
      <c r="LQM45" s="4141">
        <f t="shared" si="154"/>
        <v>0</v>
      </c>
      <c r="LQN45" s="4141">
        <f t="shared" si="154"/>
        <v>0</v>
      </c>
      <c r="LQO45" s="4141">
        <f t="shared" si="154"/>
        <v>0</v>
      </c>
      <c r="LQP45" s="4141">
        <f t="shared" si="154"/>
        <v>0</v>
      </c>
      <c r="LQQ45" s="4141">
        <f t="shared" si="154"/>
        <v>0</v>
      </c>
      <c r="LQR45" s="4141">
        <f t="shared" si="154"/>
        <v>0</v>
      </c>
      <c r="LQS45" s="4141">
        <f t="shared" si="154"/>
        <v>0</v>
      </c>
      <c r="LQT45" s="4141">
        <f t="shared" si="154"/>
        <v>0</v>
      </c>
      <c r="LQU45" s="4141">
        <f t="shared" si="154"/>
        <v>0</v>
      </c>
      <c r="LQV45" s="4141">
        <f t="shared" si="154"/>
        <v>0</v>
      </c>
      <c r="LQW45" s="4141">
        <f t="shared" si="154"/>
        <v>0</v>
      </c>
      <c r="LQX45" s="4141">
        <f t="shared" si="154"/>
        <v>0</v>
      </c>
      <c r="LQY45" s="4141">
        <f t="shared" si="154"/>
        <v>0</v>
      </c>
      <c r="LQZ45" s="4141">
        <f t="shared" si="154"/>
        <v>0</v>
      </c>
      <c r="LRA45" s="4141">
        <f t="shared" ref="LRA45:LTL45" si="155">LRA39+LRA43</f>
        <v>0</v>
      </c>
      <c r="LRB45" s="4141">
        <f t="shared" si="155"/>
        <v>0</v>
      </c>
      <c r="LRC45" s="4141">
        <f t="shared" si="155"/>
        <v>0</v>
      </c>
      <c r="LRD45" s="4141">
        <f t="shared" si="155"/>
        <v>0</v>
      </c>
      <c r="LRE45" s="4141">
        <f t="shared" si="155"/>
        <v>0</v>
      </c>
      <c r="LRF45" s="4141">
        <f t="shared" si="155"/>
        <v>0</v>
      </c>
      <c r="LRG45" s="4141">
        <f t="shared" si="155"/>
        <v>0</v>
      </c>
      <c r="LRH45" s="4141">
        <f t="shared" si="155"/>
        <v>0</v>
      </c>
      <c r="LRI45" s="4141">
        <f t="shared" si="155"/>
        <v>0</v>
      </c>
      <c r="LRJ45" s="4141">
        <f t="shared" si="155"/>
        <v>0</v>
      </c>
      <c r="LRK45" s="4141">
        <f t="shared" si="155"/>
        <v>0</v>
      </c>
      <c r="LRL45" s="4141">
        <f t="shared" si="155"/>
        <v>0</v>
      </c>
      <c r="LRM45" s="4141">
        <f t="shared" si="155"/>
        <v>0</v>
      </c>
      <c r="LRN45" s="4141">
        <f t="shared" si="155"/>
        <v>0</v>
      </c>
      <c r="LRO45" s="4141">
        <f t="shared" si="155"/>
        <v>0</v>
      </c>
      <c r="LRP45" s="4141">
        <f t="shared" si="155"/>
        <v>0</v>
      </c>
      <c r="LRQ45" s="4141">
        <f t="shared" si="155"/>
        <v>0</v>
      </c>
      <c r="LRR45" s="4141">
        <f t="shared" si="155"/>
        <v>0</v>
      </c>
      <c r="LRS45" s="4141">
        <f t="shared" si="155"/>
        <v>0</v>
      </c>
      <c r="LRT45" s="4141">
        <f t="shared" si="155"/>
        <v>0</v>
      </c>
      <c r="LRU45" s="4141">
        <f t="shared" si="155"/>
        <v>0</v>
      </c>
      <c r="LRV45" s="4141">
        <f t="shared" si="155"/>
        <v>0</v>
      </c>
      <c r="LRW45" s="4141">
        <f t="shared" si="155"/>
        <v>0</v>
      </c>
      <c r="LRX45" s="4141">
        <f t="shared" si="155"/>
        <v>0</v>
      </c>
      <c r="LRY45" s="4141">
        <f t="shared" si="155"/>
        <v>0</v>
      </c>
      <c r="LRZ45" s="4141">
        <f t="shared" si="155"/>
        <v>0</v>
      </c>
      <c r="LSA45" s="4141">
        <f t="shared" si="155"/>
        <v>0</v>
      </c>
      <c r="LSB45" s="4141">
        <f t="shared" si="155"/>
        <v>0</v>
      </c>
      <c r="LSC45" s="4141">
        <f t="shared" si="155"/>
        <v>0</v>
      </c>
      <c r="LSD45" s="4141">
        <f t="shared" si="155"/>
        <v>0</v>
      </c>
      <c r="LSE45" s="4141">
        <f t="shared" si="155"/>
        <v>0</v>
      </c>
      <c r="LSF45" s="4141">
        <f t="shared" si="155"/>
        <v>0</v>
      </c>
      <c r="LSG45" s="4141">
        <f t="shared" si="155"/>
        <v>0</v>
      </c>
      <c r="LSH45" s="4141">
        <f t="shared" si="155"/>
        <v>0</v>
      </c>
      <c r="LSI45" s="4141">
        <f t="shared" si="155"/>
        <v>0</v>
      </c>
      <c r="LSJ45" s="4141">
        <f t="shared" si="155"/>
        <v>0</v>
      </c>
      <c r="LSK45" s="4141">
        <f t="shared" si="155"/>
        <v>0</v>
      </c>
      <c r="LSL45" s="4141">
        <f t="shared" si="155"/>
        <v>0</v>
      </c>
      <c r="LSM45" s="4141">
        <f t="shared" si="155"/>
        <v>0</v>
      </c>
      <c r="LSN45" s="4141">
        <f t="shared" si="155"/>
        <v>0</v>
      </c>
      <c r="LSO45" s="4141">
        <f t="shared" si="155"/>
        <v>0</v>
      </c>
      <c r="LSP45" s="4141">
        <f t="shared" si="155"/>
        <v>0</v>
      </c>
      <c r="LSQ45" s="4141">
        <f t="shared" si="155"/>
        <v>0</v>
      </c>
      <c r="LSR45" s="4141">
        <f t="shared" si="155"/>
        <v>0</v>
      </c>
      <c r="LSS45" s="4141">
        <f t="shared" si="155"/>
        <v>0</v>
      </c>
      <c r="LST45" s="4141">
        <f t="shared" si="155"/>
        <v>0</v>
      </c>
      <c r="LSU45" s="4141">
        <f t="shared" si="155"/>
        <v>0</v>
      </c>
      <c r="LSV45" s="4141">
        <f t="shared" si="155"/>
        <v>0</v>
      </c>
      <c r="LSW45" s="4141">
        <f t="shared" si="155"/>
        <v>0</v>
      </c>
      <c r="LSX45" s="4141">
        <f t="shared" si="155"/>
        <v>0</v>
      </c>
      <c r="LSY45" s="4141">
        <f t="shared" si="155"/>
        <v>0</v>
      </c>
      <c r="LSZ45" s="4141">
        <f t="shared" si="155"/>
        <v>0</v>
      </c>
      <c r="LTA45" s="4141">
        <f t="shared" si="155"/>
        <v>0</v>
      </c>
      <c r="LTB45" s="4141">
        <f t="shared" si="155"/>
        <v>0</v>
      </c>
      <c r="LTC45" s="4141">
        <f t="shared" si="155"/>
        <v>0</v>
      </c>
      <c r="LTD45" s="4141">
        <f t="shared" si="155"/>
        <v>0</v>
      </c>
      <c r="LTE45" s="4141">
        <f t="shared" si="155"/>
        <v>0</v>
      </c>
      <c r="LTF45" s="4141">
        <f t="shared" si="155"/>
        <v>0</v>
      </c>
      <c r="LTG45" s="4141">
        <f t="shared" si="155"/>
        <v>0</v>
      </c>
      <c r="LTH45" s="4141">
        <f t="shared" si="155"/>
        <v>0</v>
      </c>
      <c r="LTI45" s="4141">
        <f t="shared" si="155"/>
        <v>0</v>
      </c>
      <c r="LTJ45" s="4141">
        <f t="shared" si="155"/>
        <v>0</v>
      </c>
      <c r="LTK45" s="4141">
        <f t="shared" si="155"/>
        <v>0</v>
      </c>
      <c r="LTL45" s="4141">
        <f t="shared" si="155"/>
        <v>0</v>
      </c>
      <c r="LTM45" s="4141">
        <f t="shared" ref="LTM45:LVX45" si="156">LTM39+LTM43</f>
        <v>0</v>
      </c>
      <c r="LTN45" s="4141">
        <f t="shared" si="156"/>
        <v>0</v>
      </c>
      <c r="LTO45" s="4141">
        <f t="shared" si="156"/>
        <v>0</v>
      </c>
      <c r="LTP45" s="4141">
        <f t="shared" si="156"/>
        <v>0</v>
      </c>
      <c r="LTQ45" s="4141">
        <f t="shared" si="156"/>
        <v>0</v>
      </c>
      <c r="LTR45" s="4141">
        <f t="shared" si="156"/>
        <v>0</v>
      </c>
      <c r="LTS45" s="4141">
        <f t="shared" si="156"/>
        <v>0</v>
      </c>
      <c r="LTT45" s="4141">
        <f t="shared" si="156"/>
        <v>0</v>
      </c>
      <c r="LTU45" s="4141">
        <f t="shared" si="156"/>
        <v>0</v>
      </c>
      <c r="LTV45" s="4141">
        <f t="shared" si="156"/>
        <v>0</v>
      </c>
      <c r="LTW45" s="4141">
        <f t="shared" si="156"/>
        <v>0</v>
      </c>
      <c r="LTX45" s="4141">
        <f t="shared" si="156"/>
        <v>0</v>
      </c>
      <c r="LTY45" s="4141">
        <f t="shared" si="156"/>
        <v>0</v>
      </c>
      <c r="LTZ45" s="4141">
        <f t="shared" si="156"/>
        <v>0</v>
      </c>
      <c r="LUA45" s="4141">
        <f t="shared" si="156"/>
        <v>0</v>
      </c>
      <c r="LUB45" s="4141">
        <f t="shared" si="156"/>
        <v>0</v>
      </c>
      <c r="LUC45" s="4141">
        <f t="shared" si="156"/>
        <v>0</v>
      </c>
      <c r="LUD45" s="4141">
        <f t="shared" si="156"/>
        <v>0</v>
      </c>
      <c r="LUE45" s="4141">
        <f t="shared" si="156"/>
        <v>0</v>
      </c>
      <c r="LUF45" s="4141">
        <f t="shared" si="156"/>
        <v>0</v>
      </c>
      <c r="LUG45" s="4141">
        <f t="shared" si="156"/>
        <v>0</v>
      </c>
      <c r="LUH45" s="4141">
        <f t="shared" si="156"/>
        <v>0</v>
      </c>
      <c r="LUI45" s="4141">
        <f t="shared" si="156"/>
        <v>0</v>
      </c>
      <c r="LUJ45" s="4141">
        <f t="shared" si="156"/>
        <v>0</v>
      </c>
      <c r="LUK45" s="4141">
        <f t="shared" si="156"/>
        <v>0</v>
      </c>
      <c r="LUL45" s="4141">
        <f t="shared" si="156"/>
        <v>0</v>
      </c>
      <c r="LUM45" s="4141">
        <f t="shared" si="156"/>
        <v>0</v>
      </c>
      <c r="LUN45" s="4141">
        <f t="shared" si="156"/>
        <v>0</v>
      </c>
      <c r="LUO45" s="4141">
        <f t="shared" si="156"/>
        <v>0</v>
      </c>
      <c r="LUP45" s="4141">
        <f t="shared" si="156"/>
        <v>0</v>
      </c>
      <c r="LUQ45" s="4141">
        <f t="shared" si="156"/>
        <v>0</v>
      </c>
      <c r="LUR45" s="4141">
        <f t="shared" si="156"/>
        <v>0</v>
      </c>
      <c r="LUS45" s="4141">
        <f t="shared" si="156"/>
        <v>0</v>
      </c>
      <c r="LUT45" s="4141">
        <f t="shared" si="156"/>
        <v>0</v>
      </c>
      <c r="LUU45" s="4141">
        <f t="shared" si="156"/>
        <v>0</v>
      </c>
      <c r="LUV45" s="4141">
        <f t="shared" si="156"/>
        <v>0</v>
      </c>
      <c r="LUW45" s="4141">
        <f t="shared" si="156"/>
        <v>0</v>
      </c>
      <c r="LUX45" s="4141">
        <f t="shared" si="156"/>
        <v>0</v>
      </c>
      <c r="LUY45" s="4141">
        <f t="shared" si="156"/>
        <v>0</v>
      </c>
      <c r="LUZ45" s="4141">
        <f t="shared" si="156"/>
        <v>0</v>
      </c>
      <c r="LVA45" s="4141">
        <f t="shared" si="156"/>
        <v>0</v>
      </c>
      <c r="LVB45" s="4141">
        <f t="shared" si="156"/>
        <v>0</v>
      </c>
      <c r="LVC45" s="4141">
        <f t="shared" si="156"/>
        <v>0</v>
      </c>
      <c r="LVD45" s="4141">
        <f t="shared" si="156"/>
        <v>0</v>
      </c>
      <c r="LVE45" s="4141">
        <f t="shared" si="156"/>
        <v>0</v>
      </c>
      <c r="LVF45" s="4141">
        <f t="shared" si="156"/>
        <v>0</v>
      </c>
      <c r="LVG45" s="4141">
        <f t="shared" si="156"/>
        <v>0</v>
      </c>
      <c r="LVH45" s="4141">
        <f t="shared" si="156"/>
        <v>0</v>
      </c>
      <c r="LVI45" s="4141">
        <f t="shared" si="156"/>
        <v>0</v>
      </c>
      <c r="LVJ45" s="4141">
        <f t="shared" si="156"/>
        <v>0</v>
      </c>
      <c r="LVK45" s="4141">
        <f t="shared" si="156"/>
        <v>0</v>
      </c>
      <c r="LVL45" s="4141">
        <f t="shared" si="156"/>
        <v>0</v>
      </c>
      <c r="LVM45" s="4141">
        <f t="shared" si="156"/>
        <v>0</v>
      </c>
      <c r="LVN45" s="4141">
        <f t="shared" si="156"/>
        <v>0</v>
      </c>
      <c r="LVO45" s="4141">
        <f t="shared" si="156"/>
        <v>0</v>
      </c>
      <c r="LVP45" s="4141">
        <f t="shared" si="156"/>
        <v>0</v>
      </c>
      <c r="LVQ45" s="4141">
        <f t="shared" si="156"/>
        <v>0</v>
      </c>
      <c r="LVR45" s="4141">
        <f t="shared" si="156"/>
        <v>0</v>
      </c>
      <c r="LVS45" s="4141">
        <f t="shared" si="156"/>
        <v>0</v>
      </c>
      <c r="LVT45" s="4141">
        <f t="shared" si="156"/>
        <v>0</v>
      </c>
      <c r="LVU45" s="4141">
        <f t="shared" si="156"/>
        <v>0</v>
      </c>
      <c r="LVV45" s="4141">
        <f t="shared" si="156"/>
        <v>0</v>
      </c>
      <c r="LVW45" s="4141">
        <f t="shared" si="156"/>
        <v>0</v>
      </c>
      <c r="LVX45" s="4141">
        <f t="shared" si="156"/>
        <v>0</v>
      </c>
      <c r="LVY45" s="4141">
        <f t="shared" ref="LVY45:LYJ45" si="157">LVY39+LVY43</f>
        <v>0</v>
      </c>
      <c r="LVZ45" s="4141">
        <f t="shared" si="157"/>
        <v>0</v>
      </c>
      <c r="LWA45" s="4141">
        <f t="shared" si="157"/>
        <v>0</v>
      </c>
      <c r="LWB45" s="4141">
        <f t="shared" si="157"/>
        <v>0</v>
      </c>
      <c r="LWC45" s="4141">
        <f t="shared" si="157"/>
        <v>0</v>
      </c>
      <c r="LWD45" s="4141">
        <f t="shared" si="157"/>
        <v>0</v>
      </c>
      <c r="LWE45" s="4141">
        <f t="shared" si="157"/>
        <v>0</v>
      </c>
      <c r="LWF45" s="4141">
        <f t="shared" si="157"/>
        <v>0</v>
      </c>
      <c r="LWG45" s="4141">
        <f t="shared" si="157"/>
        <v>0</v>
      </c>
      <c r="LWH45" s="4141">
        <f t="shared" si="157"/>
        <v>0</v>
      </c>
      <c r="LWI45" s="4141">
        <f t="shared" si="157"/>
        <v>0</v>
      </c>
      <c r="LWJ45" s="4141">
        <f t="shared" si="157"/>
        <v>0</v>
      </c>
      <c r="LWK45" s="4141">
        <f t="shared" si="157"/>
        <v>0</v>
      </c>
      <c r="LWL45" s="4141">
        <f t="shared" si="157"/>
        <v>0</v>
      </c>
      <c r="LWM45" s="4141">
        <f t="shared" si="157"/>
        <v>0</v>
      </c>
      <c r="LWN45" s="4141">
        <f t="shared" si="157"/>
        <v>0</v>
      </c>
      <c r="LWO45" s="4141">
        <f t="shared" si="157"/>
        <v>0</v>
      </c>
      <c r="LWP45" s="4141">
        <f t="shared" si="157"/>
        <v>0</v>
      </c>
      <c r="LWQ45" s="4141">
        <f t="shared" si="157"/>
        <v>0</v>
      </c>
      <c r="LWR45" s="4141">
        <f t="shared" si="157"/>
        <v>0</v>
      </c>
      <c r="LWS45" s="4141">
        <f t="shared" si="157"/>
        <v>0</v>
      </c>
      <c r="LWT45" s="4141">
        <f t="shared" si="157"/>
        <v>0</v>
      </c>
      <c r="LWU45" s="4141">
        <f t="shared" si="157"/>
        <v>0</v>
      </c>
      <c r="LWV45" s="4141">
        <f t="shared" si="157"/>
        <v>0</v>
      </c>
      <c r="LWW45" s="4141">
        <f t="shared" si="157"/>
        <v>0</v>
      </c>
      <c r="LWX45" s="4141">
        <f t="shared" si="157"/>
        <v>0</v>
      </c>
      <c r="LWY45" s="4141">
        <f t="shared" si="157"/>
        <v>0</v>
      </c>
      <c r="LWZ45" s="4141">
        <f t="shared" si="157"/>
        <v>0</v>
      </c>
      <c r="LXA45" s="4141">
        <f t="shared" si="157"/>
        <v>0</v>
      </c>
      <c r="LXB45" s="4141">
        <f t="shared" si="157"/>
        <v>0</v>
      </c>
      <c r="LXC45" s="4141">
        <f t="shared" si="157"/>
        <v>0</v>
      </c>
      <c r="LXD45" s="4141">
        <f t="shared" si="157"/>
        <v>0</v>
      </c>
      <c r="LXE45" s="4141">
        <f t="shared" si="157"/>
        <v>0</v>
      </c>
      <c r="LXF45" s="4141">
        <f t="shared" si="157"/>
        <v>0</v>
      </c>
      <c r="LXG45" s="4141">
        <f t="shared" si="157"/>
        <v>0</v>
      </c>
      <c r="LXH45" s="4141">
        <f t="shared" si="157"/>
        <v>0</v>
      </c>
      <c r="LXI45" s="4141">
        <f t="shared" si="157"/>
        <v>0</v>
      </c>
      <c r="LXJ45" s="4141">
        <f t="shared" si="157"/>
        <v>0</v>
      </c>
      <c r="LXK45" s="4141">
        <f t="shared" si="157"/>
        <v>0</v>
      </c>
      <c r="LXL45" s="4141">
        <f t="shared" si="157"/>
        <v>0</v>
      </c>
      <c r="LXM45" s="4141">
        <f t="shared" si="157"/>
        <v>0</v>
      </c>
      <c r="LXN45" s="4141">
        <f t="shared" si="157"/>
        <v>0</v>
      </c>
      <c r="LXO45" s="4141">
        <f t="shared" si="157"/>
        <v>0</v>
      </c>
      <c r="LXP45" s="4141">
        <f t="shared" si="157"/>
        <v>0</v>
      </c>
      <c r="LXQ45" s="4141">
        <f t="shared" si="157"/>
        <v>0</v>
      </c>
      <c r="LXR45" s="4141">
        <f t="shared" si="157"/>
        <v>0</v>
      </c>
      <c r="LXS45" s="4141">
        <f t="shared" si="157"/>
        <v>0</v>
      </c>
      <c r="LXT45" s="4141">
        <f t="shared" si="157"/>
        <v>0</v>
      </c>
      <c r="LXU45" s="4141">
        <f t="shared" si="157"/>
        <v>0</v>
      </c>
      <c r="LXV45" s="4141">
        <f t="shared" si="157"/>
        <v>0</v>
      </c>
      <c r="LXW45" s="4141">
        <f t="shared" si="157"/>
        <v>0</v>
      </c>
      <c r="LXX45" s="4141">
        <f t="shared" si="157"/>
        <v>0</v>
      </c>
      <c r="LXY45" s="4141">
        <f t="shared" si="157"/>
        <v>0</v>
      </c>
      <c r="LXZ45" s="4141">
        <f t="shared" si="157"/>
        <v>0</v>
      </c>
      <c r="LYA45" s="4141">
        <f t="shared" si="157"/>
        <v>0</v>
      </c>
      <c r="LYB45" s="4141">
        <f t="shared" si="157"/>
        <v>0</v>
      </c>
      <c r="LYC45" s="4141">
        <f t="shared" si="157"/>
        <v>0</v>
      </c>
      <c r="LYD45" s="4141">
        <f t="shared" si="157"/>
        <v>0</v>
      </c>
      <c r="LYE45" s="4141">
        <f t="shared" si="157"/>
        <v>0</v>
      </c>
      <c r="LYF45" s="4141">
        <f t="shared" si="157"/>
        <v>0</v>
      </c>
      <c r="LYG45" s="4141">
        <f t="shared" si="157"/>
        <v>0</v>
      </c>
      <c r="LYH45" s="4141">
        <f t="shared" si="157"/>
        <v>0</v>
      </c>
      <c r="LYI45" s="4141">
        <f t="shared" si="157"/>
        <v>0</v>
      </c>
      <c r="LYJ45" s="4141">
        <f t="shared" si="157"/>
        <v>0</v>
      </c>
      <c r="LYK45" s="4141">
        <f t="shared" ref="LYK45:MAV45" si="158">LYK39+LYK43</f>
        <v>0</v>
      </c>
      <c r="LYL45" s="4141">
        <f t="shared" si="158"/>
        <v>0</v>
      </c>
      <c r="LYM45" s="4141">
        <f t="shared" si="158"/>
        <v>0</v>
      </c>
      <c r="LYN45" s="4141">
        <f t="shared" si="158"/>
        <v>0</v>
      </c>
      <c r="LYO45" s="4141">
        <f t="shared" si="158"/>
        <v>0</v>
      </c>
      <c r="LYP45" s="4141">
        <f t="shared" si="158"/>
        <v>0</v>
      </c>
      <c r="LYQ45" s="4141">
        <f t="shared" si="158"/>
        <v>0</v>
      </c>
      <c r="LYR45" s="4141">
        <f t="shared" si="158"/>
        <v>0</v>
      </c>
      <c r="LYS45" s="4141">
        <f t="shared" si="158"/>
        <v>0</v>
      </c>
      <c r="LYT45" s="4141">
        <f t="shared" si="158"/>
        <v>0</v>
      </c>
      <c r="LYU45" s="4141">
        <f t="shared" si="158"/>
        <v>0</v>
      </c>
      <c r="LYV45" s="4141">
        <f t="shared" si="158"/>
        <v>0</v>
      </c>
      <c r="LYW45" s="4141">
        <f t="shared" si="158"/>
        <v>0</v>
      </c>
      <c r="LYX45" s="4141">
        <f t="shared" si="158"/>
        <v>0</v>
      </c>
      <c r="LYY45" s="4141">
        <f t="shared" si="158"/>
        <v>0</v>
      </c>
      <c r="LYZ45" s="4141">
        <f t="shared" si="158"/>
        <v>0</v>
      </c>
      <c r="LZA45" s="4141">
        <f t="shared" si="158"/>
        <v>0</v>
      </c>
      <c r="LZB45" s="4141">
        <f t="shared" si="158"/>
        <v>0</v>
      </c>
      <c r="LZC45" s="4141">
        <f t="shared" si="158"/>
        <v>0</v>
      </c>
      <c r="LZD45" s="4141">
        <f t="shared" si="158"/>
        <v>0</v>
      </c>
      <c r="LZE45" s="4141">
        <f t="shared" si="158"/>
        <v>0</v>
      </c>
      <c r="LZF45" s="4141">
        <f t="shared" si="158"/>
        <v>0</v>
      </c>
      <c r="LZG45" s="4141">
        <f t="shared" si="158"/>
        <v>0</v>
      </c>
      <c r="LZH45" s="4141">
        <f t="shared" si="158"/>
        <v>0</v>
      </c>
      <c r="LZI45" s="4141">
        <f t="shared" si="158"/>
        <v>0</v>
      </c>
      <c r="LZJ45" s="4141">
        <f t="shared" si="158"/>
        <v>0</v>
      </c>
      <c r="LZK45" s="4141">
        <f t="shared" si="158"/>
        <v>0</v>
      </c>
      <c r="LZL45" s="4141">
        <f t="shared" si="158"/>
        <v>0</v>
      </c>
      <c r="LZM45" s="4141">
        <f t="shared" si="158"/>
        <v>0</v>
      </c>
      <c r="LZN45" s="4141">
        <f t="shared" si="158"/>
        <v>0</v>
      </c>
      <c r="LZO45" s="4141">
        <f t="shared" si="158"/>
        <v>0</v>
      </c>
      <c r="LZP45" s="4141">
        <f t="shared" si="158"/>
        <v>0</v>
      </c>
      <c r="LZQ45" s="4141">
        <f t="shared" si="158"/>
        <v>0</v>
      </c>
      <c r="LZR45" s="4141">
        <f t="shared" si="158"/>
        <v>0</v>
      </c>
      <c r="LZS45" s="4141">
        <f t="shared" si="158"/>
        <v>0</v>
      </c>
      <c r="LZT45" s="4141">
        <f t="shared" si="158"/>
        <v>0</v>
      </c>
      <c r="LZU45" s="4141">
        <f t="shared" si="158"/>
        <v>0</v>
      </c>
      <c r="LZV45" s="4141">
        <f t="shared" si="158"/>
        <v>0</v>
      </c>
      <c r="LZW45" s="4141">
        <f t="shared" si="158"/>
        <v>0</v>
      </c>
      <c r="LZX45" s="4141">
        <f t="shared" si="158"/>
        <v>0</v>
      </c>
      <c r="LZY45" s="4141">
        <f t="shared" si="158"/>
        <v>0</v>
      </c>
      <c r="LZZ45" s="4141">
        <f t="shared" si="158"/>
        <v>0</v>
      </c>
      <c r="MAA45" s="4141">
        <f t="shared" si="158"/>
        <v>0</v>
      </c>
      <c r="MAB45" s="4141">
        <f t="shared" si="158"/>
        <v>0</v>
      </c>
      <c r="MAC45" s="4141">
        <f t="shared" si="158"/>
        <v>0</v>
      </c>
      <c r="MAD45" s="4141">
        <f t="shared" si="158"/>
        <v>0</v>
      </c>
      <c r="MAE45" s="4141">
        <f t="shared" si="158"/>
        <v>0</v>
      </c>
      <c r="MAF45" s="4141">
        <f t="shared" si="158"/>
        <v>0</v>
      </c>
      <c r="MAG45" s="4141">
        <f t="shared" si="158"/>
        <v>0</v>
      </c>
      <c r="MAH45" s="4141">
        <f t="shared" si="158"/>
        <v>0</v>
      </c>
      <c r="MAI45" s="4141">
        <f t="shared" si="158"/>
        <v>0</v>
      </c>
      <c r="MAJ45" s="4141">
        <f t="shared" si="158"/>
        <v>0</v>
      </c>
      <c r="MAK45" s="4141">
        <f t="shared" si="158"/>
        <v>0</v>
      </c>
      <c r="MAL45" s="4141">
        <f t="shared" si="158"/>
        <v>0</v>
      </c>
      <c r="MAM45" s="4141">
        <f t="shared" si="158"/>
        <v>0</v>
      </c>
      <c r="MAN45" s="4141">
        <f t="shared" si="158"/>
        <v>0</v>
      </c>
      <c r="MAO45" s="4141">
        <f t="shared" si="158"/>
        <v>0</v>
      </c>
      <c r="MAP45" s="4141">
        <f t="shared" si="158"/>
        <v>0</v>
      </c>
      <c r="MAQ45" s="4141">
        <f t="shared" si="158"/>
        <v>0</v>
      </c>
      <c r="MAR45" s="4141">
        <f t="shared" si="158"/>
        <v>0</v>
      </c>
      <c r="MAS45" s="4141">
        <f t="shared" si="158"/>
        <v>0</v>
      </c>
      <c r="MAT45" s="4141">
        <f t="shared" si="158"/>
        <v>0</v>
      </c>
      <c r="MAU45" s="4141">
        <f t="shared" si="158"/>
        <v>0</v>
      </c>
      <c r="MAV45" s="4141">
        <f t="shared" si="158"/>
        <v>0</v>
      </c>
      <c r="MAW45" s="4141">
        <f t="shared" ref="MAW45:MDH45" si="159">MAW39+MAW43</f>
        <v>0</v>
      </c>
      <c r="MAX45" s="4141">
        <f t="shared" si="159"/>
        <v>0</v>
      </c>
      <c r="MAY45" s="4141">
        <f t="shared" si="159"/>
        <v>0</v>
      </c>
      <c r="MAZ45" s="4141">
        <f t="shared" si="159"/>
        <v>0</v>
      </c>
      <c r="MBA45" s="4141">
        <f t="shared" si="159"/>
        <v>0</v>
      </c>
      <c r="MBB45" s="4141">
        <f t="shared" si="159"/>
        <v>0</v>
      </c>
      <c r="MBC45" s="4141">
        <f t="shared" si="159"/>
        <v>0</v>
      </c>
      <c r="MBD45" s="4141">
        <f t="shared" si="159"/>
        <v>0</v>
      </c>
      <c r="MBE45" s="4141">
        <f t="shared" si="159"/>
        <v>0</v>
      </c>
      <c r="MBF45" s="4141">
        <f t="shared" si="159"/>
        <v>0</v>
      </c>
      <c r="MBG45" s="4141">
        <f t="shared" si="159"/>
        <v>0</v>
      </c>
      <c r="MBH45" s="4141">
        <f t="shared" si="159"/>
        <v>0</v>
      </c>
      <c r="MBI45" s="4141">
        <f t="shared" si="159"/>
        <v>0</v>
      </c>
      <c r="MBJ45" s="4141">
        <f t="shared" si="159"/>
        <v>0</v>
      </c>
      <c r="MBK45" s="4141">
        <f t="shared" si="159"/>
        <v>0</v>
      </c>
      <c r="MBL45" s="4141">
        <f t="shared" si="159"/>
        <v>0</v>
      </c>
      <c r="MBM45" s="4141">
        <f t="shared" si="159"/>
        <v>0</v>
      </c>
      <c r="MBN45" s="4141">
        <f t="shared" si="159"/>
        <v>0</v>
      </c>
      <c r="MBO45" s="4141">
        <f t="shared" si="159"/>
        <v>0</v>
      </c>
      <c r="MBP45" s="4141">
        <f t="shared" si="159"/>
        <v>0</v>
      </c>
      <c r="MBQ45" s="4141">
        <f t="shared" si="159"/>
        <v>0</v>
      </c>
      <c r="MBR45" s="4141">
        <f t="shared" si="159"/>
        <v>0</v>
      </c>
      <c r="MBS45" s="4141">
        <f t="shared" si="159"/>
        <v>0</v>
      </c>
      <c r="MBT45" s="4141">
        <f t="shared" si="159"/>
        <v>0</v>
      </c>
      <c r="MBU45" s="4141">
        <f t="shared" si="159"/>
        <v>0</v>
      </c>
      <c r="MBV45" s="4141">
        <f t="shared" si="159"/>
        <v>0</v>
      </c>
      <c r="MBW45" s="4141">
        <f t="shared" si="159"/>
        <v>0</v>
      </c>
      <c r="MBX45" s="4141">
        <f t="shared" si="159"/>
        <v>0</v>
      </c>
      <c r="MBY45" s="4141">
        <f t="shared" si="159"/>
        <v>0</v>
      </c>
      <c r="MBZ45" s="4141">
        <f t="shared" si="159"/>
        <v>0</v>
      </c>
      <c r="MCA45" s="4141">
        <f t="shared" si="159"/>
        <v>0</v>
      </c>
      <c r="MCB45" s="4141">
        <f t="shared" si="159"/>
        <v>0</v>
      </c>
      <c r="MCC45" s="4141">
        <f t="shared" si="159"/>
        <v>0</v>
      </c>
      <c r="MCD45" s="4141">
        <f t="shared" si="159"/>
        <v>0</v>
      </c>
      <c r="MCE45" s="4141">
        <f t="shared" si="159"/>
        <v>0</v>
      </c>
      <c r="MCF45" s="4141">
        <f t="shared" si="159"/>
        <v>0</v>
      </c>
      <c r="MCG45" s="4141">
        <f t="shared" si="159"/>
        <v>0</v>
      </c>
      <c r="MCH45" s="4141">
        <f t="shared" si="159"/>
        <v>0</v>
      </c>
      <c r="MCI45" s="4141">
        <f t="shared" si="159"/>
        <v>0</v>
      </c>
      <c r="MCJ45" s="4141">
        <f t="shared" si="159"/>
        <v>0</v>
      </c>
      <c r="MCK45" s="4141">
        <f t="shared" si="159"/>
        <v>0</v>
      </c>
      <c r="MCL45" s="4141">
        <f t="shared" si="159"/>
        <v>0</v>
      </c>
      <c r="MCM45" s="4141">
        <f t="shared" si="159"/>
        <v>0</v>
      </c>
      <c r="MCN45" s="4141">
        <f t="shared" si="159"/>
        <v>0</v>
      </c>
      <c r="MCO45" s="4141">
        <f t="shared" si="159"/>
        <v>0</v>
      </c>
      <c r="MCP45" s="4141">
        <f t="shared" si="159"/>
        <v>0</v>
      </c>
      <c r="MCQ45" s="4141">
        <f t="shared" si="159"/>
        <v>0</v>
      </c>
      <c r="MCR45" s="4141">
        <f t="shared" si="159"/>
        <v>0</v>
      </c>
      <c r="MCS45" s="4141">
        <f t="shared" si="159"/>
        <v>0</v>
      </c>
      <c r="MCT45" s="4141">
        <f t="shared" si="159"/>
        <v>0</v>
      </c>
      <c r="MCU45" s="4141">
        <f t="shared" si="159"/>
        <v>0</v>
      </c>
      <c r="MCV45" s="4141">
        <f t="shared" si="159"/>
        <v>0</v>
      </c>
      <c r="MCW45" s="4141">
        <f t="shared" si="159"/>
        <v>0</v>
      </c>
      <c r="MCX45" s="4141">
        <f t="shared" si="159"/>
        <v>0</v>
      </c>
      <c r="MCY45" s="4141">
        <f t="shared" si="159"/>
        <v>0</v>
      </c>
      <c r="MCZ45" s="4141">
        <f t="shared" si="159"/>
        <v>0</v>
      </c>
      <c r="MDA45" s="4141">
        <f t="shared" si="159"/>
        <v>0</v>
      </c>
      <c r="MDB45" s="4141">
        <f t="shared" si="159"/>
        <v>0</v>
      </c>
      <c r="MDC45" s="4141">
        <f t="shared" si="159"/>
        <v>0</v>
      </c>
      <c r="MDD45" s="4141">
        <f t="shared" si="159"/>
        <v>0</v>
      </c>
      <c r="MDE45" s="4141">
        <f t="shared" si="159"/>
        <v>0</v>
      </c>
      <c r="MDF45" s="4141">
        <f t="shared" si="159"/>
        <v>0</v>
      </c>
      <c r="MDG45" s="4141">
        <f t="shared" si="159"/>
        <v>0</v>
      </c>
      <c r="MDH45" s="4141">
        <f t="shared" si="159"/>
        <v>0</v>
      </c>
      <c r="MDI45" s="4141">
        <f t="shared" ref="MDI45:MFT45" si="160">MDI39+MDI43</f>
        <v>0</v>
      </c>
      <c r="MDJ45" s="4141">
        <f t="shared" si="160"/>
        <v>0</v>
      </c>
      <c r="MDK45" s="4141">
        <f t="shared" si="160"/>
        <v>0</v>
      </c>
      <c r="MDL45" s="4141">
        <f t="shared" si="160"/>
        <v>0</v>
      </c>
      <c r="MDM45" s="4141">
        <f t="shared" si="160"/>
        <v>0</v>
      </c>
      <c r="MDN45" s="4141">
        <f t="shared" si="160"/>
        <v>0</v>
      </c>
      <c r="MDO45" s="4141">
        <f t="shared" si="160"/>
        <v>0</v>
      </c>
      <c r="MDP45" s="4141">
        <f t="shared" si="160"/>
        <v>0</v>
      </c>
      <c r="MDQ45" s="4141">
        <f t="shared" si="160"/>
        <v>0</v>
      </c>
      <c r="MDR45" s="4141">
        <f t="shared" si="160"/>
        <v>0</v>
      </c>
      <c r="MDS45" s="4141">
        <f t="shared" si="160"/>
        <v>0</v>
      </c>
      <c r="MDT45" s="4141">
        <f t="shared" si="160"/>
        <v>0</v>
      </c>
      <c r="MDU45" s="4141">
        <f t="shared" si="160"/>
        <v>0</v>
      </c>
      <c r="MDV45" s="4141">
        <f t="shared" si="160"/>
        <v>0</v>
      </c>
      <c r="MDW45" s="4141">
        <f t="shared" si="160"/>
        <v>0</v>
      </c>
      <c r="MDX45" s="4141">
        <f t="shared" si="160"/>
        <v>0</v>
      </c>
      <c r="MDY45" s="4141">
        <f t="shared" si="160"/>
        <v>0</v>
      </c>
      <c r="MDZ45" s="4141">
        <f t="shared" si="160"/>
        <v>0</v>
      </c>
      <c r="MEA45" s="4141">
        <f t="shared" si="160"/>
        <v>0</v>
      </c>
      <c r="MEB45" s="4141">
        <f t="shared" si="160"/>
        <v>0</v>
      </c>
      <c r="MEC45" s="4141">
        <f t="shared" si="160"/>
        <v>0</v>
      </c>
      <c r="MED45" s="4141">
        <f t="shared" si="160"/>
        <v>0</v>
      </c>
      <c r="MEE45" s="4141">
        <f t="shared" si="160"/>
        <v>0</v>
      </c>
      <c r="MEF45" s="4141">
        <f t="shared" si="160"/>
        <v>0</v>
      </c>
      <c r="MEG45" s="4141">
        <f t="shared" si="160"/>
        <v>0</v>
      </c>
      <c r="MEH45" s="4141">
        <f t="shared" si="160"/>
        <v>0</v>
      </c>
      <c r="MEI45" s="4141">
        <f t="shared" si="160"/>
        <v>0</v>
      </c>
      <c r="MEJ45" s="4141">
        <f t="shared" si="160"/>
        <v>0</v>
      </c>
      <c r="MEK45" s="4141">
        <f t="shared" si="160"/>
        <v>0</v>
      </c>
      <c r="MEL45" s="4141">
        <f t="shared" si="160"/>
        <v>0</v>
      </c>
      <c r="MEM45" s="4141">
        <f t="shared" si="160"/>
        <v>0</v>
      </c>
      <c r="MEN45" s="4141">
        <f t="shared" si="160"/>
        <v>0</v>
      </c>
      <c r="MEO45" s="4141">
        <f t="shared" si="160"/>
        <v>0</v>
      </c>
      <c r="MEP45" s="4141">
        <f t="shared" si="160"/>
        <v>0</v>
      </c>
      <c r="MEQ45" s="4141">
        <f t="shared" si="160"/>
        <v>0</v>
      </c>
      <c r="MER45" s="4141">
        <f t="shared" si="160"/>
        <v>0</v>
      </c>
      <c r="MES45" s="4141">
        <f t="shared" si="160"/>
        <v>0</v>
      </c>
      <c r="MET45" s="4141">
        <f t="shared" si="160"/>
        <v>0</v>
      </c>
      <c r="MEU45" s="4141">
        <f t="shared" si="160"/>
        <v>0</v>
      </c>
      <c r="MEV45" s="4141">
        <f t="shared" si="160"/>
        <v>0</v>
      </c>
      <c r="MEW45" s="4141">
        <f t="shared" si="160"/>
        <v>0</v>
      </c>
      <c r="MEX45" s="4141">
        <f t="shared" si="160"/>
        <v>0</v>
      </c>
      <c r="MEY45" s="4141">
        <f t="shared" si="160"/>
        <v>0</v>
      </c>
      <c r="MEZ45" s="4141">
        <f t="shared" si="160"/>
        <v>0</v>
      </c>
      <c r="MFA45" s="4141">
        <f t="shared" si="160"/>
        <v>0</v>
      </c>
      <c r="MFB45" s="4141">
        <f t="shared" si="160"/>
        <v>0</v>
      </c>
      <c r="MFC45" s="4141">
        <f t="shared" si="160"/>
        <v>0</v>
      </c>
      <c r="MFD45" s="4141">
        <f t="shared" si="160"/>
        <v>0</v>
      </c>
      <c r="MFE45" s="4141">
        <f t="shared" si="160"/>
        <v>0</v>
      </c>
      <c r="MFF45" s="4141">
        <f t="shared" si="160"/>
        <v>0</v>
      </c>
      <c r="MFG45" s="4141">
        <f t="shared" si="160"/>
        <v>0</v>
      </c>
      <c r="MFH45" s="4141">
        <f t="shared" si="160"/>
        <v>0</v>
      </c>
      <c r="MFI45" s="4141">
        <f t="shared" si="160"/>
        <v>0</v>
      </c>
      <c r="MFJ45" s="4141">
        <f t="shared" si="160"/>
        <v>0</v>
      </c>
      <c r="MFK45" s="4141">
        <f t="shared" si="160"/>
        <v>0</v>
      </c>
      <c r="MFL45" s="4141">
        <f t="shared" si="160"/>
        <v>0</v>
      </c>
      <c r="MFM45" s="4141">
        <f t="shared" si="160"/>
        <v>0</v>
      </c>
      <c r="MFN45" s="4141">
        <f t="shared" si="160"/>
        <v>0</v>
      </c>
      <c r="MFO45" s="4141">
        <f t="shared" si="160"/>
        <v>0</v>
      </c>
      <c r="MFP45" s="4141">
        <f t="shared" si="160"/>
        <v>0</v>
      </c>
      <c r="MFQ45" s="4141">
        <f t="shared" si="160"/>
        <v>0</v>
      </c>
      <c r="MFR45" s="4141">
        <f t="shared" si="160"/>
        <v>0</v>
      </c>
      <c r="MFS45" s="4141">
        <f t="shared" si="160"/>
        <v>0</v>
      </c>
      <c r="MFT45" s="4141">
        <f t="shared" si="160"/>
        <v>0</v>
      </c>
      <c r="MFU45" s="4141">
        <f t="shared" ref="MFU45:MIF45" si="161">MFU39+MFU43</f>
        <v>0</v>
      </c>
      <c r="MFV45" s="4141">
        <f t="shared" si="161"/>
        <v>0</v>
      </c>
      <c r="MFW45" s="4141">
        <f t="shared" si="161"/>
        <v>0</v>
      </c>
      <c r="MFX45" s="4141">
        <f t="shared" si="161"/>
        <v>0</v>
      </c>
      <c r="MFY45" s="4141">
        <f t="shared" si="161"/>
        <v>0</v>
      </c>
      <c r="MFZ45" s="4141">
        <f t="shared" si="161"/>
        <v>0</v>
      </c>
      <c r="MGA45" s="4141">
        <f t="shared" si="161"/>
        <v>0</v>
      </c>
      <c r="MGB45" s="4141">
        <f t="shared" si="161"/>
        <v>0</v>
      </c>
      <c r="MGC45" s="4141">
        <f t="shared" si="161"/>
        <v>0</v>
      </c>
      <c r="MGD45" s="4141">
        <f t="shared" si="161"/>
        <v>0</v>
      </c>
      <c r="MGE45" s="4141">
        <f t="shared" si="161"/>
        <v>0</v>
      </c>
      <c r="MGF45" s="4141">
        <f t="shared" si="161"/>
        <v>0</v>
      </c>
      <c r="MGG45" s="4141">
        <f t="shared" si="161"/>
        <v>0</v>
      </c>
      <c r="MGH45" s="4141">
        <f t="shared" si="161"/>
        <v>0</v>
      </c>
      <c r="MGI45" s="4141">
        <f t="shared" si="161"/>
        <v>0</v>
      </c>
      <c r="MGJ45" s="4141">
        <f t="shared" si="161"/>
        <v>0</v>
      </c>
      <c r="MGK45" s="4141">
        <f t="shared" si="161"/>
        <v>0</v>
      </c>
      <c r="MGL45" s="4141">
        <f t="shared" si="161"/>
        <v>0</v>
      </c>
      <c r="MGM45" s="4141">
        <f t="shared" si="161"/>
        <v>0</v>
      </c>
      <c r="MGN45" s="4141">
        <f t="shared" si="161"/>
        <v>0</v>
      </c>
      <c r="MGO45" s="4141">
        <f t="shared" si="161"/>
        <v>0</v>
      </c>
      <c r="MGP45" s="4141">
        <f t="shared" si="161"/>
        <v>0</v>
      </c>
      <c r="MGQ45" s="4141">
        <f t="shared" si="161"/>
        <v>0</v>
      </c>
      <c r="MGR45" s="4141">
        <f t="shared" si="161"/>
        <v>0</v>
      </c>
      <c r="MGS45" s="4141">
        <f t="shared" si="161"/>
        <v>0</v>
      </c>
      <c r="MGT45" s="4141">
        <f t="shared" si="161"/>
        <v>0</v>
      </c>
      <c r="MGU45" s="4141">
        <f t="shared" si="161"/>
        <v>0</v>
      </c>
      <c r="MGV45" s="4141">
        <f t="shared" si="161"/>
        <v>0</v>
      </c>
      <c r="MGW45" s="4141">
        <f t="shared" si="161"/>
        <v>0</v>
      </c>
      <c r="MGX45" s="4141">
        <f t="shared" si="161"/>
        <v>0</v>
      </c>
      <c r="MGY45" s="4141">
        <f t="shared" si="161"/>
        <v>0</v>
      </c>
      <c r="MGZ45" s="4141">
        <f t="shared" si="161"/>
        <v>0</v>
      </c>
      <c r="MHA45" s="4141">
        <f t="shared" si="161"/>
        <v>0</v>
      </c>
      <c r="MHB45" s="4141">
        <f t="shared" si="161"/>
        <v>0</v>
      </c>
      <c r="MHC45" s="4141">
        <f t="shared" si="161"/>
        <v>0</v>
      </c>
      <c r="MHD45" s="4141">
        <f t="shared" si="161"/>
        <v>0</v>
      </c>
      <c r="MHE45" s="4141">
        <f t="shared" si="161"/>
        <v>0</v>
      </c>
      <c r="MHF45" s="4141">
        <f t="shared" si="161"/>
        <v>0</v>
      </c>
      <c r="MHG45" s="4141">
        <f t="shared" si="161"/>
        <v>0</v>
      </c>
      <c r="MHH45" s="4141">
        <f t="shared" si="161"/>
        <v>0</v>
      </c>
      <c r="MHI45" s="4141">
        <f t="shared" si="161"/>
        <v>0</v>
      </c>
      <c r="MHJ45" s="4141">
        <f t="shared" si="161"/>
        <v>0</v>
      </c>
      <c r="MHK45" s="4141">
        <f t="shared" si="161"/>
        <v>0</v>
      </c>
      <c r="MHL45" s="4141">
        <f t="shared" si="161"/>
        <v>0</v>
      </c>
      <c r="MHM45" s="4141">
        <f t="shared" si="161"/>
        <v>0</v>
      </c>
      <c r="MHN45" s="4141">
        <f t="shared" si="161"/>
        <v>0</v>
      </c>
      <c r="MHO45" s="4141">
        <f t="shared" si="161"/>
        <v>0</v>
      </c>
      <c r="MHP45" s="4141">
        <f t="shared" si="161"/>
        <v>0</v>
      </c>
      <c r="MHQ45" s="4141">
        <f t="shared" si="161"/>
        <v>0</v>
      </c>
      <c r="MHR45" s="4141">
        <f t="shared" si="161"/>
        <v>0</v>
      </c>
      <c r="MHS45" s="4141">
        <f t="shared" si="161"/>
        <v>0</v>
      </c>
      <c r="MHT45" s="4141">
        <f t="shared" si="161"/>
        <v>0</v>
      </c>
      <c r="MHU45" s="4141">
        <f t="shared" si="161"/>
        <v>0</v>
      </c>
      <c r="MHV45" s="4141">
        <f t="shared" si="161"/>
        <v>0</v>
      </c>
      <c r="MHW45" s="4141">
        <f t="shared" si="161"/>
        <v>0</v>
      </c>
      <c r="MHX45" s="4141">
        <f t="shared" si="161"/>
        <v>0</v>
      </c>
      <c r="MHY45" s="4141">
        <f t="shared" si="161"/>
        <v>0</v>
      </c>
      <c r="MHZ45" s="4141">
        <f t="shared" si="161"/>
        <v>0</v>
      </c>
      <c r="MIA45" s="4141">
        <f t="shared" si="161"/>
        <v>0</v>
      </c>
      <c r="MIB45" s="4141">
        <f t="shared" si="161"/>
        <v>0</v>
      </c>
      <c r="MIC45" s="4141">
        <f t="shared" si="161"/>
        <v>0</v>
      </c>
      <c r="MID45" s="4141">
        <f t="shared" si="161"/>
        <v>0</v>
      </c>
      <c r="MIE45" s="4141">
        <f t="shared" si="161"/>
        <v>0</v>
      </c>
      <c r="MIF45" s="4141">
        <f t="shared" si="161"/>
        <v>0</v>
      </c>
      <c r="MIG45" s="4141">
        <f t="shared" ref="MIG45:MKR45" si="162">MIG39+MIG43</f>
        <v>0</v>
      </c>
      <c r="MIH45" s="4141">
        <f t="shared" si="162"/>
        <v>0</v>
      </c>
      <c r="MII45" s="4141">
        <f t="shared" si="162"/>
        <v>0</v>
      </c>
      <c r="MIJ45" s="4141">
        <f t="shared" si="162"/>
        <v>0</v>
      </c>
      <c r="MIK45" s="4141">
        <f t="shared" si="162"/>
        <v>0</v>
      </c>
      <c r="MIL45" s="4141">
        <f t="shared" si="162"/>
        <v>0</v>
      </c>
      <c r="MIM45" s="4141">
        <f t="shared" si="162"/>
        <v>0</v>
      </c>
      <c r="MIN45" s="4141">
        <f t="shared" si="162"/>
        <v>0</v>
      </c>
      <c r="MIO45" s="4141">
        <f t="shared" si="162"/>
        <v>0</v>
      </c>
      <c r="MIP45" s="4141">
        <f t="shared" si="162"/>
        <v>0</v>
      </c>
      <c r="MIQ45" s="4141">
        <f t="shared" si="162"/>
        <v>0</v>
      </c>
      <c r="MIR45" s="4141">
        <f t="shared" si="162"/>
        <v>0</v>
      </c>
      <c r="MIS45" s="4141">
        <f t="shared" si="162"/>
        <v>0</v>
      </c>
      <c r="MIT45" s="4141">
        <f t="shared" si="162"/>
        <v>0</v>
      </c>
      <c r="MIU45" s="4141">
        <f t="shared" si="162"/>
        <v>0</v>
      </c>
      <c r="MIV45" s="4141">
        <f t="shared" si="162"/>
        <v>0</v>
      </c>
      <c r="MIW45" s="4141">
        <f t="shared" si="162"/>
        <v>0</v>
      </c>
      <c r="MIX45" s="4141">
        <f t="shared" si="162"/>
        <v>0</v>
      </c>
      <c r="MIY45" s="4141">
        <f t="shared" si="162"/>
        <v>0</v>
      </c>
      <c r="MIZ45" s="4141">
        <f t="shared" si="162"/>
        <v>0</v>
      </c>
      <c r="MJA45" s="4141">
        <f t="shared" si="162"/>
        <v>0</v>
      </c>
      <c r="MJB45" s="4141">
        <f t="shared" si="162"/>
        <v>0</v>
      </c>
      <c r="MJC45" s="4141">
        <f t="shared" si="162"/>
        <v>0</v>
      </c>
      <c r="MJD45" s="4141">
        <f t="shared" si="162"/>
        <v>0</v>
      </c>
      <c r="MJE45" s="4141">
        <f t="shared" si="162"/>
        <v>0</v>
      </c>
      <c r="MJF45" s="4141">
        <f t="shared" si="162"/>
        <v>0</v>
      </c>
      <c r="MJG45" s="4141">
        <f t="shared" si="162"/>
        <v>0</v>
      </c>
      <c r="MJH45" s="4141">
        <f t="shared" si="162"/>
        <v>0</v>
      </c>
      <c r="MJI45" s="4141">
        <f t="shared" si="162"/>
        <v>0</v>
      </c>
      <c r="MJJ45" s="4141">
        <f t="shared" si="162"/>
        <v>0</v>
      </c>
      <c r="MJK45" s="4141">
        <f t="shared" si="162"/>
        <v>0</v>
      </c>
      <c r="MJL45" s="4141">
        <f t="shared" si="162"/>
        <v>0</v>
      </c>
      <c r="MJM45" s="4141">
        <f t="shared" si="162"/>
        <v>0</v>
      </c>
      <c r="MJN45" s="4141">
        <f t="shared" si="162"/>
        <v>0</v>
      </c>
      <c r="MJO45" s="4141">
        <f t="shared" si="162"/>
        <v>0</v>
      </c>
      <c r="MJP45" s="4141">
        <f t="shared" si="162"/>
        <v>0</v>
      </c>
      <c r="MJQ45" s="4141">
        <f t="shared" si="162"/>
        <v>0</v>
      </c>
      <c r="MJR45" s="4141">
        <f t="shared" si="162"/>
        <v>0</v>
      </c>
      <c r="MJS45" s="4141">
        <f t="shared" si="162"/>
        <v>0</v>
      </c>
      <c r="MJT45" s="4141">
        <f t="shared" si="162"/>
        <v>0</v>
      </c>
      <c r="MJU45" s="4141">
        <f t="shared" si="162"/>
        <v>0</v>
      </c>
      <c r="MJV45" s="4141">
        <f t="shared" si="162"/>
        <v>0</v>
      </c>
      <c r="MJW45" s="4141">
        <f t="shared" si="162"/>
        <v>0</v>
      </c>
      <c r="MJX45" s="4141">
        <f t="shared" si="162"/>
        <v>0</v>
      </c>
      <c r="MJY45" s="4141">
        <f t="shared" si="162"/>
        <v>0</v>
      </c>
      <c r="MJZ45" s="4141">
        <f t="shared" si="162"/>
        <v>0</v>
      </c>
      <c r="MKA45" s="4141">
        <f t="shared" si="162"/>
        <v>0</v>
      </c>
      <c r="MKB45" s="4141">
        <f t="shared" si="162"/>
        <v>0</v>
      </c>
      <c r="MKC45" s="4141">
        <f t="shared" si="162"/>
        <v>0</v>
      </c>
      <c r="MKD45" s="4141">
        <f t="shared" si="162"/>
        <v>0</v>
      </c>
      <c r="MKE45" s="4141">
        <f t="shared" si="162"/>
        <v>0</v>
      </c>
      <c r="MKF45" s="4141">
        <f t="shared" si="162"/>
        <v>0</v>
      </c>
      <c r="MKG45" s="4141">
        <f t="shared" si="162"/>
        <v>0</v>
      </c>
      <c r="MKH45" s="4141">
        <f t="shared" si="162"/>
        <v>0</v>
      </c>
      <c r="MKI45" s="4141">
        <f t="shared" si="162"/>
        <v>0</v>
      </c>
      <c r="MKJ45" s="4141">
        <f t="shared" si="162"/>
        <v>0</v>
      </c>
      <c r="MKK45" s="4141">
        <f t="shared" si="162"/>
        <v>0</v>
      </c>
      <c r="MKL45" s="4141">
        <f t="shared" si="162"/>
        <v>0</v>
      </c>
      <c r="MKM45" s="4141">
        <f t="shared" si="162"/>
        <v>0</v>
      </c>
      <c r="MKN45" s="4141">
        <f t="shared" si="162"/>
        <v>0</v>
      </c>
      <c r="MKO45" s="4141">
        <f t="shared" si="162"/>
        <v>0</v>
      </c>
      <c r="MKP45" s="4141">
        <f t="shared" si="162"/>
        <v>0</v>
      </c>
      <c r="MKQ45" s="4141">
        <f t="shared" si="162"/>
        <v>0</v>
      </c>
      <c r="MKR45" s="4141">
        <f t="shared" si="162"/>
        <v>0</v>
      </c>
      <c r="MKS45" s="4141">
        <f t="shared" ref="MKS45:MND45" si="163">MKS39+MKS43</f>
        <v>0</v>
      </c>
      <c r="MKT45" s="4141">
        <f t="shared" si="163"/>
        <v>0</v>
      </c>
      <c r="MKU45" s="4141">
        <f t="shared" si="163"/>
        <v>0</v>
      </c>
      <c r="MKV45" s="4141">
        <f t="shared" si="163"/>
        <v>0</v>
      </c>
      <c r="MKW45" s="4141">
        <f t="shared" si="163"/>
        <v>0</v>
      </c>
      <c r="MKX45" s="4141">
        <f t="shared" si="163"/>
        <v>0</v>
      </c>
      <c r="MKY45" s="4141">
        <f t="shared" si="163"/>
        <v>0</v>
      </c>
      <c r="MKZ45" s="4141">
        <f t="shared" si="163"/>
        <v>0</v>
      </c>
      <c r="MLA45" s="4141">
        <f t="shared" si="163"/>
        <v>0</v>
      </c>
      <c r="MLB45" s="4141">
        <f t="shared" si="163"/>
        <v>0</v>
      </c>
      <c r="MLC45" s="4141">
        <f t="shared" si="163"/>
        <v>0</v>
      </c>
      <c r="MLD45" s="4141">
        <f t="shared" si="163"/>
        <v>0</v>
      </c>
      <c r="MLE45" s="4141">
        <f t="shared" si="163"/>
        <v>0</v>
      </c>
      <c r="MLF45" s="4141">
        <f t="shared" si="163"/>
        <v>0</v>
      </c>
      <c r="MLG45" s="4141">
        <f t="shared" si="163"/>
        <v>0</v>
      </c>
      <c r="MLH45" s="4141">
        <f t="shared" si="163"/>
        <v>0</v>
      </c>
      <c r="MLI45" s="4141">
        <f t="shared" si="163"/>
        <v>0</v>
      </c>
      <c r="MLJ45" s="4141">
        <f t="shared" si="163"/>
        <v>0</v>
      </c>
      <c r="MLK45" s="4141">
        <f t="shared" si="163"/>
        <v>0</v>
      </c>
      <c r="MLL45" s="4141">
        <f t="shared" si="163"/>
        <v>0</v>
      </c>
      <c r="MLM45" s="4141">
        <f t="shared" si="163"/>
        <v>0</v>
      </c>
      <c r="MLN45" s="4141">
        <f t="shared" si="163"/>
        <v>0</v>
      </c>
      <c r="MLO45" s="4141">
        <f t="shared" si="163"/>
        <v>0</v>
      </c>
      <c r="MLP45" s="4141">
        <f t="shared" si="163"/>
        <v>0</v>
      </c>
      <c r="MLQ45" s="4141">
        <f t="shared" si="163"/>
        <v>0</v>
      </c>
      <c r="MLR45" s="4141">
        <f t="shared" si="163"/>
        <v>0</v>
      </c>
      <c r="MLS45" s="4141">
        <f t="shared" si="163"/>
        <v>0</v>
      </c>
      <c r="MLT45" s="4141">
        <f t="shared" si="163"/>
        <v>0</v>
      </c>
      <c r="MLU45" s="4141">
        <f t="shared" si="163"/>
        <v>0</v>
      </c>
      <c r="MLV45" s="4141">
        <f t="shared" si="163"/>
        <v>0</v>
      </c>
      <c r="MLW45" s="4141">
        <f t="shared" si="163"/>
        <v>0</v>
      </c>
      <c r="MLX45" s="4141">
        <f t="shared" si="163"/>
        <v>0</v>
      </c>
      <c r="MLY45" s="4141">
        <f t="shared" si="163"/>
        <v>0</v>
      </c>
      <c r="MLZ45" s="4141">
        <f t="shared" si="163"/>
        <v>0</v>
      </c>
      <c r="MMA45" s="4141">
        <f t="shared" si="163"/>
        <v>0</v>
      </c>
      <c r="MMB45" s="4141">
        <f t="shared" si="163"/>
        <v>0</v>
      </c>
      <c r="MMC45" s="4141">
        <f t="shared" si="163"/>
        <v>0</v>
      </c>
      <c r="MMD45" s="4141">
        <f t="shared" si="163"/>
        <v>0</v>
      </c>
      <c r="MME45" s="4141">
        <f t="shared" si="163"/>
        <v>0</v>
      </c>
      <c r="MMF45" s="4141">
        <f t="shared" si="163"/>
        <v>0</v>
      </c>
      <c r="MMG45" s="4141">
        <f t="shared" si="163"/>
        <v>0</v>
      </c>
      <c r="MMH45" s="4141">
        <f t="shared" si="163"/>
        <v>0</v>
      </c>
      <c r="MMI45" s="4141">
        <f t="shared" si="163"/>
        <v>0</v>
      </c>
      <c r="MMJ45" s="4141">
        <f t="shared" si="163"/>
        <v>0</v>
      </c>
      <c r="MMK45" s="4141">
        <f t="shared" si="163"/>
        <v>0</v>
      </c>
      <c r="MML45" s="4141">
        <f t="shared" si="163"/>
        <v>0</v>
      </c>
      <c r="MMM45" s="4141">
        <f t="shared" si="163"/>
        <v>0</v>
      </c>
      <c r="MMN45" s="4141">
        <f t="shared" si="163"/>
        <v>0</v>
      </c>
      <c r="MMO45" s="4141">
        <f t="shared" si="163"/>
        <v>0</v>
      </c>
      <c r="MMP45" s="4141">
        <f t="shared" si="163"/>
        <v>0</v>
      </c>
      <c r="MMQ45" s="4141">
        <f t="shared" si="163"/>
        <v>0</v>
      </c>
      <c r="MMR45" s="4141">
        <f t="shared" si="163"/>
        <v>0</v>
      </c>
      <c r="MMS45" s="4141">
        <f t="shared" si="163"/>
        <v>0</v>
      </c>
      <c r="MMT45" s="4141">
        <f t="shared" si="163"/>
        <v>0</v>
      </c>
      <c r="MMU45" s="4141">
        <f t="shared" si="163"/>
        <v>0</v>
      </c>
      <c r="MMV45" s="4141">
        <f t="shared" si="163"/>
        <v>0</v>
      </c>
      <c r="MMW45" s="4141">
        <f t="shared" si="163"/>
        <v>0</v>
      </c>
      <c r="MMX45" s="4141">
        <f t="shared" si="163"/>
        <v>0</v>
      </c>
      <c r="MMY45" s="4141">
        <f t="shared" si="163"/>
        <v>0</v>
      </c>
      <c r="MMZ45" s="4141">
        <f t="shared" si="163"/>
        <v>0</v>
      </c>
      <c r="MNA45" s="4141">
        <f t="shared" si="163"/>
        <v>0</v>
      </c>
      <c r="MNB45" s="4141">
        <f t="shared" si="163"/>
        <v>0</v>
      </c>
      <c r="MNC45" s="4141">
        <f t="shared" si="163"/>
        <v>0</v>
      </c>
      <c r="MND45" s="4141">
        <f t="shared" si="163"/>
        <v>0</v>
      </c>
      <c r="MNE45" s="4141">
        <f t="shared" ref="MNE45:MPP45" si="164">MNE39+MNE43</f>
        <v>0</v>
      </c>
      <c r="MNF45" s="4141">
        <f t="shared" si="164"/>
        <v>0</v>
      </c>
      <c r="MNG45" s="4141">
        <f t="shared" si="164"/>
        <v>0</v>
      </c>
      <c r="MNH45" s="4141">
        <f t="shared" si="164"/>
        <v>0</v>
      </c>
      <c r="MNI45" s="4141">
        <f t="shared" si="164"/>
        <v>0</v>
      </c>
      <c r="MNJ45" s="4141">
        <f t="shared" si="164"/>
        <v>0</v>
      </c>
      <c r="MNK45" s="4141">
        <f t="shared" si="164"/>
        <v>0</v>
      </c>
      <c r="MNL45" s="4141">
        <f t="shared" si="164"/>
        <v>0</v>
      </c>
      <c r="MNM45" s="4141">
        <f t="shared" si="164"/>
        <v>0</v>
      </c>
      <c r="MNN45" s="4141">
        <f t="shared" si="164"/>
        <v>0</v>
      </c>
      <c r="MNO45" s="4141">
        <f t="shared" si="164"/>
        <v>0</v>
      </c>
      <c r="MNP45" s="4141">
        <f t="shared" si="164"/>
        <v>0</v>
      </c>
      <c r="MNQ45" s="4141">
        <f t="shared" si="164"/>
        <v>0</v>
      </c>
      <c r="MNR45" s="4141">
        <f t="shared" si="164"/>
        <v>0</v>
      </c>
      <c r="MNS45" s="4141">
        <f t="shared" si="164"/>
        <v>0</v>
      </c>
      <c r="MNT45" s="4141">
        <f t="shared" si="164"/>
        <v>0</v>
      </c>
      <c r="MNU45" s="4141">
        <f t="shared" si="164"/>
        <v>0</v>
      </c>
      <c r="MNV45" s="4141">
        <f t="shared" si="164"/>
        <v>0</v>
      </c>
      <c r="MNW45" s="4141">
        <f t="shared" si="164"/>
        <v>0</v>
      </c>
      <c r="MNX45" s="4141">
        <f t="shared" si="164"/>
        <v>0</v>
      </c>
      <c r="MNY45" s="4141">
        <f t="shared" si="164"/>
        <v>0</v>
      </c>
      <c r="MNZ45" s="4141">
        <f t="shared" si="164"/>
        <v>0</v>
      </c>
      <c r="MOA45" s="4141">
        <f t="shared" si="164"/>
        <v>0</v>
      </c>
      <c r="MOB45" s="4141">
        <f t="shared" si="164"/>
        <v>0</v>
      </c>
      <c r="MOC45" s="4141">
        <f t="shared" si="164"/>
        <v>0</v>
      </c>
      <c r="MOD45" s="4141">
        <f t="shared" si="164"/>
        <v>0</v>
      </c>
      <c r="MOE45" s="4141">
        <f t="shared" si="164"/>
        <v>0</v>
      </c>
      <c r="MOF45" s="4141">
        <f t="shared" si="164"/>
        <v>0</v>
      </c>
      <c r="MOG45" s="4141">
        <f t="shared" si="164"/>
        <v>0</v>
      </c>
      <c r="MOH45" s="4141">
        <f t="shared" si="164"/>
        <v>0</v>
      </c>
      <c r="MOI45" s="4141">
        <f t="shared" si="164"/>
        <v>0</v>
      </c>
      <c r="MOJ45" s="4141">
        <f t="shared" si="164"/>
        <v>0</v>
      </c>
      <c r="MOK45" s="4141">
        <f t="shared" si="164"/>
        <v>0</v>
      </c>
      <c r="MOL45" s="4141">
        <f t="shared" si="164"/>
        <v>0</v>
      </c>
      <c r="MOM45" s="4141">
        <f t="shared" si="164"/>
        <v>0</v>
      </c>
      <c r="MON45" s="4141">
        <f t="shared" si="164"/>
        <v>0</v>
      </c>
      <c r="MOO45" s="4141">
        <f t="shared" si="164"/>
        <v>0</v>
      </c>
      <c r="MOP45" s="4141">
        <f t="shared" si="164"/>
        <v>0</v>
      </c>
      <c r="MOQ45" s="4141">
        <f t="shared" si="164"/>
        <v>0</v>
      </c>
      <c r="MOR45" s="4141">
        <f t="shared" si="164"/>
        <v>0</v>
      </c>
      <c r="MOS45" s="4141">
        <f t="shared" si="164"/>
        <v>0</v>
      </c>
      <c r="MOT45" s="4141">
        <f t="shared" si="164"/>
        <v>0</v>
      </c>
      <c r="MOU45" s="4141">
        <f t="shared" si="164"/>
        <v>0</v>
      </c>
      <c r="MOV45" s="4141">
        <f t="shared" si="164"/>
        <v>0</v>
      </c>
      <c r="MOW45" s="4141">
        <f t="shared" si="164"/>
        <v>0</v>
      </c>
      <c r="MOX45" s="4141">
        <f t="shared" si="164"/>
        <v>0</v>
      </c>
      <c r="MOY45" s="4141">
        <f t="shared" si="164"/>
        <v>0</v>
      </c>
      <c r="MOZ45" s="4141">
        <f t="shared" si="164"/>
        <v>0</v>
      </c>
      <c r="MPA45" s="4141">
        <f t="shared" si="164"/>
        <v>0</v>
      </c>
      <c r="MPB45" s="4141">
        <f t="shared" si="164"/>
        <v>0</v>
      </c>
      <c r="MPC45" s="4141">
        <f t="shared" si="164"/>
        <v>0</v>
      </c>
      <c r="MPD45" s="4141">
        <f t="shared" si="164"/>
        <v>0</v>
      </c>
      <c r="MPE45" s="4141">
        <f t="shared" si="164"/>
        <v>0</v>
      </c>
      <c r="MPF45" s="4141">
        <f t="shared" si="164"/>
        <v>0</v>
      </c>
      <c r="MPG45" s="4141">
        <f t="shared" si="164"/>
        <v>0</v>
      </c>
      <c r="MPH45" s="4141">
        <f t="shared" si="164"/>
        <v>0</v>
      </c>
      <c r="MPI45" s="4141">
        <f t="shared" si="164"/>
        <v>0</v>
      </c>
      <c r="MPJ45" s="4141">
        <f t="shared" si="164"/>
        <v>0</v>
      </c>
      <c r="MPK45" s="4141">
        <f t="shared" si="164"/>
        <v>0</v>
      </c>
      <c r="MPL45" s="4141">
        <f t="shared" si="164"/>
        <v>0</v>
      </c>
      <c r="MPM45" s="4141">
        <f t="shared" si="164"/>
        <v>0</v>
      </c>
      <c r="MPN45" s="4141">
        <f t="shared" si="164"/>
        <v>0</v>
      </c>
      <c r="MPO45" s="4141">
        <f t="shared" si="164"/>
        <v>0</v>
      </c>
      <c r="MPP45" s="4141">
        <f t="shared" si="164"/>
        <v>0</v>
      </c>
      <c r="MPQ45" s="4141">
        <f t="shared" ref="MPQ45:MSB45" si="165">MPQ39+MPQ43</f>
        <v>0</v>
      </c>
      <c r="MPR45" s="4141">
        <f t="shared" si="165"/>
        <v>0</v>
      </c>
      <c r="MPS45" s="4141">
        <f t="shared" si="165"/>
        <v>0</v>
      </c>
      <c r="MPT45" s="4141">
        <f t="shared" si="165"/>
        <v>0</v>
      </c>
      <c r="MPU45" s="4141">
        <f t="shared" si="165"/>
        <v>0</v>
      </c>
      <c r="MPV45" s="4141">
        <f t="shared" si="165"/>
        <v>0</v>
      </c>
      <c r="MPW45" s="4141">
        <f t="shared" si="165"/>
        <v>0</v>
      </c>
      <c r="MPX45" s="4141">
        <f t="shared" si="165"/>
        <v>0</v>
      </c>
      <c r="MPY45" s="4141">
        <f t="shared" si="165"/>
        <v>0</v>
      </c>
      <c r="MPZ45" s="4141">
        <f t="shared" si="165"/>
        <v>0</v>
      </c>
      <c r="MQA45" s="4141">
        <f t="shared" si="165"/>
        <v>0</v>
      </c>
      <c r="MQB45" s="4141">
        <f t="shared" si="165"/>
        <v>0</v>
      </c>
      <c r="MQC45" s="4141">
        <f t="shared" si="165"/>
        <v>0</v>
      </c>
      <c r="MQD45" s="4141">
        <f t="shared" si="165"/>
        <v>0</v>
      </c>
      <c r="MQE45" s="4141">
        <f t="shared" si="165"/>
        <v>0</v>
      </c>
      <c r="MQF45" s="4141">
        <f t="shared" si="165"/>
        <v>0</v>
      </c>
      <c r="MQG45" s="4141">
        <f t="shared" si="165"/>
        <v>0</v>
      </c>
      <c r="MQH45" s="4141">
        <f t="shared" si="165"/>
        <v>0</v>
      </c>
      <c r="MQI45" s="4141">
        <f t="shared" si="165"/>
        <v>0</v>
      </c>
      <c r="MQJ45" s="4141">
        <f t="shared" si="165"/>
        <v>0</v>
      </c>
      <c r="MQK45" s="4141">
        <f t="shared" si="165"/>
        <v>0</v>
      </c>
      <c r="MQL45" s="4141">
        <f t="shared" si="165"/>
        <v>0</v>
      </c>
      <c r="MQM45" s="4141">
        <f t="shared" si="165"/>
        <v>0</v>
      </c>
      <c r="MQN45" s="4141">
        <f t="shared" si="165"/>
        <v>0</v>
      </c>
      <c r="MQO45" s="4141">
        <f t="shared" si="165"/>
        <v>0</v>
      </c>
      <c r="MQP45" s="4141">
        <f t="shared" si="165"/>
        <v>0</v>
      </c>
      <c r="MQQ45" s="4141">
        <f t="shared" si="165"/>
        <v>0</v>
      </c>
      <c r="MQR45" s="4141">
        <f t="shared" si="165"/>
        <v>0</v>
      </c>
      <c r="MQS45" s="4141">
        <f t="shared" si="165"/>
        <v>0</v>
      </c>
      <c r="MQT45" s="4141">
        <f t="shared" si="165"/>
        <v>0</v>
      </c>
      <c r="MQU45" s="4141">
        <f t="shared" si="165"/>
        <v>0</v>
      </c>
      <c r="MQV45" s="4141">
        <f t="shared" si="165"/>
        <v>0</v>
      </c>
      <c r="MQW45" s="4141">
        <f t="shared" si="165"/>
        <v>0</v>
      </c>
      <c r="MQX45" s="4141">
        <f t="shared" si="165"/>
        <v>0</v>
      </c>
      <c r="MQY45" s="4141">
        <f t="shared" si="165"/>
        <v>0</v>
      </c>
      <c r="MQZ45" s="4141">
        <f t="shared" si="165"/>
        <v>0</v>
      </c>
      <c r="MRA45" s="4141">
        <f t="shared" si="165"/>
        <v>0</v>
      </c>
      <c r="MRB45" s="4141">
        <f t="shared" si="165"/>
        <v>0</v>
      </c>
      <c r="MRC45" s="4141">
        <f t="shared" si="165"/>
        <v>0</v>
      </c>
      <c r="MRD45" s="4141">
        <f t="shared" si="165"/>
        <v>0</v>
      </c>
      <c r="MRE45" s="4141">
        <f t="shared" si="165"/>
        <v>0</v>
      </c>
      <c r="MRF45" s="4141">
        <f t="shared" si="165"/>
        <v>0</v>
      </c>
      <c r="MRG45" s="4141">
        <f t="shared" si="165"/>
        <v>0</v>
      </c>
      <c r="MRH45" s="4141">
        <f t="shared" si="165"/>
        <v>0</v>
      </c>
      <c r="MRI45" s="4141">
        <f t="shared" si="165"/>
        <v>0</v>
      </c>
      <c r="MRJ45" s="4141">
        <f t="shared" si="165"/>
        <v>0</v>
      </c>
      <c r="MRK45" s="4141">
        <f t="shared" si="165"/>
        <v>0</v>
      </c>
      <c r="MRL45" s="4141">
        <f t="shared" si="165"/>
        <v>0</v>
      </c>
      <c r="MRM45" s="4141">
        <f t="shared" si="165"/>
        <v>0</v>
      </c>
      <c r="MRN45" s="4141">
        <f t="shared" si="165"/>
        <v>0</v>
      </c>
      <c r="MRO45" s="4141">
        <f t="shared" si="165"/>
        <v>0</v>
      </c>
      <c r="MRP45" s="4141">
        <f t="shared" si="165"/>
        <v>0</v>
      </c>
      <c r="MRQ45" s="4141">
        <f t="shared" si="165"/>
        <v>0</v>
      </c>
      <c r="MRR45" s="4141">
        <f t="shared" si="165"/>
        <v>0</v>
      </c>
      <c r="MRS45" s="4141">
        <f t="shared" si="165"/>
        <v>0</v>
      </c>
      <c r="MRT45" s="4141">
        <f t="shared" si="165"/>
        <v>0</v>
      </c>
      <c r="MRU45" s="4141">
        <f t="shared" si="165"/>
        <v>0</v>
      </c>
      <c r="MRV45" s="4141">
        <f t="shared" si="165"/>
        <v>0</v>
      </c>
      <c r="MRW45" s="4141">
        <f t="shared" si="165"/>
        <v>0</v>
      </c>
      <c r="MRX45" s="4141">
        <f t="shared" si="165"/>
        <v>0</v>
      </c>
      <c r="MRY45" s="4141">
        <f t="shared" si="165"/>
        <v>0</v>
      </c>
      <c r="MRZ45" s="4141">
        <f t="shared" si="165"/>
        <v>0</v>
      </c>
      <c r="MSA45" s="4141">
        <f t="shared" si="165"/>
        <v>0</v>
      </c>
      <c r="MSB45" s="4141">
        <f t="shared" si="165"/>
        <v>0</v>
      </c>
      <c r="MSC45" s="4141">
        <f t="shared" ref="MSC45:MUN45" si="166">MSC39+MSC43</f>
        <v>0</v>
      </c>
      <c r="MSD45" s="4141">
        <f t="shared" si="166"/>
        <v>0</v>
      </c>
      <c r="MSE45" s="4141">
        <f t="shared" si="166"/>
        <v>0</v>
      </c>
      <c r="MSF45" s="4141">
        <f t="shared" si="166"/>
        <v>0</v>
      </c>
      <c r="MSG45" s="4141">
        <f t="shared" si="166"/>
        <v>0</v>
      </c>
      <c r="MSH45" s="4141">
        <f t="shared" si="166"/>
        <v>0</v>
      </c>
      <c r="MSI45" s="4141">
        <f t="shared" si="166"/>
        <v>0</v>
      </c>
      <c r="MSJ45" s="4141">
        <f t="shared" si="166"/>
        <v>0</v>
      </c>
      <c r="MSK45" s="4141">
        <f t="shared" si="166"/>
        <v>0</v>
      </c>
      <c r="MSL45" s="4141">
        <f t="shared" si="166"/>
        <v>0</v>
      </c>
      <c r="MSM45" s="4141">
        <f t="shared" si="166"/>
        <v>0</v>
      </c>
      <c r="MSN45" s="4141">
        <f t="shared" si="166"/>
        <v>0</v>
      </c>
      <c r="MSO45" s="4141">
        <f t="shared" si="166"/>
        <v>0</v>
      </c>
      <c r="MSP45" s="4141">
        <f t="shared" si="166"/>
        <v>0</v>
      </c>
      <c r="MSQ45" s="4141">
        <f t="shared" si="166"/>
        <v>0</v>
      </c>
      <c r="MSR45" s="4141">
        <f t="shared" si="166"/>
        <v>0</v>
      </c>
      <c r="MSS45" s="4141">
        <f t="shared" si="166"/>
        <v>0</v>
      </c>
      <c r="MST45" s="4141">
        <f t="shared" si="166"/>
        <v>0</v>
      </c>
      <c r="MSU45" s="4141">
        <f t="shared" si="166"/>
        <v>0</v>
      </c>
      <c r="MSV45" s="4141">
        <f t="shared" si="166"/>
        <v>0</v>
      </c>
      <c r="MSW45" s="4141">
        <f t="shared" si="166"/>
        <v>0</v>
      </c>
      <c r="MSX45" s="4141">
        <f t="shared" si="166"/>
        <v>0</v>
      </c>
      <c r="MSY45" s="4141">
        <f t="shared" si="166"/>
        <v>0</v>
      </c>
      <c r="MSZ45" s="4141">
        <f t="shared" si="166"/>
        <v>0</v>
      </c>
      <c r="MTA45" s="4141">
        <f t="shared" si="166"/>
        <v>0</v>
      </c>
      <c r="MTB45" s="4141">
        <f t="shared" si="166"/>
        <v>0</v>
      </c>
      <c r="MTC45" s="4141">
        <f t="shared" si="166"/>
        <v>0</v>
      </c>
      <c r="MTD45" s="4141">
        <f t="shared" si="166"/>
        <v>0</v>
      </c>
      <c r="MTE45" s="4141">
        <f t="shared" si="166"/>
        <v>0</v>
      </c>
      <c r="MTF45" s="4141">
        <f t="shared" si="166"/>
        <v>0</v>
      </c>
      <c r="MTG45" s="4141">
        <f t="shared" si="166"/>
        <v>0</v>
      </c>
      <c r="MTH45" s="4141">
        <f t="shared" si="166"/>
        <v>0</v>
      </c>
      <c r="MTI45" s="4141">
        <f t="shared" si="166"/>
        <v>0</v>
      </c>
      <c r="MTJ45" s="4141">
        <f t="shared" si="166"/>
        <v>0</v>
      </c>
      <c r="MTK45" s="4141">
        <f t="shared" si="166"/>
        <v>0</v>
      </c>
      <c r="MTL45" s="4141">
        <f t="shared" si="166"/>
        <v>0</v>
      </c>
      <c r="MTM45" s="4141">
        <f t="shared" si="166"/>
        <v>0</v>
      </c>
      <c r="MTN45" s="4141">
        <f t="shared" si="166"/>
        <v>0</v>
      </c>
      <c r="MTO45" s="4141">
        <f t="shared" si="166"/>
        <v>0</v>
      </c>
      <c r="MTP45" s="4141">
        <f t="shared" si="166"/>
        <v>0</v>
      </c>
      <c r="MTQ45" s="4141">
        <f t="shared" si="166"/>
        <v>0</v>
      </c>
      <c r="MTR45" s="4141">
        <f t="shared" si="166"/>
        <v>0</v>
      </c>
      <c r="MTS45" s="4141">
        <f t="shared" si="166"/>
        <v>0</v>
      </c>
      <c r="MTT45" s="4141">
        <f t="shared" si="166"/>
        <v>0</v>
      </c>
      <c r="MTU45" s="4141">
        <f t="shared" si="166"/>
        <v>0</v>
      </c>
      <c r="MTV45" s="4141">
        <f t="shared" si="166"/>
        <v>0</v>
      </c>
      <c r="MTW45" s="4141">
        <f t="shared" si="166"/>
        <v>0</v>
      </c>
      <c r="MTX45" s="4141">
        <f t="shared" si="166"/>
        <v>0</v>
      </c>
      <c r="MTY45" s="4141">
        <f t="shared" si="166"/>
        <v>0</v>
      </c>
      <c r="MTZ45" s="4141">
        <f t="shared" si="166"/>
        <v>0</v>
      </c>
      <c r="MUA45" s="4141">
        <f t="shared" si="166"/>
        <v>0</v>
      </c>
      <c r="MUB45" s="4141">
        <f t="shared" si="166"/>
        <v>0</v>
      </c>
      <c r="MUC45" s="4141">
        <f t="shared" si="166"/>
        <v>0</v>
      </c>
      <c r="MUD45" s="4141">
        <f t="shared" si="166"/>
        <v>0</v>
      </c>
      <c r="MUE45" s="4141">
        <f t="shared" si="166"/>
        <v>0</v>
      </c>
      <c r="MUF45" s="4141">
        <f t="shared" si="166"/>
        <v>0</v>
      </c>
      <c r="MUG45" s="4141">
        <f t="shared" si="166"/>
        <v>0</v>
      </c>
      <c r="MUH45" s="4141">
        <f t="shared" si="166"/>
        <v>0</v>
      </c>
      <c r="MUI45" s="4141">
        <f t="shared" si="166"/>
        <v>0</v>
      </c>
      <c r="MUJ45" s="4141">
        <f t="shared" si="166"/>
        <v>0</v>
      </c>
      <c r="MUK45" s="4141">
        <f t="shared" si="166"/>
        <v>0</v>
      </c>
      <c r="MUL45" s="4141">
        <f t="shared" si="166"/>
        <v>0</v>
      </c>
      <c r="MUM45" s="4141">
        <f t="shared" si="166"/>
        <v>0</v>
      </c>
      <c r="MUN45" s="4141">
        <f t="shared" si="166"/>
        <v>0</v>
      </c>
      <c r="MUO45" s="4141">
        <f t="shared" ref="MUO45:MWZ45" si="167">MUO39+MUO43</f>
        <v>0</v>
      </c>
      <c r="MUP45" s="4141">
        <f t="shared" si="167"/>
        <v>0</v>
      </c>
      <c r="MUQ45" s="4141">
        <f t="shared" si="167"/>
        <v>0</v>
      </c>
      <c r="MUR45" s="4141">
        <f t="shared" si="167"/>
        <v>0</v>
      </c>
      <c r="MUS45" s="4141">
        <f t="shared" si="167"/>
        <v>0</v>
      </c>
      <c r="MUT45" s="4141">
        <f t="shared" si="167"/>
        <v>0</v>
      </c>
      <c r="MUU45" s="4141">
        <f t="shared" si="167"/>
        <v>0</v>
      </c>
      <c r="MUV45" s="4141">
        <f t="shared" si="167"/>
        <v>0</v>
      </c>
      <c r="MUW45" s="4141">
        <f t="shared" si="167"/>
        <v>0</v>
      </c>
      <c r="MUX45" s="4141">
        <f t="shared" si="167"/>
        <v>0</v>
      </c>
      <c r="MUY45" s="4141">
        <f t="shared" si="167"/>
        <v>0</v>
      </c>
      <c r="MUZ45" s="4141">
        <f t="shared" si="167"/>
        <v>0</v>
      </c>
      <c r="MVA45" s="4141">
        <f t="shared" si="167"/>
        <v>0</v>
      </c>
      <c r="MVB45" s="4141">
        <f t="shared" si="167"/>
        <v>0</v>
      </c>
      <c r="MVC45" s="4141">
        <f t="shared" si="167"/>
        <v>0</v>
      </c>
      <c r="MVD45" s="4141">
        <f t="shared" si="167"/>
        <v>0</v>
      </c>
      <c r="MVE45" s="4141">
        <f t="shared" si="167"/>
        <v>0</v>
      </c>
      <c r="MVF45" s="4141">
        <f t="shared" si="167"/>
        <v>0</v>
      </c>
      <c r="MVG45" s="4141">
        <f t="shared" si="167"/>
        <v>0</v>
      </c>
      <c r="MVH45" s="4141">
        <f t="shared" si="167"/>
        <v>0</v>
      </c>
      <c r="MVI45" s="4141">
        <f t="shared" si="167"/>
        <v>0</v>
      </c>
      <c r="MVJ45" s="4141">
        <f t="shared" si="167"/>
        <v>0</v>
      </c>
      <c r="MVK45" s="4141">
        <f t="shared" si="167"/>
        <v>0</v>
      </c>
      <c r="MVL45" s="4141">
        <f t="shared" si="167"/>
        <v>0</v>
      </c>
      <c r="MVM45" s="4141">
        <f t="shared" si="167"/>
        <v>0</v>
      </c>
      <c r="MVN45" s="4141">
        <f t="shared" si="167"/>
        <v>0</v>
      </c>
      <c r="MVO45" s="4141">
        <f t="shared" si="167"/>
        <v>0</v>
      </c>
      <c r="MVP45" s="4141">
        <f t="shared" si="167"/>
        <v>0</v>
      </c>
      <c r="MVQ45" s="4141">
        <f t="shared" si="167"/>
        <v>0</v>
      </c>
      <c r="MVR45" s="4141">
        <f t="shared" si="167"/>
        <v>0</v>
      </c>
      <c r="MVS45" s="4141">
        <f t="shared" si="167"/>
        <v>0</v>
      </c>
      <c r="MVT45" s="4141">
        <f t="shared" si="167"/>
        <v>0</v>
      </c>
      <c r="MVU45" s="4141">
        <f t="shared" si="167"/>
        <v>0</v>
      </c>
      <c r="MVV45" s="4141">
        <f t="shared" si="167"/>
        <v>0</v>
      </c>
      <c r="MVW45" s="4141">
        <f t="shared" si="167"/>
        <v>0</v>
      </c>
      <c r="MVX45" s="4141">
        <f t="shared" si="167"/>
        <v>0</v>
      </c>
      <c r="MVY45" s="4141">
        <f t="shared" si="167"/>
        <v>0</v>
      </c>
      <c r="MVZ45" s="4141">
        <f t="shared" si="167"/>
        <v>0</v>
      </c>
      <c r="MWA45" s="4141">
        <f t="shared" si="167"/>
        <v>0</v>
      </c>
      <c r="MWB45" s="4141">
        <f t="shared" si="167"/>
        <v>0</v>
      </c>
      <c r="MWC45" s="4141">
        <f t="shared" si="167"/>
        <v>0</v>
      </c>
      <c r="MWD45" s="4141">
        <f t="shared" si="167"/>
        <v>0</v>
      </c>
      <c r="MWE45" s="4141">
        <f t="shared" si="167"/>
        <v>0</v>
      </c>
      <c r="MWF45" s="4141">
        <f t="shared" si="167"/>
        <v>0</v>
      </c>
      <c r="MWG45" s="4141">
        <f t="shared" si="167"/>
        <v>0</v>
      </c>
      <c r="MWH45" s="4141">
        <f t="shared" si="167"/>
        <v>0</v>
      </c>
      <c r="MWI45" s="4141">
        <f t="shared" si="167"/>
        <v>0</v>
      </c>
      <c r="MWJ45" s="4141">
        <f t="shared" si="167"/>
        <v>0</v>
      </c>
      <c r="MWK45" s="4141">
        <f t="shared" si="167"/>
        <v>0</v>
      </c>
      <c r="MWL45" s="4141">
        <f t="shared" si="167"/>
        <v>0</v>
      </c>
      <c r="MWM45" s="4141">
        <f t="shared" si="167"/>
        <v>0</v>
      </c>
      <c r="MWN45" s="4141">
        <f t="shared" si="167"/>
        <v>0</v>
      </c>
      <c r="MWO45" s="4141">
        <f t="shared" si="167"/>
        <v>0</v>
      </c>
      <c r="MWP45" s="4141">
        <f t="shared" si="167"/>
        <v>0</v>
      </c>
      <c r="MWQ45" s="4141">
        <f t="shared" si="167"/>
        <v>0</v>
      </c>
      <c r="MWR45" s="4141">
        <f t="shared" si="167"/>
        <v>0</v>
      </c>
      <c r="MWS45" s="4141">
        <f t="shared" si="167"/>
        <v>0</v>
      </c>
      <c r="MWT45" s="4141">
        <f t="shared" si="167"/>
        <v>0</v>
      </c>
      <c r="MWU45" s="4141">
        <f t="shared" si="167"/>
        <v>0</v>
      </c>
      <c r="MWV45" s="4141">
        <f t="shared" si="167"/>
        <v>0</v>
      </c>
      <c r="MWW45" s="4141">
        <f t="shared" si="167"/>
        <v>0</v>
      </c>
      <c r="MWX45" s="4141">
        <f t="shared" si="167"/>
        <v>0</v>
      </c>
      <c r="MWY45" s="4141">
        <f t="shared" si="167"/>
        <v>0</v>
      </c>
      <c r="MWZ45" s="4141">
        <f t="shared" si="167"/>
        <v>0</v>
      </c>
      <c r="MXA45" s="4141">
        <f t="shared" ref="MXA45:MZL45" si="168">MXA39+MXA43</f>
        <v>0</v>
      </c>
      <c r="MXB45" s="4141">
        <f t="shared" si="168"/>
        <v>0</v>
      </c>
      <c r="MXC45" s="4141">
        <f t="shared" si="168"/>
        <v>0</v>
      </c>
      <c r="MXD45" s="4141">
        <f t="shared" si="168"/>
        <v>0</v>
      </c>
      <c r="MXE45" s="4141">
        <f t="shared" si="168"/>
        <v>0</v>
      </c>
      <c r="MXF45" s="4141">
        <f t="shared" si="168"/>
        <v>0</v>
      </c>
      <c r="MXG45" s="4141">
        <f t="shared" si="168"/>
        <v>0</v>
      </c>
      <c r="MXH45" s="4141">
        <f t="shared" si="168"/>
        <v>0</v>
      </c>
      <c r="MXI45" s="4141">
        <f t="shared" si="168"/>
        <v>0</v>
      </c>
      <c r="MXJ45" s="4141">
        <f t="shared" si="168"/>
        <v>0</v>
      </c>
      <c r="MXK45" s="4141">
        <f t="shared" si="168"/>
        <v>0</v>
      </c>
      <c r="MXL45" s="4141">
        <f t="shared" si="168"/>
        <v>0</v>
      </c>
      <c r="MXM45" s="4141">
        <f t="shared" si="168"/>
        <v>0</v>
      </c>
      <c r="MXN45" s="4141">
        <f t="shared" si="168"/>
        <v>0</v>
      </c>
      <c r="MXO45" s="4141">
        <f t="shared" si="168"/>
        <v>0</v>
      </c>
      <c r="MXP45" s="4141">
        <f t="shared" si="168"/>
        <v>0</v>
      </c>
      <c r="MXQ45" s="4141">
        <f t="shared" si="168"/>
        <v>0</v>
      </c>
      <c r="MXR45" s="4141">
        <f t="shared" si="168"/>
        <v>0</v>
      </c>
      <c r="MXS45" s="4141">
        <f t="shared" si="168"/>
        <v>0</v>
      </c>
      <c r="MXT45" s="4141">
        <f t="shared" si="168"/>
        <v>0</v>
      </c>
      <c r="MXU45" s="4141">
        <f t="shared" si="168"/>
        <v>0</v>
      </c>
      <c r="MXV45" s="4141">
        <f t="shared" si="168"/>
        <v>0</v>
      </c>
      <c r="MXW45" s="4141">
        <f t="shared" si="168"/>
        <v>0</v>
      </c>
      <c r="MXX45" s="4141">
        <f t="shared" si="168"/>
        <v>0</v>
      </c>
      <c r="MXY45" s="4141">
        <f t="shared" si="168"/>
        <v>0</v>
      </c>
      <c r="MXZ45" s="4141">
        <f t="shared" si="168"/>
        <v>0</v>
      </c>
      <c r="MYA45" s="4141">
        <f t="shared" si="168"/>
        <v>0</v>
      </c>
      <c r="MYB45" s="4141">
        <f t="shared" si="168"/>
        <v>0</v>
      </c>
      <c r="MYC45" s="4141">
        <f t="shared" si="168"/>
        <v>0</v>
      </c>
      <c r="MYD45" s="4141">
        <f t="shared" si="168"/>
        <v>0</v>
      </c>
      <c r="MYE45" s="4141">
        <f t="shared" si="168"/>
        <v>0</v>
      </c>
      <c r="MYF45" s="4141">
        <f t="shared" si="168"/>
        <v>0</v>
      </c>
      <c r="MYG45" s="4141">
        <f t="shared" si="168"/>
        <v>0</v>
      </c>
      <c r="MYH45" s="4141">
        <f t="shared" si="168"/>
        <v>0</v>
      </c>
      <c r="MYI45" s="4141">
        <f t="shared" si="168"/>
        <v>0</v>
      </c>
      <c r="MYJ45" s="4141">
        <f t="shared" si="168"/>
        <v>0</v>
      </c>
      <c r="MYK45" s="4141">
        <f t="shared" si="168"/>
        <v>0</v>
      </c>
      <c r="MYL45" s="4141">
        <f t="shared" si="168"/>
        <v>0</v>
      </c>
      <c r="MYM45" s="4141">
        <f t="shared" si="168"/>
        <v>0</v>
      </c>
      <c r="MYN45" s="4141">
        <f t="shared" si="168"/>
        <v>0</v>
      </c>
      <c r="MYO45" s="4141">
        <f t="shared" si="168"/>
        <v>0</v>
      </c>
      <c r="MYP45" s="4141">
        <f t="shared" si="168"/>
        <v>0</v>
      </c>
      <c r="MYQ45" s="4141">
        <f t="shared" si="168"/>
        <v>0</v>
      </c>
      <c r="MYR45" s="4141">
        <f t="shared" si="168"/>
        <v>0</v>
      </c>
      <c r="MYS45" s="4141">
        <f t="shared" si="168"/>
        <v>0</v>
      </c>
      <c r="MYT45" s="4141">
        <f t="shared" si="168"/>
        <v>0</v>
      </c>
      <c r="MYU45" s="4141">
        <f t="shared" si="168"/>
        <v>0</v>
      </c>
      <c r="MYV45" s="4141">
        <f t="shared" si="168"/>
        <v>0</v>
      </c>
      <c r="MYW45" s="4141">
        <f t="shared" si="168"/>
        <v>0</v>
      </c>
      <c r="MYX45" s="4141">
        <f t="shared" si="168"/>
        <v>0</v>
      </c>
      <c r="MYY45" s="4141">
        <f t="shared" si="168"/>
        <v>0</v>
      </c>
      <c r="MYZ45" s="4141">
        <f t="shared" si="168"/>
        <v>0</v>
      </c>
      <c r="MZA45" s="4141">
        <f t="shared" si="168"/>
        <v>0</v>
      </c>
      <c r="MZB45" s="4141">
        <f t="shared" si="168"/>
        <v>0</v>
      </c>
      <c r="MZC45" s="4141">
        <f t="shared" si="168"/>
        <v>0</v>
      </c>
      <c r="MZD45" s="4141">
        <f t="shared" si="168"/>
        <v>0</v>
      </c>
      <c r="MZE45" s="4141">
        <f t="shared" si="168"/>
        <v>0</v>
      </c>
      <c r="MZF45" s="4141">
        <f t="shared" si="168"/>
        <v>0</v>
      </c>
      <c r="MZG45" s="4141">
        <f t="shared" si="168"/>
        <v>0</v>
      </c>
      <c r="MZH45" s="4141">
        <f t="shared" si="168"/>
        <v>0</v>
      </c>
      <c r="MZI45" s="4141">
        <f t="shared" si="168"/>
        <v>0</v>
      </c>
      <c r="MZJ45" s="4141">
        <f t="shared" si="168"/>
        <v>0</v>
      </c>
      <c r="MZK45" s="4141">
        <f t="shared" si="168"/>
        <v>0</v>
      </c>
      <c r="MZL45" s="4141">
        <f t="shared" si="168"/>
        <v>0</v>
      </c>
      <c r="MZM45" s="4141">
        <f t="shared" ref="MZM45:NBX45" si="169">MZM39+MZM43</f>
        <v>0</v>
      </c>
      <c r="MZN45" s="4141">
        <f t="shared" si="169"/>
        <v>0</v>
      </c>
      <c r="MZO45" s="4141">
        <f t="shared" si="169"/>
        <v>0</v>
      </c>
      <c r="MZP45" s="4141">
        <f t="shared" si="169"/>
        <v>0</v>
      </c>
      <c r="MZQ45" s="4141">
        <f t="shared" si="169"/>
        <v>0</v>
      </c>
      <c r="MZR45" s="4141">
        <f t="shared" si="169"/>
        <v>0</v>
      </c>
      <c r="MZS45" s="4141">
        <f t="shared" si="169"/>
        <v>0</v>
      </c>
      <c r="MZT45" s="4141">
        <f t="shared" si="169"/>
        <v>0</v>
      </c>
      <c r="MZU45" s="4141">
        <f t="shared" si="169"/>
        <v>0</v>
      </c>
      <c r="MZV45" s="4141">
        <f t="shared" si="169"/>
        <v>0</v>
      </c>
      <c r="MZW45" s="4141">
        <f t="shared" si="169"/>
        <v>0</v>
      </c>
      <c r="MZX45" s="4141">
        <f t="shared" si="169"/>
        <v>0</v>
      </c>
      <c r="MZY45" s="4141">
        <f t="shared" si="169"/>
        <v>0</v>
      </c>
      <c r="MZZ45" s="4141">
        <f t="shared" si="169"/>
        <v>0</v>
      </c>
      <c r="NAA45" s="4141">
        <f t="shared" si="169"/>
        <v>0</v>
      </c>
      <c r="NAB45" s="4141">
        <f t="shared" si="169"/>
        <v>0</v>
      </c>
      <c r="NAC45" s="4141">
        <f t="shared" si="169"/>
        <v>0</v>
      </c>
      <c r="NAD45" s="4141">
        <f t="shared" si="169"/>
        <v>0</v>
      </c>
      <c r="NAE45" s="4141">
        <f t="shared" si="169"/>
        <v>0</v>
      </c>
      <c r="NAF45" s="4141">
        <f t="shared" si="169"/>
        <v>0</v>
      </c>
      <c r="NAG45" s="4141">
        <f t="shared" si="169"/>
        <v>0</v>
      </c>
      <c r="NAH45" s="4141">
        <f t="shared" si="169"/>
        <v>0</v>
      </c>
      <c r="NAI45" s="4141">
        <f t="shared" si="169"/>
        <v>0</v>
      </c>
      <c r="NAJ45" s="4141">
        <f t="shared" si="169"/>
        <v>0</v>
      </c>
      <c r="NAK45" s="4141">
        <f t="shared" si="169"/>
        <v>0</v>
      </c>
      <c r="NAL45" s="4141">
        <f t="shared" si="169"/>
        <v>0</v>
      </c>
      <c r="NAM45" s="4141">
        <f t="shared" si="169"/>
        <v>0</v>
      </c>
      <c r="NAN45" s="4141">
        <f t="shared" si="169"/>
        <v>0</v>
      </c>
      <c r="NAO45" s="4141">
        <f t="shared" si="169"/>
        <v>0</v>
      </c>
      <c r="NAP45" s="4141">
        <f t="shared" si="169"/>
        <v>0</v>
      </c>
      <c r="NAQ45" s="4141">
        <f t="shared" si="169"/>
        <v>0</v>
      </c>
      <c r="NAR45" s="4141">
        <f t="shared" si="169"/>
        <v>0</v>
      </c>
      <c r="NAS45" s="4141">
        <f t="shared" si="169"/>
        <v>0</v>
      </c>
      <c r="NAT45" s="4141">
        <f t="shared" si="169"/>
        <v>0</v>
      </c>
      <c r="NAU45" s="4141">
        <f t="shared" si="169"/>
        <v>0</v>
      </c>
      <c r="NAV45" s="4141">
        <f t="shared" si="169"/>
        <v>0</v>
      </c>
      <c r="NAW45" s="4141">
        <f t="shared" si="169"/>
        <v>0</v>
      </c>
      <c r="NAX45" s="4141">
        <f t="shared" si="169"/>
        <v>0</v>
      </c>
      <c r="NAY45" s="4141">
        <f t="shared" si="169"/>
        <v>0</v>
      </c>
      <c r="NAZ45" s="4141">
        <f t="shared" si="169"/>
        <v>0</v>
      </c>
      <c r="NBA45" s="4141">
        <f t="shared" si="169"/>
        <v>0</v>
      </c>
      <c r="NBB45" s="4141">
        <f t="shared" si="169"/>
        <v>0</v>
      </c>
      <c r="NBC45" s="4141">
        <f t="shared" si="169"/>
        <v>0</v>
      </c>
      <c r="NBD45" s="4141">
        <f t="shared" si="169"/>
        <v>0</v>
      </c>
      <c r="NBE45" s="4141">
        <f t="shared" si="169"/>
        <v>0</v>
      </c>
      <c r="NBF45" s="4141">
        <f t="shared" si="169"/>
        <v>0</v>
      </c>
      <c r="NBG45" s="4141">
        <f t="shared" si="169"/>
        <v>0</v>
      </c>
      <c r="NBH45" s="4141">
        <f t="shared" si="169"/>
        <v>0</v>
      </c>
      <c r="NBI45" s="4141">
        <f t="shared" si="169"/>
        <v>0</v>
      </c>
      <c r="NBJ45" s="4141">
        <f t="shared" si="169"/>
        <v>0</v>
      </c>
      <c r="NBK45" s="4141">
        <f t="shared" si="169"/>
        <v>0</v>
      </c>
      <c r="NBL45" s="4141">
        <f t="shared" si="169"/>
        <v>0</v>
      </c>
      <c r="NBM45" s="4141">
        <f t="shared" si="169"/>
        <v>0</v>
      </c>
      <c r="NBN45" s="4141">
        <f t="shared" si="169"/>
        <v>0</v>
      </c>
      <c r="NBO45" s="4141">
        <f t="shared" si="169"/>
        <v>0</v>
      </c>
      <c r="NBP45" s="4141">
        <f t="shared" si="169"/>
        <v>0</v>
      </c>
      <c r="NBQ45" s="4141">
        <f t="shared" si="169"/>
        <v>0</v>
      </c>
      <c r="NBR45" s="4141">
        <f t="shared" si="169"/>
        <v>0</v>
      </c>
      <c r="NBS45" s="4141">
        <f t="shared" si="169"/>
        <v>0</v>
      </c>
      <c r="NBT45" s="4141">
        <f t="shared" si="169"/>
        <v>0</v>
      </c>
      <c r="NBU45" s="4141">
        <f t="shared" si="169"/>
        <v>0</v>
      </c>
      <c r="NBV45" s="4141">
        <f t="shared" si="169"/>
        <v>0</v>
      </c>
      <c r="NBW45" s="4141">
        <f t="shared" si="169"/>
        <v>0</v>
      </c>
      <c r="NBX45" s="4141">
        <f t="shared" si="169"/>
        <v>0</v>
      </c>
      <c r="NBY45" s="4141">
        <f t="shared" ref="NBY45:NEJ45" si="170">NBY39+NBY43</f>
        <v>0</v>
      </c>
      <c r="NBZ45" s="4141">
        <f t="shared" si="170"/>
        <v>0</v>
      </c>
      <c r="NCA45" s="4141">
        <f t="shared" si="170"/>
        <v>0</v>
      </c>
      <c r="NCB45" s="4141">
        <f t="shared" si="170"/>
        <v>0</v>
      </c>
      <c r="NCC45" s="4141">
        <f t="shared" si="170"/>
        <v>0</v>
      </c>
      <c r="NCD45" s="4141">
        <f t="shared" si="170"/>
        <v>0</v>
      </c>
      <c r="NCE45" s="4141">
        <f t="shared" si="170"/>
        <v>0</v>
      </c>
      <c r="NCF45" s="4141">
        <f t="shared" si="170"/>
        <v>0</v>
      </c>
      <c r="NCG45" s="4141">
        <f t="shared" si="170"/>
        <v>0</v>
      </c>
      <c r="NCH45" s="4141">
        <f t="shared" si="170"/>
        <v>0</v>
      </c>
      <c r="NCI45" s="4141">
        <f t="shared" si="170"/>
        <v>0</v>
      </c>
      <c r="NCJ45" s="4141">
        <f t="shared" si="170"/>
        <v>0</v>
      </c>
      <c r="NCK45" s="4141">
        <f t="shared" si="170"/>
        <v>0</v>
      </c>
      <c r="NCL45" s="4141">
        <f t="shared" si="170"/>
        <v>0</v>
      </c>
      <c r="NCM45" s="4141">
        <f t="shared" si="170"/>
        <v>0</v>
      </c>
      <c r="NCN45" s="4141">
        <f t="shared" si="170"/>
        <v>0</v>
      </c>
      <c r="NCO45" s="4141">
        <f t="shared" si="170"/>
        <v>0</v>
      </c>
      <c r="NCP45" s="4141">
        <f t="shared" si="170"/>
        <v>0</v>
      </c>
      <c r="NCQ45" s="4141">
        <f t="shared" si="170"/>
        <v>0</v>
      </c>
      <c r="NCR45" s="4141">
        <f t="shared" si="170"/>
        <v>0</v>
      </c>
      <c r="NCS45" s="4141">
        <f t="shared" si="170"/>
        <v>0</v>
      </c>
      <c r="NCT45" s="4141">
        <f t="shared" si="170"/>
        <v>0</v>
      </c>
      <c r="NCU45" s="4141">
        <f t="shared" si="170"/>
        <v>0</v>
      </c>
      <c r="NCV45" s="4141">
        <f t="shared" si="170"/>
        <v>0</v>
      </c>
      <c r="NCW45" s="4141">
        <f t="shared" si="170"/>
        <v>0</v>
      </c>
      <c r="NCX45" s="4141">
        <f t="shared" si="170"/>
        <v>0</v>
      </c>
      <c r="NCY45" s="4141">
        <f t="shared" si="170"/>
        <v>0</v>
      </c>
      <c r="NCZ45" s="4141">
        <f t="shared" si="170"/>
        <v>0</v>
      </c>
      <c r="NDA45" s="4141">
        <f t="shared" si="170"/>
        <v>0</v>
      </c>
      <c r="NDB45" s="4141">
        <f t="shared" si="170"/>
        <v>0</v>
      </c>
      <c r="NDC45" s="4141">
        <f t="shared" si="170"/>
        <v>0</v>
      </c>
      <c r="NDD45" s="4141">
        <f t="shared" si="170"/>
        <v>0</v>
      </c>
      <c r="NDE45" s="4141">
        <f t="shared" si="170"/>
        <v>0</v>
      </c>
      <c r="NDF45" s="4141">
        <f t="shared" si="170"/>
        <v>0</v>
      </c>
      <c r="NDG45" s="4141">
        <f t="shared" si="170"/>
        <v>0</v>
      </c>
      <c r="NDH45" s="4141">
        <f t="shared" si="170"/>
        <v>0</v>
      </c>
      <c r="NDI45" s="4141">
        <f t="shared" si="170"/>
        <v>0</v>
      </c>
      <c r="NDJ45" s="4141">
        <f t="shared" si="170"/>
        <v>0</v>
      </c>
      <c r="NDK45" s="4141">
        <f t="shared" si="170"/>
        <v>0</v>
      </c>
      <c r="NDL45" s="4141">
        <f t="shared" si="170"/>
        <v>0</v>
      </c>
      <c r="NDM45" s="4141">
        <f t="shared" si="170"/>
        <v>0</v>
      </c>
      <c r="NDN45" s="4141">
        <f t="shared" si="170"/>
        <v>0</v>
      </c>
      <c r="NDO45" s="4141">
        <f t="shared" si="170"/>
        <v>0</v>
      </c>
      <c r="NDP45" s="4141">
        <f t="shared" si="170"/>
        <v>0</v>
      </c>
      <c r="NDQ45" s="4141">
        <f t="shared" si="170"/>
        <v>0</v>
      </c>
      <c r="NDR45" s="4141">
        <f t="shared" si="170"/>
        <v>0</v>
      </c>
      <c r="NDS45" s="4141">
        <f t="shared" si="170"/>
        <v>0</v>
      </c>
      <c r="NDT45" s="4141">
        <f t="shared" si="170"/>
        <v>0</v>
      </c>
      <c r="NDU45" s="4141">
        <f t="shared" si="170"/>
        <v>0</v>
      </c>
      <c r="NDV45" s="4141">
        <f t="shared" si="170"/>
        <v>0</v>
      </c>
      <c r="NDW45" s="4141">
        <f t="shared" si="170"/>
        <v>0</v>
      </c>
      <c r="NDX45" s="4141">
        <f t="shared" si="170"/>
        <v>0</v>
      </c>
      <c r="NDY45" s="4141">
        <f t="shared" si="170"/>
        <v>0</v>
      </c>
      <c r="NDZ45" s="4141">
        <f t="shared" si="170"/>
        <v>0</v>
      </c>
      <c r="NEA45" s="4141">
        <f t="shared" si="170"/>
        <v>0</v>
      </c>
      <c r="NEB45" s="4141">
        <f t="shared" si="170"/>
        <v>0</v>
      </c>
      <c r="NEC45" s="4141">
        <f t="shared" si="170"/>
        <v>0</v>
      </c>
      <c r="NED45" s="4141">
        <f t="shared" si="170"/>
        <v>0</v>
      </c>
      <c r="NEE45" s="4141">
        <f t="shared" si="170"/>
        <v>0</v>
      </c>
      <c r="NEF45" s="4141">
        <f t="shared" si="170"/>
        <v>0</v>
      </c>
      <c r="NEG45" s="4141">
        <f t="shared" si="170"/>
        <v>0</v>
      </c>
      <c r="NEH45" s="4141">
        <f t="shared" si="170"/>
        <v>0</v>
      </c>
      <c r="NEI45" s="4141">
        <f t="shared" si="170"/>
        <v>0</v>
      </c>
      <c r="NEJ45" s="4141">
        <f t="shared" si="170"/>
        <v>0</v>
      </c>
      <c r="NEK45" s="4141">
        <f t="shared" ref="NEK45:NGV45" si="171">NEK39+NEK43</f>
        <v>0</v>
      </c>
      <c r="NEL45" s="4141">
        <f t="shared" si="171"/>
        <v>0</v>
      </c>
      <c r="NEM45" s="4141">
        <f t="shared" si="171"/>
        <v>0</v>
      </c>
      <c r="NEN45" s="4141">
        <f t="shared" si="171"/>
        <v>0</v>
      </c>
      <c r="NEO45" s="4141">
        <f t="shared" si="171"/>
        <v>0</v>
      </c>
      <c r="NEP45" s="4141">
        <f t="shared" si="171"/>
        <v>0</v>
      </c>
      <c r="NEQ45" s="4141">
        <f t="shared" si="171"/>
        <v>0</v>
      </c>
      <c r="NER45" s="4141">
        <f t="shared" si="171"/>
        <v>0</v>
      </c>
      <c r="NES45" s="4141">
        <f t="shared" si="171"/>
        <v>0</v>
      </c>
      <c r="NET45" s="4141">
        <f t="shared" si="171"/>
        <v>0</v>
      </c>
      <c r="NEU45" s="4141">
        <f t="shared" si="171"/>
        <v>0</v>
      </c>
      <c r="NEV45" s="4141">
        <f t="shared" si="171"/>
        <v>0</v>
      </c>
      <c r="NEW45" s="4141">
        <f t="shared" si="171"/>
        <v>0</v>
      </c>
      <c r="NEX45" s="4141">
        <f t="shared" si="171"/>
        <v>0</v>
      </c>
      <c r="NEY45" s="4141">
        <f t="shared" si="171"/>
        <v>0</v>
      </c>
      <c r="NEZ45" s="4141">
        <f t="shared" si="171"/>
        <v>0</v>
      </c>
      <c r="NFA45" s="4141">
        <f t="shared" si="171"/>
        <v>0</v>
      </c>
      <c r="NFB45" s="4141">
        <f t="shared" si="171"/>
        <v>0</v>
      </c>
      <c r="NFC45" s="4141">
        <f t="shared" si="171"/>
        <v>0</v>
      </c>
      <c r="NFD45" s="4141">
        <f t="shared" si="171"/>
        <v>0</v>
      </c>
      <c r="NFE45" s="4141">
        <f t="shared" si="171"/>
        <v>0</v>
      </c>
      <c r="NFF45" s="4141">
        <f t="shared" si="171"/>
        <v>0</v>
      </c>
      <c r="NFG45" s="4141">
        <f t="shared" si="171"/>
        <v>0</v>
      </c>
      <c r="NFH45" s="4141">
        <f t="shared" si="171"/>
        <v>0</v>
      </c>
      <c r="NFI45" s="4141">
        <f t="shared" si="171"/>
        <v>0</v>
      </c>
      <c r="NFJ45" s="4141">
        <f t="shared" si="171"/>
        <v>0</v>
      </c>
      <c r="NFK45" s="4141">
        <f t="shared" si="171"/>
        <v>0</v>
      </c>
      <c r="NFL45" s="4141">
        <f t="shared" si="171"/>
        <v>0</v>
      </c>
      <c r="NFM45" s="4141">
        <f t="shared" si="171"/>
        <v>0</v>
      </c>
      <c r="NFN45" s="4141">
        <f t="shared" si="171"/>
        <v>0</v>
      </c>
      <c r="NFO45" s="4141">
        <f t="shared" si="171"/>
        <v>0</v>
      </c>
      <c r="NFP45" s="4141">
        <f t="shared" si="171"/>
        <v>0</v>
      </c>
      <c r="NFQ45" s="4141">
        <f t="shared" si="171"/>
        <v>0</v>
      </c>
      <c r="NFR45" s="4141">
        <f t="shared" si="171"/>
        <v>0</v>
      </c>
      <c r="NFS45" s="4141">
        <f t="shared" si="171"/>
        <v>0</v>
      </c>
      <c r="NFT45" s="4141">
        <f t="shared" si="171"/>
        <v>0</v>
      </c>
      <c r="NFU45" s="4141">
        <f t="shared" si="171"/>
        <v>0</v>
      </c>
      <c r="NFV45" s="4141">
        <f t="shared" si="171"/>
        <v>0</v>
      </c>
      <c r="NFW45" s="4141">
        <f t="shared" si="171"/>
        <v>0</v>
      </c>
      <c r="NFX45" s="4141">
        <f t="shared" si="171"/>
        <v>0</v>
      </c>
      <c r="NFY45" s="4141">
        <f t="shared" si="171"/>
        <v>0</v>
      </c>
      <c r="NFZ45" s="4141">
        <f t="shared" si="171"/>
        <v>0</v>
      </c>
      <c r="NGA45" s="4141">
        <f t="shared" si="171"/>
        <v>0</v>
      </c>
      <c r="NGB45" s="4141">
        <f t="shared" si="171"/>
        <v>0</v>
      </c>
      <c r="NGC45" s="4141">
        <f t="shared" si="171"/>
        <v>0</v>
      </c>
      <c r="NGD45" s="4141">
        <f t="shared" si="171"/>
        <v>0</v>
      </c>
      <c r="NGE45" s="4141">
        <f t="shared" si="171"/>
        <v>0</v>
      </c>
      <c r="NGF45" s="4141">
        <f t="shared" si="171"/>
        <v>0</v>
      </c>
      <c r="NGG45" s="4141">
        <f t="shared" si="171"/>
        <v>0</v>
      </c>
      <c r="NGH45" s="4141">
        <f t="shared" si="171"/>
        <v>0</v>
      </c>
      <c r="NGI45" s="4141">
        <f t="shared" si="171"/>
        <v>0</v>
      </c>
      <c r="NGJ45" s="4141">
        <f t="shared" si="171"/>
        <v>0</v>
      </c>
      <c r="NGK45" s="4141">
        <f t="shared" si="171"/>
        <v>0</v>
      </c>
      <c r="NGL45" s="4141">
        <f t="shared" si="171"/>
        <v>0</v>
      </c>
      <c r="NGM45" s="4141">
        <f t="shared" si="171"/>
        <v>0</v>
      </c>
      <c r="NGN45" s="4141">
        <f t="shared" si="171"/>
        <v>0</v>
      </c>
      <c r="NGO45" s="4141">
        <f t="shared" si="171"/>
        <v>0</v>
      </c>
      <c r="NGP45" s="4141">
        <f t="shared" si="171"/>
        <v>0</v>
      </c>
      <c r="NGQ45" s="4141">
        <f t="shared" si="171"/>
        <v>0</v>
      </c>
      <c r="NGR45" s="4141">
        <f t="shared" si="171"/>
        <v>0</v>
      </c>
      <c r="NGS45" s="4141">
        <f t="shared" si="171"/>
        <v>0</v>
      </c>
      <c r="NGT45" s="4141">
        <f t="shared" si="171"/>
        <v>0</v>
      </c>
      <c r="NGU45" s="4141">
        <f t="shared" si="171"/>
        <v>0</v>
      </c>
      <c r="NGV45" s="4141">
        <f t="shared" si="171"/>
        <v>0</v>
      </c>
      <c r="NGW45" s="4141">
        <f t="shared" ref="NGW45:NJH45" si="172">NGW39+NGW43</f>
        <v>0</v>
      </c>
      <c r="NGX45" s="4141">
        <f t="shared" si="172"/>
        <v>0</v>
      </c>
      <c r="NGY45" s="4141">
        <f t="shared" si="172"/>
        <v>0</v>
      </c>
      <c r="NGZ45" s="4141">
        <f t="shared" si="172"/>
        <v>0</v>
      </c>
      <c r="NHA45" s="4141">
        <f t="shared" si="172"/>
        <v>0</v>
      </c>
      <c r="NHB45" s="4141">
        <f t="shared" si="172"/>
        <v>0</v>
      </c>
      <c r="NHC45" s="4141">
        <f t="shared" si="172"/>
        <v>0</v>
      </c>
      <c r="NHD45" s="4141">
        <f t="shared" si="172"/>
        <v>0</v>
      </c>
      <c r="NHE45" s="4141">
        <f t="shared" si="172"/>
        <v>0</v>
      </c>
      <c r="NHF45" s="4141">
        <f t="shared" si="172"/>
        <v>0</v>
      </c>
      <c r="NHG45" s="4141">
        <f t="shared" si="172"/>
        <v>0</v>
      </c>
      <c r="NHH45" s="4141">
        <f t="shared" si="172"/>
        <v>0</v>
      </c>
      <c r="NHI45" s="4141">
        <f t="shared" si="172"/>
        <v>0</v>
      </c>
      <c r="NHJ45" s="4141">
        <f t="shared" si="172"/>
        <v>0</v>
      </c>
      <c r="NHK45" s="4141">
        <f t="shared" si="172"/>
        <v>0</v>
      </c>
      <c r="NHL45" s="4141">
        <f t="shared" si="172"/>
        <v>0</v>
      </c>
      <c r="NHM45" s="4141">
        <f t="shared" si="172"/>
        <v>0</v>
      </c>
      <c r="NHN45" s="4141">
        <f t="shared" si="172"/>
        <v>0</v>
      </c>
      <c r="NHO45" s="4141">
        <f t="shared" si="172"/>
        <v>0</v>
      </c>
      <c r="NHP45" s="4141">
        <f t="shared" si="172"/>
        <v>0</v>
      </c>
      <c r="NHQ45" s="4141">
        <f t="shared" si="172"/>
        <v>0</v>
      </c>
      <c r="NHR45" s="4141">
        <f t="shared" si="172"/>
        <v>0</v>
      </c>
      <c r="NHS45" s="4141">
        <f t="shared" si="172"/>
        <v>0</v>
      </c>
      <c r="NHT45" s="4141">
        <f t="shared" si="172"/>
        <v>0</v>
      </c>
      <c r="NHU45" s="4141">
        <f t="shared" si="172"/>
        <v>0</v>
      </c>
      <c r="NHV45" s="4141">
        <f t="shared" si="172"/>
        <v>0</v>
      </c>
      <c r="NHW45" s="4141">
        <f t="shared" si="172"/>
        <v>0</v>
      </c>
      <c r="NHX45" s="4141">
        <f t="shared" si="172"/>
        <v>0</v>
      </c>
      <c r="NHY45" s="4141">
        <f t="shared" si="172"/>
        <v>0</v>
      </c>
      <c r="NHZ45" s="4141">
        <f t="shared" si="172"/>
        <v>0</v>
      </c>
      <c r="NIA45" s="4141">
        <f t="shared" si="172"/>
        <v>0</v>
      </c>
      <c r="NIB45" s="4141">
        <f t="shared" si="172"/>
        <v>0</v>
      </c>
      <c r="NIC45" s="4141">
        <f t="shared" si="172"/>
        <v>0</v>
      </c>
      <c r="NID45" s="4141">
        <f t="shared" si="172"/>
        <v>0</v>
      </c>
      <c r="NIE45" s="4141">
        <f t="shared" si="172"/>
        <v>0</v>
      </c>
      <c r="NIF45" s="4141">
        <f t="shared" si="172"/>
        <v>0</v>
      </c>
      <c r="NIG45" s="4141">
        <f t="shared" si="172"/>
        <v>0</v>
      </c>
      <c r="NIH45" s="4141">
        <f t="shared" si="172"/>
        <v>0</v>
      </c>
      <c r="NII45" s="4141">
        <f t="shared" si="172"/>
        <v>0</v>
      </c>
      <c r="NIJ45" s="4141">
        <f t="shared" si="172"/>
        <v>0</v>
      </c>
      <c r="NIK45" s="4141">
        <f t="shared" si="172"/>
        <v>0</v>
      </c>
      <c r="NIL45" s="4141">
        <f t="shared" si="172"/>
        <v>0</v>
      </c>
      <c r="NIM45" s="4141">
        <f t="shared" si="172"/>
        <v>0</v>
      </c>
      <c r="NIN45" s="4141">
        <f t="shared" si="172"/>
        <v>0</v>
      </c>
      <c r="NIO45" s="4141">
        <f t="shared" si="172"/>
        <v>0</v>
      </c>
      <c r="NIP45" s="4141">
        <f t="shared" si="172"/>
        <v>0</v>
      </c>
      <c r="NIQ45" s="4141">
        <f t="shared" si="172"/>
        <v>0</v>
      </c>
      <c r="NIR45" s="4141">
        <f t="shared" si="172"/>
        <v>0</v>
      </c>
      <c r="NIS45" s="4141">
        <f t="shared" si="172"/>
        <v>0</v>
      </c>
      <c r="NIT45" s="4141">
        <f t="shared" si="172"/>
        <v>0</v>
      </c>
      <c r="NIU45" s="4141">
        <f t="shared" si="172"/>
        <v>0</v>
      </c>
      <c r="NIV45" s="4141">
        <f t="shared" si="172"/>
        <v>0</v>
      </c>
      <c r="NIW45" s="4141">
        <f t="shared" si="172"/>
        <v>0</v>
      </c>
      <c r="NIX45" s="4141">
        <f t="shared" si="172"/>
        <v>0</v>
      </c>
      <c r="NIY45" s="4141">
        <f t="shared" si="172"/>
        <v>0</v>
      </c>
      <c r="NIZ45" s="4141">
        <f t="shared" si="172"/>
        <v>0</v>
      </c>
      <c r="NJA45" s="4141">
        <f t="shared" si="172"/>
        <v>0</v>
      </c>
      <c r="NJB45" s="4141">
        <f t="shared" si="172"/>
        <v>0</v>
      </c>
      <c r="NJC45" s="4141">
        <f t="shared" si="172"/>
        <v>0</v>
      </c>
      <c r="NJD45" s="4141">
        <f t="shared" si="172"/>
        <v>0</v>
      </c>
      <c r="NJE45" s="4141">
        <f t="shared" si="172"/>
        <v>0</v>
      </c>
      <c r="NJF45" s="4141">
        <f t="shared" si="172"/>
        <v>0</v>
      </c>
      <c r="NJG45" s="4141">
        <f t="shared" si="172"/>
        <v>0</v>
      </c>
      <c r="NJH45" s="4141">
        <f t="shared" si="172"/>
        <v>0</v>
      </c>
      <c r="NJI45" s="4141">
        <f t="shared" ref="NJI45:NLT45" si="173">NJI39+NJI43</f>
        <v>0</v>
      </c>
      <c r="NJJ45" s="4141">
        <f t="shared" si="173"/>
        <v>0</v>
      </c>
      <c r="NJK45" s="4141">
        <f t="shared" si="173"/>
        <v>0</v>
      </c>
      <c r="NJL45" s="4141">
        <f t="shared" si="173"/>
        <v>0</v>
      </c>
      <c r="NJM45" s="4141">
        <f t="shared" si="173"/>
        <v>0</v>
      </c>
      <c r="NJN45" s="4141">
        <f t="shared" si="173"/>
        <v>0</v>
      </c>
      <c r="NJO45" s="4141">
        <f t="shared" si="173"/>
        <v>0</v>
      </c>
      <c r="NJP45" s="4141">
        <f t="shared" si="173"/>
        <v>0</v>
      </c>
      <c r="NJQ45" s="4141">
        <f t="shared" si="173"/>
        <v>0</v>
      </c>
      <c r="NJR45" s="4141">
        <f t="shared" si="173"/>
        <v>0</v>
      </c>
      <c r="NJS45" s="4141">
        <f t="shared" si="173"/>
        <v>0</v>
      </c>
      <c r="NJT45" s="4141">
        <f t="shared" si="173"/>
        <v>0</v>
      </c>
      <c r="NJU45" s="4141">
        <f t="shared" si="173"/>
        <v>0</v>
      </c>
      <c r="NJV45" s="4141">
        <f t="shared" si="173"/>
        <v>0</v>
      </c>
      <c r="NJW45" s="4141">
        <f t="shared" si="173"/>
        <v>0</v>
      </c>
      <c r="NJX45" s="4141">
        <f t="shared" si="173"/>
        <v>0</v>
      </c>
      <c r="NJY45" s="4141">
        <f t="shared" si="173"/>
        <v>0</v>
      </c>
      <c r="NJZ45" s="4141">
        <f t="shared" si="173"/>
        <v>0</v>
      </c>
      <c r="NKA45" s="4141">
        <f t="shared" si="173"/>
        <v>0</v>
      </c>
      <c r="NKB45" s="4141">
        <f t="shared" si="173"/>
        <v>0</v>
      </c>
      <c r="NKC45" s="4141">
        <f t="shared" si="173"/>
        <v>0</v>
      </c>
      <c r="NKD45" s="4141">
        <f t="shared" si="173"/>
        <v>0</v>
      </c>
      <c r="NKE45" s="4141">
        <f t="shared" si="173"/>
        <v>0</v>
      </c>
      <c r="NKF45" s="4141">
        <f t="shared" si="173"/>
        <v>0</v>
      </c>
      <c r="NKG45" s="4141">
        <f t="shared" si="173"/>
        <v>0</v>
      </c>
      <c r="NKH45" s="4141">
        <f t="shared" si="173"/>
        <v>0</v>
      </c>
      <c r="NKI45" s="4141">
        <f t="shared" si="173"/>
        <v>0</v>
      </c>
      <c r="NKJ45" s="4141">
        <f t="shared" si="173"/>
        <v>0</v>
      </c>
      <c r="NKK45" s="4141">
        <f t="shared" si="173"/>
        <v>0</v>
      </c>
      <c r="NKL45" s="4141">
        <f t="shared" si="173"/>
        <v>0</v>
      </c>
      <c r="NKM45" s="4141">
        <f t="shared" si="173"/>
        <v>0</v>
      </c>
      <c r="NKN45" s="4141">
        <f t="shared" si="173"/>
        <v>0</v>
      </c>
      <c r="NKO45" s="4141">
        <f t="shared" si="173"/>
        <v>0</v>
      </c>
      <c r="NKP45" s="4141">
        <f t="shared" si="173"/>
        <v>0</v>
      </c>
      <c r="NKQ45" s="4141">
        <f t="shared" si="173"/>
        <v>0</v>
      </c>
      <c r="NKR45" s="4141">
        <f t="shared" si="173"/>
        <v>0</v>
      </c>
      <c r="NKS45" s="4141">
        <f t="shared" si="173"/>
        <v>0</v>
      </c>
      <c r="NKT45" s="4141">
        <f t="shared" si="173"/>
        <v>0</v>
      </c>
      <c r="NKU45" s="4141">
        <f t="shared" si="173"/>
        <v>0</v>
      </c>
      <c r="NKV45" s="4141">
        <f t="shared" si="173"/>
        <v>0</v>
      </c>
      <c r="NKW45" s="4141">
        <f t="shared" si="173"/>
        <v>0</v>
      </c>
      <c r="NKX45" s="4141">
        <f t="shared" si="173"/>
        <v>0</v>
      </c>
      <c r="NKY45" s="4141">
        <f t="shared" si="173"/>
        <v>0</v>
      </c>
      <c r="NKZ45" s="4141">
        <f t="shared" si="173"/>
        <v>0</v>
      </c>
      <c r="NLA45" s="4141">
        <f t="shared" si="173"/>
        <v>0</v>
      </c>
      <c r="NLB45" s="4141">
        <f t="shared" si="173"/>
        <v>0</v>
      </c>
      <c r="NLC45" s="4141">
        <f t="shared" si="173"/>
        <v>0</v>
      </c>
      <c r="NLD45" s="4141">
        <f t="shared" si="173"/>
        <v>0</v>
      </c>
      <c r="NLE45" s="4141">
        <f t="shared" si="173"/>
        <v>0</v>
      </c>
      <c r="NLF45" s="4141">
        <f t="shared" si="173"/>
        <v>0</v>
      </c>
      <c r="NLG45" s="4141">
        <f t="shared" si="173"/>
        <v>0</v>
      </c>
      <c r="NLH45" s="4141">
        <f t="shared" si="173"/>
        <v>0</v>
      </c>
      <c r="NLI45" s="4141">
        <f t="shared" si="173"/>
        <v>0</v>
      </c>
      <c r="NLJ45" s="4141">
        <f t="shared" si="173"/>
        <v>0</v>
      </c>
      <c r="NLK45" s="4141">
        <f t="shared" si="173"/>
        <v>0</v>
      </c>
      <c r="NLL45" s="4141">
        <f t="shared" si="173"/>
        <v>0</v>
      </c>
      <c r="NLM45" s="4141">
        <f t="shared" si="173"/>
        <v>0</v>
      </c>
      <c r="NLN45" s="4141">
        <f t="shared" si="173"/>
        <v>0</v>
      </c>
      <c r="NLO45" s="4141">
        <f t="shared" si="173"/>
        <v>0</v>
      </c>
      <c r="NLP45" s="4141">
        <f t="shared" si="173"/>
        <v>0</v>
      </c>
      <c r="NLQ45" s="4141">
        <f t="shared" si="173"/>
        <v>0</v>
      </c>
      <c r="NLR45" s="4141">
        <f t="shared" si="173"/>
        <v>0</v>
      </c>
      <c r="NLS45" s="4141">
        <f t="shared" si="173"/>
        <v>0</v>
      </c>
      <c r="NLT45" s="4141">
        <f t="shared" si="173"/>
        <v>0</v>
      </c>
      <c r="NLU45" s="4141">
        <f t="shared" ref="NLU45:NOF45" si="174">NLU39+NLU43</f>
        <v>0</v>
      </c>
      <c r="NLV45" s="4141">
        <f t="shared" si="174"/>
        <v>0</v>
      </c>
      <c r="NLW45" s="4141">
        <f t="shared" si="174"/>
        <v>0</v>
      </c>
      <c r="NLX45" s="4141">
        <f t="shared" si="174"/>
        <v>0</v>
      </c>
      <c r="NLY45" s="4141">
        <f t="shared" si="174"/>
        <v>0</v>
      </c>
      <c r="NLZ45" s="4141">
        <f t="shared" si="174"/>
        <v>0</v>
      </c>
      <c r="NMA45" s="4141">
        <f t="shared" si="174"/>
        <v>0</v>
      </c>
      <c r="NMB45" s="4141">
        <f t="shared" si="174"/>
        <v>0</v>
      </c>
      <c r="NMC45" s="4141">
        <f t="shared" si="174"/>
        <v>0</v>
      </c>
      <c r="NMD45" s="4141">
        <f t="shared" si="174"/>
        <v>0</v>
      </c>
      <c r="NME45" s="4141">
        <f t="shared" si="174"/>
        <v>0</v>
      </c>
      <c r="NMF45" s="4141">
        <f t="shared" si="174"/>
        <v>0</v>
      </c>
      <c r="NMG45" s="4141">
        <f t="shared" si="174"/>
        <v>0</v>
      </c>
      <c r="NMH45" s="4141">
        <f t="shared" si="174"/>
        <v>0</v>
      </c>
      <c r="NMI45" s="4141">
        <f t="shared" si="174"/>
        <v>0</v>
      </c>
      <c r="NMJ45" s="4141">
        <f t="shared" si="174"/>
        <v>0</v>
      </c>
      <c r="NMK45" s="4141">
        <f t="shared" si="174"/>
        <v>0</v>
      </c>
      <c r="NML45" s="4141">
        <f t="shared" si="174"/>
        <v>0</v>
      </c>
      <c r="NMM45" s="4141">
        <f t="shared" si="174"/>
        <v>0</v>
      </c>
      <c r="NMN45" s="4141">
        <f t="shared" si="174"/>
        <v>0</v>
      </c>
      <c r="NMO45" s="4141">
        <f t="shared" si="174"/>
        <v>0</v>
      </c>
      <c r="NMP45" s="4141">
        <f t="shared" si="174"/>
        <v>0</v>
      </c>
      <c r="NMQ45" s="4141">
        <f t="shared" si="174"/>
        <v>0</v>
      </c>
      <c r="NMR45" s="4141">
        <f t="shared" si="174"/>
        <v>0</v>
      </c>
      <c r="NMS45" s="4141">
        <f t="shared" si="174"/>
        <v>0</v>
      </c>
      <c r="NMT45" s="4141">
        <f t="shared" si="174"/>
        <v>0</v>
      </c>
      <c r="NMU45" s="4141">
        <f t="shared" si="174"/>
        <v>0</v>
      </c>
      <c r="NMV45" s="4141">
        <f t="shared" si="174"/>
        <v>0</v>
      </c>
      <c r="NMW45" s="4141">
        <f t="shared" si="174"/>
        <v>0</v>
      </c>
      <c r="NMX45" s="4141">
        <f t="shared" si="174"/>
        <v>0</v>
      </c>
      <c r="NMY45" s="4141">
        <f t="shared" si="174"/>
        <v>0</v>
      </c>
      <c r="NMZ45" s="4141">
        <f t="shared" si="174"/>
        <v>0</v>
      </c>
      <c r="NNA45" s="4141">
        <f t="shared" si="174"/>
        <v>0</v>
      </c>
      <c r="NNB45" s="4141">
        <f t="shared" si="174"/>
        <v>0</v>
      </c>
      <c r="NNC45" s="4141">
        <f t="shared" si="174"/>
        <v>0</v>
      </c>
      <c r="NND45" s="4141">
        <f t="shared" si="174"/>
        <v>0</v>
      </c>
      <c r="NNE45" s="4141">
        <f t="shared" si="174"/>
        <v>0</v>
      </c>
      <c r="NNF45" s="4141">
        <f t="shared" si="174"/>
        <v>0</v>
      </c>
      <c r="NNG45" s="4141">
        <f t="shared" si="174"/>
        <v>0</v>
      </c>
      <c r="NNH45" s="4141">
        <f t="shared" si="174"/>
        <v>0</v>
      </c>
      <c r="NNI45" s="4141">
        <f t="shared" si="174"/>
        <v>0</v>
      </c>
      <c r="NNJ45" s="4141">
        <f t="shared" si="174"/>
        <v>0</v>
      </c>
      <c r="NNK45" s="4141">
        <f t="shared" si="174"/>
        <v>0</v>
      </c>
      <c r="NNL45" s="4141">
        <f t="shared" si="174"/>
        <v>0</v>
      </c>
      <c r="NNM45" s="4141">
        <f t="shared" si="174"/>
        <v>0</v>
      </c>
      <c r="NNN45" s="4141">
        <f t="shared" si="174"/>
        <v>0</v>
      </c>
      <c r="NNO45" s="4141">
        <f t="shared" si="174"/>
        <v>0</v>
      </c>
      <c r="NNP45" s="4141">
        <f t="shared" si="174"/>
        <v>0</v>
      </c>
      <c r="NNQ45" s="4141">
        <f t="shared" si="174"/>
        <v>0</v>
      </c>
      <c r="NNR45" s="4141">
        <f t="shared" si="174"/>
        <v>0</v>
      </c>
      <c r="NNS45" s="4141">
        <f t="shared" si="174"/>
        <v>0</v>
      </c>
      <c r="NNT45" s="4141">
        <f t="shared" si="174"/>
        <v>0</v>
      </c>
      <c r="NNU45" s="4141">
        <f t="shared" si="174"/>
        <v>0</v>
      </c>
      <c r="NNV45" s="4141">
        <f t="shared" si="174"/>
        <v>0</v>
      </c>
      <c r="NNW45" s="4141">
        <f t="shared" si="174"/>
        <v>0</v>
      </c>
      <c r="NNX45" s="4141">
        <f t="shared" si="174"/>
        <v>0</v>
      </c>
      <c r="NNY45" s="4141">
        <f t="shared" si="174"/>
        <v>0</v>
      </c>
      <c r="NNZ45" s="4141">
        <f t="shared" si="174"/>
        <v>0</v>
      </c>
      <c r="NOA45" s="4141">
        <f t="shared" si="174"/>
        <v>0</v>
      </c>
      <c r="NOB45" s="4141">
        <f t="shared" si="174"/>
        <v>0</v>
      </c>
      <c r="NOC45" s="4141">
        <f t="shared" si="174"/>
        <v>0</v>
      </c>
      <c r="NOD45" s="4141">
        <f t="shared" si="174"/>
        <v>0</v>
      </c>
      <c r="NOE45" s="4141">
        <f t="shared" si="174"/>
        <v>0</v>
      </c>
      <c r="NOF45" s="4141">
        <f t="shared" si="174"/>
        <v>0</v>
      </c>
      <c r="NOG45" s="4141">
        <f t="shared" ref="NOG45:NQR45" si="175">NOG39+NOG43</f>
        <v>0</v>
      </c>
      <c r="NOH45" s="4141">
        <f t="shared" si="175"/>
        <v>0</v>
      </c>
      <c r="NOI45" s="4141">
        <f t="shared" si="175"/>
        <v>0</v>
      </c>
      <c r="NOJ45" s="4141">
        <f t="shared" si="175"/>
        <v>0</v>
      </c>
      <c r="NOK45" s="4141">
        <f t="shared" si="175"/>
        <v>0</v>
      </c>
      <c r="NOL45" s="4141">
        <f t="shared" si="175"/>
        <v>0</v>
      </c>
      <c r="NOM45" s="4141">
        <f t="shared" si="175"/>
        <v>0</v>
      </c>
      <c r="NON45" s="4141">
        <f t="shared" si="175"/>
        <v>0</v>
      </c>
      <c r="NOO45" s="4141">
        <f t="shared" si="175"/>
        <v>0</v>
      </c>
      <c r="NOP45" s="4141">
        <f t="shared" si="175"/>
        <v>0</v>
      </c>
      <c r="NOQ45" s="4141">
        <f t="shared" si="175"/>
        <v>0</v>
      </c>
      <c r="NOR45" s="4141">
        <f t="shared" si="175"/>
        <v>0</v>
      </c>
      <c r="NOS45" s="4141">
        <f t="shared" si="175"/>
        <v>0</v>
      </c>
      <c r="NOT45" s="4141">
        <f t="shared" si="175"/>
        <v>0</v>
      </c>
      <c r="NOU45" s="4141">
        <f t="shared" si="175"/>
        <v>0</v>
      </c>
      <c r="NOV45" s="4141">
        <f t="shared" si="175"/>
        <v>0</v>
      </c>
      <c r="NOW45" s="4141">
        <f t="shared" si="175"/>
        <v>0</v>
      </c>
      <c r="NOX45" s="4141">
        <f t="shared" si="175"/>
        <v>0</v>
      </c>
      <c r="NOY45" s="4141">
        <f t="shared" si="175"/>
        <v>0</v>
      </c>
      <c r="NOZ45" s="4141">
        <f t="shared" si="175"/>
        <v>0</v>
      </c>
      <c r="NPA45" s="4141">
        <f t="shared" si="175"/>
        <v>0</v>
      </c>
      <c r="NPB45" s="4141">
        <f t="shared" si="175"/>
        <v>0</v>
      </c>
      <c r="NPC45" s="4141">
        <f t="shared" si="175"/>
        <v>0</v>
      </c>
      <c r="NPD45" s="4141">
        <f t="shared" si="175"/>
        <v>0</v>
      </c>
      <c r="NPE45" s="4141">
        <f t="shared" si="175"/>
        <v>0</v>
      </c>
      <c r="NPF45" s="4141">
        <f t="shared" si="175"/>
        <v>0</v>
      </c>
      <c r="NPG45" s="4141">
        <f t="shared" si="175"/>
        <v>0</v>
      </c>
      <c r="NPH45" s="4141">
        <f t="shared" si="175"/>
        <v>0</v>
      </c>
      <c r="NPI45" s="4141">
        <f t="shared" si="175"/>
        <v>0</v>
      </c>
      <c r="NPJ45" s="4141">
        <f t="shared" si="175"/>
        <v>0</v>
      </c>
      <c r="NPK45" s="4141">
        <f t="shared" si="175"/>
        <v>0</v>
      </c>
      <c r="NPL45" s="4141">
        <f t="shared" si="175"/>
        <v>0</v>
      </c>
      <c r="NPM45" s="4141">
        <f t="shared" si="175"/>
        <v>0</v>
      </c>
      <c r="NPN45" s="4141">
        <f t="shared" si="175"/>
        <v>0</v>
      </c>
      <c r="NPO45" s="4141">
        <f t="shared" si="175"/>
        <v>0</v>
      </c>
      <c r="NPP45" s="4141">
        <f t="shared" si="175"/>
        <v>0</v>
      </c>
      <c r="NPQ45" s="4141">
        <f t="shared" si="175"/>
        <v>0</v>
      </c>
      <c r="NPR45" s="4141">
        <f t="shared" si="175"/>
        <v>0</v>
      </c>
      <c r="NPS45" s="4141">
        <f t="shared" si="175"/>
        <v>0</v>
      </c>
      <c r="NPT45" s="4141">
        <f t="shared" si="175"/>
        <v>0</v>
      </c>
      <c r="NPU45" s="4141">
        <f t="shared" si="175"/>
        <v>0</v>
      </c>
      <c r="NPV45" s="4141">
        <f t="shared" si="175"/>
        <v>0</v>
      </c>
      <c r="NPW45" s="4141">
        <f t="shared" si="175"/>
        <v>0</v>
      </c>
      <c r="NPX45" s="4141">
        <f t="shared" si="175"/>
        <v>0</v>
      </c>
      <c r="NPY45" s="4141">
        <f t="shared" si="175"/>
        <v>0</v>
      </c>
      <c r="NPZ45" s="4141">
        <f t="shared" si="175"/>
        <v>0</v>
      </c>
      <c r="NQA45" s="4141">
        <f t="shared" si="175"/>
        <v>0</v>
      </c>
      <c r="NQB45" s="4141">
        <f t="shared" si="175"/>
        <v>0</v>
      </c>
      <c r="NQC45" s="4141">
        <f t="shared" si="175"/>
        <v>0</v>
      </c>
      <c r="NQD45" s="4141">
        <f t="shared" si="175"/>
        <v>0</v>
      </c>
      <c r="NQE45" s="4141">
        <f t="shared" si="175"/>
        <v>0</v>
      </c>
      <c r="NQF45" s="4141">
        <f t="shared" si="175"/>
        <v>0</v>
      </c>
      <c r="NQG45" s="4141">
        <f t="shared" si="175"/>
        <v>0</v>
      </c>
      <c r="NQH45" s="4141">
        <f t="shared" si="175"/>
        <v>0</v>
      </c>
      <c r="NQI45" s="4141">
        <f t="shared" si="175"/>
        <v>0</v>
      </c>
      <c r="NQJ45" s="4141">
        <f t="shared" si="175"/>
        <v>0</v>
      </c>
      <c r="NQK45" s="4141">
        <f t="shared" si="175"/>
        <v>0</v>
      </c>
      <c r="NQL45" s="4141">
        <f t="shared" si="175"/>
        <v>0</v>
      </c>
      <c r="NQM45" s="4141">
        <f t="shared" si="175"/>
        <v>0</v>
      </c>
      <c r="NQN45" s="4141">
        <f t="shared" si="175"/>
        <v>0</v>
      </c>
      <c r="NQO45" s="4141">
        <f t="shared" si="175"/>
        <v>0</v>
      </c>
      <c r="NQP45" s="4141">
        <f t="shared" si="175"/>
        <v>0</v>
      </c>
      <c r="NQQ45" s="4141">
        <f t="shared" si="175"/>
        <v>0</v>
      </c>
      <c r="NQR45" s="4141">
        <f t="shared" si="175"/>
        <v>0</v>
      </c>
      <c r="NQS45" s="4141">
        <f t="shared" ref="NQS45:NTD45" si="176">NQS39+NQS43</f>
        <v>0</v>
      </c>
      <c r="NQT45" s="4141">
        <f t="shared" si="176"/>
        <v>0</v>
      </c>
      <c r="NQU45" s="4141">
        <f t="shared" si="176"/>
        <v>0</v>
      </c>
      <c r="NQV45" s="4141">
        <f t="shared" si="176"/>
        <v>0</v>
      </c>
      <c r="NQW45" s="4141">
        <f t="shared" si="176"/>
        <v>0</v>
      </c>
      <c r="NQX45" s="4141">
        <f t="shared" si="176"/>
        <v>0</v>
      </c>
      <c r="NQY45" s="4141">
        <f t="shared" si="176"/>
        <v>0</v>
      </c>
      <c r="NQZ45" s="4141">
        <f t="shared" si="176"/>
        <v>0</v>
      </c>
      <c r="NRA45" s="4141">
        <f t="shared" si="176"/>
        <v>0</v>
      </c>
      <c r="NRB45" s="4141">
        <f t="shared" si="176"/>
        <v>0</v>
      </c>
      <c r="NRC45" s="4141">
        <f t="shared" si="176"/>
        <v>0</v>
      </c>
      <c r="NRD45" s="4141">
        <f t="shared" si="176"/>
        <v>0</v>
      </c>
      <c r="NRE45" s="4141">
        <f t="shared" si="176"/>
        <v>0</v>
      </c>
      <c r="NRF45" s="4141">
        <f t="shared" si="176"/>
        <v>0</v>
      </c>
      <c r="NRG45" s="4141">
        <f t="shared" si="176"/>
        <v>0</v>
      </c>
      <c r="NRH45" s="4141">
        <f t="shared" si="176"/>
        <v>0</v>
      </c>
      <c r="NRI45" s="4141">
        <f t="shared" si="176"/>
        <v>0</v>
      </c>
      <c r="NRJ45" s="4141">
        <f t="shared" si="176"/>
        <v>0</v>
      </c>
      <c r="NRK45" s="4141">
        <f t="shared" si="176"/>
        <v>0</v>
      </c>
      <c r="NRL45" s="4141">
        <f t="shared" si="176"/>
        <v>0</v>
      </c>
      <c r="NRM45" s="4141">
        <f t="shared" si="176"/>
        <v>0</v>
      </c>
      <c r="NRN45" s="4141">
        <f t="shared" si="176"/>
        <v>0</v>
      </c>
      <c r="NRO45" s="4141">
        <f t="shared" si="176"/>
        <v>0</v>
      </c>
      <c r="NRP45" s="4141">
        <f t="shared" si="176"/>
        <v>0</v>
      </c>
      <c r="NRQ45" s="4141">
        <f t="shared" si="176"/>
        <v>0</v>
      </c>
      <c r="NRR45" s="4141">
        <f t="shared" si="176"/>
        <v>0</v>
      </c>
      <c r="NRS45" s="4141">
        <f t="shared" si="176"/>
        <v>0</v>
      </c>
      <c r="NRT45" s="4141">
        <f t="shared" si="176"/>
        <v>0</v>
      </c>
      <c r="NRU45" s="4141">
        <f t="shared" si="176"/>
        <v>0</v>
      </c>
      <c r="NRV45" s="4141">
        <f t="shared" si="176"/>
        <v>0</v>
      </c>
      <c r="NRW45" s="4141">
        <f t="shared" si="176"/>
        <v>0</v>
      </c>
      <c r="NRX45" s="4141">
        <f t="shared" si="176"/>
        <v>0</v>
      </c>
      <c r="NRY45" s="4141">
        <f t="shared" si="176"/>
        <v>0</v>
      </c>
      <c r="NRZ45" s="4141">
        <f t="shared" si="176"/>
        <v>0</v>
      </c>
      <c r="NSA45" s="4141">
        <f t="shared" si="176"/>
        <v>0</v>
      </c>
      <c r="NSB45" s="4141">
        <f t="shared" si="176"/>
        <v>0</v>
      </c>
      <c r="NSC45" s="4141">
        <f t="shared" si="176"/>
        <v>0</v>
      </c>
      <c r="NSD45" s="4141">
        <f t="shared" si="176"/>
        <v>0</v>
      </c>
      <c r="NSE45" s="4141">
        <f t="shared" si="176"/>
        <v>0</v>
      </c>
      <c r="NSF45" s="4141">
        <f t="shared" si="176"/>
        <v>0</v>
      </c>
      <c r="NSG45" s="4141">
        <f t="shared" si="176"/>
        <v>0</v>
      </c>
      <c r="NSH45" s="4141">
        <f t="shared" si="176"/>
        <v>0</v>
      </c>
      <c r="NSI45" s="4141">
        <f t="shared" si="176"/>
        <v>0</v>
      </c>
      <c r="NSJ45" s="4141">
        <f t="shared" si="176"/>
        <v>0</v>
      </c>
      <c r="NSK45" s="4141">
        <f t="shared" si="176"/>
        <v>0</v>
      </c>
      <c r="NSL45" s="4141">
        <f t="shared" si="176"/>
        <v>0</v>
      </c>
      <c r="NSM45" s="4141">
        <f t="shared" si="176"/>
        <v>0</v>
      </c>
      <c r="NSN45" s="4141">
        <f t="shared" si="176"/>
        <v>0</v>
      </c>
      <c r="NSO45" s="4141">
        <f t="shared" si="176"/>
        <v>0</v>
      </c>
      <c r="NSP45" s="4141">
        <f t="shared" si="176"/>
        <v>0</v>
      </c>
      <c r="NSQ45" s="4141">
        <f t="shared" si="176"/>
        <v>0</v>
      </c>
      <c r="NSR45" s="4141">
        <f t="shared" si="176"/>
        <v>0</v>
      </c>
      <c r="NSS45" s="4141">
        <f t="shared" si="176"/>
        <v>0</v>
      </c>
      <c r="NST45" s="4141">
        <f t="shared" si="176"/>
        <v>0</v>
      </c>
      <c r="NSU45" s="4141">
        <f t="shared" si="176"/>
        <v>0</v>
      </c>
      <c r="NSV45" s="4141">
        <f t="shared" si="176"/>
        <v>0</v>
      </c>
      <c r="NSW45" s="4141">
        <f t="shared" si="176"/>
        <v>0</v>
      </c>
      <c r="NSX45" s="4141">
        <f t="shared" si="176"/>
        <v>0</v>
      </c>
      <c r="NSY45" s="4141">
        <f t="shared" si="176"/>
        <v>0</v>
      </c>
      <c r="NSZ45" s="4141">
        <f t="shared" si="176"/>
        <v>0</v>
      </c>
      <c r="NTA45" s="4141">
        <f t="shared" si="176"/>
        <v>0</v>
      </c>
      <c r="NTB45" s="4141">
        <f t="shared" si="176"/>
        <v>0</v>
      </c>
      <c r="NTC45" s="4141">
        <f t="shared" si="176"/>
        <v>0</v>
      </c>
      <c r="NTD45" s="4141">
        <f t="shared" si="176"/>
        <v>0</v>
      </c>
      <c r="NTE45" s="4141">
        <f t="shared" ref="NTE45:NVP45" si="177">NTE39+NTE43</f>
        <v>0</v>
      </c>
      <c r="NTF45" s="4141">
        <f t="shared" si="177"/>
        <v>0</v>
      </c>
      <c r="NTG45" s="4141">
        <f t="shared" si="177"/>
        <v>0</v>
      </c>
      <c r="NTH45" s="4141">
        <f t="shared" si="177"/>
        <v>0</v>
      </c>
      <c r="NTI45" s="4141">
        <f t="shared" si="177"/>
        <v>0</v>
      </c>
      <c r="NTJ45" s="4141">
        <f t="shared" si="177"/>
        <v>0</v>
      </c>
      <c r="NTK45" s="4141">
        <f t="shared" si="177"/>
        <v>0</v>
      </c>
      <c r="NTL45" s="4141">
        <f t="shared" si="177"/>
        <v>0</v>
      </c>
      <c r="NTM45" s="4141">
        <f t="shared" si="177"/>
        <v>0</v>
      </c>
      <c r="NTN45" s="4141">
        <f t="shared" si="177"/>
        <v>0</v>
      </c>
      <c r="NTO45" s="4141">
        <f t="shared" si="177"/>
        <v>0</v>
      </c>
      <c r="NTP45" s="4141">
        <f t="shared" si="177"/>
        <v>0</v>
      </c>
      <c r="NTQ45" s="4141">
        <f t="shared" si="177"/>
        <v>0</v>
      </c>
      <c r="NTR45" s="4141">
        <f t="shared" si="177"/>
        <v>0</v>
      </c>
      <c r="NTS45" s="4141">
        <f t="shared" si="177"/>
        <v>0</v>
      </c>
      <c r="NTT45" s="4141">
        <f t="shared" si="177"/>
        <v>0</v>
      </c>
      <c r="NTU45" s="4141">
        <f t="shared" si="177"/>
        <v>0</v>
      </c>
      <c r="NTV45" s="4141">
        <f t="shared" si="177"/>
        <v>0</v>
      </c>
      <c r="NTW45" s="4141">
        <f t="shared" si="177"/>
        <v>0</v>
      </c>
      <c r="NTX45" s="4141">
        <f t="shared" si="177"/>
        <v>0</v>
      </c>
      <c r="NTY45" s="4141">
        <f t="shared" si="177"/>
        <v>0</v>
      </c>
      <c r="NTZ45" s="4141">
        <f t="shared" si="177"/>
        <v>0</v>
      </c>
      <c r="NUA45" s="4141">
        <f t="shared" si="177"/>
        <v>0</v>
      </c>
      <c r="NUB45" s="4141">
        <f t="shared" si="177"/>
        <v>0</v>
      </c>
      <c r="NUC45" s="4141">
        <f t="shared" si="177"/>
        <v>0</v>
      </c>
      <c r="NUD45" s="4141">
        <f t="shared" si="177"/>
        <v>0</v>
      </c>
      <c r="NUE45" s="4141">
        <f t="shared" si="177"/>
        <v>0</v>
      </c>
      <c r="NUF45" s="4141">
        <f t="shared" si="177"/>
        <v>0</v>
      </c>
      <c r="NUG45" s="4141">
        <f t="shared" si="177"/>
        <v>0</v>
      </c>
      <c r="NUH45" s="4141">
        <f t="shared" si="177"/>
        <v>0</v>
      </c>
      <c r="NUI45" s="4141">
        <f t="shared" si="177"/>
        <v>0</v>
      </c>
      <c r="NUJ45" s="4141">
        <f t="shared" si="177"/>
        <v>0</v>
      </c>
      <c r="NUK45" s="4141">
        <f t="shared" si="177"/>
        <v>0</v>
      </c>
      <c r="NUL45" s="4141">
        <f t="shared" si="177"/>
        <v>0</v>
      </c>
      <c r="NUM45" s="4141">
        <f t="shared" si="177"/>
        <v>0</v>
      </c>
      <c r="NUN45" s="4141">
        <f t="shared" si="177"/>
        <v>0</v>
      </c>
      <c r="NUO45" s="4141">
        <f t="shared" si="177"/>
        <v>0</v>
      </c>
      <c r="NUP45" s="4141">
        <f t="shared" si="177"/>
        <v>0</v>
      </c>
      <c r="NUQ45" s="4141">
        <f t="shared" si="177"/>
        <v>0</v>
      </c>
      <c r="NUR45" s="4141">
        <f t="shared" si="177"/>
        <v>0</v>
      </c>
      <c r="NUS45" s="4141">
        <f t="shared" si="177"/>
        <v>0</v>
      </c>
      <c r="NUT45" s="4141">
        <f t="shared" si="177"/>
        <v>0</v>
      </c>
      <c r="NUU45" s="4141">
        <f t="shared" si="177"/>
        <v>0</v>
      </c>
      <c r="NUV45" s="4141">
        <f t="shared" si="177"/>
        <v>0</v>
      </c>
      <c r="NUW45" s="4141">
        <f t="shared" si="177"/>
        <v>0</v>
      </c>
      <c r="NUX45" s="4141">
        <f t="shared" si="177"/>
        <v>0</v>
      </c>
      <c r="NUY45" s="4141">
        <f t="shared" si="177"/>
        <v>0</v>
      </c>
      <c r="NUZ45" s="4141">
        <f t="shared" si="177"/>
        <v>0</v>
      </c>
      <c r="NVA45" s="4141">
        <f t="shared" si="177"/>
        <v>0</v>
      </c>
      <c r="NVB45" s="4141">
        <f t="shared" si="177"/>
        <v>0</v>
      </c>
      <c r="NVC45" s="4141">
        <f t="shared" si="177"/>
        <v>0</v>
      </c>
      <c r="NVD45" s="4141">
        <f t="shared" si="177"/>
        <v>0</v>
      </c>
      <c r="NVE45" s="4141">
        <f t="shared" si="177"/>
        <v>0</v>
      </c>
      <c r="NVF45" s="4141">
        <f t="shared" si="177"/>
        <v>0</v>
      </c>
      <c r="NVG45" s="4141">
        <f t="shared" si="177"/>
        <v>0</v>
      </c>
      <c r="NVH45" s="4141">
        <f t="shared" si="177"/>
        <v>0</v>
      </c>
      <c r="NVI45" s="4141">
        <f t="shared" si="177"/>
        <v>0</v>
      </c>
      <c r="NVJ45" s="4141">
        <f t="shared" si="177"/>
        <v>0</v>
      </c>
      <c r="NVK45" s="4141">
        <f t="shared" si="177"/>
        <v>0</v>
      </c>
      <c r="NVL45" s="4141">
        <f t="shared" si="177"/>
        <v>0</v>
      </c>
      <c r="NVM45" s="4141">
        <f t="shared" si="177"/>
        <v>0</v>
      </c>
      <c r="NVN45" s="4141">
        <f t="shared" si="177"/>
        <v>0</v>
      </c>
      <c r="NVO45" s="4141">
        <f t="shared" si="177"/>
        <v>0</v>
      </c>
      <c r="NVP45" s="4141">
        <f t="shared" si="177"/>
        <v>0</v>
      </c>
      <c r="NVQ45" s="4141">
        <f t="shared" ref="NVQ45:NYB45" si="178">NVQ39+NVQ43</f>
        <v>0</v>
      </c>
      <c r="NVR45" s="4141">
        <f t="shared" si="178"/>
        <v>0</v>
      </c>
      <c r="NVS45" s="4141">
        <f t="shared" si="178"/>
        <v>0</v>
      </c>
      <c r="NVT45" s="4141">
        <f t="shared" si="178"/>
        <v>0</v>
      </c>
      <c r="NVU45" s="4141">
        <f t="shared" si="178"/>
        <v>0</v>
      </c>
      <c r="NVV45" s="4141">
        <f t="shared" si="178"/>
        <v>0</v>
      </c>
      <c r="NVW45" s="4141">
        <f t="shared" si="178"/>
        <v>0</v>
      </c>
      <c r="NVX45" s="4141">
        <f t="shared" si="178"/>
        <v>0</v>
      </c>
      <c r="NVY45" s="4141">
        <f t="shared" si="178"/>
        <v>0</v>
      </c>
      <c r="NVZ45" s="4141">
        <f t="shared" si="178"/>
        <v>0</v>
      </c>
      <c r="NWA45" s="4141">
        <f t="shared" si="178"/>
        <v>0</v>
      </c>
      <c r="NWB45" s="4141">
        <f t="shared" si="178"/>
        <v>0</v>
      </c>
      <c r="NWC45" s="4141">
        <f t="shared" si="178"/>
        <v>0</v>
      </c>
      <c r="NWD45" s="4141">
        <f t="shared" si="178"/>
        <v>0</v>
      </c>
      <c r="NWE45" s="4141">
        <f t="shared" si="178"/>
        <v>0</v>
      </c>
      <c r="NWF45" s="4141">
        <f t="shared" si="178"/>
        <v>0</v>
      </c>
      <c r="NWG45" s="4141">
        <f t="shared" si="178"/>
        <v>0</v>
      </c>
      <c r="NWH45" s="4141">
        <f t="shared" si="178"/>
        <v>0</v>
      </c>
      <c r="NWI45" s="4141">
        <f t="shared" si="178"/>
        <v>0</v>
      </c>
      <c r="NWJ45" s="4141">
        <f t="shared" si="178"/>
        <v>0</v>
      </c>
      <c r="NWK45" s="4141">
        <f t="shared" si="178"/>
        <v>0</v>
      </c>
      <c r="NWL45" s="4141">
        <f t="shared" si="178"/>
        <v>0</v>
      </c>
      <c r="NWM45" s="4141">
        <f t="shared" si="178"/>
        <v>0</v>
      </c>
      <c r="NWN45" s="4141">
        <f t="shared" si="178"/>
        <v>0</v>
      </c>
      <c r="NWO45" s="4141">
        <f t="shared" si="178"/>
        <v>0</v>
      </c>
      <c r="NWP45" s="4141">
        <f t="shared" si="178"/>
        <v>0</v>
      </c>
      <c r="NWQ45" s="4141">
        <f t="shared" si="178"/>
        <v>0</v>
      </c>
      <c r="NWR45" s="4141">
        <f t="shared" si="178"/>
        <v>0</v>
      </c>
      <c r="NWS45" s="4141">
        <f t="shared" si="178"/>
        <v>0</v>
      </c>
      <c r="NWT45" s="4141">
        <f t="shared" si="178"/>
        <v>0</v>
      </c>
      <c r="NWU45" s="4141">
        <f t="shared" si="178"/>
        <v>0</v>
      </c>
      <c r="NWV45" s="4141">
        <f t="shared" si="178"/>
        <v>0</v>
      </c>
      <c r="NWW45" s="4141">
        <f t="shared" si="178"/>
        <v>0</v>
      </c>
      <c r="NWX45" s="4141">
        <f t="shared" si="178"/>
        <v>0</v>
      </c>
      <c r="NWY45" s="4141">
        <f t="shared" si="178"/>
        <v>0</v>
      </c>
      <c r="NWZ45" s="4141">
        <f t="shared" si="178"/>
        <v>0</v>
      </c>
      <c r="NXA45" s="4141">
        <f t="shared" si="178"/>
        <v>0</v>
      </c>
      <c r="NXB45" s="4141">
        <f t="shared" si="178"/>
        <v>0</v>
      </c>
      <c r="NXC45" s="4141">
        <f t="shared" si="178"/>
        <v>0</v>
      </c>
      <c r="NXD45" s="4141">
        <f t="shared" si="178"/>
        <v>0</v>
      </c>
      <c r="NXE45" s="4141">
        <f t="shared" si="178"/>
        <v>0</v>
      </c>
      <c r="NXF45" s="4141">
        <f t="shared" si="178"/>
        <v>0</v>
      </c>
      <c r="NXG45" s="4141">
        <f t="shared" si="178"/>
        <v>0</v>
      </c>
      <c r="NXH45" s="4141">
        <f t="shared" si="178"/>
        <v>0</v>
      </c>
      <c r="NXI45" s="4141">
        <f t="shared" si="178"/>
        <v>0</v>
      </c>
      <c r="NXJ45" s="4141">
        <f t="shared" si="178"/>
        <v>0</v>
      </c>
      <c r="NXK45" s="4141">
        <f t="shared" si="178"/>
        <v>0</v>
      </c>
      <c r="NXL45" s="4141">
        <f t="shared" si="178"/>
        <v>0</v>
      </c>
      <c r="NXM45" s="4141">
        <f t="shared" si="178"/>
        <v>0</v>
      </c>
      <c r="NXN45" s="4141">
        <f t="shared" si="178"/>
        <v>0</v>
      </c>
      <c r="NXO45" s="4141">
        <f t="shared" si="178"/>
        <v>0</v>
      </c>
      <c r="NXP45" s="4141">
        <f t="shared" si="178"/>
        <v>0</v>
      </c>
      <c r="NXQ45" s="4141">
        <f t="shared" si="178"/>
        <v>0</v>
      </c>
      <c r="NXR45" s="4141">
        <f t="shared" si="178"/>
        <v>0</v>
      </c>
      <c r="NXS45" s="4141">
        <f t="shared" si="178"/>
        <v>0</v>
      </c>
      <c r="NXT45" s="4141">
        <f t="shared" si="178"/>
        <v>0</v>
      </c>
      <c r="NXU45" s="4141">
        <f t="shared" si="178"/>
        <v>0</v>
      </c>
      <c r="NXV45" s="4141">
        <f t="shared" si="178"/>
        <v>0</v>
      </c>
      <c r="NXW45" s="4141">
        <f t="shared" si="178"/>
        <v>0</v>
      </c>
      <c r="NXX45" s="4141">
        <f t="shared" si="178"/>
        <v>0</v>
      </c>
      <c r="NXY45" s="4141">
        <f t="shared" si="178"/>
        <v>0</v>
      </c>
      <c r="NXZ45" s="4141">
        <f t="shared" si="178"/>
        <v>0</v>
      </c>
      <c r="NYA45" s="4141">
        <f t="shared" si="178"/>
        <v>0</v>
      </c>
      <c r="NYB45" s="4141">
        <f t="shared" si="178"/>
        <v>0</v>
      </c>
      <c r="NYC45" s="4141">
        <f t="shared" ref="NYC45:OAN45" si="179">NYC39+NYC43</f>
        <v>0</v>
      </c>
      <c r="NYD45" s="4141">
        <f t="shared" si="179"/>
        <v>0</v>
      </c>
      <c r="NYE45" s="4141">
        <f t="shared" si="179"/>
        <v>0</v>
      </c>
      <c r="NYF45" s="4141">
        <f t="shared" si="179"/>
        <v>0</v>
      </c>
      <c r="NYG45" s="4141">
        <f t="shared" si="179"/>
        <v>0</v>
      </c>
      <c r="NYH45" s="4141">
        <f t="shared" si="179"/>
        <v>0</v>
      </c>
      <c r="NYI45" s="4141">
        <f t="shared" si="179"/>
        <v>0</v>
      </c>
      <c r="NYJ45" s="4141">
        <f t="shared" si="179"/>
        <v>0</v>
      </c>
      <c r="NYK45" s="4141">
        <f t="shared" si="179"/>
        <v>0</v>
      </c>
      <c r="NYL45" s="4141">
        <f t="shared" si="179"/>
        <v>0</v>
      </c>
      <c r="NYM45" s="4141">
        <f t="shared" si="179"/>
        <v>0</v>
      </c>
      <c r="NYN45" s="4141">
        <f t="shared" si="179"/>
        <v>0</v>
      </c>
      <c r="NYO45" s="4141">
        <f t="shared" si="179"/>
        <v>0</v>
      </c>
      <c r="NYP45" s="4141">
        <f t="shared" si="179"/>
        <v>0</v>
      </c>
      <c r="NYQ45" s="4141">
        <f t="shared" si="179"/>
        <v>0</v>
      </c>
      <c r="NYR45" s="4141">
        <f t="shared" si="179"/>
        <v>0</v>
      </c>
      <c r="NYS45" s="4141">
        <f t="shared" si="179"/>
        <v>0</v>
      </c>
      <c r="NYT45" s="4141">
        <f t="shared" si="179"/>
        <v>0</v>
      </c>
      <c r="NYU45" s="4141">
        <f t="shared" si="179"/>
        <v>0</v>
      </c>
      <c r="NYV45" s="4141">
        <f t="shared" si="179"/>
        <v>0</v>
      </c>
      <c r="NYW45" s="4141">
        <f t="shared" si="179"/>
        <v>0</v>
      </c>
      <c r="NYX45" s="4141">
        <f t="shared" si="179"/>
        <v>0</v>
      </c>
      <c r="NYY45" s="4141">
        <f t="shared" si="179"/>
        <v>0</v>
      </c>
      <c r="NYZ45" s="4141">
        <f t="shared" si="179"/>
        <v>0</v>
      </c>
      <c r="NZA45" s="4141">
        <f t="shared" si="179"/>
        <v>0</v>
      </c>
      <c r="NZB45" s="4141">
        <f t="shared" si="179"/>
        <v>0</v>
      </c>
      <c r="NZC45" s="4141">
        <f t="shared" si="179"/>
        <v>0</v>
      </c>
      <c r="NZD45" s="4141">
        <f t="shared" si="179"/>
        <v>0</v>
      </c>
      <c r="NZE45" s="4141">
        <f t="shared" si="179"/>
        <v>0</v>
      </c>
      <c r="NZF45" s="4141">
        <f t="shared" si="179"/>
        <v>0</v>
      </c>
      <c r="NZG45" s="4141">
        <f t="shared" si="179"/>
        <v>0</v>
      </c>
      <c r="NZH45" s="4141">
        <f t="shared" si="179"/>
        <v>0</v>
      </c>
      <c r="NZI45" s="4141">
        <f t="shared" si="179"/>
        <v>0</v>
      </c>
      <c r="NZJ45" s="4141">
        <f t="shared" si="179"/>
        <v>0</v>
      </c>
      <c r="NZK45" s="4141">
        <f t="shared" si="179"/>
        <v>0</v>
      </c>
      <c r="NZL45" s="4141">
        <f t="shared" si="179"/>
        <v>0</v>
      </c>
      <c r="NZM45" s="4141">
        <f t="shared" si="179"/>
        <v>0</v>
      </c>
      <c r="NZN45" s="4141">
        <f t="shared" si="179"/>
        <v>0</v>
      </c>
      <c r="NZO45" s="4141">
        <f t="shared" si="179"/>
        <v>0</v>
      </c>
      <c r="NZP45" s="4141">
        <f t="shared" si="179"/>
        <v>0</v>
      </c>
      <c r="NZQ45" s="4141">
        <f t="shared" si="179"/>
        <v>0</v>
      </c>
      <c r="NZR45" s="4141">
        <f t="shared" si="179"/>
        <v>0</v>
      </c>
      <c r="NZS45" s="4141">
        <f t="shared" si="179"/>
        <v>0</v>
      </c>
      <c r="NZT45" s="4141">
        <f t="shared" si="179"/>
        <v>0</v>
      </c>
      <c r="NZU45" s="4141">
        <f t="shared" si="179"/>
        <v>0</v>
      </c>
      <c r="NZV45" s="4141">
        <f t="shared" si="179"/>
        <v>0</v>
      </c>
      <c r="NZW45" s="4141">
        <f t="shared" si="179"/>
        <v>0</v>
      </c>
      <c r="NZX45" s="4141">
        <f t="shared" si="179"/>
        <v>0</v>
      </c>
      <c r="NZY45" s="4141">
        <f t="shared" si="179"/>
        <v>0</v>
      </c>
      <c r="NZZ45" s="4141">
        <f t="shared" si="179"/>
        <v>0</v>
      </c>
      <c r="OAA45" s="4141">
        <f t="shared" si="179"/>
        <v>0</v>
      </c>
      <c r="OAB45" s="4141">
        <f t="shared" si="179"/>
        <v>0</v>
      </c>
      <c r="OAC45" s="4141">
        <f t="shared" si="179"/>
        <v>0</v>
      </c>
      <c r="OAD45" s="4141">
        <f t="shared" si="179"/>
        <v>0</v>
      </c>
      <c r="OAE45" s="4141">
        <f t="shared" si="179"/>
        <v>0</v>
      </c>
      <c r="OAF45" s="4141">
        <f t="shared" si="179"/>
        <v>0</v>
      </c>
      <c r="OAG45" s="4141">
        <f t="shared" si="179"/>
        <v>0</v>
      </c>
      <c r="OAH45" s="4141">
        <f t="shared" si="179"/>
        <v>0</v>
      </c>
      <c r="OAI45" s="4141">
        <f t="shared" si="179"/>
        <v>0</v>
      </c>
      <c r="OAJ45" s="4141">
        <f t="shared" si="179"/>
        <v>0</v>
      </c>
      <c r="OAK45" s="4141">
        <f t="shared" si="179"/>
        <v>0</v>
      </c>
      <c r="OAL45" s="4141">
        <f t="shared" si="179"/>
        <v>0</v>
      </c>
      <c r="OAM45" s="4141">
        <f t="shared" si="179"/>
        <v>0</v>
      </c>
      <c r="OAN45" s="4141">
        <f t="shared" si="179"/>
        <v>0</v>
      </c>
      <c r="OAO45" s="4141">
        <f t="shared" ref="OAO45:OCZ45" si="180">OAO39+OAO43</f>
        <v>0</v>
      </c>
      <c r="OAP45" s="4141">
        <f t="shared" si="180"/>
        <v>0</v>
      </c>
      <c r="OAQ45" s="4141">
        <f t="shared" si="180"/>
        <v>0</v>
      </c>
      <c r="OAR45" s="4141">
        <f t="shared" si="180"/>
        <v>0</v>
      </c>
      <c r="OAS45" s="4141">
        <f t="shared" si="180"/>
        <v>0</v>
      </c>
      <c r="OAT45" s="4141">
        <f t="shared" si="180"/>
        <v>0</v>
      </c>
      <c r="OAU45" s="4141">
        <f t="shared" si="180"/>
        <v>0</v>
      </c>
      <c r="OAV45" s="4141">
        <f t="shared" si="180"/>
        <v>0</v>
      </c>
      <c r="OAW45" s="4141">
        <f t="shared" si="180"/>
        <v>0</v>
      </c>
      <c r="OAX45" s="4141">
        <f t="shared" si="180"/>
        <v>0</v>
      </c>
      <c r="OAY45" s="4141">
        <f t="shared" si="180"/>
        <v>0</v>
      </c>
      <c r="OAZ45" s="4141">
        <f t="shared" si="180"/>
        <v>0</v>
      </c>
      <c r="OBA45" s="4141">
        <f t="shared" si="180"/>
        <v>0</v>
      </c>
      <c r="OBB45" s="4141">
        <f t="shared" si="180"/>
        <v>0</v>
      </c>
      <c r="OBC45" s="4141">
        <f t="shared" si="180"/>
        <v>0</v>
      </c>
      <c r="OBD45" s="4141">
        <f t="shared" si="180"/>
        <v>0</v>
      </c>
      <c r="OBE45" s="4141">
        <f t="shared" si="180"/>
        <v>0</v>
      </c>
      <c r="OBF45" s="4141">
        <f t="shared" si="180"/>
        <v>0</v>
      </c>
      <c r="OBG45" s="4141">
        <f t="shared" si="180"/>
        <v>0</v>
      </c>
      <c r="OBH45" s="4141">
        <f t="shared" si="180"/>
        <v>0</v>
      </c>
      <c r="OBI45" s="4141">
        <f t="shared" si="180"/>
        <v>0</v>
      </c>
      <c r="OBJ45" s="4141">
        <f t="shared" si="180"/>
        <v>0</v>
      </c>
      <c r="OBK45" s="4141">
        <f t="shared" si="180"/>
        <v>0</v>
      </c>
      <c r="OBL45" s="4141">
        <f t="shared" si="180"/>
        <v>0</v>
      </c>
      <c r="OBM45" s="4141">
        <f t="shared" si="180"/>
        <v>0</v>
      </c>
      <c r="OBN45" s="4141">
        <f t="shared" si="180"/>
        <v>0</v>
      </c>
      <c r="OBO45" s="4141">
        <f t="shared" si="180"/>
        <v>0</v>
      </c>
      <c r="OBP45" s="4141">
        <f t="shared" si="180"/>
        <v>0</v>
      </c>
      <c r="OBQ45" s="4141">
        <f t="shared" si="180"/>
        <v>0</v>
      </c>
      <c r="OBR45" s="4141">
        <f t="shared" si="180"/>
        <v>0</v>
      </c>
      <c r="OBS45" s="4141">
        <f t="shared" si="180"/>
        <v>0</v>
      </c>
      <c r="OBT45" s="4141">
        <f t="shared" si="180"/>
        <v>0</v>
      </c>
      <c r="OBU45" s="4141">
        <f t="shared" si="180"/>
        <v>0</v>
      </c>
      <c r="OBV45" s="4141">
        <f t="shared" si="180"/>
        <v>0</v>
      </c>
      <c r="OBW45" s="4141">
        <f t="shared" si="180"/>
        <v>0</v>
      </c>
      <c r="OBX45" s="4141">
        <f t="shared" si="180"/>
        <v>0</v>
      </c>
      <c r="OBY45" s="4141">
        <f t="shared" si="180"/>
        <v>0</v>
      </c>
      <c r="OBZ45" s="4141">
        <f t="shared" si="180"/>
        <v>0</v>
      </c>
      <c r="OCA45" s="4141">
        <f t="shared" si="180"/>
        <v>0</v>
      </c>
      <c r="OCB45" s="4141">
        <f t="shared" si="180"/>
        <v>0</v>
      </c>
      <c r="OCC45" s="4141">
        <f t="shared" si="180"/>
        <v>0</v>
      </c>
      <c r="OCD45" s="4141">
        <f t="shared" si="180"/>
        <v>0</v>
      </c>
      <c r="OCE45" s="4141">
        <f t="shared" si="180"/>
        <v>0</v>
      </c>
      <c r="OCF45" s="4141">
        <f t="shared" si="180"/>
        <v>0</v>
      </c>
      <c r="OCG45" s="4141">
        <f t="shared" si="180"/>
        <v>0</v>
      </c>
      <c r="OCH45" s="4141">
        <f t="shared" si="180"/>
        <v>0</v>
      </c>
      <c r="OCI45" s="4141">
        <f t="shared" si="180"/>
        <v>0</v>
      </c>
      <c r="OCJ45" s="4141">
        <f t="shared" si="180"/>
        <v>0</v>
      </c>
      <c r="OCK45" s="4141">
        <f t="shared" si="180"/>
        <v>0</v>
      </c>
      <c r="OCL45" s="4141">
        <f t="shared" si="180"/>
        <v>0</v>
      </c>
      <c r="OCM45" s="4141">
        <f t="shared" si="180"/>
        <v>0</v>
      </c>
      <c r="OCN45" s="4141">
        <f t="shared" si="180"/>
        <v>0</v>
      </c>
      <c r="OCO45" s="4141">
        <f t="shared" si="180"/>
        <v>0</v>
      </c>
      <c r="OCP45" s="4141">
        <f t="shared" si="180"/>
        <v>0</v>
      </c>
      <c r="OCQ45" s="4141">
        <f t="shared" si="180"/>
        <v>0</v>
      </c>
      <c r="OCR45" s="4141">
        <f t="shared" si="180"/>
        <v>0</v>
      </c>
      <c r="OCS45" s="4141">
        <f t="shared" si="180"/>
        <v>0</v>
      </c>
      <c r="OCT45" s="4141">
        <f t="shared" si="180"/>
        <v>0</v>
      </c>
      <c r="OCU45" s="4141">
        <f t="shared" si="180"/>
        <v>0</v>
      </c>
      <c r="OCV45" s="4141">
        <f t="shared" si="180"/>
        <v>0</v>
      </c>
      <c r="OCW45" s="4141">
        <f t="shared" si="180"/>
        <v>0</v>
      </c>
      <c r="OCX45" s="4141">
        <f t="shared" si="180"/>
        <v>0</v>
      </c>
      <c r="OCY45" s="4141">
        <f t="shared" si="180"/>
        <v>0</v>
      </c>
      <c r="OCZ45" s="4141">
        <f t="shared" si="180"/>
        <v>0</v>
      </c>
      <c r="ODA45" s="4141">
        <f t="shared" ref="ODA45:OFL45" si="181">ODA39+ODA43</f>
        <v>0</v>
      </c>
      <c r="ODB45" s="4141">
        <f t="shared" si="181"/>
        <v>0</v>
      </c>
      <c r="ODC45" s="4141">
        <f t="shared" si="181"/>
        <v>0</v>
      </c>
      <c r="ODD45" s="4141">
        <f t="shared" si="181"/>
        <v>0</v>
      </c>
      <c r="ODE45" s="4141">
        <f t="shared" si="181"/>
        <v>0</v>
      </c>
      <c r="ODF45" s="4141">
        <f t="shared" si="181"/>
        <v>0</v>
      </c>
      <c r="ODG45" s="4141">
        <f t="shared" si="181"/>
        <v>0</v>
      </c>
      <c r="ODH45" s="4141">
        <f t="shared" si="181"/>
        <v>0</v>
      </c>
      <c r="ODI45" s="4141">
        <f t="shared" si="181"/>
        <v>0</v>
      </c>
      <c r="ODJ45" s="4141">
        <f t="shared" si="181"/>
        <v>0</v>
      </c>
      <c r="ODK45" s="4141">
        <f t="shared" si="181"/>
        <v>0</v>
      </c>
      <c r="ODL45" s="4141">
        <f t="shared" si="181"/>
        <v>0</v>
      </c>
      <c r="ODM45" s="4141">
        <f t="shared" si="181"/>
        <v>0</v>
      </c>
      <c r="ODN45" s="4141">
        <f t="shared" si="181"/>
        <v>0</v>
      </c>
      <c r="ODO45" s="4141">
        <f t="shared" si="181"/>
        <v>0</v>
      </c>
      <c r="ODP45" s="4141">
        <f t="shared" si="181"/>
        <v>0</v>
      </c>
      <c r="ODQ45" s="4141">
        <f t="shared" si="181"/>
        <v>0</v>
      </c>
      <c r="ODR45" s="4141">
        <f t="shared" si="181"/>
        <v>0</v>
      </c>
      <c r="ODS45" s="4141">
        <f t="shared" si="181"/>
        <v>0</v>
      </c>
      <c r="ODT45" s="4141">
        <f t="shared" si="181"/>
        <v>0</v>
      </c>
      <c r="ODU45" s="4141">
        <f t="shared" si="181"/>
        <v>0</v>
      </c>
      <c r="ODV45" s="4141">
        <f t="shared" si="181"/>
        <v>0</v>
      </c>
      <c r="ODW45" s="4141">
        <f t="shared" si="181"/>
        <v>0</v>
      </c>
      <c r="ODX45" s="4141">
        <f t="shared" si="181"/>
        <v>0</v>
      </c>
      <c r="ODY45" s="4141">
        <f t="shared" si="181"/>
        <v>0</v>
      </c>
      <c r="ODZ45" s="4141">
        <f t="shared" si="181"/>
        <v>0</v>
      </c>
      <c r="OEA45" s="4141">
        <f t="shared" si="181"/>
        <v>0</v>
      </c>
      <c r="OEB45" s="4141">
        <f t="shared" si="181"/>
        <v>0</v>
      </c>
      <c r="OEC45" s="4141">
        <f t="shared" si="181"/>
        <v>0</v>
      </c>
      <c r="OED45" s="4141">
        <f t="shared" si="181"/>
        <v>0</v>
      </c>
      <c r="OEE45" s="4141">
        <f t="shared" si="181"/>
        <v>0</v>
      </c>
      <c r="OEF45" s="4141">
        <f t="shared" si="181"/>
        <v>0</v>
      </c>
      <c r="OEG45" s="4141">
        <f t="shared" si="181"/>
        <v>0</v>
      </c>
      <c r="OEH45" s="4141">
        <f t="shared" si="181"/>
        <v>0</v>
      </c>
      <c r="OEI45" s="4141">
        <f t="shared" si="181"/>
        <v>0</v>
      </c>
      <c r="OEJ45" s="4141">
        <f t="shared" si="181"/>
        <v>0</v>
      </c>
      <c r="OEK45" s="4141">
        <f t="shared" si="181"/>
        <v>0</v>
      </c>
      <c r="OEL45" s="4141">
        <f t="shared" si="181"/>
        <v>0</v>
      </c>
      <c r="OEM45" s="4141">
        <f t="shared" si="181"/>
        <v>0</v>
      </c>
      <c r="OEN45" s="4141">
        <f t="shared" si="181"/>
        <v>0</v>
      </c>
      <c r="OEO45" s="4141">
        <f t="shared" si="181"/>
        <v>0</v>
      </c>
      <c r="OEP45" s="4141">
        <f t="shared" si="181"/>
        <v>0</v>
      </c>
      <c r="OEQ45" s="4141">
        <f t="shared" si="181"/>
        <v>0</v>
      </c>
      <c r="OER45" s="4141">
        <f t="shared" si="181"/>
        <v>0</v>
      </c>
      <c r="OES45" s="4141">
        <f t="shared" si="181"/>
        <v>0</v>
      </c>
      <c r="OET45" s="4141">
        <f t="shared" si="181"/>
        <v>0</v>
      </c>
      <c r="OEU45" s="4141">
        <f t="shared" si="181"/>
        <v>0</v>
      </c>
      <c r="OEV45" s="4141">
        <f t="shared" si="181"/>
        <v>0</v>
      </c>
      <c r="OEW45" s="4141">
        <f t="shared" si="181"/>
        <v>0</v>
      </c>
      <c r="OEX45" s="4141">
        <f t="shared" si="181"/>
        <v>0</v>
      </c>
      <c r="OEY45" s="4141">
        <f t="shared" si="181"/>
        <v>0</v>
      </c>
      <c r="OEZ45" s="4141">
        <f t="shared" si="181"/>
        <v>0</v>
      </c>
      <c r="OFA45" s="4141">
        <f t="shared" si="181"/>
        <v>0</v>
      </c>
      <c r="OFB45" s="4141">
        <f t="shared" si="181"/>
        <v>0</v>
      </c>
      <c r="OFC45" s="4141">
        <f t="shared" si="181"/>
        <v>0</v>
      </c>
      <c r="OFD45" s="4141">
        <f t="shared" si="181"/>
        <v>0</v>
      </c>
      <c r="OFE45" s="4141">
        <f t="shared" si="181"/>
        <v>0</v>
      </c>
      <c r="OFF45" s="4141">
        <f t="shared" si="181"/>
        <v>0</v>
      </c>
      <c r="OFG45" s="4141">
        <f t="shared" si="181"/>
        <v>0</v>
      </c>
      <c r="OFH45" s="4141">
        <f t="shared" si="181"/>
        <v>0</v>
      </c>
      <c r="OFI45" s="4141">
        <f t="shared" si="181"/>
        <v>0</v>
      </c>
      <c r="OFJ45" s="4141">
        <f t="shared" si="181"/>
        <v>0</v>
      </c>
      <c r="OFK45" s="4141">
        <f t="shared" si="181"/>
        <v>0</v>
      </c>
      <c r="OFL45" s="4141">
        <f t="shared" si="181"/>
        <v>0</v>
      </c>
      <c r="OFM45" s="4141">
        <f t="shared" ref="OFM45:OHX45" si="182">OFM39+OFM43</f>
        <v>0</v>
      </c>
      <c r="OFN45" s="4141">
        <f t="shared" si="182"/>
        <v>0</v>
      </c>
      <c r="OFO45" s="4141">
        <f t="shared" si="182"/>
        <v>0</v>
      </c>
      <c r="OFP45" s="4141">
        <f t="shared" si="182"/>
        <v>0</v>
      </c>
      <c r="OFQ45" s="4141">
        <f t="shared" si="182"/>
        <v>0</v>
      </c>
      <c r="OFR45" s="4141">
        <f t="shared" si="182"/>
        <v>0</v>
      </c>
      <c r="OFS45" s="4141">
        <f t="shared" si="182"/>
        <v>0</v>
      </c>
      <c r="OFT45" s="4141">
        <f t="shared" si="182"/>
        <v>0</v>
      </c>
      <c r="OFU45" s="4141">
        <f t="shared" si="182"/>
        <v>0</v>
      </c>
      <c r="OFV45" s="4141">
        <f t="shared" si="182"/>
        <v>0</v>
      </c>
      <c r="OFW45" s="4141">
        <f t="shared" si="182"/>
        <v>0</v>
      </c>
      <c r="OFX45" s="4141">
        <f t="shared" si="182"/>
        <v>0</v>
      </c>
      <c r="OFY45" s="4141">
        <f t="shared" si="182"/>
        <v>0</v>
      </c>
      <c r="OFZ45" s="4141">
        <f t="shared" si="182"/>
        <v>0</v>
      </c>
      <c r="OGA45" s="4141">
        <f t="shared" si="182"/>
        <v>0</v>
      </c>
      <c r="OGB45" s="4141">
        <f t="shared" si="182"/>
        <v>0</v>
      </c>
      <c r="OGC45" s="4141">
        <f t="shared" si="182"/>
        <v>0</v>
      </c>
      <c r="OGD45" s="4141">
        <f t="shared" si="182"/>
        <v>0</v>
      </c>
      <c r="OGE45" s="4141">
        <f t="shared" si="182"/>
        <v>0</v>
      </c>
      <c r="OGF45" s="4141">
        <f t="shared" si="182"/>
        <v>0</v>
      </c>
      <c r="OGG45" s="4141">
        <f t="shared" si="182"/>
        <v>0</v>
      </c>
      <c r="OGH45" s="4141">
        <f t="shared" si="182"/>
        <v>0</v>
      </c>
      <c r="OGI45" s="4141">
        <f t="shared" si="182"/>
        <v>0</v>
      </c>
      <c r="OGJ45" s="4141">
        <f t="shared" si="182"/>
        <v>0</v>
      </c>
      <c r="OGK45" s="4141">
        <f t="shared" si="182"/>
        <v>0</v>
      </c>
      <c r="OGL45" s="4141">
        <f t="shared" si="182"/>
        <v>0</v>
      </c>
      <c r="OGM45" s="4141">
        <f t="shared" si="182"/>
        <v>0</v>
      </c>
      <c r="OGN45" s="4141">
        <f t="shared" si="182"/>
        <v>0</v>
      </c>
      <c r="OGO45" s="4141">
        <f t="shared" si="182"/>
        <v>0</v>
      </c>
      <c r="OGP45" s="4141">
        <f t="shared" si="182"/>
        <v>0</v>
      </c>
      <c r="OGQ45" s="4141">
        <f t="shared" si="182"/>
        <v>0</v>
      </c>
      <c r="OGR45" s="4141">
        <f t="shared" si="182"/>
        <v>0</v>
      </c>
      <c r="OGS45" s="4141">
        <f t="shared" si="182"/>
        <v>0</v>
      </c>
      <c r="OGT45" s="4141">
        <f t="shared" si="182"/>
        <v>0</v>
      </c>
      <c r="OGU45" s="4141">
        <f t="shared" si="182"/>
        <v>0</v>
      </c>
      <c r="OGV45" s="4141">
        <f t="shared" si="182"/>
        <v>0</v>
      </c>
      <c r="OGW45" s="4141">
        <f t="shared" si="182"/>
        <v>0</v>
      </c>
      <c r="OGX45" s="4141">
        <f t="shared" si="182"/>
        <v>0</v>
      </c>
      <c r="OGY45" s="4141">
        <f t="shared" si="182"/>
        <v>0</v>
      </c>
      <c r="OGZ45" s="4141">
        <f t="shared" si="182"/>
        <v>0</v>
      </c>
      <c r="OHA45" s="4141">
        <f t="shared" si="182"/>
        <v>0</v>
      </c>
      <c r="OHB45" s="4141">
        <f t="shared" si="182"/>
        <v>0</v>
      </c>
      <c r="OHC45" s="4141">
        <f t="shared" si="182"/>
        <v>0</v>
      </c>
      <c r="OHD45" s="4141">
        <f t="shared" si="182"/>
        <v>0</v>
      </c>
      <c r="OHE45" s="4141">
        <f t="shared" si="182"/>
        <v>0</v>
      </c>
      <c r="OHF45" s="4141">
        <f t="shared" si="182"/>
        <v>0</v>
      </c>
      <c r="OHG45" s="4141">
        <f t="shared" si="182"/>
        <v>0</v>
      </c>
      <c r="OHH45" s="4141">
        <f t="shared" si="182"/>
        <v>0</v>
      </c>
      <c r="OHI45" s="4141">
        <f t="shared" si="182"/>
        <v>0</v>
      </c>
      <c r="OHJ45" s="4141">
        <f t="shared" si="182"/>
        <v>0</v>
      </c>
      <c r="OHK45" s="4141">
        <f t="shared" si="182"/>
        <v>0</v>
      </c>
      <c r="OHL45" s="4141">
        <f t="shared" si="182"/>
        <v>0</v>
      </c>
      <c r="OHM45" s="4141">
        <f t="shared" si="182"/>
        <v>0</v>
      </c>
      <c r="OHN45" s="4141">
        <f t="shared" si="182"/>
        <v>0</v>
      </c>
      <c r="OHO45" s="4141">
        <f t="shared" si="182"/>
        <v>0</v>
      </c>
      <c r="OHP45" s="4141">
        <f t="shared" si="182"/>
        <v>0</v>
      </c>
      <c r="OHQ45" s="4141">
        <f t="shared" si="182"/>
        <v>0</v>
      </c>
      <c r="OHR45" s="4141">
        <f t="shared" si="182"/>
        <v>0</v>
      </c>
      <c r="OHS45" s="4141">
        <f t="shared" si="182"/>
        <v>0</v>
      </c>
      <c r="OHT45" s="4141">
        <f t="shared" si="182"/>
        <v>0</v>
      </c>
      <c r="OHU45" s="4141">
        <f t="shared" si="182"/>
        <v>0</v>
      </c>
      <c r="OHV45" s="4141">
        <f t="shared" si="182"/>
        <v>0</v>
      </c>
      <c r="OHW45" s="4141">
        <f t="shared" si="182"/>
        <v>0</v>
      </c>
      <c r="OHX45" s="4141">
        <f t="shared" si="182"/>
        <v>0</v>
      </c>
      <c r="OHY45" s="4141">
        <f t="shared" ref="OHY45:OKJ45" si="183">OHY39+OHY43</f>
        <v>0</v>
      </c>
      <c r="OHZ45" s="4141">
        <f t="shared" si="183"/>
        <v>0</v>
      </c>
      <c r="OIA45" s="4141">
        <f t="shared" si="183"/>
        <v>0</v>
      </c>
      <c r="OIB45" s="4141">
        <f t="shared" si="183"/>
        <v>0</v>
      </c>
      <c r="OIC45" s="4141">
        <f t="shared" si="183"/>
        <v>0</v>
      </c>
      <c r="OID45" s="4141">
        <f t="shared" si="183"/>
        <v>0</v>
      </c>
      <c r="OIE45" s="4141">
        <f t="shared" si="183"/>
        <v>0</v>
      </c>
      <c r="OIF45" s="4141">
        <f t="shared" si="183"/>
        <v>0</v>
      </c>
      <c r="OIG45" s="4141">
        <f t="shared" si="183"/>
        <v>0</v>
      </c>
      <c r="OIH45" s="4141">
        <f t="shared" si="183"/>
        <v>0</v>
      </c>
      <c r="OII45" s="4141">
        <f t="shared" si="183"/>
        <v>0</v>
      </c>
      <c r="OIJ45" s="4141">
        <f t="shared" si="183"/>
        <v>0</v>
      </c>
      <c r="OIK45" s="4141">
        <f t="shared" si="183"/>
        <v>0</v>
      </c>
      <c r="OIL45" s="4141">
        <f t="shared" si="183"/>
        <v>0</v>
      </c>
      <c r="OIM45" s="4141">
        <f t="shared" si="183"/>
        <v>0</v>
      </c>
      <c r="OIN45" s="4141">
        <f t="shared" si="183"/>
        <v>0</v>
      </c>
      <c r="OIO45" s="4141">
        <f t="shared" si="183"/>
        <v>0</v>
      </c>
      <c r="OIP45" s="4141">
        <f t="shared" si="183"/>
        <v>0</v>
      </c>
      <c r="OIQ45" s="4141">
        <f t="shared" si="183"/>
        <v>0</v>
      </c>
      <c r="OIR45" s="4141">
        <f t="shared" si="183"/>
        <v>0</v>
      </c>
      <c r="OIS45" s="4141">
        <f t="shared" si="183"/>
        <v>0</v>
      </c>
      <c r="OIT45" s="4141">
        <f t="shared" si="183"/>
        <v>0</v>
      </c>
      <c r="OIU45" s="4141">
        <f t="shared" si="183"/>
        <v>0</v>
      </c>
      <c r="OIV45" s="4141">
        <f t="shared" si="183"/>
        <v>0</v>
      </c>
      <c r="OIW45" s="4141">
        <f t="shared" si="183"/>
        <v>0</v>
      </c>
      <c r="OIX45" s="4141">
        <f t="shared" si="183"/>
        <v>0</v>
      </c>
      <c r="OIY45" s="4141">
        <f t="shared" si="183"/>
        <v>0</v>
      </c>
      <c r="OIZ45" s="4141">
        <f t="shared" si="183"/>
        <v>0</v>
      </c>
      <c r="OJA45" s="4141">
        <f t="shared" si="183"/>
        <v>0</v>
      </c>
      <c r="OJB45" s="4141">
        <f t="shared" si="183"/>
        <v>0</v>
      </c>
      <c r="OJC45" s="4141">
        <f t="shared" si="183"/>
        <v>0</v>
      </c>
      <c r="OJD45" s="4141">
        <f t="shared" si="183"/>
        <v>0</v>
      </c>
      <c r="OJE45" s="4141">
        <f t="shared" si="183"/>
        <v>0</v>
      </c>
      <c r="OJF45" s="4141">
        <f t="shared" si="183"/>
        <v>0</v>
      </c>
      <c r="OJG45" s="4141">
        <f t="shared" si="183"/>
        <v>0</v>
      </c>
      <c r="OJH45" s="4141">
        <f t="shared" si="183"/>
        <v>0</v>
      </c>
      <c r="OJI45" s="4141">
        <f t="shared" si="183"/>
        <v>0</v>
      </c>
      <c r="OJJ45" s="4141">
        <f t="shared" si="183"/>
        <v>0</v>
      </c>
      <c r="OJK45" s="4141">
        <f t="shared" si="183"/>
        <v>0</v>
      </c>
      <c r="OJL45" s="4141">
        <f t="shared" si="183"/>
        <v>0</v>
      </c>
      <c r="OJM45" s="4141">
        <f t="shared" si="183"/>
        <v>0</v>
      </c>
      <c r="OJN45" s="4141">
        <f t="shared" si="183"/>
        <v>0</v>
      </c>
      <c r="OJO45" s="4141">
        <f t="shared" si="183"/>
        <v>0</v>
      </c>
      <c r="OJP45" s="4141">
        <f t="shared" si="183"/>
        <v>0</v>
      </c>
      <c r="OJQ45" s="4141">
        <f t="shared" si="183"/>
        <v>0</v>
      </c>
      <c r="OJR45" s="4141">
        <f t="shared" si="183"/>
        <v>0</v>
      </c>
      <c r="OJS45" s="4141">
        <f t="shared" si="183"/>
        <v>0</v>
      </c>
      <c r="OJT45" s="4141">
        <f t="shared" si="183"/>
        <v>0</v>
      </c>
      <c r="OJU45" s="4141">
        <f t="shared" si="183"/>
        <v>0</v>
      </c>
      <c r="OJV45" s="4141">
        <f t="shared" si="183"/>
        <v>0</v>
      </c>
      <c r="OJW45" s="4141">
        <f t="shared" si="183"/>
        <v>0</v>
      </c>
      <c r="OJX45" s="4141">
        <f t="shared" si="183"/>
        <v>0</v>
      </c>
      <c r="OJY45" s="4141">
        <f t="shared" si="183"/>
        <v>0</v>
      </c>
      <c r="OJZ45" s="4141">
        <f t="shared" si="183"/>
        <v>0</v>
      </c>
      <c r="OKA45" s="4141">
        <f t="shared" si="183"/>
        <v>0</v>
      </c>
      <c r="OKB45" s="4141">
        <f t="shared" si="183"/>
        <v>0</v>
      </c>
      <c r="OKC45" s="4141">
        <f t="shared" si="183"/>
        <v>0</v>
      </c>
      <c r="OKD45" s="4141">
        <f t="shared" si="183"/>
        <v>0</v>
      </c>
      <c r="OKE45" s="4141">
        <f t="shared" si="183"/>
        <v>0</v>
      </c>
      <c r="OKF45" s="4141">
        <f t="shared" si="183"/>
        <v>0</v>
      </c>
      <c r="OKG45" s="4141">
        <f t="shared" si="183"/>
        <v>0</v>
      </c>
      <c r="OKH45" s="4141">
        <f t="shared" si="183"/>
        <v>0</v>
      </c>
      <c r="OKI45" s="4141">
        <f t="shared" si="183"/>
        <v>0</v>
      </c>
      <c r="OKJ45" s="4141">
        <f t="shared" si="183"/>
        <v>0</v>
      </c>
      <c r="OKK45" s="4141">
        <f t="shared" ref="OKK45:OMV45" si="184">OKK39+OKK43</f>
        <v>0</v>
      </c>
      <c r="OKL45" s="4141">
        <f t="shared" si="184"/>
        <v>0</v>
      </c>
      <c r="OKM45" s="4141">
        <f t="shared" si="184"/>
        <v>0</v>
      </c>
      <c r="OKN45" s="4141">
        <f t="shared" si="184"/>
        <v>0</v>
      </c>
      <c r="OKO45" s="4141">
        <f t="shared" si="184"/>
        <v>0</v>
      </c>
      <c r="OKP45" s="4141">
        <f t="shared" si="184"/>
        <v>0</v>
      </c>
      <c r="OKQ45" s="4141">
        <f t="shared" si="184"/>
        <v>0</v>
      </c>
      <c r="OKR45" s="4141">
        <f t="shared" si="184"/>
        <v>0</v>
      </c>
      <c r="OKS45" s="4141">
        <f t="shared" si="184"/>
        <v>0</v>
      </c>
      <c r="OKT45" s="4141">
        <f t="shared" si="184"/>
        <v>0</v>
      </c>
      <c r="OKU45" s="4141">
        <f t="shared" si="184"/>
        <v>0</v>
      </c>
      <c r="OKV45" s="4141">
        <f t="shared" si="184"/>
        <v>0</v>
      </c>
      <c r="OKW45" s="4141">
        <f t="shared" si="184"/>
        <v>0</v>
      </c>
      <c r="OKX45" s="4141">
        <f t="shared" si="184"/>
        <v>0</v>
      </c>
      <c r="OKY45" s="4141">
        <f t="shared" si="184"/>
        <v>0</v>
      </c>
      <c r="OKZ45" s="4141">
        <f t="shared" si="184"/>
        <v>0</v>
      </c>
      <c r="OLA45" s="4141">
        <f t="shared" si="184"/>
        <v>0</v>
      </c>
      <c r="OLB45" s="4141">
        <f t="shared" si="184"/>
        <v>0</v>
      </c>
      <c r="OLC45" s="4141">
        <f t="shared" si="184"/>
        <v>0</v>
      </c>
      <c r="OLD45" s="4141">
        <f t="shared" si="184"/>
        <v>0</v>
      </c>
      <c r="OLE45" s="4141">
        <f t="shared" si="184"/>
        <v>0</v>
      </c>
      <c r="OLF45" s="4141">
        <f t="shared" si="184"/>
        <v>0</v>
      </c>
      <c r="OLG45" s="4141">
        <f t="shared" si="184"/>
        <v>0</v>
      </c>
      <c r="OLH45" s="4141">
        <f t="shared" si="184"/>
        <v>0</v>
      </c>
      <c r="OLI45" s="4141">
        <f t="shared" si="184"/>
        <v>0</v>
      </c>
      <c r="OLJ45" s="4141">
        <f t="shared" si="184"/>
        <v>0</v>
      </c>
      <c r="OLK45" s="4141">
        <f t="shared" si="184"/>
        <v>0</v>
      </c>
      <c r="OLL45" s="4141">
        <f t="shared" si="184"/>
        <v>0</v>
      </c>
      <c r="OLM45" s="4141">
        <f t="shared" si="184"/>
        <v>0</v>
      </c>
      <c r="OLN45" s="4141">
        <f t="shared" si="184"/>
        <v>0</v>
      </c>
      <c r="OLO45" s="4141">
        <f t="shared" si="184"/>
        <v>0</v>
      </c>
      <c r="OLP45" s="4141">
        <f t="shared" si="184"/>
        <v>0</v>
      </c>
      <c r="OLQ45" s="4141">
        <f t="shared" si="184"/>
        <v>0</v>
      </c>
      <c r="OLR45" s="4141">
        <f t="shared" si="184"/>
        <v>0</v>
      </c>
      <c r="OLS45" s="4141">
        <f t="shared" si="184"/>
        <v>0</v>
      </c>
      <c r="OLT45" s="4141">
        <f t="shared" si="184"/>
        <v>0</v>
      </c>
      <c r="OLU45" s="4141">
        <f t="shared" si="184"/>
        <v>0</v>
      </c>
      <c r="OLV45" s="4141">
        <f t="shared" si="184"/>
        <v>0</v>
      </c>
      <c r="OLW45" s="4141">
        <f t="shared" si="184"/>
        <v>0</v>
      </c>
      <c r="OLX45" s="4141">
        <f t="shared" si="184"/>
        <v>0</v>
      </c>
      <c r="OLY45" s="4141">
        <f t="shared" si="184"/>
        <v>0</v>
      </c>
      <c r="OLZ45" s="4141">
        <f t="shared" si="184"/>
        <v>0</v>
      </c>
      <c r="OMA45" s="4141">
        <f t="shared" si="184"/>
        <v>0</v>
      </c>
      <c r="OMB45" s="4141">
        <f t="shared" si="184"/>
        <v>0</v>
      </c>
      <c r="OMC45" s="4141">
        <f t="shared" si="184"/>
        <v>0</v>
      </c>
      <c r="OMD45" s="4141">
        <f t="shared" si="184"/>
        <v>0</v>
      </c>
      <c r="OME45" s="4141">
        <f t="shared" si="184"/>
        <v>0</v>
      </c>
      <c r="OMF45" s="4141">
        <f t="shared" si="184"/>
        <v>0</v>
      </c>
      <c r="OMG45" s="4141">
        <f t="shared" si="184"/>
        <v>0</v>
      </c>
      <c r="OMH45" s="4141">
        <f t="shared" si="184"/>
        <v>0</v>
      </c>
      <c r="OMI45" s="4141">
        <f t="shared" si="184"/>
        <v>0</v>
      </c>
      <c r="OMJ45" s="4141">
        <f t="shared" si="184"/>
        <v>0</v>
      </c>
      <c r="OMK45" s="4141">
        <f t="shared" si="184"/>
        <v>0</v>
      </c>
      <c r="OML45" s="4141">
        <f t="shared" si="184"/>
        <v>0</v>
      </c>
      <c r="OMM45" s="4141">
        <f t="shared" si="184"/>
        <v>0</v>
      </c>
      <c r="OMN45" s="4141">
        <f t="shared" si="184"/>
        <v>0</v>
      </c>
      <c r="OMO45" s="4141">
        <f t="shared" si="184"/>
        <v>0</v>
      </c>
      <c r="OMP45" s="4141">
        <f t="shared" si="184"/>
        <v>0</v>
      </c>
      <c r="OMQ45" s="4141">
        <f t="shared" si="184"/>
        <v>0</v>
      </c>
      <c r="OMR45" s="4141">
        <f t="shared" si="184"/>
        <v>0</v>
      </c>
      <c r="OMS45" s="4141">
        <f t="shared" si="184"/>
        <v>0</v>
      </c>
      <c r="OMT45" s="4141">
        <f t="shared" si="184"/>
        <v>0</v>
      </c>
      <c r="OMU45" s="4141">
        <f t="shared" si="184"/>
        <v>0</v>
      </c>
      <c r="OMV45" s="4141">
        <f t="shared" si="184"/>
        <v>0</v>
      </c>
      <c r="OMW45" s="4141">
        <f t="shared" ref="OMW45:OPH45" si="185">OMW39+OMW43</f>
        <v>0</v>
      </c>
      <c r="OMX45" s="4141">
        <f t="shared" si="185"/>
        <v>0</v>
      </c>
      <c r="OMY45" s="4141">
        <f t="shared" si="185"/>
        <v>0</v>
      </c>
      <c r="OMZ45" s="4141">
        <f t="shared" si="185"/>
        <v>0</v>
      </c>
      <c r="ONA45" s="4141">
        <f t="shared" si="185"/>
        <v>0</v>
      </c>
      <c r="ONB45" s="4141">
        <f t="shared" si="185"/>
        <v>0</v>
      </c>
      <c r="ONC45" s="4141">
        <f t="shared" si="185"/>
        <v>0</v>
      </c>
      <c r="OND45" s="4141">
        <f t="shared" si="185"/>
        <v>0</v>
      </c>
      <c r="ONE45" s="4141">
        <f t="shared" si="185"/>
        <v>0</v>
      </c>
      <c r="ONF45" s="4141">
        <f t="shared" si="185"/>
        <v>0</v>
      </c>
      <c r="ONG45" s="4141">
        <f t="shared" si="185"/>
        <v>0</v>
      </c>
      <c r="ONH45" s="4141">
        <f t="shared" si="185"/>
        <v>0</v>
      </c>
      <c r="ONI45" s="4141">
        <f t="shared" si="185"/>
        <v>0</v>
      </c>
      <c r="ONJ45" s="4141">
        <f t="shared" si="185"/>
        <v>0</v>
      </c>
      <c r="ONK45" s="4141">
        <f t="shared" si="185"/>
        <v>0</v>
      </c>
      <c r="ONL45" s="4141">
        <f t="shared" si="185"/>
        <v>0</v>
      </c>
      <c r="ONM45" s="4141">
        <f t="shared" si="185"/>
        <v>0</v>
      </c>
      <c r="ONN45" s="4141">
        <f t="shared" si="185"/>
        <v>0</v>
      </c>
      <c r="ONO45" s="4141">
        <f t="shared" si="185"/>
        <v>0</v>
      </c>
      <c r="ONP45" s="4141">
        <f t="shared" si="185"/>
        <v>0</v>
      </c>
      <c r="ONQ45" s="4141">
        <f t="shared" si="185"/>
        <v>0</v>
      </c>
      <c r="ONR45" s="4141">
        <f t="shared" si="185"/>
        <v>0</v>
      </c>
      <c r="ONS45" s="4141">
        <f t="shared" si="185"/>
        <v>0</v>
      </c>
      <c r="ONT45" s="4141">
        <f t="shared" si="185"/>
        <v>0</v>
      </c>
      <c r="ONU45" s="4141">
        <f t="shared" si="185"/>
        <v>0</v>
      </c>
      <c r="ONV45" s="4141">
        <f t="shared" si="185"/>
        <v>0</v>
      </c>
      <c r="ONW45" s="4141">
        <f t="shared" si="185"/>
        <v>0</v>
      </c>
      <c r="ONX45" s="4141">
        <f t="shared" si="185"/>
        <v>0</v>
      </c>
      <c r="ONY45" s="4141">
        <f t="shared" si="185"/>
        <v>0</v>
      </c>
      <c r="ONZ45" s="4141">
        <f t="shared" si="185"/>
        <v>0</v>
      </c>
      <c r="OOA45" s="4141">
        <f t="shared" si="185"/>
        <v>0</v>
      </c>
      <c r="OOB45" s="4141">
        <f t="shared" si="185"/>
        <v>0</v>
      </c>
      <c r="OOC45" s="4141">
        <f t="shared" si="185"/>
        <v>0</v>
      </c>
      <c r="OOD45" s="4141">
        <f t="shared" si="185"/>
        <v>0</v>
      </c>
      <c r="OOE45" s="4141">
        <f t="shared" si="185"/>
        <v>0</v>
      </c>
      <c r="OOF45" s="4141">
        <f t="shared" si="185"/>
        <v>0</v>
      </c>
      <c r="OOG45" s="4141">
        <f t="shared" si="185"/>
        <v>0</v>
      </c>
      <c r="OOH45" s="4141">
        <f t="shared" si="185"/>
        <v>0</v>
      </c>
      <c r="OOI45" s="4141">
        <f t="shared" si="185"/>
        <v>0</v>
      </c>
      <c r="OOJ45" s="4141">
        <f t="shared" si="185"/>
        <v>0</v>
      </c>
      <c r="OOK45" s="4141">
        <f t="shared" si="185"/>
        <v>0</v>
      </c>
      <c r="OOL45" s="4141">
        <f t="shared" si="185"/>
        <v>0</v>
      </c>
      <c r="OOM45" s="4141">
        <f t="shared" si="185"/>
        <v>0</v>
      </c>
      <c r="OON45" s="4141">
        <f t="shared" si="185"/>
        <v>0</v>
      </c>
      <c r="OOO45" s="4141">
        <f t="shared" si="185"/>
        <v>0</v>
      </c>
      <c r="OOP45" s="4141">
        <f t="shared" si="185"/>
        <v>0</v>
      </c>
      <c r="OOQ45" s="4141">
        <f t="shared" si="185"/>
        <v>0</v>
      </c>
      <c r="OOR45" s="4141">
        <f t="shared" si="185"/>
        <v>0</v>
      </c>
      <c r="OOS45" s="4141">
        <f t="shared" si="185"/>
        <v>0</v>
      </c>
      <c r="OOT45" s="4141">
        <f t="shared" si="185"/>
        <v>0</v>
      </c>
      <c r="OOU45" s="4141">
        <f t="shared" si="185"/>
        <v>0</v>
      </c>
      <c r="OOV45" s="4141">
        <f t="shared" si="185"/>
        <v>0</v>
      </c>
      <c r="OOW45" s="4141">
        <f t="shared" si="185"/>
        <v>0</v>
      </c>
      <c r="OOX45" s="4141">
        <f t="shared" si="185"/>
        <v>0</v>
      </c>
      <c r="OOY45" s="4141">
        <f t="shared" si="185"/>
        <v>0</v>
      </c>
      <c r="OOZ45" s="4141">
        <f t="shared" si="185"/>
        <v>0</v>
      </c>
      <c r="OPA45" s="4141">
        <f t="shared" si="185"/>
        <v>0</v>
      </c>
      <c r="OPB45" s="4141">
        <f t="shared" si="185"/>
        <v>0</v>
      </c>
      <c r="OPC45" s="4141">
        <f t="shared" si="185"/>
        <v>0</v>
      </c>
      <c r="OPD45" s="4141">
        <f t="shared" si="185"/>
        <v>0</v>
      </c>
      <c r="OPE45" s="4141">
        <f t="shared" si="185"/>
        <v>0</v>
      </c>
      <c r="OPF45" s="4141">
        <f t="shared" si="185"/>
        <v>0</v>
      </c>
      <c r="OPG45" s="4141">
        <f t="shared" si="185"/>
        <v>0</v>
      </c>
      <c r="OPH45" s="4141">
        <f t="shared" si="185"/>
        <v>0</v>
      </c>
      <c r="OPI45" s="4141">
        <f t="shared" ref="OPI45:ORT45" si="186">OPI39+OPI43</f>
        <v>0</v>
      </c>
      <c r="OPJ45" s="4141">
        <f t="shared" si="186"/>
        <v>0</v>
      </c>
      <c r="OPK45" s="4141">
        <f t="shared" si="186"/>
        <v>0</v>
      </c>
      <c r="OPL45" s="4141">
        <f t="shared" si="186"/>
        <v>0</v>
      </c>
      <c r="OPM45" s="4141">
        <f t="shared" si="186"/>
        <v>0</v>
      </c>
      <c r="OPN45" s="4141">
        <f t="shared" si="186"/>
        <v>0</v>
      </c>
      <c r="OPO45" s="4141">
        <f t="shared" si="186"/>
        <v>0</v>
      </c>
      <c r="OPP45" s="4141">
        <f t="shared" si="186"/>
        <v>0</v>
      </c>
      <c r="OPQ45" s="4141">
        <f t="shared" si="186"/>
        <v>0</v>
      </c>
      <c r="OPR45" s="4141">
        <f t="shared" si="186"/>
        <v>0</v>
      </c>
      <c r="OPS45" s="4141">
        <f t="shared" si="186"/>
        <v>0</v>
      </c>
      <c r="OPT45" s="4141">
        <f t="shared" si="186"/>
        <v>0</v>
      </c>
      <c r="OPU45" s="4141">
        <f t="shared" si="186"/>
        <v>0</v>
      </c>
      <c r="OPV45" s="4141">
        <f t="shared" si="186"/>
        <v>0</v>
      </c>
      <c r="OPW45" s="4141">
        <f t="shared" si="186"/>
        <v>0</v>
      </c>
      <c r="OPX45" s="4141">
        <f t="shared" si="186"/>
        <v>0</v>
      </c>
      <c r="OPY45" s="4141">
        <f t="shared" si="186"/>
        <v>0</v>
      </c>
      <c r="OPZ45" s="4141">
        <f t="shared" si="186"/>
        <v>0</v>
      </c>
      <c r="OQA45" s="4141">
        <f t="shared" si="186"/>
        <v>0</v>
      </c>
      <c r="OQB45" s="4141">
        <f t="shared" si="186"/>
        <v>0</v>
      </c>
      <c r="OQC45" s="4141">
        <f t="shared" si="186"/>
        <v>0</v>
      </c>
      <c r="OQD45" s="4141">
        <f t="shared" si="186"/>
        <v>0</v>
      </c>
      <c r="OQE45" s="4141">
        <f t="shared" si="186"/>
        <v>0</v>
      </c>
      <c r="OQF45" s="4141">
        <f t="shared" si="186"/>
        <v>0</v>
      </c>
      <c r="OQG45" s="4141">
        <f t="shared" si="186"/>
        <v>0</v>
      </c>
      <c r="OQH45" s="4141">
        <f t="shared" si="186"/>
        <v>0</v>
      </c>
      <c r="OQI45" s="4141">
        <f t="shared" si="186"/>
        <v>0</v>
      </c>
      <c r="OQJ45" s="4141">
        <f t="shared" si="186"/>
        <v>0</v>
      </c>
      <c r="OQK45" s="4141">
        <f t="shared" si="186"/>
        <v>0</v>
      </c>
      <c r="OQL45" s="4141">
        <f t="shared" si="186"/>
        <v>0</v>
      </c>
      <c r="OQM45" s="4141">
        <f t="shared" si="186"/>
        <v>0</v>
      </c>
      <c r="OQN45" s="4141">
        <f t="shared" si="186"/>
        <v>0</v>
      </c>
      <c r="OQO45" s="4141">
        <f t="shared" si="186"/>
        <v>0</v>
      </c>
      <c r="OQP45" s="4141">
        <f t="shared" si="186"/>
        <v>0</v>
      </c>
      <c r="OQQ45" s="4141">
        <f t="shared" si="186"/>
        <v>0</v>
      </c>
      <c r="OQR45" s="4141">
        <f t="shared" si="186"/>
        <v>0</v>
      </c>
      <c r="OQS45" s="4141">
        <f t="shared" si="186"/>
        <v>0</v>
      </c>
      <c r="OQT45" s="4141">
        <f t="shared" si="186"/>
        <v>0</v>
      </c>
      <c r="OQU45" s="4141">
        <f t="shared" si="186"/>
        <v>0</v>
      </c>
      <c r="OQV45" s="4141">
        <f t="shared" si="186"/>
        <v>0</v>
      </c>
      <c r="OQW45" s="4141">
        <f t="shared" si="186"/>
        <v>0</v>
      </c>
      <c r="OQX45" s="4141">
        <f t="shared" si="186"/>
        <v>0</v>
      </c>
      <c r="OQY45" s="4141">
        <f t="shared" si="186"/>
        <v>0</v>
      </c>
      <c r="OQZ45" s="4141">
        <f t="shared" si="186"/>
        <v>0</v>
      </c>
      <c r="ORA45" s="4141">
        <f t="shared" si="186"/>
        <v>0</v>
      </c>
      <c r="ORB45" s="4141">
        <f t="shared" si="186"/>
        <v>0</v>
      </c>
      <c r="ORC45" s="4141">
        <f t="shared" si="186"/>
        <v>0</v>
      </c>
      <c r="ORD45" s="4141">
        <f t="shared" si="186"/>
        <v>0</v>
      </c>
      <c r="ORE45" s="4141">
        <f t="shared" si="186"/>
        <v>0</v>
      </c>
      <c r="ORF45" s="4141">
        <f t="shared" si="186"/>
        <v>0</v>
      </c>
      <c r="ORG45" s="4141">
        <f t="shared" si="186"/>
        <v>0</v>
      </c>
      <c r="ORH45" s="4141">
        <f t="shared" si="186"/>
        <v>0</v>
      </c>
      <c r="ORI45" s="4141">
        <f t="shared" si="186"/>
        <v>0</v>
      </c>
      <c r="ORJ45" s="4141">
        <f t="shared" si="186"/>
        <v>0</v>
      </c>
      <c r="ORK45" s="4141">
        <f t="shared" si="186"/>
        <v>0</v>
      </c>
      <c r="ORL45" s="4141">
        <f t="shared" si="186"/>
        <v>0</v>
      </c>
      <c r="ORM45" s="4141">
        <f t="shared" si="186"/>
        <v>0</v>
      </c>
      <c r="ORN45" s="4141">
        <f t="shared" si="186"/>
        <v>0</v>
      </c>
      <c r="ORO45" s="4141">
        <f t="shared" si="186"/>
        <v>0</v>
      </c>
      <c r="ORP45" s="4141">
        <f t="shared" si="186"/>
        <v>0</v>
      </c>
      <c r="ORQ45" s="4141">
        <f t="shared" si="186"/>
        <v>0</v>
      </c>
      <c r="ORR45" s="4141">
        <f t="shared" si="186"/>
        <v>0</v>
      </c>
      <c r="ORS45" s="4141">
        <f t="shared" si="186"/>
        <v>0</v>
      </c>
      <c r="ORT45" s="4141">
        <f t="shared" si="186"/>
        <v>0</v>
      </c>
      <c r="ORU45" s="4141">
        <f t="shared" ref="ORU45:OUF45" si="187">ORU39+ORU43</f>
        <v>0</v>
      </c>
      <c r="ORV45" s="4141">
        <f t="shared" si="187"/>
        <v>0</v>
      </c>
      <c r="ORW45" s="4141">
        <f t="shared" si="187"/>
        <v>0</v>
      </c>
      <c r="ORX45" s="4141">
        <f t="shared" si="187"/>
        <v>0</v>
      </c>
      <c r="ORY45" s="4141">
        <f t="shared" si="187"/>
        <v>0</v>
      </c>
      <c r="ORZ45" s="4141">
        <f t="shared" si="187"/>
        <v>0</v>
      </c>
      <c r="OSA45" s="4141">
        <f t="shared" si="187"/>
        <v>0</v>
      </c>
      <c r="OSB45" s="4141">
        <f t="shared" si="187"/>
        <v>0</v>
      </c>
      <c r="OSC45" s="4141">
        <f t="shared" si="187"/>
        <v>0</v>
      </c>
      <c r="OSD45" s="4141">
        <f t="shared" si="187"/>
        <v>0</v>
      </c>
      <c r="OSE45" s="4141">
        <f t="shared" si="187"/>
        <v>0</v>
      </c>
      <c r="OSF45" s="4141">
        <f t="shared" si="187"/>
        <v>0</v>
      </c>
      <c r="OSG45" s="4141">
        <f t="shared" si="187"/>
        <v>0</v>
      </c>
      <c r="OSH45" s="4141">
        <f t="shared" si="187"/>
        <v>0</v>
      </c>
      <c r="OSI45" s="4141">
        <f t="shared" si="187"/>
        <v>0</v>
      </c>
      <c r="OSJ45" s="4141">
        <f t="shared" si="187"/>
        <v>0</v>
      </c>
      <c r="OSK45" s="4141">
        <f t="shared" si="187"/>
        <v>0</v>
      </c>
      <c r="OSL45" s="4141">
        <f t="shared" si="187"/>
        <v>0</v>
      </c>
      <c r="OSM45" s="4141">
        <f t="shared" si="187"/>
        <v>0</v>
      </c>
      <c r="OSN45" s="4141">
        <f t="shared" si="187"/>
        <v>0</v>
      </c>
      <c r="OSO45" s="4141">
        <f t="shared" si="187"/>
        <v>0</v>
      </c>
      <c r="OSP45" s="4141">
        <f t="shared" si="187"/>
        <v>0</v>
      </c>
      <c r="OSQ45" s="4141">
        <f t="shared" si="187"/>
        <v>0</v>
      </c>
      <c r="OSR45" s="4141">
        <f t="shared" si="187"/>
        <v>0</v>
      </c>
      <c r="OSS45" s="4141">
        <f t="shared" si="187"/>
        <v>0</v>
      </c>
      <c r="OST45" s="4141">
        <f t="shared" si="187"/>
        <v>0</v>
      </c>
      <c r="OSU45" s="4141">
        <f t="shared" si="187"/>
        <v>0</v>
      </c>
      <c r="OSV45" s="4141">
        <f t="shared" si="187"/>
        <v>0</v>
      </c>
      <c r="OSW45" s="4141">
        <f t="shared" si="187"/>
        <v>0</v>
      </c>
      <c r="OSX45" s="4141">
        <f t="shared" si="187"/>
        <v>0</v>
      </c>
      <c r="OSY45" s="4141">
        <f t="shared" si="187"/>
        <v>0</v>
      </c>
      <c r="OSZ45" s="4141">
        <f t="shared" si="187"/>
        <v>0</v>
      </c>
      <c r="OTA45" s="4141">
        <f t="shared" si="187"/>
        <v>0</v>
      </c>
      <c r="OTB45" s="4141">
        <f t="shared" si="187"/>
        <v>0</v>
      </c>
      <c r="OTC45" s="4141">
        <f t="shared" si="187"/>
        <v>0</v>
      </c>
      <c r="OTD45" s="4141">
        <f t="shared" si="187"/>
        <v>0</v>
      </c>
      <c r="OTE45" s="4141">
        <f t="shared" si="187"/>
        <v>0</v>
      </c>
      <c r="OTF45" s="4141">
        <f t="shared" si="187"/>
        <v>0</v>
      </c>
      <c r="OTG45" s="4141">
        <f t="shared" si="187"/>
        <v>0</v>
      </c>
      <c r="OTH45" s="4141">
        <f t="shared" si="187"/>
        <v>0</v>
      </c>
      <c r="OTI45" s="4141">
        <f t="shared" si="187"/>
        <v>0</v>
      </c>
      <c r="OTJ45" s="4141">
        <f t="shared" si="187"/>
        <v>0</v>
      </c>
      <c r="OTK45" s="4141">
        <f t="shared" si="187"/>
        <v>0</v>
      </c>
      <c r="OTL45" s="4141">
        <f t="shared" si="187"/>
        <v>0</v>
      </c>
      <c r="OTM45" s="4141">
        <f t="shared" si="187"/>
        <v>0</v>
      </c>
      <c r="OTN45" s="4141">
        <f t="shared" si="187"/>
        <v>0</v>
      </c>
      <c r="OTO45" s="4141">
        <f t="shared" si="187"/>
        <v>0</v>
      </c>
      <c r="OTP45" s="4141">
        <f t="shared" si="187"/>
        <v>0</v>
      </c>
      <c r="OTQ45" s="4141">
        <f t="shared" si="187"/>
        <v>0</v>
      </c>
      <c r="OTR45" s="4141">
        <f t="shared" si="187"/>
        <v>0</v>
      </c>
      <c r="OTS45" s="4141">
        <f t="shared" si="187"/>
        <v>0</v>
      </c>
      <c r="OTT45" s="4141">
        <f t="shared" si="187"/>
        <v>0</v>
      </c>
      <c r="OTU45" s="4141">
        <f t="shared" si="187"/>
        <v>0</v>
      </c>
      <c r="OTV45" s="4141">
        <f t="shared" si="187"/>
        <v>0</v>
      </c>
      <c r="OTW45" s="4141">
        <f t="shared" si="187"/>
        <v>0</v>
      </c>
      <c r="OTX45" s="4141">
        <f t="shared" si="187"/>
        <v>0</v>
      </c>
      <c r="OTY45" s="4141">
        <f t="shared" si="187"/>
        <v>0</v>
      </c>
      <c r="OTZ45" s="4141">
        <f t="shared" si="187"/>
        <v>0</v>
      </c>
      <c r="OUA45" s="4141">
        <f t="shared" si="187"/>
        <v>0</v>
      </c>
      <c r="OUB45" s="4141">
        <f t="shared" si="187"/>
        <v>0</v>
      </c>
      <c r="OUC45" s="4141">
        <f t="shared" si="187"/>
        <v>0</v>
      </c>
      <c r="OUD45" s="4141">
        <f t="shared" si="187"/>
        <v>0</v>
      </c>
      <c r="OUE45" s="4141">
        <f t="shared" si="187"/>
        <v>0</v>
      </c>
      <c r="OUF45" s="4141">
        <f t="shared" si="187"/>
        <v>0</v>
      </c>
      <c r="OUG45" s="4141">
        <f t="shared" ref="OUG45:OWR45" si="188">OUG39+OUG43</f>
        <v>0</v>
      </c>
      <c r="OUH45" s="4141">
        <f t="shared" si="188"/>
        <v>0</v>
      </c>
      <c r="OUI45" s="4141">
        <f t="shared" si="188"/>
        <v>0</v>
      </c>
      <c r="OUJ45" s="4141">
        <f t="shared" si="188"/>
        <v>0</v>
      </c>
      <c r="OUK45" s="4141">
        <f t="shared" si="188"/>
        <v>0</v>
      </c>
      <c r="OUL45" s="4141">
        <f t="shared" si="188"/>
        <v>0</v>
      </c>
      <c r="OUM45" s="4141">
        <f t="shared" si="188"/>
        <v>0</v>
      </c>
      <c r="OUN45" s="4141">
        <f t="shared" si="188"/>
        <v>0</v>
      </c>
      <c r="OUO45" s="4141">
        <f t="shared" si="188"/>
        <v>0</v>
      </c>
      <c r="OUP45" s="4141">
        <f t="shared" si="188"/>
        <v>0</v>
      </c>
      <c r="OUQ45" s="4141">
        <f t="shared" si="188"/>
        <v>0</v>
      </c>
      <c r="OUR45" s="4141">
        <f t="shared" si="188"/>
        <v>0</v>
      </c>
      <c r="OUS45" s="4141">
        <f t="shared" si="188"/>
        <v>0</v>
      </c>
      <c r="OUT45" s="4141">
        <f t="shared" si="188"/>
        <v>0</v>
      </c>
      <c r="OUU45" s="4141">
        <f t="shared" si="188"/>
        <v>0</v>
      </c>
      <c r="OUV45" s="4141">
        <f t="shared" si="188"/>
        <v>0</v>
      </c>
      <c r="OUW45" s="4141">
        <f t="shared" si="188"/>
        <v>0</v>
      </c>
      <c r="OUX45" s="4141">
        <f t="shared" si="188"/>
        <v>0</v>
      </c>
      <c r="OUY45" s="4141">
        <f t="shared" si="188"/>
        <v>0</v>
      </c>
      <c r="OUZ45" s="4141">
        <f t="shared" si="188"/>
        <v>0</v>
      </c>
      <c r="OVA45" s="4141">
        <f t="shared" si="188"/>
        <v>0</v>
      </c>
      <c r="OVB45" s="4141">
        <f t="shared" si="188"/>
        <v>0</v>
      </c>
      <c r="OVC45" s="4141">
        <f t="shared" si="188"/>
        <v>0</v>
      </c>
      <c r="OVD45" s="4141">
        <f t="shared" si="188"/>
        <v>0</v>
      </c>
      <c r="OVE45" s="4141">
        <f t="shared" si="188"/>
        <v>0</v>
      </c>
      <c r="OVF45" s="4141">
        <f t="shared" si="188"/>
        <v>0</v>
      </c>
      <c r="OVG45" s="4141">
        <f t="shared" si="188"/>
        <v>0</v>
      </c>
      <c r="OVH45" s="4141">
        <f t="shared" si="188"/>
        <v>0</v>
      </c>
      <c r="OVI45" s="4141">
        <f t="shared" si="188"/>
        <v>0</v>
      </c>
      <c r="OVJ45" s="4141">
        <f t="shared" si="188"/>
        <v>0</v>
      </c>
      <c r="OVK45" s="4141">
        <f t="shared" si="188"/>
        <v>0</v>
      </c>
      <c r="OVL45" s="4141">
        <f t="shared" si="188"/>
        <v>0</v>
      </c>
      <c r="OVM45" s="4141">
        <f t="shared" si="188"/>
        <v>0</v>
      </c>
      <c r="OVN45" s="4141">
        <f t="shared" si="188"/>
        <v>0</v>
      </c>
      <c r="OVO45" s="4141">
        <f t="shared" si="188"/>
        <v>0</v>
      </c>
      <c r="OVP45" s="4141">
        <f t="shared" si="188"/>
        <v>0</v>
      </c>
      <c r="OVQ45" s="4141">
        <f t="shared" si="188"/>
        <v>0</v>
      </c>
      <c r="OVR45" s="4141">
        <f t="shared" si="188"/>
        <v>0</v>
      </c>
      <c r="OVS45" s="4141">
        <f t="shared" si="188"/>
        <v>0</v>
      </c>
      <c r="OVT45" s="4141">
        <f t="shared" si="188"/>
        <v>0</v>
      </c>
      <c r="OVU45" s="4141">
        <f t="shared" si="188"/>
        <v>0</v>
      </c>
      <c r="OVV45" s="4141">
        <f t="shared" si="188"/>
        <v>0</v>
      </c>
      <c r="OVW45" s="4141">
        <f t="shared" si="188"/>
        <v>0</v>
      </c>
      <c r="OVX45" s="4141">
        <f t="shared" si="188"/>
        <v>0</v>
      </c>
      <c r="OVY45" s="4141">
        <f t="shared" si="188"/>
        <v>0</v>
      </c>
      <c r="OVZ45" s="4141">
        <f t="shared" si="188"/>
        <v>0</v>
      </c>
      <c r="OWA45" s="4141">
        <f t="shared" si="188"/>
        <v>0</v>
      </c>
      <c r="OWB45" s="4141">
        <f t="shared" si="188"/>
        <v>0</v>
      </c>
      <c r="OWC45" s="4141">
        <f t="shared" si="188"/>
        <v>0</v>
      </c>
      <c r="OWD45" s="4141">
        <f t="shared" si="188"/>
        <v>0</v>
      </c>
      <c r="OWE45" s="4141">
        <f t="shared" si="188"/>
        <v>0</v>
      </c>
      <c r="OWF45" s="4141">
        <f t="shared" si="188"/>
        <v>0</v>
      </c>
      <c r="OWG45" s="4141">
        <f t="shared" si="188"/>
        <v>0</v>
      </c>
      <c r="OWH45" s="4141">
        <f t="shared" si="188"/>
        <v>0</v>
      </c>
      <c r="OWI45" s="4141">
        <f t="shared" si="188"/>
        <v>0</v>
      </c>
      <c r="OWJ45" s="4141">
        <f t="shared" si="188"/>
        <v>0</v>
      </c>
      <c r="OWK45" s="4141">
        <f t="shared" si="188"/>
        <v>0</v>
      </c>
      <c r="OWL45" s="4141">
        <f t="shared" si="188"/>
        <v>0</v>
      </c>
      <c r="OWM45" s="4141">
        <f t="shared" si="188"/>
        <v>0</v>
      </c>
      <c r="OWN45" s="4141">
        <f t="shared" si="188"/>
        <v>0</v>
      </c>
      <c r="OWO45" s="4141">
        <f t="shared" si="188"/>
        <v>0</v>
      </c>
      <c r="OWP45" s="4141">
        <f t="shared" si="188"/>
        <v>0</v>
      </c>
      <c r="OWQ45" s="4141">
        <f t="shared" si="188"/>
        <v>0</v>
      </c>
      <c r="OWR45" s="4141">
        <f t="shared" si="188"/>
        <v>0</v>
      </c>
      <c r="OWS45" s="4141">
        <f t="shared" ref="OWS45:OZD45" si="189">OWS39+OWS43</f>
        <v>0</v>
      </c>
      <c r="OWT45" s="4141">
        <f t="shared" si="189"/>
        <v>0</v>
      </c>
      <c r="OWU45" s="4141">
        <f t="shared" si="189"/>
        <v>0</v>
      </c>
      <c r="OWV45" s="4141">
        <f t="shared" si="189"/>
        <v>0</v>
      </c>
      <c r="OWW45" s="4141">
        <f t="shared" si="189"/>
        <v>0</v>
      </c>
      <c r="OWX45" s="4141">
        <f t="shared" si="189"/>
        <v>0</v>
      </c>
      <c r="OWY45" s="4141">
        <f t="shared" si="189"/>
        <v>0</v>
      </c>
      <c r="OWZ45" s="4141">
        <f t="shared" si="189"/>
        <v>0</v>
      </c>
      <c r="OXA45" s="4141">
        <f t="shared" si="189"/>
        <v>0</v>
      </c>
      <c r="OXB45" s="4141">
        <f t="shared" si="189"/>
        <v>0</v>
      </c>
      <c r="OXC45" s="4141">
        <f t="shared" si="189"/>
        <v>0</v>
      </c>
      <c r="OXD45" s="4141">
        <f t="shared" si="189"/>
        <v>0</v>
      </c>
      <c r="OXE45" s="4141">
        <f t="shared" si="189"/>
        <v>0</v>
      </c>
      <c r="OXF45" s="4141">
        <f t="shared" si="189"/>
        <v>0</v>
      </c>
      <c r="OXG45" s="4141">
        <f t="shared" si="189"/>
        <v>0</v>
      </c>
      <c r="OXH45" s="4141">
        <f t="shared" si="189"/>
        <v>0</v>
      </c>
      <c r="OXI45" s="4141">
        <f t="shared" si="189"/>
        <v>0</v>
      </c>
      <c r="OXJ45" s="4141">
        <f t="shared" si="189"/>
        <v>0</v>
      </c>
      <c r="OXK45" s="4141">
        <f t="shared" si="189"/>
        <v>0</v>
      </c>
      <c r="OXL45" s="4141">
        <f t="shared" si="189"/>
        <v>0</v>
      </c>
      <c r="OXM45" s="4141">
        <f t="shared" si="189"/>
        <v>0</v>
      </c>
      <c r="OXN45" s="4141">
        <f t="shared" si="189"/>
        <v>0</v>
      </c>
      <c r="OXO45" s="4141">
        <f t="shared" si="189"/>
        <v>0</v>
      </c>
      <c r="OXP45" s="4141">
        <f t="shared" si="189"/>
        <v>0</v>
      </c>
      <c r="OXQ45" s="4141">
        <f t="shared" si="189"/>
        <v>0</v>
      </c>
      <c r="OXR45" s="4141">
        <f t="shared" si="189"/>
        <v>0</v>
      </c>
      <c r="OXS45" s="4141">
        <f t="shared" si="189"/>
        <v>0</v>
      </c>
      <c r="OXT45" s="4141">
        <f t="shared" si="189"/>
        <v>0</v>
      </c>
      <c r="OXU45" s="4141">
        <f t="shared" si="189"/>
        <v>0</v>
      </c>
      <c r="OXV45" s="4141">
        <f t="shared" si="189"/>
        <v>0</v>
      </c>
      <c r="OXW45" s="4141">
        <f t="shared" si="189"/>
        <v>0</v>
      </c>
      <c r="OXX45" s="4141">
        <f t="shared" si="189"/>
        <v>0</v>
      </c>
      <c r="OXY45" s="4141">
        <f t="shared" si="189"/>
        <v>0</v>
      </c>
      <c r="OXZ45" s="4141">
        <f t="shared" si="189"/>
        <v>0</v>
      </c>
      <c r="OYA45" s="4141">
        <f t="shared" si="189"/>
        <v>0</v>
      </c>
      <c r="OYB45" s="4141">
        <f t="shared" si="189"/>
        <v>0</v>
      </c>
      <c r="OYC45" s="4141">
        <f t="shared" si="189"/>
        <v>0</v>
      </c>
      <c r="OYD45" s="4141">
        <f t="shared" si="189"/>
        <v>0</v>
      </c>
      <c r="OYE45" s="4141">
        <f t="shared" si="189"/>
        <v>0</v>
      </c>
      <c r="OYF45" s="4141">
        <f t="shared" si="189"/>
        <v>0</v>
      </c>
      <c r="OYG45" s="4141">
        <f t="shared" si="189"/>
        <v>0</v>
      </c>
      <c r="OYH45" s="4141">
        <f t="shared" si="189"/>
        <v>0</v>
      </c>
      <c r="OYI45" s="4141">
        <f t="shared" si="189"/>
        <v>0</v>
      </c>
      <c r="OYJ45" s="4141">
        <f t="shared" si="189"/>
        <v>0</v>
      </c>
      <c r="OYK45" s="4141">
        <f t="shared" si="189"/>
        <v>0</v>
      </c>
      <c r="OYL45" s="4141">
        <f t="shared" si="189"/>
        <v>0</v>
      </c>
      <c r="OYM45" s="4141">
        <f t="shared" si="189"/>
        <v>0</v>
      </c>
      <c r="OYN45" s="4141">
        <f t="shared" si="189"/>
        <v>0</v>
      </c>
      <c r="OYO45" s="4141">
        <f t="shared" si="189"/>
        <v>0</v>
      </c>
      <c r="OYP45" s="4141">
        <f t="shared" si="189"/>
        <v>0</v>
      </c>
      <c r="OYQ45" s="4141">
        <f t="shared" si="189"/>
        <v>0</v>
      </c>
      <c r="OYR45" s="4141">
        <f t="shared" si="189"/>
        <v>0</v>
      </c>
      <c r="OYS45" s="4141">
        <f t="shared" si="189"/>
        <v>0</v>
      </c>
      <c r="OYT45" s="4141">
        <f t="shared" si="189"/>
        <v>0</v>
      </c>
      <c r="OYU45" s="4141">
        <f t="shared" si="189"/>
        <v>0</v>
      </c>
      <c r="OYV45" s="4141">
        <f t="shared" si="189"/>
        <v>0</v>
      </c>
      <c r="OYW45" s="4141">
        <f t="shared" si="189"/>
        <v>0</v>
      </c>
      <c r="OYX45" s="4141">
        <f t="shared" si="189"/>
        <v>0</v>
      </c>
      <c r="OYY45" s="4141">
        <f t="shared" si="189"/>
        <v>0</v>
      </c>
      <c r="OYZ45" s="4141">
        <f t="shared" si="189"/>
        <v>0</v>
      </c>
      <c r="OZA45" s="4141">
        <f t="shared" si="189"/>
        <v>0</v>
      </c>
      <c r="OZB45" s="4141">
        <f t="shared" si="189"/>
        <v>0</v>
      </c>
      <c r="OZC45" s="4141">
        <f t="shared" si="189"/>
        <v>0</v>
      </c>
      <c r="OZD45" s="4141">
        <f t="shared" si="189"/>
        <v>0</v>
      </c>
      <c r="OZE45" s="4141">
        <f t="shared" ref="OZE45:PBP45" si="190">OZE39+OZE43</f>
        <v>0</v>
      </c>
      <c r="OZF45" s="4141">
        <f t="shared" si="190"/>
        <v>0</v>
      </c>
      <c r="OZG45" s="4141">
        <f t="shared" si="190"/>
        <v>0</v>
      </c>
      <c r="OZH45" s="4141">
        <f t="shared" si="190"/>
        <v>0</v>
      </c>
      <c r="OZI45" s="4141">
        <f t="shared" si="190"/>
        <v>0</v>
      </c>
      <c r="OZJ45" s="4141">
        <f t="shared" si="190"/>
        <v>0</v>
      </c>
      <c r="OZK45" s="4141">
        <f t="shared" si="190"/>
        <v>0</v>
      </c>
      <c r="OZL45" s="4141">
        <f t="shared" si="190"/>
        <v>0</v>
      </c>
      <c r="OZM45" s="4141">
        <f t="shared" si="190"/>
        <v>0</v>
      </c>
      <c r="OZN45" s="4141">
        <f t="shared" si="190"/>
        <v>0</v>
      </c>
      <c r="OZO45" s="4141">
        <f t="shared" si="190"/>
        <v>0</v>
      </c>
      <c r="OZP45" s="4141">
        <f t="shared" si="190"/>
        <v>0</v>
      </c>
      <c r="OZQ45" s="4141">
        <f t="shared" si="190"/>
        <v>0</v>
      </c>
      <c r="OZR45" s="4141">
        <f t="shared" si="190"/>
        <v>0</v>
      </c>
      <c r="OZS45" s="4141">
        <f t="shared" si="190"/>
        <v>0</v>
      </c>
      <c r="OZT45" s="4141">
        <f t="shared" si="190"/>
        <v>0</v>
      </c>
      <c r="OZU45" s="4141">
        <f t="shared" si="190"/>
        <v>0</v>
      </c>
      <c r="OZV45" s="4141">
        <f t="shared" si="190"/>
        <v>0</v>
      </c>
      <c r="OZW45" s="4141">
        <f t="shared" si="190"/>
        <v>0</v>
      </c>
      <c r="OZX45" s="4141">
        <f t="shared" si="190"/>
        <v>0</v>
      </c>
      <c r="OZY45" s="4141">
        <f t="shared" si="190"/>
        <v>0</v>
      </c>
      <c r="OZZ45" s="4141">
        <f t="shared" si="190"/>
        <v>0</v>
      </c>
      <c r="PAA45" s="4141">
        <f t="shared" si="190"/>
        <v>0</v>
      </c>
      <c r="PAB45" s="4141">
        <f t="shared" si="190"/>
        <v>0</v>
      </c>
      <c r="PAC45" s="4141">
        <f t="shared" si="190"/>
        <v>0</v>
      </c>
      <c r="PAD45" s="4141">
        <f t="shared" si="190"/>
        <v>0</v>
      </c>
      <c r="PAE45" s="4141">
        <f t="shared" si="190"/>
        <v>0</v>
      </c>
      <c r="PAF45" s="4141">
        <f t="shared" si="190"/>
        <v>0</v>
      </c>
      <c r="PAG45" s="4141">
        <f t="shared" si="190"/>
        <v>0</v>
      </c>
      <c r="PAH45" s="4141">
        <f t="shared" si="190"/>
        <v>0</v>
      </c>
      <c r="PAI45" s="4141">
        <f t="shared" si="190"/>
        <v>0</v>
      </c>
      <c r="PAJ45" s="4141">
        <f t="shared" si="190"/>
        <v>0</v>
      </c>
      <c r="PAK45" s="4141">
        <f t="shared" si="190"/>
        <v>0</v>
      </c>
      <c r="PAL45" s="4141">
        <f t="shared" si="190"/>
        <v>0</v>
      </c>
      <c r="PAM45" s="4141">
        <f t="shared" si="190"/>
        <v>0</v>
      </c>
      <c r="PAN45" s="4141">
        <f t="shared" si="190"/>
        <v>0</v>
      </c>
      <c r="PAO45" s="4141">
        <f t="shared" si="190"/>
        <v>0</v>
      </c>
      <c r="PAP45" s="4141">
        <f t="shared" si="190"/>
        <v>0</v>
      </c>
      <c r="PAQ45" s="4141">
        <f t="shared" si="190"/>
        <v>0</v>
      </c>
      <c r="PAR45" s="4141">
        <f t="shared" si="190"/>
        <v>0</v>
      </c>
      <c r="PAS45" s="4141">
        <f t="shared" si="190"/>
        <v>0</v>
      </c>
      <c r="PAT45" s="4141">
        <f t="shared" si="190"/>
        <v>0</v>
      </c>
      <c r="PAU45" s="4141">
        <f t="shared" si="190"/>
        <v>0</v>
      </c>
      <c r="PAV45" s="4141">
        <f t="shared" si="190"/>
        <v>0</v>
      </c>
      <c r="PAW45" s="4141">
        <f t="shared" si="190"/>
        <v>0</v>
      </c>
      <c r="PAX45" s="4141">
        <f t="shared" si="190"/>
        <v>0</v>
      </c>
      <c r="PAY45" s="4141">
        <f t="shared" si="190"/>
        <v>0</v>
      </c>
      <c r="PAZ45" s="4141">
        <f t="shared" si="190"/>
        <v>0</v>
      </c>
      <c r="PBA45" s="4141">
        <f t="shared" si="190"/>
        <v>0</v>
      </c>
      <c r="PBB45" s="4141">
        <f t="shared" si="190"/>
        <v>0</v>
      </c>
      <c r="PBC45" s="4141">
        <f t="shared" si="190"/>
        <v>0</v>
      </c>
      <c r="PBD45" s="4141">
        <f t="shared" si="190"/>
        <v>0</v>
      </c>
      <c r="PBE45" s="4141">
        <f t="shared" si="190"/>
        <v>0</v>
      </c>
      <c r="PBF45" s="4141">
        <f t="shared" si="190"/>
        <v>0</v>
      </c>
      <c r="PBG45" s="4141">
        <f t="shared" si="190"/>
        <v>0</v>
      </c>
      <c r="PBH45" s="4141">
        <f t="shared" si="190"/>
        <v>0</v>
      </c>
      <c r="PBI45" s="4141">
        <f t="shared" si="190"/>
        <v>0</v>
      </c>
      <c r="PBJ45" s="4141">
        <f t="shared" si="190"/>
        <v>0</v>
      </c>
      <c r="PBK45" s="4141">
        <f t="shared" si="190"/>
        <v>0</v>
      </c>
      <c r="PBL45" s="4141">
        <f t="shared" si="190"/>
        <v>0</v>
      </c>
      <c r="PBM45" s="4141">
        <f t="shared" si="190"/>
        <v>0</v>
      </c>
      <c r="PBN45" s="4141">
        <f t="shared" si="190"/>
        <v>0</v>
      </c>
      <c r="PBO45" s="4141">
        <f t="shared" si="190"/>
        <v>0</v>
      </c>
      <c r="PBP45" s="4141">
        <f t="shared" si="190"/>
        <v>0</v>
      </c>
      <c r="PBQ45" s="4141">
        <f t="shared" ref="PBQ45:PEB45" si="191">PBQ39+PBQ43</f>
        <v>0</v>
      </c>
      <c r="PBR45" s="4141">
        <f t="shared" si="191"/>
        <v>0</v>
      </c>
      <c r="PBS45" s="4141">
        <f t="shared" si="191"/>
        <v>0</v>
      </c>
      <c r="PBT45" s="4141">
        <f t="shared" si="191"/>
        <v>0</v>
      </c>
      <c r="PBU45" s="4141">
        <f t="shared" si="191"/>
        <v>0</v>
      </c>
      <c r="PBV45" s="4141">
        <f t="shared" si="191"/>
        <v>0</v>
      </c>
      <c r="PBW45" s="4141">
        <f t="shared" si="191"/>
        <v>0</v>
      </c>
      <c r="PBX45" s="4141">
        <f t="shared" si="191"/>
        <v>0</v>
      </c>
      <c r="PBY45" s="4141">
        <f t="shared" si="191"/>
        <v>0</v>
      </c>
      <c r="PBZ45" s="4141">
        <f t="shared" si="191"/>
        <v>0</v>
      </c>
      <c r="PCA45" s="4141">
        <f t="shared" si="191"/>
        <v>0</v>
      </c>
      <c r="PCB45" s="4141">
        <f t="shared" si="191"/>
        <v>0</v>
      </c>
      <c r="PCC45" s="4141">
        <f t="shared" si="191"/>
        <v>0</v>
      </c>
      <c r="PCD45" s="4141">
        <f t="shared" si="191"/>
        <v>0</v>
      </c>
      <c r="PCE45" s="4141">
        <f t="shared" si="191"/>
        <v>0</v>
      </c>
      <c r="PCF45" s="4141">
        <f t="shared" si="191"/>
        <v>0</v>
      </c>
      <c r="PCG45" s="4141">
        <f t="shared" si="191"/>
        <v>0</v>
      </c>
      <c r="PCH45" s="4141">
        <f t="shared" si="191"/>
        <v>0</v>
      </c>
      <c r="PCI45" s="4141">
        <f t="shared" si="191"/>
        <v>0</v>
      </c>
      <c r="PCJ45" s="4141">
        <f t="shared" si="191"/>
        <v>0</v>
      </c>
      <c r="PCK45" s="4141">
        <f t="shared" si="191"/>
        <v>0</v>
      </c>
      <c r="PCL45" s="4141">
        <f t="shared" si="191"/>
        <v>0</v>
      </c>
      <c r="PCM45" s="4141">
        <f t="shared" si="191"/>
        <v>0</v>
      </c>
      <c r="PCN45" s="4141">
        <f t="shared" si="191"/>
        <v>0</v>
      </c>
      <c r="PCO45" s="4141">
        <f t="shared" si="191"/>
        <v>0</v>
      </c>
      <c r="PCP45" s="4141">
        <f t="shared" si="191"/>
        <v>0</v>
      </c>
      <c r="PCQ45" s="4141">
        <f t="shared" si="191"/>
        <v>0</v>
      </c>
      <c r="PCR45" s="4141">
        <f t="shared" si="191"/>
        <v>0</v>
      </c>
      <c r="PCS45" s="4141">
        <f t="shared" si="191"/>
        <v>0</v>
      </c>
      <c r="PCT45" s="4141">
        <f t="shared" si="191"/>
        <v>0</v>
      </c>
      <c r="PCU45" s="4141">
        <f t="shared" si="191"/>
        <v>0</v>
      </c>
      <c r="PCV45" s="4141">
        <f t="shared" si="191"/>
        <v>0</v>
      </c>
      <c r="PCW45" s="4141">
        <f t="shared" si="191"/>
        <v>0</v>
      </c>
      <c r="PCX45" s="4141">
        <f t="shared" si="191"/>
        <v>0</v>
      </c>
      <c r="PCY45" s="4141">
        <f t="shared" si="191"/>
        <v>0</v>
      </c>
      <c r="PCZ45" s="4141">
        <f t="shared" si="191"/>
        <v>0</v>
      </c>
      <c r="PDA45" s="4141">
        <f t="shared" si="191"/>
        <v>0</v>
      </c>
      <c r="PDB45" s="4141">
        <f t="shared" si="191"/>
        <v>0</v>
      </c>
      <c r="PDC45" s="4141">
        <f t="shared" si="191"/>
        <v>0</v>
      </c>
      <c r="PDD45" s="4141">
        <f t="shared" si="191"/>
        <v>0</v>
      </c>
      <c r="PDE45" s="4141">
        <f t="shared" si="191"/>
        <v>0</v>
      </c>
      <c r="PDF45" s="4141">
        <f t="shared" si="191"/>
        <v>0</v>
      </c>
      <c r="PDG45" s="4141">
        <f t="shared" si="191"/>
        <v>0</v>
      </c>
      <c r="PDH45" s="4141">
        <f t="shared" si="191"/>
        <v>0</v>
      </c>
      <c r="PDI45" s="4141">
        <f t="shared" si="191"/>
        <v>0</v>
      </c>
      <c r="PDJ45" s="4141">
        <f t="shared" si="191"/>
        <v>0</v>
      </c>
      <c r="PDK45" s="4141">
        <f t="shared" si="191"/>
        <v>0</v>
      </c>
      <c r="PDL45" s="4141">
        <f t="shared" si="191"/>
        <v>0</v>
      </c>
      <c r="PDM45" s="4141">
        <f t="shared" si="191"/>
        <v>0</v>
      </c>
      <c r="PDN45" s="4141">
        <f t="shared" si="191"/>
        <v>0</v>
      </c>
      <c r="PDO45" s="4141">
        <f t="shared" si="191"/>
        <v>0</v>
      </c>
      <c r="PDP45" s="4141">
        <f t="shared" si="191"/>
        <v>0</v>
      </c>
      <c r="PDQ45" s="4141">
        <f t="shared" si="191"/>
        <v>0</v>
      </c>
      <c r="PDR45" s="4141">
        <f t="shared" si="191"/>
        <v>0</v>
      </c>
      <c r="PDS45" s="4141">
        <f t="shared" si="191"/>
        <v>0</v>
      </c>
      <c r="PDT45" s="4141">
        <f t="shared" si="191"/>
        <v>0</v>
      </c>
      <c r="PDU45" s="4141">
        <f t="shared" si="191"/>
        <v>0</v>
      </c>
      <c r="PDV45" s="4141">
        <f t="shared" si="191"/>
        <v>0</v>
      </c>
      <c r="PDW45" s="4141">
        <f t="shared" si="191"/>
        <v>0</v>
      </c>
      <c r="PDX45" s="4141">
        <f t="shared" si="191"/>
        <v>0</v>
      </c>
      <c r="PDY45" s="4141">
        <f t="shared" si="191"/>
        <v>0</v>
      </c>
      <c r="PDZ45" s="4141">
        <f t="shared" si="191"/>
        <v>0</v>
      </c>
      <c r="PEA45" s="4141">
        <f t="shared" si="191"/>
        <v>0</v>
      </c>
      <c r="PEB45" s="4141">
        <f t="shared" si="191"/>
        <v>0</v>
      </c>
      <c r="PEC45" s="4141">
        <f t="shared" ref="PEC45:PGN45" si="192">PEC39+PEC43</f>
        <v>0</v>
      </c>
      <c r="PED45" s="4141">
        <f t="shared" si="192"/>
        <v>0</v>
      </c>
      <c r="PEE45" s="4141">
        <f t="shared" si="192"/>
        <v>0</v>
      </c>
      <c r="PEF45" s="4141">
        <f t="shared" si="192"/>
        <v>0</v>
      </c>
      <c r="PEG45" s="4141">
        <f t="shared" si="192"/>
        <v>0</v>
      </c>
      <c r="PEH45" s="4141">
        <f t="shared" si="192"/>
        <v>0</v>
      </c>
      <c r="PEI45" s="4141">
        <f t="shared" si="192"/>
        <v>0</v>
      </c>
      <c r="PEJ45" s="4141">
        <f t="shared" si="192"/>
        <v>0</v>
      </c>
      <c r="PEK45" s="4141">
        <f t="shared" si="192"/>
        <v>0</v>
      </c>
      <c r="PEL45" s="4141">
        <f t="shared" si="192"/>
        <v>0</v>
      </c>
      <c r="PEM45" s="4141">
        <f t="shared" si="192"/>
        <v>0</v>
      </c>
      <c r="PEN45" s="4141">
        <f t="shared" si="192"/>
        <v>0</v>
      </c>
      <c r="PEO45" s="4141">
        <f t="shared" si="192"/>
        <v>0</v>
      </c>
      <c r="PEP45" s="4141">
        <f t="shared" si="192"/>
        <v>0</v>
      </c>
      <c r="PEQ45" s="4141">
        <f t="shared" si="192"/>
        <v>0</v>
      </c>
      <c r="PER45" s="4141">
        <f t="shared" si="192"/>
        <v>0</v>
      </c>
      <c r="PES45" s="4141">
        <f t="shared" si="192"/>
        <v>0</v>
      </c>
      <c r="PET45" s="4141">
        <f t="shared" si="192"/>
        <v>0</v>
      </c>
      <c r="PEU45" s="4141">
        <f t="shared" si="192"/>
        <v>0</v>
      </c>
      <c r="PEV45" s="4141">
        <f t="shared" si="192"/>
        <v>0</v>
      </c>
      <c r="PEW45" s="4141">
        <f t="shared" si="192"/>
        <v>0</v>
      </c>
      <c r="PEX45" s="4141">
        <f t="shared" si="192"/>
        <v>0</v>
      </c>
      <c r="PEY45" s="4141">
        <f t="shared" si="192"/>
        <v>0</v>
      </c>
      <c r="PEZ45" s="4141">
        <f t="shared" si="192"/>
        <v>0</v>
      </c>
      <c r="PFA45" s="4141">
        <f t="shared" si="192"/>
        <v>0</v>
      </c>
      <c r="PFB45" s="4141">
        <f t="shared" si="192"/>
        <v>0</v>
      </c>
      <c r="PFC45" s="4141">
        <f t="shared" si="192"/>
        <v>0</v>
      </c>
      <c r="PFD45" s="4141">
        <f t="shared" si="192"/>
        <v>0</v>
      </c>
      <c r="PFE45" s="4141">
        <f t="shared" si="192"/>
        <v>0</v>
      </c>
      <c r="PFF45" s="4141">
        <f t="shared" si="192"/>
        <v>0</v>
      </c>
      <c r="PFG45" s="4141">
        <f t="shared" si="192"/>
        <v>0</v>
      </c>
      <c r="PFH45" s="4141">
        <f t="shared" si="192"/>
        <v>0</v>
      </c>
      <c r="PFI45" s="4141">
        <f t="shared" si="192"/>
        <v>0</v>
      </c>
      <c r="PFJ45" s="4141">
        <f t="shared" si="192"/>
        <v>0</v>
      </c>
      <c r="PFK45" s="4141">
        <f t="shared" si="192"/>
        <v>0</v>
      </c>
      <c r="PFL45" s="4141">
        <f t="shared" si="192"/>
        <v>0</v>
      </c>
      <c r="PFM45" s="4141">
        <f t="shared" si="192"/>
        <v>0</v>
      </c>
      <c r="PFN45" s="4141">
        <f t="shared" si="192"/>
        <v>0</v>
      </c>
      <c r="PFO45" s="4141">
        <f t="shared" si="192"/>
        <v>0</v>
      </c>
      <c r="PFP45" s="4141">
        <f t="shared" si="192"/>
        <v>0</v>
      </c>
      <c r="PFQ45" s="4141">
        <f t="shared" si="192"/>
        <v>0</v>
      </c>
      <c r="PFR45" s="4141">
        <f t="shared" si="192"/>
        <v>0</v>
      </c>
      <c r="PFS45" s="4141">
        <f t="shared" si="192"/>
        <v>0</v>
      </c>
      <c r="PFT45" s="4141">
        <f t="shared" si="192"/>
        <v>0</v>
      </c>
      <c r="PFU45" s="4141">
        <f t="shared" si="192"/>
        <v>0</v>
      </c>
      <c r="PFV45" s="4141">
        <f t="shared" si="192"/>
        <v>0</v>
      </c>
      <c r="PFW45" s="4141">
        <f t="shared" si="192"/>
        <v>0</v>
      </c>
      <c r="PFX45" s="4141">
        <f t="shared" si="192"/>
        <v>0</v>
      </c>
      <c r="PFY45" s="4141">
        <f t="shared" si="192"/>
        <v>0</v>
      </c>
      <c r="PFZ45" s="4141">
        <f t="shared" si="192"/>
        <v>0</v>
      </c>
      <c r="PGA45" s="4141">
        <f t="shared" si="192"/>
        <v>0</v>
      </c>
      <c r="PGB45" s="4141">
        <f t="shared" si="192"/>
        <v>0</v>
      </c>
      <c r="PGC45" s="4141">
        <f t="shared" si="192"/>
        <v>0</v>
      </c>
      <c r="PGD45" s="4141">
        <f t="shared" si="192"/>
        <v>0</v>
      </c>
      <c r="PGE45" s="4141">
        <f t="shared" si="192"/>
        <v>0</v>
      </c>
      <c r="PGF45" s="4141">
        <f t="shared" si="192"/>
        <v>0</v>
      </c>
      <c r="PGG45" s="4141">
        <f t="shared" si="192"/>
        <v>0</v>
      </c>
      <c r="PGH45" s="4141">
        <f t="shared" si="192"/>
        <v>0</v>
      </c>
      <c r="PGI45" s="4141">
        <f t="shared" si="192"/>
        <v>0</v>
      </c>
      <c r="PGJ45" s="4141">
        <f t="shared" si="192"/>
        <v>0</v>
      </c>
      <c r="PGK45" s="4141">
        <f t="shared" si="192"/>
        <v>0</v>
      </c>
      <c r="PGL45" s="4141">
        <f t="shared" si="192"/>
        <v>0</v>
      </c>
      <c r="PGM45" s="4141">
        <f t="shared" si="192"/>
        <v>0</v>
      </c>
      <c r="PGN45" s="4141">
        <f t="shared" si="192"/>
        <v>0</v>
      </c>
      <c r="PGO45" s="4141">
        <f t="shared" ref="PGO45:PIZ45" si="193">PGO39+PGO43</f>
        <v>0</v>
      </c>
      <c r="PGP45" s="4141">
        <f t="shared" si="193"/>
        <v>0</v>
      </c>
      <c r="PGQ45" s="4141">
        <f t="shared" si="193"/>
        <v>0</v>
      </c>
      <c r="PGR45" s="4141">
        <f t="shared" si="193"/>
        <v>0</v>
      </c>
      <c r="PGS45" s="4141">
        <f t="shared" si="193"/>
        <v>0</v>
      </c>
      <c r="PGT45" s="4141">
        <f t="shared" si="193"/>
        <v>0</v>
      </c>
      <c r="PGU45" s="4141">
        <f t="shared" si="193"/>
        <v>0</v>
      </c>
      <c r="PGV45" s="4141">
        <f t="shared" si="193"/>
        <v>0</v>
      </c>
      <c r="PGW45" s="4141">
        <f t="shared" si="193"/>
        <v>0</v>
      </c>
      <c r="PGX45" s="4141">
        <f t="shared" si="193"/>
        <v>0</v>
      </c>
      <c r="PGY45" s="4141">
        <f t="shared" si="193"/>
        <v>0</v>
      </c>
      <c r="PGZ45" s="4141">
        <f t="shared" si="193"/>
        <v>0</v>
      </c>
      <c r="PHA45" s="4141">
        <f t="shared" si="193"/>
        <v>0</v>
      </c>
      <c r="PHB45" s="4141">
        <f t="shared" si="193"/>
        <v>0</v>
      </c>
      <c r="PHC45" s="4141">
        <f t="shared" si="193"/>
        <v>0</v>
      </c>
      <c r="PHD45" s="4141">
        <f t="shared" si="193"/>
        <v>0</v>
      </c>
      <c r="PHE45" s="4141">
        <f t="shared" si="193"/>
        <v>0</v>
      </c>
      <c r="PHF45" s="4141">
        <f t="shared" si="193"/>
        <v>0</v>
      </c>
      <c r="PHG45" s="4141">
        <f t="shared" si="193"/>
        <v>0</v>
      </c>
      <c r="PHH45" s="4141">
        <f t="shared" si="193"/>
        <v>0</v>
      </c>
      <c r="PHI45" s="4141">
        <f t="shared" si="193"/>
        <v>0</v>
      </c>
      <c r="PHJ45" s="4141">
        <f t="shared" si="193"/>
        <v>0</v>
      </c>
      <c r="PHK45" s="4141">
        <f t="shared" si="193"/>
        <v>0</v>
      </c>
      <c r="PHL45" s="4141">
        <f t="shared" si="193"/>
        <v>0</v>
      </c>
      <c r="PHM45" s="4141">
        <f t="shared" si="193"/>
        <v>0</v>
      </c>
      <c r="PHN45" s="4141">
        <f t="shared" si="193"/>
        <v>0</v>
      </c>
      <c r="PHO45" s="4141">
        <f t="shared" si="193"/>
        <v>0</v>
      </c>
      <c r="PHP45" s="4141">
        <f t="shared" si="193"/>
        <v>0</v>
      </c>
      <c r="PHQ45" s="4141">
        <f t="shared" si="193"/>
        <v>0</v>
      </c>
      <c r="PHR45" s="4141">
        <f t="shared" si="193"/>
        <v>0</v>
      </c>
      <c r="PHS45" s="4141">
        <f t="shared" si="193"/>
        <v>0</v>
      </c>
      <c r="PHT45" s="4141">
        <f t="shared" si="193"/>
        <v>0</v>
      </c>
      <c r="PHU45" s="4141">
        <f t="shared" si="193"/>
        <v>0</v>
      </c>
      <c r="PHV45" s="4141">
        <f t="shared" si="193"/>
        <v>0</v>
      </c>
      <c r="PHW45" s="4141">
        <f t="shared" si="193"/>
        <v>0</v>
      </c>
      <c r="PHX45" s="4141">
        <f t="shared" si="193"/>
        <v>0</v>
      </c>
      <c r="PHY45" s="4141">
        <f t="shared" si="193"/>
        <v>0</v>
      </c>
      <c r="PHZ45" s="4141">
        <f t="shared" si="193"/>
        <v>0</v>
      </c>
      <c r="PIA45" s="4141">
        <f t="shared" si="193"/>
        <v>0</v>
      </c>
      <c r="PIB45" s="4141">
        <f t="shared" si="193"/>
        <v>0</v>
      </c>
      <c r="PIC45" s="4141">
        <f t="shared" si="193"/>
        <v>0</v>
      </c>
      <c r="PID45" s="4141">
        <f t="shared" si="193"/>
        <v>0</v>
      </c>
      <c r="PIE45" s="4141">
        <f t="shared" si="193"/>
        <v>0</v>
      </c>
      <c r="PIF45" s="4141">
        <f t="shared" si="193"/>
        <v>0</v>
      </c>
      <c r="PIG45" s="4141">
        <f t="shared" si="193"/>
        <v>0</v>
      </c>
      <c r="PIH45" s="4141">
        <f t="shared" si="193"/>
        <v>0</v>
      </c>
      <c r="PII45" s="4141">
        <f t="shared" si="193"/>
        <v>0</v>
      </c>
      <c r="PIJ45" s="4141">
        <f t="shared" si="193"/>
        <v>0</v>
      </c>
      <c r="PIK45" s="4141">
        <f t="shared" si="193"/>
        <v>0</v>
      </c>
      <c r="PIL45" s="4141">
        <f t="shared" si="193"/>
        <v>0</v>
      </c>
      <c r="PIM45" s="4141">
        <f t="shared" si="193"/>
        <v>0</v>
      </c>
      <c r="PIN45" s="4141">
        <f t="shared" si="193"/>
        <v>0</v>
      </c>
      <c r="PIO45" s="4141">
        <f t="shared" si="193"/>
        <v>0</v>
      </c>
      <c r="PIP45" s="4141">
        <f t="shared" si="193"/>
        <v>0</v>
      </c>
      <c r="PIQ45" s="4141">
        <f t="shared" si="193"/>
        <v>0</v>
      </c>
      <c r="PIR45" s="4141">
        <f t="shared" si="193"/>
        <v>0</v>
      </c>
      <c r="PIS45" s="4141">
        <f t="shared" si="193"/>
        <v>0</v>
      </c>
      <c r="PIT45" s="4141">
        <f t="shared" si="193"/>
        <v>0</v>
      </c>
      <c r="PIU45" s="4141">
        <f t="shared" si="193"/>
        <v>0</v>
      </c>
      <c r="PIV45" s="4141">
        <f t="shared" si="193"/>
        <v>0</v>
      </c>
      <c r="PIW45" s="4141">
        <f t="shared" si="193"/>
        <v>0</v>
      </c>
      <c r="PIX45" s="4141">
        <f t="shared" si="193"/>
        <v>0</v>
      </c>
      <c r="PIY45" s="4141">
        <f t="shared" si="193"/>
        <v>0</v>
      </c>
      <c r="PIZ45" s="4141">
        <f t="shared" si="193"/>
        <v>0</v>
      </c>
      <c r="PJA45" s="4141">
        <f t="shared" ref="PJA45:PLL45" si="194">PJA39+PJA43</f>
        <v>0</v>
      </c>
      <c r="PJB45" s="4141">
        <f t="shared" si="194"/>
        <v>0</v>
      </c>
      <c r="PJC45" s="4141">
        <f t="shared" si="194"/>
        <v>0</v>
      </c>
      <c r="PJD45" s="4141">
        <f t="shared" si="194"/>
        <v>0</v>
      </c>
      <c r="PJE45" s="4141">
        <f t="shared" si="194"/>
        <v>0</v>
      </c>
      <c r="PJF45" s="4141">
        <f t="shared" si="194"/>
        <v>0</v>
      </c>
      <c r="PJG45" s="4141">
        <f t="shared" si="194"/>
        <v>0</v>
      </c>
      <c r="PJH45" s="4141">
        <f t="shared" si="194"/>
        <v>0</v>
      </c>
      <c r="PJI45" s="4141">
        <f t="shared" si="194"/>
        <v>0</v>
      </c>
      <c r="PJJ45" s="4141">
        <f t="shared" si="194"/>
        <v>0</v>
      </c>
      <c r="PJK45" s="4141">
        <f t="shared" si="194"/>
        <v>0</v>
      </c>
      <c r="PJL45" s="4141">
        <f t="shared" si="194"/>
        <v>0</v>
      </c>
      <c r="PJM45" s="4141">
        <f t="shared" si="194"/>
        <v>0</v>
      </c>
      <c r="PJN45" s="4141">
        <f t="shared" si="194"/>
        <v>0</v>
      </c>
      <c r="PJO45" s="4141">
        <f t="shared" si="194"/>
        <v>0</v>
      </c>
      <c r="PJP45" s="4141">
        <f t="shared" si="194"/>
        <v>0</v>
      </c>
      <c r="PJQ45" s="4141">
        <f t="shared" si="194"/>
        <v>0</v>
      </c>
      <c r="PJR45" s="4141">
        <f t="shared" si="194"/>
        <v>0</v>
      </c>
      <c r="PJS45" s="4141">
        <f t="shared" si="194"/>
        <v>0</v>
      </c>
      <c r="PJT45" s="4141">
        <f t="shared" si="194"/>
        <v>0</v>
      </c>
      <c r="PJU45" s="4141">
        <f t="shared" si="194"/>
        <v>0</v>
      </c>
      <c r="PJV45" s="4141">
        <f t="shared" si="194"/>
        <v>0</v>
      </c>
      <c r="PJW45" s="4141">
        <f t="shared" si="194"/>
        <v>0</v>
      </c>
      <c r="PJX45" s="4141">
        <f t="shared" si="194"/>
        <v>0</v>
      </c>
      <c r="PJY45" s="4141">
        <f t="shared" si="194"/>
        <v>0</v>
      </c>
      <c r="PJZ45" s="4141">
        <f t="shared" si="194"/>
        <v>0</v>
      </c>
      <c r="PKA45" s="4141">
        <f t="shared" si="194"/>
        <v>0</v>
      </c>
      <c r="PKB45" s="4141">
        <f t="shared" si="194"/>
        <v>0</v>
      </c>
      <c r="PKC45" s="4141">
        <f t="shared" si="194"/>
        <v>0</v>
      </c>
      <c r="PKD45" s="4141">
        <f t="shared" si="194"/>
        <v>0</v>
      </c>
      <c r="PKE45" s="4141">
        <f t="shared" si="194"/>
        <v>0</v>
      </c>
      <c r="PKF45" s="4141">
        <f t="shared" si="194"/>
        <v>0</v>
      </c>
      <c r="PKG45" s="4141">
        <f t="shared" si="194"/>
        <v>0</v>
      </c>
      <c r="PKH45" s="4141">
        <f t="shared" si="194"/>
        <v>0</v>
      </c>
      <c r="PKI45" s="4141">
        <f t="shared" si="194"/>
        <v>0</v>
      </c>
      <c r="PKJ45" s="4141">
        <f t="shared" si="194"/>
        <v>0</v>
      </c>
      <c r="PKK45" s="4141">
        <f t="shared" si="194"/>
        <v>0</v>
      </c>
      <c r="PKL45" s="4141">
        <f t="shared" si="194"/>
        <v>0</v>
      </c>
      <c r="PKM45" s="4141">
        <f t="shared" si="194"/>
        <v>0</v>
      </c>
      <c r="PKN45" s="4141">
        <f t="shared" si="194"/>
        <v>0</v>
      </c>
      <c r="PKO45" s="4141">
        <f t="shared" si="194"/>
        <v>0</v>
      </c>
      <c r="PKP45" s="4141">
        <f t="shared" si="194"/>
        <v>0</v>
      </c>
      <c r="PKQ45" s="4141">
        <f t="shared" si="194"/>
        <v>0</v>
      </c>
      <c r="PKR45" s="4141">
        <f t="shared" si="194"/>
        <v>0</v>
      </c>
      <c r="PKS45" s="4141">
        <f t="shared" si="194"/>
        <v>0</v>
      </c>
      <c r="PKT45" s="4141">
        <f t="shared" si="194"/>
        <v>0</v>
      </c>
      <c r="PKU45" s="4141">
        <f t="shared" si="194"/>
        <v>0</v>
      </c>
      <c r="PKV45" s="4141">
        <f t="shared" si="194"/>
        <v>0</v>
      </c>
      <c r="PKW45" s="4141">
        <f t="shared" si="194"/>
        <v>0</v>
      </c>
      <c r="PKX45" s="4141">
        <f t="shared" si="194"/>
        <v>0</v>
      </c>
      <c r="PKY45" s="4141">
        <f t="shared" si="194"/>
        <v>0</v>
      </c>
      <c r="PKZ45" s="4141">
        <f t="shared" si="194"/>
        <v>0</v>
      </c>
      <c r="PLA45" s="4141">
        <f t="shared" si="194"/>
        <v>0</v>
      </c>
      <c r="PLB45" s="4141">
        <f t="shared" si="194"/>
        <v>0</v>
      </c>
      <c r="PLC45" s="4141">
        <f t="shared" si="194"/>
        <v>0</v>
      </c>
      <c r="PLD45" s="4141">
        <f t="shared" si="194"/>
        <v>0</v>
      </c>
      <c r="PLE45" s="4141">
        <f t="shared" si="194"/>
        <v>0</v>
      </c>
      <c r="PLF45" s="4141">
        <f t="shared" si="194"/>
        <v>0</v>
      </c>
      <c r="PLG45" s="4141">
        <f t="shared" si="194"/>
        <v>0</v>
      </c>
      <c r="PLH45" s="4141">
        <f t="shared" si="194"/>
        <v>0</v>
      </c>
      <c r="PLI45" s="4141">
        <f t="shared" si="194"/>
        <v>0</v>
      </c>
      <c r="PLJ45" s="4141">
        <f t="shared" si="194"/>
        <v>0</v>
      </c>
      <c r="PLK45" s="4141">
        <f t="shared" si="194"/>
        <v>0</v>
      </c>
      <c r="PLL45" s="4141">
        <f t="shared" si="194"/>
        <v>0</v>
      </c>
      <c r="PLM45" s="4141">
        <f t="shared" ref="PLM45:PNX45" si="195">PLM39+PLM43</f>
        <v>0</v>
      </c>
      <c r="PLN45" s="4141">
        <f t="shared" si="195"/>
        <v>0</v>
      </c>
      <c r="PLO45" s="4141">
        <f t="shared" si="195"/>
        <v>0</v>
      </c>
      <c r="PLP45" s="4141">
        <f t="shared" si="195"/>
        <v>0</v>
      </c>
      <c r="PLQ45" s="4141">
        <f t="shared" si="195"/>
        <v>0</v>
      </c>
      <c r="PLR45" s="4141">
        <f t="shared" si="195"/>
        <v>0</v>
      </c>
      <c r="PLS45" s="4141">
        <f t="shared" si="195"/>
        <v>0</v>
      </c>
      <c r="PLT45" s="4141">
        <f t="shared" si="195"/>
        <v>0</v>
      </c>
      <c r="PLU45" s="4141">
        <f t="shared" si="195"/>
        <v>0</v>
      </c>
      <c r="PLV45" s="4141">
        <f t="shared" si="195"/>
        <v>0</v>
      </c>
      <c r="PLW45" s="4141">
        <f t="shared" si="195"/>
        <v>0</v>
      </c>
      <c r="PLX45" s="4141">
        <f t="shared" si="195"/>
        <v>0</v>
      </c>
      <c r="PLY45" s="4141">
        <f t="shared" si="195"/>
        <v>0</v>
      </c>
      <c r="PLZ45" s="4141">
        <f t="shared" si="195"/>
        <v>0</v>
      </c>
      <c r="PMA45" s="4141">
        <f t="shared" si="195"/>
        <v>0</v>
      </c>
      <c r="PMB45" s="4141">
        <f t="shared" si="195"/>
        <v>0</v>
      </c>
      <c r="PMC45" s="4141">
        <f t="shared" si="195"/>
        <v>0</v>
      </c>
      <c r="PMD45" s="4141">
        <f t="shared" si="195"/>
        <v>0</v>
      </c>
      <c r="PME45" s="4141">
        <f t="shared" si="195"/>
        <v>0</v>
      </c>
      <c r="PMF45" s="4141">
        <f t="shared" si="195"/>
        <v>0</v>
      </c>
      <c r="PMG45" s="4141">
        <f t="shared" si="195"/>
        <v>0</v>
      </c>
      <c r="PMH45" s="4141">
        <f t="shared" si="195"/>
        <v>0</v>
      </c>
      <c r="PMI45" s="4141">
        <f t="shared" si="195"/>
        <v>0</v>
      </c>
      <c r="PMJ45" s="4141">
        <f t="shared" si="195"/>
        <v>0</v>
      </c>
      <c r="PMK45" s="4141">
        <f t="shared" si="195"/>
        <v>0</v>
      </c>
      <c r="PML45" s="4141">
        <f t="shared" si="195"/>
        <v>0</v>
      </c>
      <c r="PMM45" s="4141">
        <f t="shared" si="195"/>
        <v>0</v>
      </c>
      <c r="PMN45" s="4141">
        <f t="shared" si="195"/>
        <v>0</v>
      </c>
      <c r="PMO45" s="4141">
        <f t="shared" si="195"/>
        <v>0</v>
      </c>
      <c r="PMP45" s="4141">
        <f t="shared" si="195"/>
        <v>0</v>
      </c>
      <c r="PMQ45" s="4141">
        <f t="shared" si="195"/>
        <v>0</v>
      </c>
      <c r="PMR45" s="4141">
        <f t="shared" si="195"/>
        <v>0</v>
      </c>
      <c r="PMS45" s="4141">
        <f t="shared" si="195"/>
        <v>0</v>
      </c>
      <c r="PMT45" s="4141">
        <f t="shared" si="195"/>
        <v>0</v>
      </c>
      <c r="PMU45" s="4141">
        <f t="shared" si="195"/>
        <v>0</v>
      </c>
      <c r="PMV45" s="4141">
        <f t="shared" si="195"/>
        <v>0</v>
      </c>
      <c r="PMW45" s="4141">
        <f t="shared" si="195"/>
        <v>0</v>
      </c>
      <c r="PMX45" s="4141">
        <f t="shared" si="195"/>
        <v>0</v>
      </c>
      <c r="PMY45" s="4141">
        <f t="shared" si="195"/>
        <v>0</v>
      </c>
      <c r="PMZ45" s="4141">
        <f t="shared" si="195"/>
        <v>0</v>
      </c>
      <c r="PNA45" s="4141">
        <f t="shared" si="195"/>
        <v>0</v>
      </c>
      <c r="PNB45" s="4141">
        <f t="shared" si="195"/>
        <v>0</v>
      </c>
      <c r="PNC45" s="4141">
        <f t="shared" si="195"/>
        <v>0</v>
      </c>
      <c r="PND45" s="4141">
        <f t="shared" si="195"/>
        <v>0</v>
      </c>
      <c r="PNE45" s="4141">
        <f t="shared" si="195"/>
        <v>0</v>
      </c>
      <c r="PNF45" s="4141">
        <f t="shared" si="195"/>
        <v>0</v>
      </c>
      <c r="PNG45" s="4141">
        <f t="shared" si="195"/>
        <v>0</v>
      </c>
      <c r="PNH45" s="4141">
        <f t="shared" si="195"/>
        <v>0</v>
      </c>
      <c r="PNI45" s="4141">
        <f t="shared" si="195"/>
        <v>0</v>
      </c>
      <c r="PNJ45" s="4141">
        <f t="shared" si="195"/>
        <v>0</v>
      </c>
      <c r="PNK45" s="4141">
        <f t="shared" si="195"/>
        <v>0</v>
      </c>
      <c r="PNL45" s="4141">
        <f t="shared" si="195"/>
        <v>0</v>
      </c>
      <c r="PNM45" s="4141">
        <f t="shared" si="195"/>
        <v>0</v>
      </c>
      <c r="PNN45" s="4141">
        <f t="shared" si="195"/>
        <v>0</v>
      </c>
      <c r="PNO45" s="4141">
        <f t="shared" si="195"/>
        <v>0</v>
      </c>
      <c r="PNP45" s="4141">
        <f t="shared" si="195"/>
        <v>0</v>
      </c>
      <c r="PNQ45" s="4141">
        <f t="shared" si="195"/>
        <v>0</v>
      </c>
      <c r="PNR45" s="4141">
        <f t="shared" si="195"/>
        <v>0</v>
      </c>
      <c r="PNS45" s="4141">
        <f t="shared" si="195"/>
        <v>0</v>
      </c>
      <c r="PNT45" s="4141">
        <f t="shared" si="195"/>
        <v>0</v>
      </c>
      <c r="PNU45" s="4141">
        <f t="shared" si="195"/>
        <v>0</v>
      </c>
      <c r="PNV45" s="4141">
        <f t="shared" si="195"/>
        <v>0</v>
      </c>
      <c r="PNW45" s="4141">
        <f t="shared" si="195"/>
        <v>0</v>
      </c>
      <c r="PNX45" s="4141">
        <f t="shared" si="195"/>
        <v>0</v>
      </c>
      <c r="PNY45" s="4141">
        <f t="shared" ref="PNY45:PQJ45" si="196">PNY39+PNY43</f>
        <v>0</v>
      </c>
      <c r="PNZ45" s="4141">
        <f t="shared" si="196"/>
        <v>0</v>
      </c>
      <c r="POA45" s="4141">
        <f t="shared" si="196"/>
        <v>0</v>
      </c>
      <c r="POB45" s="4141">
        <f t="shared" si="196"/>
        <v>0</v>
      </c>
      <c r="POC45" s="4141">
        <f t="shared" si="196"/>
        <v>0</v>
      </c>
      <c r="POD45" s="4141">
        <f t="shared" si="196"/>
        <v>0</v>
      </c>
      <c r="POE45" s="4141">
        <f t="shared" si="196"/>
        <v>0</v>
      </c>
      <c r="POF45" s="4141">
        <f t="shared" si="196"/>
        <v>0</v>
      </c>
      <c r="POG45" s="4141">
        <f t="shared" si="196"/>
        <v>0</v>
      </c>
      <c r="POH45" s="4141">
        <f t="shared" si="196"/>
        <v>0</v>
      </c>
      <c r="POI45" s="4141">
        <f t="shared" si="196"/>
        <v>0</v>
      </c>
      <c r="POJ45" s="4141">
        <f t="shared" si="196"/>
        <v>0</v>
      </c>
      <c r="POK45" s="4141">
        <f t="shared" si="196"/>
        <v>0</v>
      </c>
      <c r="POL45" s="4141">
        <f t="shared" si="196"/>
        <v>0</v>
      </c>
      <c r="POM45" s="4141">
        <f t="shared" si="196"/>
        <v>0</v>
      </c>
      <c r="PON45" s="4141">
        <f t="shared" si="196"/>
        <v>0</v>
      </c>
      <c r="POO45" s="4141">
        <f t="shared" si="196"/>
        <v>0</v>
      </c>
      <c r="POP45" s="4141">
        <f t="shared" si="196"/>
        <v>0</v>
      </c>
      <c r="POQ45" s="4141">
        <f t="shared" si="196"/>
        <v>0</v>
      </c>
      <c r="POR45" s="4141">
        <f t="shared" si="196"/>
        <v>0</v>
      </c>
      <c r="POS45" s="4141">
        <f t="shared" si="196"/>
        <v>0</v>
      </c>
      <c r="POT45" s="4141">
        <f t="shared" si="196"/>
        <v>0</v>
      </c>
      <c r="POU45" s="4141">
        <f t="shared" si="196"/>
        <v>0</v>
      </c>
      <c r="POV45" s="4141">
        <f t="shared" si="196"/>
        <v>0</v>
      </c>
      <c r="POW45" s="4141">
        <f t="shared" si="196"/>
        <v>0</v>
      </c>
      <c r="POX45" s="4141">
        <f t="shared" si="196"/>
        <v>0</v>
      </c>
      <c r="POY45" s="4141">
        <f t="shared" si="196"/>
        <v>0</v>
      </c>
      <c r="POZ45" s="4141">
        <f t="shared" si="196"/>
        <v>0</v>
      </c>
      <c r="PPA45" s="4141">
        <f t="shared" si="196"/>
        <v>0</v>
      </c>
      <c r="PPB45" s="4141">
        <f t="shared" si="196"/>
        <v>0</v>
      </c>
      <c r="PPC45" s="4141">
        <f t="shared" si="196"/>
        <v>0</v>
      </c>
      <c r="PPD45" s="4141">
        <f t="shared" si="196"/>
        <v>0</v>
      </c>
      <c r="PPE45" s="4141">
        <f t="shared" si="196"/>
        <v>0</v>
      </c>
      <c r="PPF45" s="4141">
        <f t="shared" si="196"/>
        <v>0</v>
      </c>
      <c r="PPG45" s="4141">
        <f t="shared" si="196"/>
        <v>0</v>
      </c>
      <c r="PPH45" s="4141">
        <f t="shared" si="196"/>
        <v>0</v>
      </c>
      <c r="PPI45" s="4141">
        <f t="shared" si="196"/>
        <v>0</v>
      </c>
      <c r="PPJ45" s="4141">
        <f t="shared" si="196"/>
        <v>0</v>
      </c>
      <c r="PPK45" s="4141">
        <f t="shared" si="196"/>
        <v>0</v>
      </c>
      <c r="PPL45" s="4141">
        <f t="shared" si="196"/>
        <v>0</v>
      </c>
      <c r="PPM45" s="4141">
        <f t="shared" si="196"/>
        <v>0</v>
      </c>
      <c r="PPN45" s="4141">
        <f t="shared" si="196"/>
        <v>0</v>
      </c>
      <c r="PPO45" s="4141">
        <f t="shared" si="196"/>
        <v>0</v>
      </c>
      <c r="PPP45" s="4141">
        <f t="shared" si="196"/>
        <v>0</v>
      </c>
      <c r="PPQ45" s="4141">
        <f t="shared" si="196"/>
        <v>0</v>
      </c>
      <c r="PPR45" s="4141">
        <f t="shared" si="196"/>
        <v>0</v>
      </c>
      <c r="PPS45" s="4141">
        <f t="shared" si="196"/>
        <v>0</v>
      </c>
      <c r="PPT45" s="4141">
        <f t="shared" si="196"/>
        <v>0</v>
      </c>
      <c r="PPU45" s="4141">
        <f t="shared" si="196"/>
        <v>0</v>
      </c>
      <c r="PPV45" s="4141">
        <f t="shared" si="196"/>
        <v>0</v>
      </c>
      <c r="PPW45" s="4141">
        <f t="shared" si="196"/>
        <v>0</v>
      </c>
      <c r="PPX45" s="4141">
        <f t="shared" si="196"/>
        <v>0</v>
      </c>
      <c r="PPY45" s="4141">
        <f t="shared" si="196"/>
        <v>0</v>
      </c>
      <c r="PPZ45" s="4141">
        <f t="shared" si="196"/>
        <v>0</v>
      </c>
      <c r="PQA45" s="4141">
        <f t="shared" si="196"/>
        <v>0</v>
      </c>
      <c r="PQB45" s="4141">
        <f t="shared" si="196"/>
        <v>0</v>
      </c>
      <c r="PQC45" s="4141">
        <f t="shared" si="196"/>
        <v>0</v>
      </c>
      <c r="PQD45" s="4141">
        <f t="shared" si="196"/>
        <v>0</v>
      </c>
      <c r="PQE45" s="4141">
        <f t="shared" si="196"/>
        <v>0</v>
      </c>
      <c r="PQF45" s="4141">
        <f t="shared" si="196"/>
        <v>0</v>
      </c>
      <c r="PQG45" s="4141">
        <f t="shared" si="196"/>
        <v>0</v>
      </c>
      <c r="PQH45" s="4141">
        <f t="shared" si="196"/>
        <v>0</v>
      </c>
      <c r="PQI45" s="4141">
        <f t="shared" si="196"/>
        <v>0</v>
      </c>
      <c r="PQJ45" s="4141">
        <f t="shared" si="196"/>
        <v>0</v>
      </c>
      <c r="PQK45" s="4141">
        <f t="shared" ref="PQK45:PSV45" si="197">PQK39+PQK43</f>
        <v>0</v>
      </c>
      <c r="PQL45" s="4141">
        <f t="shared" si="197"/>
        <v>0</v>
      </c>
      <c r="PQM45" s="4141">
        <f t="shared" si="197"/>
        <v>0</v>
      </c>
      <c r="PQN45" s="4141">
        <f t="shared" si="197"/>
        <v>0</v>
      </c>
      <c r="PQO45" s="4141">
        <f t="shared" si="197"/>
        <v>0</v>
      </c>
      <c r="PQP45" s="4141">
        <f t="shared" si="197"/>
        <v>0</v>
      </c>
      <c r="PQQ45" s="4141">
        <f t="shared" si="197"/>
        <v>0</v>
      </c>
      <c r="PQR45" s="4141">
        <f t="shared" si="197"/>
        <v>0</v>
      </c>
      <c r="PQS45" s="4141">
        <f t="shared" si="197"/>
        <v>0</v>
      </c>
      <c r="PQT45" s="4141">
        <f t="shared" si="197"/>
        <v>0</v>
      </c>
      <c r="PQU45" s="4141">
        <f t="shared" si="197"/>
        <v>0</v>
      </c>
      <c r="PQV45" s="4141">
        <f t="shared" si="197"/>
        <v>0</v>
      </c>
      <c r="PQW45" s="4141">
        <f t="shared" si="197"/>
        <v>0</v>
      </c>
      <c r="PQX45" s="4141">
        <f t="shared" si="197"/>
        <v>0</v>
      </c>
      <c r="PQY45" s="4141">
        <f t="shared" si="197"/>
        <v>0</v>
      </c>
      <c r="PQZ45" s="4141">
        <f t="shared" si="197"/>
        <v>0</v>
      </c>
      <c r="PRA45" s="4141">
        <f t="shared" si="197"/>
        <v>0</v>
      </c>
      <c r="PRB45" s="4141">
        <f t="shared" si="197"/>
        <v>0</v>
      </c>
      <c r="PRC45" s="4141">
        <f t="shared" si="197"/>
        <v>0</v>
      </c>
      <c r="PRD45" s="4141">
        <f t="shared" si="197"/>
        <v>0</v>
      </c>
      <c r="PRE45" s="4141">
        <f t="shared" si="197"/>
        <v>0</v>
      </c>
      <c r="PRF45" s="4141">
        <f t="shared" si="197"/>
        <v>0</v>
      </c>
      <c r="PRG45" s="4141">
        <f t="shared" si="197"/>
        <v>0</v>
      </c>
      <c r="PRH45" s="4141">
        <f t="shared" si="197"/>
        <v>0</v>
      </c>
      <c r="PRI45" s="4141">
        <f t="shared" si="197"/>
        <v>0</v>
      </c>
      <c r="PRJ45" s="4141">
        <f t="shared" si="197"/>
        <v>0</v>
      </c>
      <c r="PRK45" s="4141">
        <f t="shared" si="197"/>
        <v>0</v>
      </c>
      <c r="PRL45" s="4141">
        <f t="shared" si="197"/>
        <v>0</v>
      </c>
      <c r="PRM45" s="4141">
        <f t="shared" si="197"/>
        <v>0</v>
      </c>
      <c r="PRN45" s="4141">
        <f t="shared" si="197"/>
        <v>0</v>
      </c>
      <c r="PRO45" s="4141">
        <f t="shared" si="197"/>
        <v>0</v>
      </c>
      <c r="PRP45" s="4141">
        <f t="shared" si="197"/>
        <v>0</v>
      </c>
      <c r="PRQ45" s="4141">
        <f t="shared" si="197"/>
        <v>0</v>
      </c>
      <c r="PRR45" s="4141">
        <f t="shared" si="197"/>
        <v>0</v>
      </c>
      <c r="PRS45" s="4141">
        <f t="shared" si="197"/>
        <v>0</v>
      </c>
      <c r="PRT45" s="4141">
        <f t="shared" si="197"/>
        <v>0</v>
      </c>
      <c r="PRU45" s="4141">
        <f t="shared" si="197"/>
        <v>0</v>
      </c>
      <c r="PRV45" s="4141">
        <f t="shared" si="197"/>
        <v>0</v>
      </c>
      <c r="PRW45" s="4141">
        <f t="shared" si="197"/>
        <v>0</v>
      </c>
      <c r="PRX45" s="4141">
        <f t="shared" si="197"/>
        <v>0</v>
      </c>
      <c r="PRY45" s="4141">
        <f t="shared" si="197"/>
        <v>0</v>
      </c>
      <c r="PRZ45" s="4141">
        <f t="shared" si="197"/>
        <v>0</v>
      </c>
      <c r="PSA45" s="4141">
        <f t="shared" si="197"/>
        <v>0</v>
      </c>
      <c r="PSB45" s="4141">
        <f t="shared" si="197"/>
        <v>0</v>
      </c>
      <c r="PSC45" s="4141">
        <f t="shared" si="197"/>
        <v>0</v>
      </c>
      <c r="PSD45" s="4141">
        <f t="shared" si="197"/>
        <v>0</v>
      </c>
      <c r="PSE45" s="4141">
        <f t="shared" si="197"/>
        <v>0</v>
      </c>
      <c r="PSF45" s="4141">
        <f t="shared" si="197"/>
        <v>0</v>
      </c>
      <c r="PSG45" s="4141">
        <f t="shared" si="197"/>
        <v>0</v>
      </c>
      <c r="PSH45" s="4141">
        <f t="shared" si="197"/>
        <v>0</v>
      </c>
      <c r="PSI45" s="4141">
        <f t="shared" si="197"/>
        <v>0</v>
      </c>
      <c r="PSJ45" s="4141">
        <f t="shared" si="197"/>
        <v>0</v>
      </c>
      <c r="PSK45" s="4141">
        <f t="shared" si="197"/>
        <v>0</v>
      </c>
      <c r="PSL45" s="4141">
        <f t="shared" si="197"/>
        <v>0</v>
      </c>
      <c r="PSM45" s="4141">
        <f t="shared" si="197"/>
        <v>0</v>
      </c>
      <c r="PSN45" s="4141">
        <f t="shared" si="197"/>
        <v>0</v>
      </c>
      <c r="PSO45" s="4141">
        <f t="shared" si="197"/>
        <v>0</v>
      </c>
      <c r="PSP45" s="4141">
        <f t="shared" si="197"/>
        <v>0</v>
      </c>
      <c r="PSQ45" s="4141">
        <f t="shared" si="197"/>
        <v>0</v>
      </c>
      <c r="PSR45" s="4141">
        <f t="shared" si="197"/>
        <v>0</v>
      </c>
      <c r="PSS45" s="4141">
        <f t="shared" si="197"/>
        <v>0</v>
      </c>
      <c r="PST45" s="4141">
        <f t="shared" si="197"/>
        <v>0</v>
      </c>
      <c r="PSU45" s="4141">
        <f t="shared" si="197"/>
        <v>0</v>
      </c>
      <c r="PSV45" s="4141">
        <f t="shared" si="197"/>
        <v>0</v>
      </c>
      <c r="PSW45" s="4141">
        <f t="shared" ref="PSW45:PVH45" si="198">PSW39+PSW43</f>
        <v>0</v>
      </c>
      <c r="PSX45" s="4141">
        <f t="shared" si="198"/>
        <v>0</v>
      </c>
      <c r="PSY45" s="4141">
        <f t="shared" si="198"/>
        <v>0</v>
      </c>
      <c r="PSZ45" s="4141">
        <f t="shared" si="198"/>
        <v>0</v>
      </c>
      <c r="PTA45" s="4141">
        <f t="shared" si="198"/>
        <v>0</v>
      </c>
      <c r="PTB45" s="4141">
        <f t="shared" si="198"/>
        <v>0</v>
      </c>
      <c r="PTC45" s="4141">
        <f t="shared" si="198"/>
        <v>0</v>
      </c>
      <c r="PTD45" s="4141">
        <f t="shared" si="198"/>
        <v>0</v>
      </c>
      <c r="PTE45" s="4141">
        <f t="shared" si="198"/>
        <v>0</v>
      </c>
      <c r="PTF45" s="4141">
        <f t="shared" si="198"/>
        <v>0</v>
      </c>
      <c r="PTG45" s="4141">
        <f t="shared" si="198"/>
        <v>0</v>
      </c>
      <c r="PTH45" s="4141">
        <f t="shared" si="198"/>
        <v>0</v>
      </c>
      <c r="PTI45" s="4141">
        <f t="shared" si="198"/>
        <v>0</v>
      </c>
      <c r="PTJ45" s="4141">
        <f t="shared" si="198"/>
        <v>0</v>
      </c>
      <c r="PTK45" s="4141">
        <f t="shared" si="198"/>
        <v>0</v>
      </c>
      <c r="PTL45" s="4141">
        <f t="shared" si="198"/>
        <v>0</v>
      </c>
      <c r="PTM45" s="4141">
        <f t="shared" si="198"/>
        <v>0</v>
      </c>
      <c r="PTN45" s="4141">
        <f t="shared" si="198"/>
        <v>0</v>
      </c>
      <c r="PTO45" s="4141">
        <f t="shared" si="198"/>
        <v>0</v>
      </c>
      <c r="PTP45" s="4141">
        <f t="shared" si="198"/>
        <v>0</v>
      </c>
      <c r="PTQ45" s="4141">
        <f t="shared" si="198"/>
        <v>0</v>
      </c>
      <c r="PTR45" s="4141">
        <f t="shared" si="198"/>
        <v>0</v>
      </c>
      <c r="PTS45" s="4141">
        <f t="shared" si="198"/>
        <v>0</v>
      </c>
      <c r="PTT45" s="4141">
        <f t="shared" si="198"/>
        <v>0</v>
      </c>
      <c r="PTU45" s="4141">
        <f t="shared" si="198"/>
        <v>0</v>
      </c>
      <c r="PTV45" s="4141">
        <f t="shared" si="198"/>
        <v>0</v>
      </c>
      <c r="PTW45" s="4141">
        <f t="shared" si="198"/>
        <v>0</v>
      </c>
      <c r="PTX45" s="4141">
        <f t="shared" si="198"/>
        <v>0</v>
      </c>
      <c r="PTY45" s="4141">
        <f t="shared" si="198"/>
        <v>0</v>
      </c>
      <c r="PTZ45" s="4141">
        <f t="shared" si="198"/>
        <v>0</v>
      </c>
      <c r="PUA45" s="4141">
        <f t="shared" si="198"/>
        <v>0</v>
      </c>
      <c r="PUB45" s="4141">
        <f t="shared" si="198"/>
        <v>0</v>
      </c>
      <c r="PUC45" s="4141">
        <f t="shared" si="198"/>
        <v>0</v>
      </c>
      <c r="PUD45" s="4141">
        <f t="shared" si="198"/>
        <v>0</v>
      </c>
      <c r="PUE45" s="4141">
        <f t="shared" si="198"/>
        <v>0</v>
      </c>
      <c r="PUF45" s="4141">
        <f t="shared" si="198"/>
        <v>0</v>
      </c>
      <c r="PUG45" s="4141">
        <f t="shared" si="198"/>
        <v>0</v>
      </c>
      <c r="PUH45" s="4141">
        <f t="shared" si="198"/>
        <v>0</v>
      </c>
      <c r="PUI45" s="4141">
        <f t="shared" si="198"/>
        <v>0</v>
      </c>
      <c r="PUJ45" s="4141">
        <f t="shared" si="198"/>
        <v>0</v>
      </c>
      <c r="PUK45" s="4141">
        <f t="shared" si="198"/>
        <v>0</v>
      </c>
      <c r="PUL45" s="4141">
        <f t="shared" si="198"/>
        <v>0</v>
      </c>
      <c r="PUM45" s="4141">
        <f t="shared" si="198"/>
        <v>0</v>
      </c>
      <c r="PUN45" s="4141">
        <f t="shared" si="198"/>
        <v>0</v>
      </c>
      <c r="PUO45" s="4141">
        <f t="shared" si="198"/>
        <v>0</v>
      </c>
      <c r="PUP45" s="4141">
        <f t="shared" si="198"/>
        <v>0</v>
      </c>
      <c r="PUQ45" s="4141">
        <f t="shared" si="198"/>
        <v>0</v>
      </c>
      <c r="PUR45" s="4141">
        <f t="shared" si="198"/>
        <v>0</v>
      </c>
      <c r="PUS45" s="4141">
        <f t="shared" si="198"/>
        <v>0</v>
      </c>
      <c r="PUT45" s="4141">
        <f t="shared" si="198"/>
        <v>0</v>
      </c>
      <c r="PUU45" s="4141">
        <f t="shared" si="198"/>
        <v>0</v>
      </c>
      <c r="PUV45" s="4141">
        <f t="shared" si="198"/>
        <v>0</v>
      </c>
      <c r="PUW45" s="4141">
        <f t="shared" si="198"/>
        <v>0</v>
      </c>
      <c r="PUX45" s="4141">
        <f t="shared" si="198"/>
        <v>0</v>
      </c>
      <c r="PUY45" s="4141">
        <f t="shared" si="198"/>
        <v>0</v>
      </c>
      <c r="PUZ45" s="4141">
        <f t="shared" si="198"/>
        <v>0</v>
      </c>
      <c r="PVA45" s="4141">
        <f t="shared" si="198"/>
        <v>0</v>
      </c>
      <c r="PVB45" s="4141">
        <f t="shared" si="198"/>
        <v>0</v>
      </c>
      <c r="PVC45" s="4141">
        <f t="shared" si="198"/>
        <v>0</v>
      </c>
      <c r="PVD45" s="4141">
        <f t="shared" si="198"/>
        <v>0</v>
      </c>
      <c r="PVE45" s="4141">
        <f t="shared" si="198"/>
        <v>0</v>
      </c>
      <c r="PVF45" s="4141">
        <f t="shared" si="198"/>
        <v>0</v>
      </c>
      <c r="PVG45" s="4141">
        <f t="shared" si="198"/>
        <v>0</v>
      </c>
      <c r="PVH45" s="4141">
        <f t="shared" si="198"/>
        <v>0</v>
      </c>
      <c r="PVI45" s="4141">
        <f t="shared" ref="PVI45:PXT45" si="199">PVI39+PVI43</f>
        <v>0</v>
      </c>
      <c r="PVJ45" s="4141">
        <f t="shared" si="199"/>
        <v>0</v>
      </c>
      <c r="PVK45" s="4141">
        <f t="shared" si="199"/>
        <v>0</v>
      </c>
      <c r="PVL45" s="4141">
        <f t="shared" si="199"/>
        <v>0</v>
      </c>
      <c r="PVM45" s="4141">
        <f t="shared" si="199"/>
        <v>0</v>
      </c>
      <c r="PVN45" s="4141">
        <f t="shared" si="199"/>
        <v>0</v>
      </c>
      <c r="PVO45" s="4141">
        <f t="shared" si="199"/>
        <v>0</v>
      </c>
      <c r="PVP45" s="4141">
        <f t="shared" si="199"/>
        <v>0</v>
      </c>
      <c r="PVQ45" s="4141">
        <f t="shared" si="199"/>
        <v>0</v>
      </c>
      <c r="PVR45" s="4141">
        <f t="shared" si="199"/>
        <v>0</v>
      </c>
      <c r="PVS45" s="4141">
        <f t="shared" si="199"/>
        <v>0</v>
      </c>
      <c r="PVT45" s="4141">
        <f t="shared" si="199"/>
        <v>0</v>
      </c>
      <c r="PVU45" s="4141">
        <f t="shared" si="199"/>
        <v>0</v>
      </c>
      <c r="PVV45" s="4141">
        <f t="shared" si="199"/>
        <v>0</v>
      </c>
      <c r="PVW45" s="4141">
        <f t="shared" si="199"/>
        <v>0</v>
      </c>
      <c r="PVX45" s="4141">
        <f t="shared" si="199"/>
        <v>0</v>
      </c>
      <c r="PVY45" s="4141">
        <f t="shared" si="199"/>
        <v>0</v>
      </c>
      <c r="PVZ45" s="4141">
        <f t="shared" si="199"/>
        <v>0</v>
      </c>
      <c r="PWA45" s="4141">
        <f t="shared" si="199"/>
        <v>0</v>
      </c>
      <c r="PWB45" s="4141">
        <f t="shared" si="199"/>
        <v>0</v>
      </c>
      <c r="PWC45" s="4141">
        <f t="shared" si="199"/>
        <v>0</v>
      </c>
      <c r="PWD45" s="4141">
        <f t="shared" si="199"/>
        <v>0</v>
      </c>
      <c r="PWE45" s="4141">
        <f t="shared" si="199"/>
        <v>0</v>
      </c>
      <c r="PWF45" s="4141">
        <f t="shared" si="199"/>
        <v>0</v>
      </c>
      <c r="PWG45" s="4141">
        <f t="shared" si="199"/>
        <v>0</v>
      </c>
      <c r="PWH45" s="4141">
        <f t="shared" si="199"/>
        <v>0</v>
      </c>
      <c r="PWI45" s="4141">
        <f t="shared" si="199"/>
        <v>0</v>
      </c>
      <c r="PWJ45" s="4141">
        <f t="shared" si="199"/>
        <v>0</v>
      </c>
      <c r="PWK45" s="4141">
        <f t="shared" si="199"/>
        <v>0</v>
      </c>
      <c r="PWL45" s="4141">
        <f t="shared" si="199"/>
        <v>0</v>
      </c>
      <c r="PWM45" s="4141">
        <f t="shared" si="199"/>
        <v>0</v>
      </c>
      <c r="PWN45" s="4141">
        <f t="shared" si="199"/>
        <v>0</v>
      </c>
      <c r="PWO45" s="4141">
        <f t="shared" si="199"/>
        <v>0</v>
      </c>
      <c r="PWP45" s="4141">
        <f t="shared" si="199"/>
        <v>0</v>
      </c>
      <c r="PWQ45" s="4141">
        <f t="shared" si="199"/>
        <v>0</v>
      </c>
      <c r="PWR45" s="4141">
        <f t="shared" si="199"/>
        <v>0</v>
      </c>
      <c r="PWS45" s="4141">
        <f t="shared" si="199"/>
        <v>0</v>
      </c>
      <c r="PWT45" s="4141">
        <f t="shared" si="199"/>
        <v>0</v>
      </c>
      <c r="PWU45" s="4141">
        <f t="shared" si="199"/>
        <v>0</v>
      </c>
      <c r="PWV45" s="4141">
        <f t="shared" si="199"/>
        <v>0</v>
      </c>
      <c r="PWW45" s="4141">
        <f t="shared" si="199"/>
        <v>0</v>
      </c>
      <c r="PWX45" s="4141">
        <f t="shared" si="199"/>
        <v>0</v>
      </c>
      <c r="PWY45" s="4141">
        <f t="shared" si="199"/>
        <v>0</v>
      </c>
      <c r="PWZ45" s="4141">
        <f t="shared" si="199"/>
        <v>0</v>
      </c>
      <c r="PXA45" s="4141">
        <f t="shared" si="199"/>
        <v>0</v>
      </c>
      <c r="PXB45" s="4141">
        <f t="shared" si="199"/>
        <v>0</v>
      </c>
      <c r="PXC45" s="4141">
        <f t="shared" si="199"/>
        <v>0</v>
      </c>
      <c r="PXD45" s="4141">
        <f t="shared" si="199"/>
        <v>0</v>
      </c>
      <c r="PXE45" s="4141">
        <f t="shared" si="199"/>
        <v>0</v>
      </c>
      <c r="PXF45" s="4141">
        <f t="shared" si="199"/>
        <v>0</v>
      </c>
      <c r="PXG45" s="4141">
        <f t="shared" si="199"/>
        <v>0</v>
      </c>
      <c r="PXH45" s="4141">
        <f t="shared" si="199"/>
        <v>0</v>
      </c>
      <c r="PXI45" s="4141">
        <f t="shared" si="199"/>
        <v>0</v>
      </c>
      <c r="PXJ45" s="4141">
        <f t="shared" si="199"/>
        <v>0</v>
      </c>
      <c r="PXK45" s="4141">
        <f t="shared" si="199"/>
        <v>0</v>
      </c>
      <c r="PXL45" s="4141">
        <f t="shared" si="199"/>
        <v>0</v>
      </c>
      <c r="PXM45" s="4141">
        <f t="shared" si="199"/>
        <v>0</v>
      </c>
      <c r="PXN45" s="4141">
        <f t="shared" si="199"/>
        <v>0</v>
      </c>
      <c r="PXO45" s="4141">
        <f t="shared" si="199"/>
        <v>0</v>
      </c>
      <c r="PXP45" s="4141">
        <f t="shared" si="199"/>
        <v>0</v>
      </c>
      <c r="PXQ45" s="4141">
        <f t="shared" si="199"/>
        <v>0</v>
      </c>
      <c r="PXR45" s="4141">
        <f t="shared" si="199"/>
        <v>0</v>
      </c>
      <c r="PXS45" s="4141">
        <f t="shared" si="199"/>
        <v>0</v>
      </c>
      <c r="PXT45" s="4141">
        <f t="shared" si="199"/>
        <v>0</v>
      </c>
      <c r="PXU45" s="4141">
        <f t="shared" ref="PXU45:QAF45" si="200">PXU39+PXU43</f>
        <v>0</v>
      </c>
      <c r="PXV45" s="4141">
        <f t="shared" si="200"/>
        <v>0</v>
      </c>
      <c r="PXW45" s="4141">
        <f t="shared" si="200"/>
        <v>0</v>
      </c>
      <c r="PXX45" s="4141">
        <f t="shared" si="200"/>
        <v>0</v>
      </c>
      <c r="PXY45" s="4141">
        <f t="shared" si="200"/>
        <v>0</v>
      </c>
      <c r="PXZ45" s="4141">
        <f t="shared" si="200"/>
        <v>0</v>
      </c>
      <c r="PYA45" s="4141">
        <f t="shared" si="200"/>
        <v>0</v>
      </c>
      <c r="PYB45" s="4141">
        <f t="shared" si="200"/>
        <v>0</v>
      </c>
      <c r="PYC45" s="4141">
        <f t="shared" si="200"/>
        <v>0</v>
      </c>
      <c r="PYD45" s="4141">
        <f t="shared" si="200"/>
        <v>0</v>
      </c>
      <c r="PYE45" s="4141">
        <f t="shared" si="200"/>
        <v>0</v>
      </c>
      <c r="PYF45" s="4141">
        <f t="shared" si="200"/>
        <v>0</v>
      </c>
      <c r="PYG45" s="4141">
        <f t="shared" si="200"/>
        <v>0</v>
      </c>
      <c r="PYH45" s="4141">
        <f t="shared" si="200"/>
        <v>0</v>
      </c>
      <c r="PYI45" s="4141">
        <f t="shared" si="200"/>
        <v>0</v>
      </c>
      <c r="PYJ45" s="4141">
        <f t="shared" si="200"/>
        <v>0</v>
      </c>
      <c r="PYK45" s="4141">
        <f t="shared" si="200"/>
        <v>0</v>
      </c>
      <c r="PYL45" s="4141">
        <f t="shared" si="200"/>
        <v>0</v>
      </c>
      <c r="PYM45" s="4141">
        <f t="shared" si="200"/>
        <v>0</v>
      </c>
      <c r="PYN45" s="4141">
        <f t="shared" si="200"/>
        <v>0</v>
      </c>
      <c r="PYO45" s="4141">
        <f t="shared" si="200"/>
        <v>0</v>
      </c>
      <c r="PYP45" s="4141">
        <f t="shared" si="200"/>
        <v>0</v>
      </c>
      <c r="PYQ45" s="4141">
        <f t="shared" si="200"/>
        <v>0</v>
      </c>
      <c r="PYR45" s="4141">
        <f t="shared" si="200"/>
        <v>0</v>
      </c>
      <c r="PYS45" s="4141">
        <f t="shared" si="200"/>
        <v>0</v>
      </c>
      <c r="PYT45" s="4141">
        <f t="shared" si="200"/>
        <v>0</v>
      </c>
      <c r="PYU45" s="4141">
        <f t="shared" si="200"/>
        <v>0</v>
      </c>
      <c r="PYV45" s="4141">
        <f t="shared" si="200"/>
        <v>0</v>
      </c>
      <c r="PYW45" s="4141">
        <f t="shared" si="200"/>
        <v>0</v>
      </c>
      <c r="PYX45" s="4141">
        <f t="shared" si="200"/>
        <v>0</v>
      </c>
      <c r="PYY45" s="4141">
        <f t="shared" si="200"/>
        <v>0</v>
      </c>
      <c r="PYZ45" s="4141">
        <f t="shared" si="200"/>
        <v>0</v>
      </c>
      <c r="PZA45" s="4141">
        <f t="shared" si="200"/>
        <v>0</v>
      </c>
      <c r="PZB45" s="4141">
        <f t="shared" si="200"/>
        <v>0</v>
      </c>
      <c r="PZC45" s="4141">
        <f t="shared" si="200"/>
        <v>0</v>
      </c>
      <c r="PZD45" s="4141">
        <f t="shared" si="200"/>
        <v>0</v>
      </c>
      <c r="PZE45" s="4141">
        <f t="shared" si="200"/>
        <v>0</v>
      </c>
      <c r="PZF45" s="4141">
        <f t="shared" si="200"/>
        <v>0</v>
      </c>
      <c r="PZG45" s="4141">
        <f t="shared" si="200"/>
        <v>0</v>
      </c>
      <c r="PZH45" s="4141">
        <f t="shared" si="200"/>
        <v>0</v>
      </c>
      <c r="PZI45" s="4141">
        <f t="shared" si="200"/>
        <v>0</v>
      </c>
      <c r="PZJ45" s="4141">
        <f t="shared" si="200"/>
        <v>0</v>
      </c>
      <c r="PZK45" s="4141">
        <f t="shared" si="200"/>
        <v>0</v>
      </c>
      <c r="PZL45" s="4141">
        <f t="shared" si="200"/>
        <v>0</v>
      </c>
      <c r="PZM45" s="4141">
        <f t="shared" si="200"/>
        <v>0</v>
      </c>
      <c r="PZN45" s="4141">
        <f t="shared" si="200"/>
        <v>0</v>
      </c>
      <c r="PZO45" s="4141">
        <f t="shared" si="200"/>
        <v>0</v>
      </c>
      <c r="PZP45" s="4141">
        <f t="shared" si="200"/>
        <v>0</v>
      </c>
      <c r="PZQ45" s="4141">
        <f t="shared" si="200"/>
        <v>0</v>
      </c>
      <c r="PZR45" s="4141">
        <f t="shared" si="200"/>
        <v>0</v>
      </c>
      <c r="PZS45" s="4141">
        <f t="shared" si="200"/>
        <v>0</v>
      </c>
      <c r="PZT45" s="4141">
        <f t="shared" si="200"/>
        <v>0</v>
      </c>
      <c r="PZU45" s="4141">
        <f t="shared" si="200"/>
        <v>0</v>
      </c>
      <c r="PZV45" s="4141">
        <f t="shared" si="200"/>
        <v>0</v>
      </c>
      <c r="PZW45" s="4141">
        <f t="shared" si="200"/>
        <v>0</v>
      </c>
      <c r="PZX45" s="4141">
        <f t="shared" si="200"/>
        <v>0</v>
      </c>
      <c r="PZY45" s="4141">
        <f t="shared" si="200"/>
        <v>0</v>
      </c>
      <c r="PZZ45" s="4141">
        <f t="shared" si="200"/>
        <v>0</v>
      </c>
      <c r="QAA45" s="4141">
        <f t="shared" si="200"/>
        <v>0</v>
      </c>
      <c r="QAB45" s="4141">
        <f t="shared" si="200"/>
        <v>0</v>
      </c>
      <c r="QAC45" s="4141">
        <f t="shared" si="200"/>
        <v>0</v>
      </c>
      <c r="QAD45" s="4141">
        <f t="shared" si="200"/>
        <v>0</v>
      </c>
      <c r="QAE45" s="4141">
        <f t="shared" si="200"/>
        <v>0</v>
      </c>
      <c r="QAF45" s="4141">
        <f t="shared" si="200"/>
        <v>0</v>
      </c>
      <c r="QAG45" s="4141">
        <f t="shared" ref="QAG45:QCR45" si="201">QAG39+QAG43</f>
        <v>0</v>
      </c>
      <c r="QAH45" s="4141">
        <f t="shared" si="201"/>
        <v>0</v>
      </c>
      <c r="QAI45" s="4141">
        <f t="shared" si="201"/>
        <v>0</v>
      </c>
      <c r="QAJ45" s="4141">
        <f t="shared" si="201"/>
        <v>0</v>
      </c>
      <c r="QAK45" s="4141">
        <f t="shared" si="201"/>
        <v>0</v>
      </c>
      <c r="QAL45" s="4141">
        <f t="shared" si="201"/>
        <v>0</v>
      </c>
      <c r="QAM45" s="4141">
        <f t="shared" si="201"/>
        <v>0</v>
      </c>
      <c r="QAN45" s="4141">
        <f t="shared" si="201"/>
        <v>0</v>
      </c>
      <c r="QAO45" s="4141">
        <f t="shared" si="201"/>
        <v>0</v>
      </c>
      <c r="QAP45" s="4141">
        <f t="shared" si="201"/>
        <v>0</v>
      </c>
      <c r="QAQ45" s="4141">
        <f t="shared" si="201"/>
        <v>0</v>
      </c>
      <c r="QAR45" s="4141">
        <f t="shared" si="201"/>
        <v>0</v>
      </c>
      <c r="QAS45" s="4141">
        <f t="shared" si="201"/>
        <v>0</v>
      </c>
      <c r="QAT45" s="4141">
        <f t="shared" si="201"/>
        <v>0</v>
      </c>
      <c r="QAU45" s="4141">
        <f t="shared" si="201"/>
        <v>0</v>
      </c>
      <c r="QAV45" s="4141">
        <f t="shared" si="201"/>
        <v>0</v>
      </c>
      <c r="QAW45" s="4141">
        <f t="shared" si="201"/>
        <v>0</v>
      </c>
      <c r="QAX45" s="4141">
        <f t="shared" si="201"/>
        <v>0</v>
      </c>
      <c r="QAY45" s="4141">
        <f t="shared" si="201"/>
        <v>0</v>
      </c>
      <c r="QAZ45" s="4141">
        <f t="shared" si="201"/>
        <v>0</v>
      </c>
      <c r="QBA45" s="4141">
        <f t="shared" si="201"/>
        <v>0</v>
      </c>
      <c r="QBB45" s="4141">
        <f t="shared" si="201"/>
        <v>0</v>
      </c>
      <c r="QBC45" s="4141">
        <f t="shared" si="201"/>
        <v>0</v>
      </c>
      <c r="QBD45" s="4141">
        <f t="shared" si="201"/>
        <v>0</v>
      </c>
      <c r="QBE45" s="4141">
        <f t="shared" si="201"/>
        <v>0</v>
      </c>
      <c r="QBF45" s="4141">
        <f t="shared" si="201"/>
        <v>0</v>
      </c>
      <c r="QBG45" s="4141">
        <f t="shared" si="201"/>
        <v>0</v>
      </c>
      <c r="QBH45" s="4141">
        <f t="shared" si="201"/>
        <v>0</v>
      </c>
      <c r="QBI45" s="4141">
        <f t="shared" si="201"/>
        <v>0</v>
      </c>
      <c r="QBJ45" s="4141">
        <f t="shared" si="201"/>
        <v>0</v>
      </c>
      <c r="QBK45" s="4141">
        <f t="shared" si="201"/>
        <v>0</v>
      </c>
      <c r="QBL45" s="4141">
        <f t="shared" si="201"/>
        <v>0</v>
      </c>
      <c r="QBM45" s="4141">
        <f t="shared" si="201"/>
        <v>0</v>
      </c>
      <c r="QBN45" s="4141">
        <f t="shared" si="201"/>
        <v>0</v>
      </c>
      <c r="QBO45" s="4141">
        <f t="shared" si="201"/>
        <v>0</v>
      </c>
      <c r="QBP45" s="4141">
        <f t="shared" si="201"/>
        <v>0</v>
      </c>
      <c r="QBQ45" s="4141">
        <f t="shared" si="201"/>
        <v>0</v>
      </c>
      <c r="QBR45" s="4141">
        <f t="shared" si="201"/>
        <v>0</v>
      </c>
      <c r="QBS45" s="4141">
        <f t="shared" si="201"/>
        <v>0</v>
      </c>
      <c r="QBT45" s="4141">
        <f t="shared" si="201"/>
        <v>0</v>
      </c>
      <c r="QBU45" s="4141">
        <f t="shared" si="201"/>
        <v>0</v>
      </c>
      <c r="QBV45" s="4141">
        <f t="shared" si="201"/>
        <v>0</v>
      </c>
      <c r="QBW45" s="4141">
        <f t="shared" si="201"/>
        <v>0</v>
      </c>
      <c r="QBX45" s="4141">
        <f t="shared" si="201"/>
        <v>0</v>
      </c>
      <c r="QBY45" s="4141">
        <f t="shared" si="201"/>
        <v>0</v>
      </c>
      <c r="QBZ45" s="4141">
        <f t="shared" si="201"/>
        <v>0</v>
      </c>
      <c r="QCA45" s="4141">
        <f t="shared" si="201"/>
        <v>0</v>
      </c>
      <c r="QCB45" s="4141">
        <f t="shared" si="201"/>
        <v>0</v>
      </c>
      <c r="QCC45" s="4141">
        <f t="shared" si="201"/>
        <v>0</v>
      </c>
      <c r="QCD45" s="4141">
        <f t="shared" si="201"/>
        <v>0</v>
      </c>
      <c r="QCE45" s="4141">
        <f t="shared" si="201"/>
        <v>0</v>
      </c>
      <c r="QCF45" s="4141">
        <f t="shared" si="201"/>
        <v>0</v>
      </c>
      <c r="QCG45" s="4141">
        <f t="shared" si="201"/>
        <v>0</v>
      </c>
      <c r="QCH45" s="4141">
        <f t="shared" si="201"/>
        <v>0</v>
      </c>
      <c r="QCI45" s="4141">
        <f t="shared" si="201"/>
        <v>0</v>
      </c>
      <c r="QCJ45" s="4141">
        <f t="shared" si="201"/>
        <v>0</v>
      </c>
      <c r="QCK45" s="4141">
        <f t="shared" si="201"/>
        <v>0</v>
      </c>
      <c r="QCL45" s="4141">
        <f t="shared" si="201"/>
        <v>0</v>
      </c>
      <c r="QCM45" s="4141">
        <f t="shared" si="201"/>
        <v>0</v>
      </c>
      <c r="QCN45" s="4141">
        <f t="shared" si="201"/>
        <v>0</v>
      </c>
      <c r="QCO45" s="4141">
        <f t="shared" si="201"/>
        <v>0</v>
      </c>
      <c r="QCP45" s="4141">
        <f t="shared" si="201"/>
        <v>0</v>
      </c>
      <c r="QCQ45" s="4141">
        <f t="shared" si="201"/>
        <v>0</v>
      </c>
      <c r="QCR45" s="4141">
        <f t="shared" si="201"/>
        <v>0</v>
      </c>
      <c r="QCS45" s="4141">
        <f t="shared" ref="QCS45:QFD45" si="202">QCS39+QCS43</f>
        <v>0</v>
      </c>
      <c r="QCT45" s="4141">
        <f t="shared" si="202"/>
        <v>0</v>
      </c>
      <c r="QCU45" s="4141">
        <f t="shared" si="202"/>
        <v>0</v>
      </c>
      <c r="QCV45" s="4141">
        <f t="shared" si="202"/>
        <v>0</v>
      </c>
      <c r="QCW45" s="4141">
        <f t="shared" si="202"/>
        <v>0</v>
      </c>
      <c r="QCX45" s="4141">
        <f t="shared" si="202"/>
        <v>0</v>
      </c>
      <c r="QCY45" s="4141">
        <f t="shared" si="202"/>
        <v>0</v>
      </c>
      <c r="QCZ45" s="4141">
        <f t="shared" si="202"/>
        <v>0</v>
      </c>
      <c r="QDA45" s="4141">
        <f t="shared" si="202"/>
        <v>0</v>
      </c>
      <c r="QDB45" s="4141">
        <f t="shared" si="202"/>
        <v>0</v>
      </c>
      <c r="QDC45" s="4141">
        <f t="shared" si="202"/>
        <v>0</v>
      </c>
      <c r="QDD45" s="4141">
        <f t="shared" si="202"/>
        <v>0</v>
      </c>
      <c r="QDE45" s="4141">
        <f t="shared" si="202"/>
        <v>0</v>
      </c>
      <c r="QDF45" s="4141">
        <f t="shared" si="202"/>
        <v>0</v>
      </c>
      <c r="QDG45" s="4141">
        <f t="shared" si="202"/>
        <v>0</v>
      </c>
      <c r="QDH45" s="4141">
        <f t="shared" si="202"/>
        <v>0</v>
      </c>
      <c r="QDI45" s="4141">
        <f t="shared" si="202"/>
        <v>0</v>
      </c>
      <c r="QDJ45" s="4141">
        <f t="shared" si="202"/>
        <v>0</v>
      </c>
      <c r="QDK45" s="4141">
        <f t="shared" si="202"/>
        <v>0</v>
      </c>
      <c r="QDL45" s="4141">
        <f t="shared" si="202"/>
        <v>0</v>
      </c>
      <c r="QDM45" s="4141">
        <f t="shared" si="202"/>
        <v>0</v>
      </c>
      <c r="QDN45" s="4141">
        <f t="shared" si="202"/>
        <v>0</v>
      </c>
      <c r="QDO45" s="4141">
        <f t="shared" si="202"/>
        <v>0</v>
      </c>
      <c r="QDP45" s="4141">
        <f t="shared" si="202"/>
        <v>0</v>
      </c>
      <c r="QDQ45" s="4141">
        <f t="shared" si="202"/>
        <v>0</v>
      </c>
      <c r="QDR45" s="4141">
        <f t="shared" si="202"/>
        <v>0</v>
      </c>
      <c r="QDS45" s="4141">
        <f t="shared" si="202"/>
        <v>0</v>
      </c>
      <c r="QDT45" s="4141">
        <f t="shared" si="202"/>
        <v>0</v>
      </c>
      <c r="QDU45" s="4141">
        <f t="shared" si="202"/>
        <v>0</v>
      </c>
      <c r="QDV45" s="4141">
        <f t="shared" si="202"/>
        <v>0</v>
      </c>
      <c r="QDW45" s="4141">
        <f t="shared" si="202"/>
        <v>0</v>
      </c>
      <c r="QDX45" s="4141">
        <f t="shared" si="202"/>
        <v>0</v>
      </c>
      <c r="QDY45" s="4141">
        <f t="shared" si="202"/>
        <v>0</v>
      </c>
      <c r="QDZ45" s="4141">
        <f t="shared" si="202"/>
        <v>0</v>
      </c>
      <c r="QEA45" s="4141">
        <f t="shared" si="202"/>
        <v>0</v>
      </c>
      <c r="QEB45" s="4141">
        <f t="shared" si="202"/>
        <v>0</v>
      </c>
      <c r="QEC45" s="4141">
        <f t="shared" si="202"/>
        <v>0</v>
      </c>
      <c r="QED45" s="4141">
        <f t="shared" si="202"/>
        <v>0</v>
      </c>
      <c r="QEE45" s="4141">
        <f t="shared" si="202"/>
        <v>0</v>
      </c>
      <c r="QEF45" s="4141">
        <f t="shared" si="202"/>
        <v>0</v>
      </c>
      <c r="QEG45" s="4141">
        <f t="shared" si="202"/>
        <v>0</v>
      </c>
      <c r="QEH45" s="4141">
        <f t="shared" si="202"/>
        <v>0</v>
      </c>
      <c r="QEI45" s="4141">
        <f t="shared" si="202"/>
        <v>0</v>
      </c>
      <c r="QEJ45" s="4141">
        <f t="shared" si="202"/>
        <v>0</v>
      </c>
      <c r="QEK45" s="4141">
        <f t="shared" si="202"/>
        <v>0</v>
      </c>
      <c r="QEL45" s="4141">
        <f t="shared" si="202"/>
        <v>0</v>
      </c>
      <c r="QEM45" s="4141">
        <f t="shared" si="202"/>
        <v>0</v>
      </c>
      <c r="QEN45" s="4141">
        <f t="shared" si="202"/>
        <v>0</v>
      </c>
      <c r="QEO45" s="4141">
        <f t="shared" si="202"/>
        <v>0</v>
      </c>
      <c r="QEP45" s="4141">
        <f t="shared" si="202"/>
        <v>0</v>
      </c>
      <c r="QEQ45" s="4141">
        <f t="shared" si="202"/>
        <v>0</v>
      </c>
      <c r="QER45" s="4141">
        <f t="shared" si="202"/>
        <v>0</v>
      </c>
      <c r="QES45" s="4141">
        <f t="shared" si="202"/>
        <v>0</v>
      </c>
      <c r="QET45" s="4141">
        <f t="shared" si="202"/>
        <v>0</v>
      </c>
      <c r="QEU45" s="4141">
        <f t="shared" si="202"/>
        <v>0</v>
      </c>
      <c r="QEV45" s="4141">
        <f t="shared" si="202"/>
        <v>0</v>
      </c>
      <c r="QEW45" s="4141">
        <f t="shared" si="202"/>
        <v>0</v>
      </c>
      <c r="QEX45" s="4141">
        <f t="shared" si="202"/>
        <v>0</v>
      </c>
      <c r="QEY45" s="4141">
        <f t="shared" si="202"/>
        <v>0</v>
      </c>
      <c r="QEZ45" s="4141">
        <f t="shared" si="202"/>
        <v>0</v>
      </c>
      <c r="QFA45" s="4141">
        <f t="shared" si="202"/>
        <v>0</v>
      </c>
      <c r="QFB45" s="4141">
        <f t="shared" si="202"/>
        <v>0</v>
      </c>
      <c r="QFC45" s="4141">
        <f t="shared" si="202"/>
        <v>0</v>
      </c>
      <c r="QFD45" s="4141">
        <f t="shared" si="202"/>
        <v>0</v>
      </c>
      <c r="QFE45" s="4141">
        <f t="shared" ref="QFE45:QHP45" si="203">QFE39+QFE43</f>
        <v>0</v>
      </c>
      <c r="QFF45" s="4141">
        <f t="shared" si="203"/>
        <v>0</v>
      </c>
      <c r="QFG45" s="4141">
        <f t="shared" si="203"/>
        <v>0</v>
      </c>
      <c r="QFH45" s="4141">
        <f t="shared" si="203"/>
        <v>0</v>
      </c>
      <c r="QFI45" s="4141">
        <f t="shared" si="203"/>
        <v>0</v>
      </c>
      <c r="QFJ45" s="4141">
        <f t="shared" si="203"/>
        <v>0</v>
      </c>
      <c r="QFK45" s="4141">
        <f t="shared" si="203"/>
        <v>0</v>
      </c>
      <c r="QFL45" s="4141">
        <f t="shared" si="203"/>
        <v>0</v>
      </c>
      <c r="QFM45" s="4141">
        <f t="shared" si="203"/>
        <v>0</v>
      </c>
      <c r="QFN45" s="4141">
        <f t="shared" si="203"/>
        <v>0</v>
      </c>
      <c r="QFO45" s="4141">
        <f t="shared" si="203"/>
        <v>0</v>
      </c>
      <c r="QFP45" s="4141">
        <f t="shared" si="203"/>
        <v>0</v>
      </c>
      <c r="QFQ45" s="4141">
        <f t="shared" si="203"/>
        <v>0</v>
      </c>
      <c r="QFR45" s="4141">
        <f t="shared" si="203"/>
        <v>0</v>
      </c>
      <c r="QFS45" s="4141">
        <f t="shared" si="203"/>
        <v>0</v>
      </c>
      <c r="QFT45" s="4141">
        <f t="shared" si="203"/>
        <v>0</v>
      </c>
      <c r="QFU45" s="4141">
        <f t="shared" si="203"/>
        <v>0</v>
      </c>
      <c r="QFV45" s="4141">
        <f t="shared" si="203"/>
        <v>0</v>
      </c>
      <c r="QFW45" s="4141">
        <f t="shared" si="203"/>
        <v>0</v>
      </c>
      <c r="QFX45" s="4141">
        <f t="shared" si="203"/>
        <v>0</v>
      </c>
      <c r="QFY45" s="4141">
        <f t="shared" si="203"/>
        <v>0</v>
      </c>
      <c r="QFZ45" s="4141">
        <f t="shared" si="203"/>
        <v>0</v>
      </c>
      <c r="QGA45" s="4141">
        <f t="shared" si="203"/>
        <v>0</v>
      </c>
      <c r="QGB45" s="4141">
        <f t="shared" si="203"/>
        <v>0</v>
      </c>
      <c r="QGC45" s="4141">
        <f t="shared" si="203"/>
        <v>0</v>
      </c>
      <c r="QGD45" s="4141">
        <f t="shared" si="203"/>
        <v>0</v>
      </c>
      <c r="QGE45" s="4141">
        <f t="shared" si="203"/>
        <v>0</v>
      </c>
      <c r="QGF45" s="4141">
        <f t="shared" si="203"/>
        <v>0</v>
      </c>
      <c r="QGG45" s="4141">
        <f t="shared" si="203"/>
        <v>0</v>
      </c>
      <c r="QGH45" s="4141">
        <f t="shared" si="203"/>
        <v>0</v>
      </c>
      <c r="QGI45" s="4141">
        <f t="shared" si="203"/>
        <v>0</v>
      </c>
      <c r="QGJ45" s="4141">
        <f t="shared" si="203"/>
        <v>0</v>
      </c>
      <c r="QGK45" s="4141">
        <f t="shared" si="203"/>
        <v>0</v>
      </c>
      <c r="QGL45" s="4141">
        <f t="shared" si="203"/>
        <v>0</v>
      </c>
      <c r="QGM45" s="4141">
        <f t="shared" si="203"/>
        <v>0</v>
      </c>
      <c r="QGN45" s="4141">
        <f t="shared" si="203"/>
        <v>0</v>
      </c>
      <c r="QGO45" s="4141">
        <f t="shared" si="203"/>
        <v>0</v>
      </c>
      <c r="QGP45" s="4141">
        <f t="shared" si="203"/>
        <v>0</v>
      </c>
      <c r="QGQ45" s="4141">
        <f t="shared" si="203"/>
        <v>0</v>
      </c>
      <c r="QGR45" s="4141">
        <f t="shared" si="203"/>
        <v>0</v>
      </c>
      <c r="QGS45" s="4141">
        <f t="shared" si="203"/>
        <v>0</v>
      </c>
      <c r="QGT45" s="4141">
        <f t="shared" si="203"/>
        <v>0</v>
      </c>
      <c r="QGU45" s="4141">
        <f t="shared" si="203"/>
        <v>0</v>
      </c>
      <c r="QGV45" s="4141">
        <f t="shared" si="203"/>
        <v>0</v>
      </c>
      <c r="QGW45" s="4141">
        <f t="shared" si="203"/>
        <v>0</v>
      </c>
      <c r="QGX45" s="4141">
        <f t="shared" si="203"/>
        <v>0</v>
      </c>
      <c r="QGY45" s="4141">
        <f t="shared" si="203"/>
        <v>0</v>
      </c>
      <c r="QGZ45" s="4141">
        <f t="shared" si="203"/>
        <v>0</v>
      </c>
      <c r="QHA45" s="4141">
        <f t="shared" si="203"/>
        <v>0</v>
      </c>
      <c r="QHB45" s="4141">
        <f t="shared" si="203"/>
        <v>0</v>
      </c>
      <c r="QHC45" s="4141">
        <f t="shared" si="203"/>
        <v>0</v>
      </c>
      <c r="QHD45" s="4141">
        <f t="shared" si="203"/>
        <v>0</v>
      </c>
      <c r="QHE45" s="4141">
        <f t="shared" si="203"/>
        <v>0</v>
      </c>
      <c r="QHF45" s="4141">
        <f t="shared" si="203"/>
        <v>0</v>
      </c>
      <c r="QHG45" s="4141">
        <f t="shared" si="203"/>
        <v>0</v>
      </c>
      <c r="QHH45" s="4141">
        <f t="shared" si="203"/>
        <v>0</v>
      </c>
      <c r="QHI45" s="4141">
        <f t="shared" si="203"/>
        <v>0</v>
      </c>
      <c r="QHJ45" s="4141">
        <f t="shared" si="203"/>
        <v>0</v>
      </c>
      <c r="QHK45" s="4141">
        <f t="shared" si="203"/>
        <v>0</v>
      </c>
      <c r="QHL45" s="4141">
        <f t="shared" si="203"/>
        <v>0</v>
      </c>
      <c r="QHM45" s="4141">
        <f t="shared" si="203"/>
        <v>0</v>
      </c>
      <c r="QHN45" s="4141">
        <f t="shared" si="203"/>
        <v>0</v>
      </c>
      <c r="QHO45" s="4141">
        <f t="shared" si="203"/>
        <v>0</v>
      </c>
      <c r="QHP45" s="4141">
        <f t="shared" si="203"/>
        <v>0</v>
      </c>
      <c r="QHQ45" s="4141">
        <f t="shared" ref="QHQ45:QKB45" si="204">QHQ39+QHQ43</f>
        <v>0</v>
      </c>
      <c r="QHR45" s="4141">
        <f t="shared" si="204"/>
        <v>0</v>
      </c>
      <c r="QHS45" s="4141">
        <f t="shared" si="204"/>
        <v>0</v>
      </c>
      <c r="QHT45" s="4141">
        <f t="shared" si="204"/>
        <v>0</v>
      </c>
      <c r="QHU45" s="4141">
        <f t="shared" si="204"/>
        <v>0</v>
      </c>
      <c r="QHV45" s="4141">
        <f t="shared" si="204"/>
        <v>0</v>
      </c>
      <c r="QHW45" s="4141">
        <f t="shared" si="204"/>
        <v>0</v>
      </c>
      <c r="QHX45" s="4141">
        <f t="shared" si="204"/>
        <v>0</v>
      </c>
      <c r="QHY45" s="4141">
        <f t="shared" si="204"/>
        <v>0</v>
      </c>
      <c r="QHZ45" s="4141">
        <f t="shared" si="204"/>
        <v>0</v>
      </c>
      <c r="QIA45" s="4141">
        <f t="shared" si="204"/>
        <v>0</v>
      </c>
      <c r="QIB45" s="4141">
        <f t="shared" si="204"/>
        <v>0</v>
      </c>
      <c r="QIC45" s="4141">
        <f t="shared" si="204"/>
        <v>0</v>
      </c>
      <c r="QID45" s="4141">
        <f t="shared" si="204"/>
        <v>0</v>
      </c>
      <c r="QIE45" s="4141">
        <f t="shared" si="204"/>
        <v>0</v>
      </c>
      <c r="QIF45" s="4141">
        <f t="shared" si="204"/>
        <v>0</v>
      </c>
      <c r="QIG45" s="4141">
        <f t="shared" si="204"/>
        <v>0</v>
      </c>
      <c r="QIH45" s="4141">
        <f t="shared" si="204"/>
        <v>0</v>
      </c>
      <c r="QII45" s="4141">
        <f t="shared" si="204"/>
        <v>0</v>
      </c>
      <c r="QIJ45" s="4141">
        <f t="shared" si="204"/>
        <v>0</v>
      </c>
      <c r="QIK45" s="4141">
        <f t="shared" si="204"/>
        <v>0</v>
      </c>
      <c r="QIL45" s="4141">
        <f t="shared" si="204"/>
        <v>0</v>
      </c>
      <c r="QIM45" s="4141">
        <f t="shared" si="204"/>
        <v>0</v>
      </c>
      <c r="QIN45" s="4141">
        <f t="shared" si="204"/>
        <v>0</v>
      </c>
      <c r="QIO45" s="4141">
        <f t="shared" si="204"/>
        <v>0</v>
      </c>
      <c r="QIP45" s="4141">
        <f t="shared" si="204"/>
        <v>0</v>
      </c>
      <c r="QIQ45" s="4141">
        <f t="shared" si="204"/>
        <v>0</v>
      </c>
      <c r="QIR45" s="4141">
        <f t="shared" si="204"/>
        <v>0</v>
      </c>
      <c r="QIS45" s="4141">
        <f t="shared" si="204"/>
        <v>0</v>
      </c>
      <c r="QIT45" s="4141">
        <f t="shared" si="204"/>
        <v>0</v>
      </c>
      <c r="QIU45" s="4141">
        <f t="shared" si="204"/>
        <v>0</v>
      </c>
      <c r="QIV45" s="4141">
        <f t="shared" si="204"/>
        <v>0</v>
      </c>
      <c r="QIW45" s="4141">
        <f t="shared" si="204"/>
        <v>0</v>
      </c>
      <c r="QIX45" s="4141">
        <f t="shared" si="204"/>
        <v>0</v>
      </c>
      <c r="QIY45" s="4141">
        <f t="shared" si="204"/>
        <v>0</v>
      </c>
      <c r="QIZ45" s="4141">
        <f t="shared" si="204"/>
        <v>0</v>
      </c>
      <c r="QJA45" s="4141">
        <f t="shared" si="204"/>
        <v>0</v>
      </c>
      <c r="QJB45" s="4141">
        <f t="shared" si="204"/>
        <v>0</v>
      </c>
      <c r="QJC45" s="4141">
        <f t="shared" si="204"/>
        <v>0</v>
      </c>
      <c r="QJD45" s="4141">
        <f t="shared" si="204"/>
        <v>0</v>
      </c>
      <c r="QJE45" s="4141">
        <f t="shared" si="204"/>
        <v>0</v>
      </c>
      <c r="QJF45" s="4141">
        <f t="shared" si="204"/>
        <v>0</v>
      </c>
      <c r="QJG45" s="4141">
        <f t="shared" si="204"/>
        <v>0</v>
      </c>
      <c r="QJH45" s="4141">
        <f t="shared" si="204"/>
        <v>0</v>
      </c>
      <c r="QJI45" s="4141">
        <f t="shared" si="204"/>
        <v>0</v>
      </c>
      <c r="QJJ45" s="4141">
        <f t="shared" si="204"/>
        <v>0</v>
      </c>
      <c r="QJK45" s="4141">
        <f t="shared" si="204"/>
        <v>0</v>
      </c>
      <c r="QJL45" s="4141">
        <f t="shared" si="204"/>
        <v>0</v>
      </c>
      <c r="QJM45" s="4141">
        <f t="shared" si="204"/>
        <v>0</v>
      </c>
      <c r="QJN45" s="4141">
        <f t="shared" si="204"/>
        <v>0</v>
      </c>
      <c r="QJO45" s="4141">
        <f t="shared" si="204"/>
        <v>0</v>
      </c>
      <c r="QJP45" s="4141">
        <f t="shared" si="204"/>
        <v>0</v>
      </c>
      <c r="QJQ45" s="4141">
        <f t="shared" si="204"/>
        <v>0</v>
      </c>
      <c r="QJR45" s="4141">
        <f t="shared" si="204"/>
        <v>0</v>
      </c>
      <c r="QJS45" s="4141">
        <f t="shared" si="204"/>
        <v>0</v>
      </c>
      <c r="QJT45" s="4141">
        <f t="shared" si="204"/>
        <v>0</v>
      </c>
      <c r="QJU45" s="4141">
        <f t="shared" si="204"/>
        <v>0</v>
      </c>
      <c r="QJV45" s="4141">
        <f t="shared" si="204"/>
        <v>0</v>
      </c>
      <c r="QJW45" s="4141">
        <f t="shared" si="204"/>
        <v>0</v>
      </c>
      <c r="QJX45" s="4141">
        <f t="shared" si="204"/>
        <v>0</v>
      </c>
      <c r="QJY45" s="4141">
        <f t="shared" si="204"/>
        <v>0</v>
      </c>
      <c r="QJZ45" s="4141">
        <f t="shared" si="204"/>
        <v>0</v>
      </c>
      <c r="QKA45" s="4141">
        <f t="shared" si="204"/>
        <v>0</v>
      </c>
      <c r="QKB45" s="4141">
        <f t="shared" si="204"/>
        <v>0</v>
      </c>
      <c r="QKC45" s="4141">
        <f t="shared" ref="QKC45:QMN45" si="205">QKC39+QKC43</f>
        <v>0</v>
      </c>
      <c r="QKD45" s="4141">
        <f t="shared" si="205"/>
        <v>0</v>
      </c>
      <c r="QKE45" s="4141">
        <f t="shared" si="205"/>
        <v>0</v>
      </c>
      <c r="QKF45" s="4141">
        <f t="shared" si="205"/>
        <v>0</v>
      </c>
      <c r="QKG45" s="4141">
        <f t="shared" si="205"/>
        <v>0</v>
      </c>
      <c r="QKH45" s="4141">
        <f t="shared" si="205"/>
        <v>0</v>
      </c>
      <c r="QKI45" s="4141">
        <f t="shared" si="205"/>
        <v>0</v>
      </c>
      <c r="QKJ45" s="4141">
        <f t="shared" si="205"/>
        <v>0</v>
      </c>
      <c r="QKK45" s="4141">
        <f t="shared" si="205"/>
        <v>0</v>
      </c>
      <c r="QKL45" s="4141">
        <f t="shared" si="205"/>
        <v>0</v>
      </c>
      <c r="QKM45" s="4141">
        <f t="shared" si="205"/>
        <v>0</v>
      </c>
      <c r="QKN45" s="4141">
        <f t="shared" si="205"/>
        <v>0</v>
      </c>
      <c r="QKO45" s="4141">
        <f t="shared" si="205"/>
        <v>0</v>
      </c>
      <c r="QKP45" s="4141">
        <f t="shared" si="205"/>
        <v>0</v>
      </c>
      <c r="QKQ45" s="4141">
        <f t="shared" si="205"/>
        <v>0</v>
      </c>
      <c r="QKR45" s="4141">
        <f t="shared" si="205"/>
        <v>0</v>
      </c>
      <c r="QKS45" s="4141">
        <f t="shared" si="205"/>
        <v>0</v>
      </c>
      <c r="QKT45" s="4141">
        <f t="shared" si="205"/>
        <v>0</v>
      </c>
      <c r="QKU45" s="4141">
        <f t="shared" si="205"/>
        <v>0</v>
      </c>
      <c r="QKV45" s="4141">
        <f t="shared" si="205"/>
        <v>0</v>
      </c>
      <c r="QKW45" s="4141">
        <f t="shared" si="205"/>
        <v>0</v>
      </c>
      <c r="QKX45" s="4141">
        <f t="shared" si="205"/>
        <v>0</v>
      </c>
      <c r="QKY45" s="4141">
        <f t="shared" si="205"/>
        <v>0</v>
      </c>
      <c r="QKZ45" s="4141">
        <f t="shared" si="205"/>
        <v>0</v>
      </c>
      <c r="QLA45" s="4141">
        <f t="shared" si="205"/>
        <v>0</v>
      </c>
      <c r="QLB45" s="4141">
        <f t="shared" si="205"/>
        <v>0</v>
      </c>
      <c r="QLC45" s="4141">
        <f t="shared" si="205"/>
        <v>0</v>
      </c>
      <c r="QLD45" s="4141">
        <f t="shared" si="205"/>
        <v>0</v>
      </c>
      <c r="QLE45" s="4141">
        <f t="shared" si="205"/>
        <v>0</v>
      </c>
      <c r="QLF45" s="4141">
        <f t="shared" si="205"/>
        <v>0</v>
      </c>
      <c r="QLG45" s="4141">
        <f t="shared" si="205"/>
        <v>0</v>
      </c>
      <c r="QLH45" s="4141">
        <f t="shared" si="205"/>
        <v>0</v>
      </c>
      <c r="QLI45" s="4141">
        <f t="shared" si="205"/>
        <v>0</v>
      </c>
      <c r="QLJ45" s="4141">
        <f t="shared" si="205"/>
        <v>0</v>
      </c>
      <c r="QLK45" s="4141">
        <f t="shared" si="205"/>
        <v>0</v>
      </c>
      <c r="QLL45" s="4141">
        <f t="shared" si="205"/>
        <v>0</v>
      </c>
      <c r="QLM45" s="4141">
        <f t="shared" si="205"/>
        <v>0</v>
      </c>
      <c r="QLN45" s="4141">
        <f t="shared" si="205"/>
        <v>0</v>
      </c>
      <c r="QLO45" s="4141">
        <f t="shared" si="205"/>
        <v>0</v>
      </c>
      <c r="QLP45" s="4141">
        <f t="shared" si="205"/>
        <v>0</v>
      </c>
      <c r="QLQ45" s="4141">
        <f t="shared" si="205"/>
        <v>0</v>
      </c>
      <c r="QLR45" s="4141">
        <f t="shared" si="205"/>
        <v>0</v>
      </c>
      <c r="QLS45" s="4141">
        <f t="shared" si="205"/>
        <v>0</v>
      </c>
      <c r="QLT45" s="4141">
        <f t="shared" si="205"/>
        <v>0</v>
      </c>
      <c r="QLU45" s="4141">
        <f t="shared" si="205"/>
        <v>0</v>
      </c>
      <c r="QLV45" s="4141">
        <f t="shared" si="205"/>
        <v>0</v>
      </c>
      <c r="QLW45" s="4141">
        <f t="shared" si="205"/>
        <v>0</v>
      </c>
      <c r="QLX45" s="4141">
        <f t="shared" si="205"/>
        <v>0</v>
      </c>
      <c r="QLY45" s="4141">
        <f t="shared" si="205"/>
        <v>0</v>
      </c>
      <c r="QLZ45" s="4141">
        <f t="shared" si="205"/>
        <v>0</v>
      </c>
      <c r="QMA45" s="4141">
        <f t="shared" si="205"/>
        <v>0</v>
      </c>
      <c r="QMB45" s="4141">
        <f t="shared" si="205"/>
        <v>0</v>
      </c>
      <c r="QMC45" s="4141">
        <f t="shared" si="205"/>
        <v>0</v>
      </c>
      <c r="QMD45" s="4141">
        <f t="shared" si="205"/>
        <v>0</v>
      </c>
      <c r="QME45" s="4141">
        <f t="shared" si="205"/>
        <v>0</v>
      </c>
      <c r="QMF45" s="4141">
        <f t="shared" si="205"/>
        <v>0</v>
      </c>
      <c r="QMG45" s="4141">
        <f t="shared" si="205"/>
        <v>0</v>
      </c>
      <c r="QMH45" s="4141">
        <f t="shared" si="205"/>
        <v>0</v>
      </c>
      <c r="QMI45" s="4141">
        <f t="shared" si="205"/>
        <v>0</v>
      </c>
      <c r="QMJ45" s="4141">
        <f t="shared" si="205"/>
        <v>0</v>
      </c>
      <c r="QMK45" s="4141">
        <f t="shared" si="205"/>
        <v>0</v>
      </c>
      <c r="QML45" s="4141">
        <f t="shared" si="205"/>
        <v>0</v>
      </c>
      <c r="QMM45" s="4141">
        <f t="shared" si="205"/>
        <v>0</v>
      </c>
      <c r="QMN45" s="4141">
        <f t="shared" si="205"/>
        <v>0</v>
      </c>
      <c r="QMO45" s="4141">
        <f t="shared" ref="QMO45:QOZ45" si="206">QMO39+QMO43</f>
        <v>0</v>
      </c>
      <c r="QMP45" s="4141">
        <f t="shared" si="206"/>
        <v>0</v>
      </c>
      <c r="QMQ45" s="4141">
        <f t="shared" si="206"/>
        <v>0</v>
      </c>
      <c r="QMR45" s="4141">
        <f t="shared" si="206"/>
        <v>0</v>
      </c>
      <c r="QMS45" s="4141">
        <f t="shared" si="206"/>
        <v>0</v>
      </c>
      <c r="QMT45" s="4141">
        <f t="shared" si="206"/>
        <v>0</v>
      </c>
      <c r="QMU45" s="4141">
        <f t="shared" si="206"/>
        <v>0</v>
      </c>
      <c r="QMV45" s="4141">
        <f t="shared" si="206"/>
        <v>0</v>
      </c>
      <c r="QMW45" s="4141">
        <f t="shared" si="206"/>
        <v>0</v>
      </c>
      <c r="QMX45" s="4141">
        <f t="shared" si="206"/>
        <v>0</v>
      </c>
      <c r="QMY45" s="4141">
        <f t="shared" si="206"/>
        <v>0</v>
      </c>
      <c r="QMZ45" s="4141">
        <f t="shared" si="206"/>
        <v>0</v>
      </c>
      <c r="QNA45" s="4141">
        <f t="shared" si="206"/>
        <v>0</v>
      </c>
      <c r="QNB45" s="4141">
        <f t="shared" si="206"/>
        <v>0</v>
      </c>
      <c r="QNC45" s="4141">
        <f t="shared" si="206"/>
        <v>0</v>
      </c>
      <c r="QND45" s="4141">
        <f t="shared" si="206"/>
        <v>0</v>
      </c>
      <c r="QNE45" s="4141">
        <f t="shared" si="206"/>
        <v>0</v>
      </c>
      <c r="QNF45" s="4141">
        <f t="shared" si="206"/>
        <v>0</v>
      </c>
      <c r="QNG45" s="4141">
        <f t="shared" si="206"/>
        <v>0</v>
      </c>
      <c r="QNH45" s="4141">
        <f t="shared" si="206"/>
        <v>0</v>
      </c>
      <c r="QNI45" s="4141">
        <f t="shared" si="206"/>
        <v>0</v>
      </c>
      <c r="QNJ45" s="4141">
        <f t="shared" si="206"/>
        <v>0</v>
      </c>
      <c r="QNK45" s="4141">
        <f t="shared" si="206"/>
        <v>0</v>
      </c>
      <c r="QNL45" s="4141">
        <f t="shared" si="206"/>
        <v>0</v>
      </c>
      <c r="QNM45" s="4141">
        <f t="shared" si="206"/>
        <v>0</v>
      </c>
      <c r="QNN45" s="4141">
        <f t="shared" si="206"/>
        <v>0</v>
      </c>
      <c r="QNO45" s="4141">
        <f t="shared" si="206"/>
        <v>0</v>
      </c>
      <c r="QNP45" s="4141">
        <f t="shared" si="206"/>
        <v>0</v>
      </c>
      <c r="QNQ45" s="4141">
        <f t="shared" si="206"/>
        <v>0</v>
      </c>
      <c r="QNR45" s="4141">
        <f t="shared" si="206"/>
        <v>0</v>
      </c>
      <c r="QNS45" s="4141">
        <f t="shared" si="206"/>
        <v>0</v>
      </c>
      <c r="QNT45" s="4141">
        <f t="shared" si="206"/>
        <v>0</v>
      </c>
      <c r="QNU45" s="4141">
        <f t="shared" si="206"/>
        <v>0</v>
      </c>
      <c r="QNV45" s="4141">
        <f t="shared" si="206"/>
        <v>0</v>
      </c>
      <c r="QNW45" s="4141">
        <f t="shared" si="206"/>
        <v>0</v>
      </c>
      <c r="QNX45" s="4141">
        <f t="shared" si="206"/>
        <v>0</v>
      </c>
      <c r="QNY45" s="4141">
        <f t="shared" si="206"/>
        <v>0</v>
      </c>
      <c r="QNZ45" s="4141">
        <f t="shared" si="206"/>
        <v>0</v>
      </c>
      <c r="QOA45" s="4141">
        <f t="shared" si="206"/>
        <v>0</v>
      </c>
      <c r="QOB45" s="4141">
        <f t="shared" si="206"/>
        <v>0</v>
      </c>
      <c r="QOC45" s="4141">
        <f t="shared" si="206"/>
        <v>0</v>
      </c>
      <c r="QOD45" s="4141">
        <f t="shared" si="206"/>
        <v>0</v>
      </c>
      <c r="QOE45" s="4141">
        <f t="shared" si="206"/>
        <v>0</v>
      </c>
      <c r="QOF45" s="4141">
        <f t="shared" si="206"/>
        <v>0</v>
      </c>
      <c r="QOG45" s="4141">
        <f t="shared" si="206"/>
        <v>0</v>
      </c>
      <c r="QOH45" s="4141">
        <f t="shared" si="206"/>
        <v>0</v>
      </c>
      <c r="QOI45" s="4141">
        <f t="shared" si="206"/>
        <v>0</v>
      </c>
      <c r="QOJ45" s="4141">
        <f t="shared" si="206"/>
        <v>0</v>
      </c>
      <c r="QOK45" s="4141">
        <f t="shared" si="206"/>
        <v>0</v>
      </c>
      <c r="QOL45" s="4141">
        <f t="shared" si="206"/>
        <v>0</v>
      </c>
      <c r="QOM45" s="4141">
        <f t="shared" si="206"/>
        <v>0</v>
      </c>
      <c r="QON45" s="4141">
        <f t="shared" si="206"/>
        <v>0</v>
      </c>
      <c r="QOO45" s="4141">
        <f t="shared" si="206"/>
        <v>0</v>
      </c>
      <c r="QOP45" s="4141">
        <f t="shared" si="206"/>
        <v>0</v>
      </c>
      <c r="QOQ45" s="4141">
        <f t="shared" si="206"/>
        <v>0</v>
      </c>
      <c r="QOR45" s="4141">
        <f t="shared" si="206"/>
        <v>0</v>
      </c>
      <c r="QOS45" s="4141">
        <f t="shared" si="206"/>
        <v>0</v>
      </c>
      <c r="QOT45" s="4141">
        <f t="shared" si="206"/>
        <v>0</v>
      </c>
      <c r="QOU45" s="4141">
        <f t="shared" si="206"/>
        <v>0</v>
      </c>
      <c r="QOV45" s="4141">
        <f t="shared" si="206"/>
        <v>0</v>
      </c>
      <c r="QOW45" s="4141">
        <f t="shared" si="206"/>
        <v>0</v>
      </c>
      <c r="QOX45" s="4141">
        <f t="shared" si="206"/>
        <v>0</v>
      </c>
      <c r="QOY45" s="4141">
        <f t="shared" si="206"/>
        <v>0</v>
      </c>
      <c r="QOZ45" s="4141">
        <f t="shared" si="206"/>
        <v>0</v>
      </c>
      <c r="QPA45" s="4141">
        <f t="shared" ref="QPA45:QRL45" si="207">QPA39+QPA43</f>
        <v>0</v>
      </c>
      <c r="QPB45" s="4141">
        <f t="shared" si="207"/>
        <v>0</v>
      </c>
      <c r="QPC45" s="4141">
        <f t="shared" si="207"/>
        <v>0</v>
      </c>
      <c r="QPD45" s="4141">
        <f t="shared" si="207"/>
        <v>0</v>
      </c>
      <c r="QPE45" s="4141">
        <f t="shared" si="207"/>
        <v>0</v>
      </c>
      <c r="QPF45" s="4141">
        <f t="shared" si="207"/>
        <v>0</v>
      </c>
      <c r="QPG45" s="4141">
        <f t="shared" si="207"/>
        <v>0</v>
      </c>
      <c r="QPH45" s="4141">
        <f t="shared" si="207"/>
        <v>0</v>
      </c>
      <c r="QPI45" s="4141">
        <f t="shared" si="207"/>
        <v>0</v>
      </c>
      <c r="QPJ45" s="4141">
        <f t="shared" si="207"/>
        <v>0</v>
      </c>
      <c r="QPK45" s="4141">
        <f t="shared" si="207"/>
        <v>0</v>
      </c>
      <c r="QPL45" s="4141">
        <f t="shared" si="207"/>
        <v>0</v>
      </c>
      <c r="QPM45" s="4141">
        <f t="shared" si="207"/>
        <v>0</v>
      </c>
      <c r="QPN45" s="4141">
        <f t="shared" si="207"/>
        <v>0</v>
      </c>
      <c r="QPO45" s="4141">
        <f t="shared" si="207"/>
        <v>0</v>
      </c>
      <c r="QPP45" s="4141">
        <f t="shared" si="207"/>
        <v>0</v>
      </c>
      <c r="QPQ45" s="4141">
        <f t="shared" si="207"/>
        <v>0</v>
      </c>
      <c r="QPR45" s="4141">
        <f t="shared" si="207"/>
        <v>0</v>
      </c>
      <c r="QPS45" s="4141">
        <f t="shared" si="207"/>
        <v>0</v>
      </c>
      <c r="QPT45" s="4141">
        <f t="shared" si="207"/>
        <v>0</v>
      </c>
      <c r="QPU45" s="4141">
        <f t="shared" si="207"/>
        <v>0</v>
      </c>
      <c r="QPV45" s="4141">
        <f t="shared" si="207"/>
        <v>0</v>
      </c>
      <c r="QPW45" s="4141">
        <f t="shared" si="207"/>
        <v>0</v>
      </c>
      <c r="QPX45" s="4141">
        <f t="shared" si="207"/>
        <v>0</v>
      </c>
      <c r="QPY45" s="4141">
        <f t="shared" si="207"/>
        <v>0</v>
      </c>
      <c r="QPZ45" s="4141">
        <f t="shared" si="207"/>
        <v>0</v>
      </c>
      <c r="QQA45" s="4141">
        <f t="shared" si="207"/>
        <v>0</v>
      </c>
      <c r="QQB45" s="4141">
        <f t="shared" si="207"/>
        <v>0</v>
      </c>
      <c r="QQC45" s="4141">
        <f t="shared" si="207"/>
        <v>0</v>
      </c>
      <c r="QQD45" s="4141">
        <f t="shared" si="207"/>
        <v>0</v>
      </c>
      <c r="QQE45" s="4141">
        <f t="shared" si="207"/>
        <v>0</v>
      </c>
      <c r="QQF45" s="4141">
        <f t="shared" si="207"/>
        <v>0</v>
      </c>
      <c r="QQG45" s="4141">
        <f t="shared" si="207"/>
        <v>0</v>
      </c>
      <c r="QQH45" s="4141">
        <f t="shared" si="207"/>
        <v>0</v>
      </c>
      <c r="QQI45" s="4141">
        <f t="shared" si="207"/>
        <v>0</v>
      </c>
      <c r="QQJ45" s="4141">
        <f t="shared" si="207"/>
        <v>0</v>
      </c>
      <c r="QQK45" s="4141">
        <f t="shared" si="207"/>
        <v>0</v>
      </c>
      <c r="QQL45" s="4141">
        <f t="shared" si="207"/>
        <v>0</v>
      </c>
      <c r="QQM45" s="4141">
        <f t="shared" si="207"/>
        <v>0</v>
      </c>
      <c r="QQN45" s="4141">
        <f t="shared" si="207"/>
        <v>0</v>
      </c>
      <c r="QQO45" s="4141">
        <f t="shared" si="207"/>
        <v>0</v>
      </c>
      <c r="QQP45" s="4141">
        <f t="shared" si="207"/>
        <v>0</v>
      </c>
      <c r="QQQ45" s="4141">
        <f t="shared" si="207"/>
        <v>0</v>
      </c>
      <c r="QQR45" s="4141">
        <f t="shared" si="207"/>
        <v>0</v>
      </c>
      <c r="QQS45" s="4141">
        <f t="shared" si="207"/>
        <v>0</v>
      </c>
      <c r="QQT45" s="4141">
        <f t="shared" si="207"/>
        <v>0</v>
      </c>
      <c r="QQU45" s="4141">
        <f t="shared" si="207"/>
        <v>0</v>
      </c>
      <c r="QQV45" s="4141">
        <f t="shared" si="207"/>
        <v>0</v>
      </c>
      <c r="QQW45" s="4141">
        <f t="shared" si="207"/>
        <v>0</v>
      </c>
      <c r="QQX45" s="4141">
        <f t="shared" si="207"/>
        <v>0</v>
      </c>
      <c r="QQY45" s="4141">
        <f t="shared" si="207"/>
        <v>0</v>
      </c>
      <c r="QQZ45" s="4141">
        <f t="shared" si="207"/>
        <v>0</v>
      </c>
      <c r="QRA45" s="4141">
        <f t="shared" si="207"/>
        <v>0</v>
      </c>
      <c r="QRB45" s="4141">
        <f t="shared" si="207"/>
        <v>0</v>
      </c>
      <c r="QRC45" s="4141">
        <f t="shared" si="207"/>
        <v>0</v>
      </c>
      <c r="QRD45" s="4141">
        <f t="shared" si="207"/>
        <v>0</v>
      </c>
      <c r="QRE45" s="4141">
        <f t="shared" si="207"/>
        <v>0</v>
      </c>
      <c r="QRF45" s="4141">
        <f t="shared" si="207"/>
        <v>0</v>
      </c>
      <c r="QRG45" s="4141">
        <f t="shared" si="207"/>
        <v>0</v>
      </c>
      <c r="QRH45" s="4141">
        <f t="shared" si="207"/>
        <v>0</v>
      </c>
      <c r="QRI45" s="4141">
        <f t="shared" si="207"/>
        <v>0</v>
      </c>
      <c r="QRJ45" s="4141">
        <f t="shared" si="207"/>
        <v>0</v>
      </c>
      <c r="QRK45" s="4141">
        <f t="shared" si="207"/>
        <v>0</v>
      </c>
      <c r="QRL45" s="4141">
        <f t="shared" si="207"/>
        <v>0</v>
      </c>
      <c r="QRM45" s="4141">
        <f t="shared" ref="QRM45:QTX45" si="208">QRM39+QRM43</f>
        <v>0</v>
      </c>
      <c r="QRN45" s="4141">
        <f t="shared" si="208"/>
        <v>0</v>
      </c>
      <c r="QRO45" s="4141">
        <f t="shared" si="208"/>
        <v>0</v>
      </c>
      <c r="QRP45" s="4141">
        <f t="shared" si="208"/>
        <v>0</v>
      </c>
      <c r="QRQ45" s="4141">
        <f t="shared" si="208"/>
        <v>0</v>
      </c>
      <c r="QRR45" s="4141">
        <f t="shared" si="208"/>
        <v>0</v>
      </c>
      <c r="QRS45" s="4141">
        <f t="shared" si="208"/>
        <v>0</v>
      </c>
      <c r="QRT45" s="4141">
        <f t="shared" si="208"/>
        <v>0</v>
      </c>
      <c r="QRU45" s="4141">
        <f t="shared" si="208"/>
        <v>0</v>
      </c>
      <c r="QRV45" s="4141">
        <f t="shared" si="208"/>
        <v>0</v>
      </c>
      <c r="QRW45" s="4141">
        <f t="shared" si="208"/>
        <v>0</v>
      </c>
      <c r="QRX45" s="4141">
        <f t="shared" si="208"/>
        <v>0</v>
      </c>
      <c r="QRY45" s="4141">
        <f t="shared" si="208"/>
        <v>0</v>
      </c>
      <c r="QRZ45" s="4141">
        <f t="shared" si="208"/>
        <v>0</v>
      </c>
      <c r="QSA45" s="4141">
        <f t="shared" si="208"/>
        <v>0</v>
      </c>
      <c r="QSB45" s="4141">
        <f t="shared" si="208"/>
        <v>0</v>
      </c>
      <c r="QSC45" s="4141">
        <f t="shared" si="208"/>
        <v>0</v>
      </c>
      <c r="QSD45" s="4141">
        <f t="shared" si="208"/>
        <v>0</v>
      </c>
      <c r="QSE45" s="4141">
        <f t="shared" si="208"/>
        <v>0</v>
      </c>
      <c r="QSF45" s="4141">
        <f t="shared" si="208"/>
        <v>0</v>
      </c>
      <c r="QSG45" s="4141">
        <f t="shared" si="208"/>
        <v>0</v>
      </c>
      <c r="QSH45" s="4141">
        <f t="shared" si="208"/>
        <v>0</v>
      </c>
      <c r="QSI45" s="4141">
        <f t="shared" si="208"/>
        <v>0</v>
      </c>
      <c r="QSJ45" s="4141">
        <f t="shared" si="208"/>
        <v>0</v>
      </c>
      <c r="QSK45" s="4141">
        <f t="shared" si="208"/>
        <v>0</v>
      </c>
      <c r="QSL45" s="4141">
        <f t="shared" si="208"/>
        <v>0</v>
      </c>
      <c r="QSM45" s="4141">
        <f t="shared" si="208"/>
        <v>0</v>
      </c>
      <c r="QSN45" s="4141">
        <f t="shared" si="208"/>
        <v>0</v>
      </c>
      <c r="QSO45" s="4141">
        <f t="shared" si="208"/>
        <v>0</v>
      </c>
      <c r="QSP45" s="4141">
        <f t="shared" si="208"/>
        <v>0</v>
      </c>
      <c r="QSQ45" s="4141">
        <f t="shared" si="208"/>
        <v>0</v>
      </c>
      <c r="QSR45" s="4141">
        <f t="shared" si="208"/>
        <v>0</v>
      </c>
      <c r="QSS45" s="4141">
        <f t="shared" si="208"/>
        <v>0</v>
      </c>
      <c r="QST45" s="4141">
        <f t="shared" si="208"/>
        <v>0</v>
      </c>
      <c r="QSU45" s="4141">
        <f t="shared" si="208"/>
        <v>0</v>
      </c>
      <c r="QSV45" s="4141">
        <f t="shared" si="208"/>
        <v>0</v>
      </c>
      <c r="QSW45" s="4141">
        <f t="shared" si="208"/>
        <v>0</v>
      </c>
      <c r="QSX45" s="4141">
        <f t="shared" si="208"/>
        <v>0</v>
      </c>
      <c r="QSY45" s="4141">
        <f t="shared" si="208"/>
        <v>0</v>
      </c>
      <c r="QSZ45" s="4141">
        <f t="shared" si="208"/>
        <v>0</v>
      </c>
      <c r="QTA45" s="4141">
        <f t="shared" si="208"/>
        <v>0</v>
      </c>
      <c r="QTB45" s="4141">
        <f t="shared" si="208"/>
        <v>0</v>
      </c>
      <c r="QTC45" s="4141">
        <f t="shared" si="208"/>
        <v>0</v>
      </c>
      <c r="QTD45" s="4141">
        <f t="shared" si="208"/>
        <v>0</v>
      </c>
      <c r="QTE45" s="4141">
        <f t="shared" si="208"/>
        <v>0</v>
      </c>
      <c r="QTF45" s="4141">
        <f t="shared" si="208"/>
        <v>0</v>
      </c>
      <c r="QTG45" s="4141">
        <f t="shared" si="208"/>
        <v>0</v>
      </c>
      <c r="QTH45" s="4141">
        <f t="shared" si="208"/>
        <v>0</v>
      </c>
      <c r="QTI45" s="4141">
        <f t="shared" si="208"/>
        <v>0</v>
      </c>
      <c r="QTJ45" s="4141">
        <f t="shared" si="208"/>
        <v>0</v>
      </c>
      <c r="QTK45" s="4141">
        <f t="shared" si="208"/>
        <v>0</v>
      </c>
      <c r="QTL45" s="4141">
        <f t="shared" si="208"/>
        <v>0</v>
      </c>
      <c r="QTM45" s="4141">
        <f t="shared" si="208"/>
        <v>0</v>
      </c>
      <c r="QTN45" s="4141">
        <f t="shared" si="208"/>
        <v>0</v>
      </c>
      <c r="QTO45" s="4141">
        <f t="shared" si="208"/>
        <v>0</v>
      </c>
      <c r="QTP45" s="4141">
        <f t="shared" si="208"/>
        <v>0</v>
      </c>
      <c r="QTQ45" s="4141">
        <f t="shared" si="208"/>
        <v>0</v>
      </c>
      <c r="QTR45" s="4141">
        <f t="shared" si="208"/>
        <v>0</v>
      </c>
      <c r="QTS45" s="4141">
        <f t="shared" si="208"/>
        <v>0</v>
      </c>
      <c r="QTT45" s="4141">
        <f t="shared" si="208"/>
        <v>0</v>
      </c>
      <c r="QTU45" s="4141">
        <f t="shared" si="208"/>
        <v>0</v>
      </c>
      <c r="QTV45" s="4141">
        <f t="shared" si="208"/>
        <v>0</v>
      </c>
      <c r="QTW45" s="4141">
        <f t="shared" si="208"/>
        <v>0</v>
      </c>
      <c r="QTX45" s="4141">
        <f t="shared" si="208"/>
        <v>0</v>
      </c>
      <c r="QTY45" s="4141">
        <f t="shared" ref="QTY45:QWJ45" si="209">QTY39+QTY43</f>
        <v>0</v>
      </c>
      <c r="QTZ45" s="4141">
        <f t="shared" si="209"/>
        <v>0</v>
      </c>
      <c r="QUA45" s="4141">
        <f t="shared" si="209"/>
        <v>0</v>
      </c>
      <c r="QUB45" s="4141">
        <f t="shared" si="209"/>
        <v>0</v>
      </c>
      <c r="QUC45" s="4141">
        <f t="shared" si="209"/>
        <v>0</v>
      </c>
      <c r="QUD45" s="4141">
        <f t="shared" si="209"/>
        <v>0</v>
      </c>
      <c r="QUE45" s="4141">
        <f t="shared" si="209"/>
        <v>0</v>
      </c>
      <c r="QUF45" s="4141">
        <f t="shared" si="209"/>
        <v>0</v>
      </c>
      <c r="QUG45" s="4141">
        <f t="shared" si="209"/>
        <v>0</v>
      </c>
      <c r="QUH45" s="4141">
        <f t="shared" si="209"/>
        <v>0</v>
      </c>
      <c r="QUI45" s="4141">
        <f t="shared" si="209"/>
        <v>0</v>
      </c>
      <c r="QUJ45" s="4141">
        <f t="shared" si="209"/>
        <v>0</v>
      </c>
      <c r="QUK45" s="4141">
        <f t="shared" si="209"/>
        <v>0</v>
      </c>
      <c r="QUL45" s="4141">
        <f t="shared" si="209"/>
        <v>0</v>
      </c>
      <c r="QUM45" s="4141">
        <f t="shared" si="209"/>
        <v>0</v>
      </c>
      <c r="QUN45" s="4141">
        <f t="shared" si="209"/>
        <v>0</v>
      </c>
      <c r="QUO45" s="4141">
        <f t="shared" si="209"/>
        <v>0</v>
      </c>
      <c r="QUP45" s="4141">
        <f t="shared" si="209"/>
        <v>0</v>
      </c>
      <c r="QUQ45" s="4141">
        <f t="shared" si="209"/>
        <v>0</v>
      </c>
      <c r="QUR45" s="4141">
        <f t="shared" si="209"/>
        <v>0</v>
      </c>
      <c r="QUS45" s="4141">
        <f t="shared" si="209"/>
        <v>0</v>
      </c>
      <c r="QUT45" s="4141">
        <f t="shared" si="209"/>
        <v>0</v>
      </c>
      <c r="QUU45" s="4141">
        <f t="shared" si="209"/>
        <v>0</v>
      </c>
      <c r="QUV45" s="4141">
        <f t="shared" si="209"/>
        <v>0</v>
      </c>
      <c r="QUW45" s="4141">
        <f t="shared" si="209"/>
        <v>0</v>
      </c>
      <c r="QUX45" s="4141">
        <f t="shared" si="209"/>
        <v>0</v>
      </c>
      <c r="QUY45" s="4141">
        <f t="shared" si="209"/>
        <v>0</v>
      </c>
      <c r="QUZ45" s="4141">
        <f t="shared" si="209"/>
        <v>0</v>
      </c>
      <c r="QVA45" s="4141">
        <f t="shared" si="209"/>
        <v>0</v>
      </c>
      <c r="QVB45" s="4141">
        <f t="shared" si="209"/>
        <v>0</v>
      </c>
      <c r="QVC45" s="4141">
        <f t="shared" si="209"/>
        <v>0</v>
      </c>
      <c r="QVD45" s="4141">
        <f t="shared" si="209"/>
        <v>0</v>
      </c>
      <c r="QVE45" s="4141">
        <f t="shared" si="209"/>
        <v>0</v>
      </c>
      <c r="QVF45" s="4141">
        <f t="shared" si="209"/>
        <v>0</v>
      </c>
      <c r="QVG45" s="4141">
        <f t="shared" si="209"/>
        <v>0</v>
      </c>
      <c r="QVH45" s="4141">
        <f t="shared" si="209"/>
        <v>0</v>
      </c>
      <c r="QVI45" s="4141">
        <f t="shared" si="209"/>
        <v>0</v>
      </c>
      <c r="QVJ45" s="4141">
        <f t="shared" si="209"/>
        <v>0</v>
      </c>
      <c r="QVK45" s="4141">
        <f t="shared" si="209"/>
        <v>0</v>
      </c>
      <c r="QVL45" s="4141">
        <f t="shared" si="209"/>
        <v>0</v>
      </c>
      <c r="QVM45" s="4141">
        <f t="shared" si="209"/>
        <v>0</v>
      </c>
      <c r="QVN45" s="4141">
        <f t="shared" si="209"/>
        <v>0</v>
      </c>
      <c r="QVO45" s="4141">
        <f t="shared" si="209"/>
        <v>0</v>
      </c>
      <c r="QVP45" s="4141">
        <f t="shared" si="209"/>
        <v>0</v>
      </c>
      <c r="QVQ45" s="4141">
        <f t="shared" si="209"/>
        <v>0</v>
      </c>
      <c r="QVR45" s="4141">
        <f t="shared" si="209"/>
        <v>0</v>
      </c>
      <c r="QVS45" s="4141">
        <f t="shared" si="209"/>
        <v>0</v>
      </c>
      <c r="QVT45" s="4141">
        <f t="shared" si="209"/>
        <v>0</v>
      </c>
      <c r="QVU45" s="4141">
        <f t="shared" si="209"/>
        <v>0</v>
      </c>
      <c r="QVV45" s="4141">
        <f t="shared" si="209"/>
        <v>0</v>
      </c>
      <c r="QVW45" s="4141">
        <f t="shared" si="209"/>
        <v>0</v>
      </c>
      <c r="QVX45" s="4141">
        <f t="shared" si="209"/>
        <v>0</v>
      </c>
      <c r="QVY45" s="4141">
        <f t="shared" si="209"/>
        <v>0</v>
      </c>
      <c r="QVZ45" s="4141">
        <f t="shared" si="209"/>
        <v>0</v>
      </c>
      <c r="QWA45" s="4141">
        <f t="shared" si="209"/>
        <v>0</v>
      </c>
      <c r="QWB45" s="4141">
        <f t="shared" si="209"/>
        <v>0</v>
      </c>
      <c r="QWC45" s="4141">
        <f t="shared" si="209"/>
        <v>0</v>
      </c>
      <c r="QWD45" s="4141">
        <f t="shared" si="209"/>
        <v>0</v>
      </c>
      <c r="QWE45" s="4141">
        <f t="shared" si="209"/>
        <v>0</v>
      </c>
      <c r="QWF45" s="4141">
        <f t="shared" si="209"/>
        <v>0</v>
      </c>
      <c r="QWG45" s="4141">
        <f t="shared" si="209"/>
        <v>0</v>
      </c>
      <c r="QWH45" s="4141">
        <f t="shared" si="209"/>
        <v>0</v>
      </c>
      <c r="QWI45" s="4141">
        <f t="shared" si="209"/>
        <v>0</v>
      </c>
      <c r="QWJ45" s="4141">
        <f t="shared" si="209"/>
        <v>0</v>
      </c>
      <c r="QWK45" s="4141">
        <f t="shared" ref="QWK45:QYV45" si="210">QWK39+QWK43</f>
        <v>0</v>
      </c>
      <c r="QWL45" s="4141">
        <f t="shared" si="210"/>
        <v>0</v>
      </c>
      <c r="QWM45" s="4141">
        <f t="shared" si="210"/>
        <v>0</v>
      </c>
      <c r="QWN45" s="4141">
        <f t="shared" si="210"/>
        <v>0</v>
      </c>
      <c r="QWO45" s="4141">
        <f t="shared" si="210"/>
        <v>0</v>
      </c>
      <c r="QWP45" s="4141">
        <f t="shared" si="210"/>
        <v>0</v>
      </c>
      <c r="QWQ45" s="4141">
        <f t="shared" si="210"/>
        <v>0</v>
      </c>
      <c r="QWR45" s="4141">
        <f t="shared" si="210"/>
        <v>0</v>
      </c>
      <c r="QWS45" s="4141">
        <f t="shared" si="210"/>
        <v>0</v>
      </c>
      <c r="QWT45" s="4141">
        <f t="shared" si="210"/>
        <v>0</v>
      </c>
      <c r="QWU45" s="4141">
        <f t="shared" si="210"/>
        <v>0</v>
      </c>
      <c r="QWV45" s="4141">
        <f t="shared" si="210"/>
        <v>0</v>
      </c>
      <c r="QWW45" s="4141">
        <f t="shared" si="210"/>
        <v>0</v>
      </c>
      <c r="QWX45" s="4141">
        <f t="shared" si="210"/>
        <v>0</v>
      </c>
      <c r="QWY45" s="4141">
        <f t="shared" si="210"/>
        <v>0</v>
      </c>
      <c r="QWZ45" s="4141">
        <f t="shared" si="210"/>
        <v>0</v>
      </c>
      <c r="QXA45" s="4141">
        <f t="shared" si="210"/>
        <v>0</v>
      </c>
      <c r="QXB45" s="4141">
        <f t="shared" si="210"/>
        <v>0</v>
      </c>
      <c r="QXC45" s="4141">
        <f t="shared" si="210"/>
        <v>0</v>
      </c>
      <c r="QXD45" s="4141">
        <f t="shared" si="210"/>
        <v>0</v>
      </c>
      <c r="QXE45" s="4141">
        <f t="shared" si="210"/>
        <v>0</v>
      </c>
      <c r="QXF45" s="4141">
        <f t="shared" si="210"/>
        <v>0</v>
      </c>
      <c r="QXG45" s="4141">
        <f t="shared" si="210"/>
        <v>0</v>
      </c>
      <c r="QXH45" s="4141">
        <f t="shared" si="210"/>
        <v>0</v>
      </c>
      <c r="QXI45" s="4141">
        <f t="shared" si="210"/>
        <v>0</v>
      </c>
      <c r="QXJ45" s="4141">
        <f t="shared" si="210"/>
        <v>0</v>
      </c>
      <c r="QXK45" s="4141">
        <f t="shared" si="210"/>
        <v>0</v>
      </c>
      <c r="QXL45" s="4141">
        <f t="shared" si="210"/>
        <v>0</v>
      </c>
      <c r="QXM45" s="4141">
        <f t="shared" si="210"/>
        <v>0</v>
      </c>
      <c r="QXN45" s="4141">
        <f t="shared" si="210"/>
        <v>0</v>
      </c>
      <c r="QXO45" s="4141">
        <f t="shared" si="210"/>
        <v>0</v>
      </c>
      <c r="QXP45" s="4141">
        <f t="shared" si="210"/>
        <v>0</v>
      </c>
      <c r="QXQ45" s="4141">
        <f t="shared" si="210"/>
        <v>0</v>
      </c>
      <c r="QXR45" s="4141">
        <f t="shared" si="210"/>
        <v>0</v>
      </c>
      <c r="QXS45" s="4141">
        <f t="shared" si="210"/>
        <v>0</v>
      </c>
      <c r="QXT45" s="4141">
        <f t="shared" si="210"/>
        <v>0</v>
      </c>
      <c r="QXU45" s="4141">
        <f t="shared" si="210"/>
        <v>0</v>
      </c>
      <c r="QXV45" s="4141">
        <f t="shared" si="210"/>
        <v>0</v>
      </c>
      <c r="QXW45" s="4141">
        <f t="shared" si="210"/>
        <v>0</v>
      </c>
      <c r="QXX45" s="4141">
        <f t="shared" si="210"/>
        <v>0</v>
      </c>
      <c r="QXY45" s="4141">
        <f t="shared" si="210"/>
        <v>0</v>
      </c>
      <c r="QXZ45" s="4141">
        <f t="shared" si="210"/>
        <v>0</v>
      </c>
      <c r="QYA45" s="4141">
        <f t="shared" si="210"/>
        <v>0</v>
      </c>
      <c r="QYB45" s="4141">
        <f t="shared" si="210"/>
        <v>0</v>
      </c>
      <c r="QYC45" s="4141">
        <f t="shared" si="210"/>
        <v>0</v>
      </c>
      <c r="QYD45" s="4141">
        <f t="shared" si="210"/>
        <v>0</v>
      </c>
      <c r="QYE45" s="4141">
        <f t="shared" si="210"/>
        <v>0</v>
      </c>
      <c r="QYF45" s="4141">
        <f t="shared" si="210"/>
        <v>0</v>
      </c>
      <c r="QYG45" s="4141">
        <f t="shared" si="210"/>
        <v>0</v>
      </c>
      <c r="QYH45" s="4141">
        <f t="shared" si="210"/>
        <v>0</v>
      </c>
      <c r="QYI45" s="4141">
        <f t="shared" si="210"/>
        <v>0</v>
      </c>
      <c r="QYJ45" s="4141">
        <f t="shared" si="210"/>
        <v>0</v>
      </c>
      <c r="QYK45" s="4141">
        <f t="shared" si="210"/>
        <v>0</v>
      </c>
      <c r="QYL45" s="4141">
        <f t="shared" si="210"/>
        <v>0</v>
      </c>
      <c r="QYM45" s="4141">
        <f t="shared" si="210"/>
        <v>0</v>
      </c>
      <c r="QYN45" s="4141">
        <f t="shared" si="210"/>
        <v>0</v>
      </c>
      <c r="QYO45" s="4141">
        <f t="shared" si="210"/>
        <v>0</v>
      </c>
      <c r="QYP45" s="4141">
        <f t="shared" si="210"/>
        <v>0</v>
      </c>
      <c r="QYQ45" s="4141">
        <f t="shared" si="210"/>
        <v>0</v>
      </c>
      <c r="QYR45" s="4141">
        <f t="shared" si="210"/>
        <v>0</v>
      </c>
      <c r="QYS45" s="4141">
        <f t="shared" si="210"/>
        <v>0</v>
      </c>
      <c r="QYT45" s="4141">
        <f t="shared" si="210"/>
        <v>0</v>
      </c>
      <c r="QYU45" s="4141">
        <f t="shared" si="210"/>
        <v>0</v>
      </c>
      <c r="QYV45" s="4141">
        <f t="shared" si="210"/>
        <v>0</v>
      </c>
      <c r="QYW45" s="4141">
        <f t="shared" ref="QYW45:RBH45" si="211">QYW39+QYW43</f>
        <v>0</v>
      </c>
      <c r="QYX45" s="4141">
        <f t="shared" si="211"/>
        <v>0</v>
      </c>
      <c r="QYY45" s="4141">
        <f t="shared" si="211"/>
        <v>0</v>
      </c>
      <c r="QYZ45" s="4141">
        <f t="shared" si="211"/>
        <v>0</v>
      </c>
      <c r="QZA45" s="4141">
        <f t="shared" si="211"/>
        <v>0</v>
      </c>
      <c r="QZB45" s="4141">
        <f t="shared" si="211"/>
        <v>0</v>
      </c>
      <c r="QZC45" s="4141">
        <f t="shared" si="211"/>
        <v>0</v>
      </c>
      <c r="QZD45" s="4141">
        <f t="shared" si="211"/>
        <v>0</v>
      </c>
      <c r="QZE45" s="4141">
        <f t="shared" si="211"/>
        <v>0</v>
      </c>
      <c r="QZF45" s="4141">
        <f t="shared" si="211"/>
        <v>0</v>
      </c>
      <c r="QZG45" s="4141">
        <f t="shared" si="211"/>
        <v>0</v>
      </c>
      <c r="QZH45" s="4141">
        <f t="shared" si="211"/>
        <v>0</v>
      </c>
      <c r="QZI45" s="4141">
        <f t="shared" si="211"/>
        <v>0</v>
      </c>
      <c r="QZJ45" s="4141">
        <f t="shared" si="211"/>
        <v>0</v>
      </c>
      <c r="QZK45" s="4141">
        <f t="shared" si="211"/>
        <v>0</v>
      </c>
      <c r="QZL45" s="4141">
        <f t="shared" si="211"/>
        <v>0</v>
      </c>
      <c r="QZM45" s="4141">
        <f t="shared" si="211"/>
        <v>0</v>
      </c>
      <c r="QZN45" s="4141">
        <f t="shared" si="211"/>
        <v>0</v>
      </c>
      <c r="QZO45" s="4141">
        <f t="shared" si="211"/>
        <v>0</v>
      </c>
      <c r="QZP45" s="4141">
        <f t="shared" si="211"/>
        <v>0</v>
      </c>
      <c r="QZQ45" s="4141">
        <f t="shared" si="211"/>
        <v>0</v>
      </c>
      <c r="QZR45" s="4141">
        <f t="shared" si="211"/>
        <v>0</v>
      </c>
      <c r="QZS45" s="4141">
        <f t="shared" si="211"/>
        <v>0</v>
      </c>
      <c r="QZT45" s="4141">
        <f t="shared" si="211"/>
        <v>0</v>
      </c>
      <c r="QZU45" s="4141">
        <f t="shared" si="211"/>
        <v>0</v>
      </c>
      <c r="QZV45" s="4141">
        <f t="shared" si="211"/>
        <v>0</v>
      </c>
      <c r="QZW45" s="4141">
        <f t="shared" si="211"/>
        <v>0</v>
      </c>
      <c r="QZX45" s="4141">
        <f t="shared" si="211"/>
        <v>0</v>
      </c>
      <c r="QZY45" s="4141">
        <f t="shared" si="211"/>
        <v>0</v>
      </c>
      <c r="QZZ45" s="4141">
        <f t="shared" si="211"/>
        <v>0</v>
      </c>
      <c r="RAA45" s="4141">
        <f t="shared" si="211"/>
        <v>0</v>
      </c>
      <c r="RAB45" s="4141">
        <f t="shared" si="211"/>
        <v>0</v>
      </c>
      <c r="RAC45" s="4141">
        <f t="shared" si="211"/>
        <v>0</v>
      </c>
      <c r="RAD45" s="4141">
        <f t="shared" si="211"/>
        <v>0</v>
      </c>
      <c r="RAE45" s="4141">
        <f t="shared" si="211"/>
        <v>0</v>
      </c>
      <c r="RAF45" s="4141">
        <f t="shared" si="211"/>
        <v>0</v>
      </c>
      <c r="RAG45" s="4141">
        <f t="shared" si="211"/>
        <v>0</v>
      </c>
      <c r="RAH45" s="4141">
        <f t="shared" si="211"/>
        <v>0</v>
      </c>
      <c r="RAI45" s="4141">
        <f t="shared" si="211"/>
        <v>0</v>
      </c>
      <c r="RAJ45" s="4141">
        <f t="shared" si="211"/>
        <v>0</v>
      </c>
      <c r="RAK45" s="4141">
        <f t="shared" si="211"/>
        <v>0</v>
      </c>
      <c r="RAL45" s="4141">
        <f t="shared" si="211"/>
        <v>0</v>
      </c>
      <c r="RAM45" s="4141">
        <f t="shared" si="211"/>
        <v>0</v>
      </c>
      <c r="RAN45" s="4141">
        <f t="shared" si="211"/>
        <v>0</v>
      </c>
      <c r="RAO45" s="4141">
        <f t="shared" si="211"/>
        <v>0</v>
      </c>
      <c r="RAP45" s="4141">
        <f t="shared" si="211"/>
        <v>0</v>
      </c>
      <c r="RAQ45" s="4141">
        <f t="shared" si="211"/>
        <v>0</v>
      </c>
      <c r="RAR45" s="4141">
        <f t="shared" si="211"/>
        <v>0</v>
      </c>
      <c r="RAS45" s="4141">
        <f t="shared" si="211"/>
        <v>0</v>
      </c>
      <c r="RAT45" s="4141">
        <f t="shared" si="211"/>
        <v>0</v>
      </c>
      <c r="RAU45" s="4141">
        <f t="shared" si="211"/>
        <v>0</v>
      </c>
      <c r="RAV45" s="4141">
        <f t="shared" si="211"/>
        <v>0</v>
      </c>
      <c r="RAW45" s="4141">
        <f t="shared" si="211"/>
        <v>0</v>
      </c>
      <c r="RAX45" s="4141">
        <f t="shared" si="211"/>
        <v>0</v>
      </c>
      <c r="RAY45" s="4141">
        <f t="shared" si="211"/>
        <v>0</v>
      </c>
      <c r="RAZ45" s="4141">
        <f t="shared" si="211"/>
        <v>0</v>
      </c>
      <c r="RBA45" s="4141">
        <f t="shared" si="211"/>
        <v>0</v>
      </c>
      <c r="RBB45" s="4141">
        <f t="shared" si="211"/>
        <v>0</v>
      </c>
      <c r="RBC45" s="4141">
        <f t="shared" si="211"/>
        <v>0</v>
      </c>
      <c r="RBD45" s="4141">
        <f t="shared" si="211"/>
        <v>0</v>
      </c>
      <c r="RBE45" s="4141">
        <f t="shared" si="211"/>
        <v>0</v>
      </c>
      <c r="RBF45" s="4141">
        <f t="shared" si="211"/>
        <v>0</v>
      </c>
      <c r="RBG45" s="4141">
        <f t="shared" si="211"/>
        <v>0</v>
      </c>
      <c r="RBH45" s="4141">
        <f t="shared" si="211"/>
        <v>0</v>
      </c>
      <c r="RBI45" s="4141">
        <f t="shared" ref="RBI45:RDT45" si="212">RBI39+RBI43</f>
        <v>0</v>
      </c>
      <c r="RBJ45" s="4141">
        <f t="shared" si="212"/>
        <v>0</v>
      </c>
      <c r="RBK45" s="4141">
        <f t="shared" si="212"/>
        <v>0</v>
      </c>
      <c r="RBL45" s="4141">
        <f t="shared" si="212"/>
        <v>0</v>
      </c>
      <c r="RBM45" s="4141">
        <f t="shared" si="212"/>
        <v>0</v>
      </c>
      <c r="RBN45" s="4141">
        <f t="shared" si="212"/>
        <v>0</v>
      </c>
      <c r="RBO45" s="4141">
        <f t="shared" si="212"/>
        <v>0</v>
      </c>
      <c r="RBP45" s="4141">
        <f t="shared" si="212"/>
        <v>0</v>
      </c>
      <c r="RBQ45" s="4141">
        <f t="shared" si="212"/>
        <v>0</v>
      </c>
      <c r="RBR45" s="4141">
        <f t="shared" si="212"/>
        <v>0</v>
      </c>
      <c r="RBS45" s="4141">
        <f t="shared" si="212"/>
        <v>0</v>
      </c>
      <c r="RBT45" s="4141">
        <f t="shared" si="212"/>
        <v>0</v>
      </c>
      <c r="RBU45" s="4141">
        <f t="shared" si="212"/>
        <v>0</v>
      </c>
      <c r="RBV45" s="4141">
        <f t="shared" si="212"/>
        <v>0</v>
      </c>
      <c r="RBW45" s="4141">
        <f t="shared" si="212"/>
        <v>0</v>
      </c>
      <c r="RBX45" s="4141">
        <f t="shared" si="212"/>
        <v>0</v>
      </c>
      <c r="RBY45" s="4141">
        <f t="shared" si="212"/>
        <v>0</v>
      </c>
      <c r="RBZ45" s="4141">
        <f t="shared" si="212"/>
        <v>0</v>
      </c>
      <c r="RCA45" s="4141">
        <f t="shared" si="212"/>
        <v>0</v>
      </c>
      <c r="RCB45" s="4141">
        <f t="shared" si="212"/>
        <v>0</v>
      </c>
      <c r="RCC45" s="4141">
        <f t="shared" si="212"/>
        <v>0</v>
      </c>
      <c r="RCD45" s="4141">
        <f t="shared" si="212"/>
        <v>0</v>
      </c>
      <c r="RCE45" s="4141">
        <f t="shared" si="212"/>
        <v>0</v>
      </c>
      <c r="RCF45" s="4141">
        <f t="shared" si="212"/>
        <v>0</v>
      </c>
      <c r="RCG45" s="4141">
        <f t="shared" si="212"/>
        <v>0</v>
      </c>
      <c r="RCH45" s="4141">
        <f t="shared" si="212"/>
        <v>0</v>
      </c>
      <c r="RCI45" s="4141">
        <f t="shared" si="212"/>
        <v>0</v>
      </c>
      <c r="RCJ45" s="4141">
        <f t="shared" si="212"/>
        <v>0</v>
      </c>
      <c r="RCK45" s="4141">
        <f t="shared" si="212"/>
        <v>0</v>
      </c>
      <c r="RCL45" s="4141">
        <f t="shared" si="212"/>
        <v>0</v>
      </c>
      <c r="RCM45" s="4141">
        <f t="shared" si="212"/>
        <v>0</v>
      </c>
      <c r="RCN45" s="4141">
        <f t="shared" si="212"/>
        <v>0</v>
      </c>
      <c r="RCO45" s="4141">
        <f t="shared" si="212"/>
        <v>0</v>
      </c>
      <c r="RCP45" s="4141">
        <f t="shared" si="212"/>
        <v>0</v>
      </c>
      <c r="RCQ45" s="4141">
        <f t="shared" si="212"/>
        <v>0</v>
      </c>
      <c r="RCR45" s="4141">
        <f t="shared" si="212"/>
        <v>0</v>
      </c>
      <c r="RCS45" s="4141">
        <f t="shared" si="212"/>
        <v>0</v>
      </c>
      <c r="RCT45" s="4141">
        <f t="shared" si="212"/>
        <v>0</v>
      </c>
      <c r="RCU45" s="4141">
        <f t="shared" si="212"/>
        <v>0</v>
      </c>
      <c r="RCV45" s="4141">
        <f t="shared" si="212"/>
        <v>0</v>
      </c>
      <c r="RCW45" s="4141">
        <f t="shared" si="212"/>
        <v>0</v>
      </c>
      <c r="RCX45" s="4141">
        <f t="shared" si="212"/>
        <v>0</v>
      </c>
      <c r="RCY45" s="4141">
        <f t="shared" si="212"/>
        <v>0</v>
      </c>
      <c r="RCZ45" s="4141">
        <f t="shared" si="212"/>
        <v>0</v>
      </c>
      <c r="RDA45" s="4141">
        <f t="shared" si="212"/>
        <v>0</v>
      </c>
      <c r="RDB45" s="4141">
        <f t="shared" si="212"/>
        <v>0</v>
      </c>
      <c r="RDC45" s="4141">
        <f t="shared" si="212"/>
        <v>0</v>
      </c>
      <c r="RDD45" s="4141">
        <f t="shared" si="212"/>
        <v>0</v>
      </c>
      <c r="RDE45" s="4141">
        <f t="shared" si="212"/>
        <v>0</v>
      </c>
      <c r="RDF45" s="4141">
        <f t="shared" si="212"/>
        <v>0</v>
      </c>
      <c r="RDG45" s="4141">
        <f t="shared" si="212"/>
        <v>0</v>
      </c>
      <c r="RDH45" s="4141">
        <f t="shared" si="212"/>
        <v>0</v>
      </c>
      <c r="RDI45" s="4141">
        <f t="shared" si="212"/>
        <v>0</v>
      </c>
      <c r="RDJ45" s="4141">
        <f t="shared" si="212"/>
        <v>0</v>
      </c>
      <c r="RDK45" s="4141">
        <f t="shared" si="212"/>
        <v>0</v>
      </c>
      <c r="RDL45" s="4141">
        <f t="shared" si="212"/>
        <v>0</v>
      </c>
      <c r="RDM45" s="4141">
        <f t="shared" si="212"/>
        <v>0</v>
      </c>
      <c r="RDN45" s="4141">
        <f t="shared" si="212"/>
        <v>0</v>
      </c>
      <c r="RDO45" s="4141">
        <f t="shared" si="212"/>
        <v>0</v>
      </c>
      <c r="RDP45" s="4141">
        <f t="shared" si="212"/>
        <v>0</v>
      </c>
      <c r="RDQ45" s="4141">
        <f t="shared" si="212"/>
        <v>0</v>
      </c>
      <c r="RDR45" s="4141">
        <f t="shared" si="212"/>
        <v>0</v>
      </c>
      <c r="RDS45" s="4141">
        <f t="shared" si="212"/>
        <v>0</v>
      </c>
      <c r="RDT45" s="4141">
        <f t="shared" si="212"/>
        <v>0</v>
      </c>
      <c r="RDU45" s="4141">
        <f t="shared" ref="RDU45:RGF45" si="213">RDU39+RDU43</f>
        <v>0</v>
      </c>
      <c r="RDV45" s="4141">
        <f t="shared" si="213"/>
        <v>0</v>
      </c>
      <c r="RDW45" s="4141">
        <f t="shared" si="213"/>
        <v>0</v>
      </c>
      <c r="RDX45" s="4141">
        <f t="shared" si="213"/>
        <v>0</v>
      </c>
      <c r="RDY45" s="4141">
        <f t="shared" si="213"/>
        <v>0</v>
      </c>
      <c r="RDZ45" s="4141">
        <f t="shared" si="213"/>
        <v>0</v>
      </c>
      <c r="REA45" s="4141">
        <f t="shared" si="213"/>
        <v>0</v>
      </c>
      <c r="REB45" s="4141">
        <f t="shared" si="213"/>
        <v>0</v>
      </c>
      <c r="REC45" s="4141">
        <f t="shared" si="213"/>
        <v>0</v>
      </c>
      <c r="RED45" s="4141">
        <f t="shared" si="213"/>
        <v>0</v>
      </c>
      <c r="REE45" s="4141">
        <f t="shared" si="213"/>
        <v>0</v>
      </c>
      <c r="REF45" s="4141">
        <f t="shared" si="213"/>
        <v>0</v>
      </c>
      <c r="REG45" s="4141">
        <f t="shared" si="213"/>
        <v>0</v>
      </c>
      <c r="REH45" s="4141">
        <f t="shared" si="213"/>
        <v>0</v>
      </c>
      <c r="REI45" s="4141">
        <f t="shared" si="213"/>
        <v>0</v>
      </c>
      <c r="REJ45" s="4141">
        <f t="shared" si="213"/>
        <v>0</v>
      </c>
      <c r="REK45" s="4141">
        <f t="shared" si="213"/>
        <v>0</v>
      </c>
      <c r="REL45" s="4141">
        <f t="shared" si="213"/>
        <v>0</v>
      </c>
      <c r="REM45" s="4141">
        <f t="shared" si="213"/>
        <v>0</v>
      </c>
      <c r="REN45" s="4141">
        <f t="shared" si="213"/>
        <v>0</v>
      </c>
      <c r="REO45" s="4141">
        <f t="shared" si="213"/>
        <v>0</v>
      </c>
      <c r="REP45" s="4141">
        <f t="shared" si="213"/>
        <v>0</v>
      </c>
      <c r="REQ45" s="4141">
        <f t="shared" si="213"/>
        <v>0</v>
      </c>
      <c r="RER45" s="4141">
        <f t="shared" si="213"/>
        <v>0</v>
      </c>
      <c r="RES45" s="4141">
        <f t="shared" si="213"/>
        <v>0</v>
      </c>
      <c r="RET45" s="4141">
        <f t="shared" si="213"/>
        <v>0</v>
      </c>
      <c r="REU45" s="4141">
        <f t="shared" si="213"/>
        <v>0</v>
      </c>
      <c r="REV45" s="4141">
        <f t="shared" si="213"/>
        <v>0</v>
      </c>
      <c r="REW45" s="4141">
        <f t="shared" si="213"/>
        <v>0</v>
      </c>
      <c r="REX45" s="4141">
        <f t="shared" si="213"/>
        <v>0</v>
      </c>
      <c r="REY45" s="4141">
        <f t="shared" si="213"/>
        <v>0</v>
      </c>
      <c r="REZ45" s="4141">
        <f t="shared" si="213"/>
        <v>0</v>
      </c>
      <c r="RFA45" s="4141">
        <f t="shared" si="213"/>
        <v>0</v>
      </c>
      <c r="RFB45" s="4141">
        <f t="shared" si="213"/>
        <v>0</v>
      </c>
      <c r="RFC45" s="4141">
        <f t="shared" si="213"/>
        <v>0</v>
      </c>
      <c r="RFD45" s="4141">
        <f t="shared" si="213"/>
        <v>0</v>
      </c>
      <c r="RFE45" s="4141">
        <f t="shared" si="213"/>
        <v>0</v>
      </c>
      <c r="RFF45" s="4141">
        <f t="shared" si="213"/>
        <v>0</v>
      </c>
      <c r="RFG45" s="4141">
        <f t="shared" si="213"/>
        <v>0</v>
      </c>
      <c r="RFH45" s="4141">
        <f t="shared" si="213"/>
        <v>0</v>
      </c>
      <c r="RFI45" s="4141">
        <f t="shared" si="213"/>
        <v>0</v>
      </c>
      <c r="RFJ45" s="4141">
        <f t="shared" si="213"/>
        <v>0</v>
      </c>
      <c r="RFK45" s="4141">
        <f t="shared" si="213"/>
        <v>0</v>
      </c>
      <c r="RFL45" s="4141">
        <f t="shared" si="213"/>
        <v>0</v>
      </c>
      <c r="RFM45" s="4141">
        <f t="shared" si="213"/>
        <v>0</v>
      </c>
      <c r="RFN45" s="4141">
        <f t="shared" si="213"/>
        <v>0</v>
      </c>
      <c r="RFO45" s="4141">
        <f t="shared" si="213"/>
        <v>0</v>
      </c>
      <c r="RFP45" s="4141">
        <f t="shared" si="213"/>
        <v>0</v>
      </c>
      <c r="RFQ45" s="4141">
        <f t="shared" si="213"/>
        <v>0</v>
      </c>
      <c r="RFR45" s="4141">
        <f t="shared" si="213"/>
        <v>0</v>
      </c>
      <c r="RFS45" s="4141">
        <f t="shared" si="213"/>
        <v>0</v>
      </c>
      <c r="RFT45" s="4141">
        <f t="shared" si="213"/>
        <v>0</v>
      </c>
      <c r="RFU45" s="4141">
        <f t="shared" si="213"/>
        <v>0</v>
      </c>
      <c r="RFV45" s="4141">
        <f t="shared" si="213"/>
        <v>0</v>
      </c>
      <c r="RFW45" s="4141">
        <f t="shared" si="213"/>
        <v>0</v>
      </c>
      <c r="RFX45" s="4141">
        <f t="shared" si="213"/>
        <v>0</v>
      </c>
      <c r="RFY45" s="4141">
        <f t="shared" si="213"/>
        <v>0</v>
      </c>
      <c r="RFZ45" s="4141">
        <f t="shared" si="213"/>
        <v>0</v>
      </c>
      <c r="RGA45" s="4141">
        <f t="shared" si="213"/>
        <v>0</v>
      </c>
      <c r="RGB45" s="4141">
        <f t="shared" si="213"/>
        <v>0</v>
      </c>
      <c r="RGC45" s="4141">
        <f t="shared" si="213"/>
        <v>0</v>
      </c>
      <c r="RGD45" s="4141">
        <f t="shared" si="213"/>
        <v>0</v>
      </c>
      <c r="RGE45" s="4141">
        <f t="shared" si="213"/>
        <v>0</v>
      </c>
      <c r="RGF45" s="4141">
        <f t="shared" si="213"/>
        <v>0</v>
      </c>
      <c r="RGG45" s="4141">
        <f t="shared" ref="RGG45:RIR45" si="214">RGG39+RGG43</f>
        <v>0</v>
      </c>
      <c r="RGH45" s="4141">
        <f t="shared" si="214"/>
        <v>0</v>
      </c>
      <c r="RGI45" s="4141">
        <f t="shared" si="214"/>
        <v>0</v>
      </c>
      <c r="RGJ45" s="4141">
        <f t="shared" si="214"/>
        <v>0</v>
      </c>
      <c r="RGK45" s="4141">
        <f t="shared" si="214"/>
        <v>0</v>
      </c>
      <c r="RGL45" s="4141">
        <f t="shared" si="214"/>
        <v>0</v>
      </c>
      <c r="RGM45" s="4141">
        <f t="shared" si="214"/>
        <v>0</v>
      </c>
      <c r="RGN45" s="4141">
        <f t="shared" si="214"/>
        <v>0</v>
      </c>
      <c r="RGO45" s="4141">
        <f t="shared" si="214"/>
        <v>0</v>
      </c>
      <c r="RGP45" s="4141">
        <f t="shared" si="214"/>
        <v>0</v>
      </c>
      <c r="RGQ45" s="4141">
        <f t="shared" si="214"/>
        <v>0</v>
      </c>
      <c r="RGR45" s="4141">
        <f t="shared" si="214"/>
        <v>0</v>
      </c>
      <c r="RGS45" s="4141">
        <f t="shared" si="214"/>
        <v>0</v>
      </c>
      <c r="RGT45" s="4141">
        <f t="shared" si="214"/>
        <v>0</v>
      </c>
      <c r="RGU45" s="4141">
        <f t="shared" si="214"/>
        <v>0</v>
      </c>
      <c r="RGV45" s="4141">
        <f t="shared" si="214"/>
        <v>0</v>
      </c>
      <c r="RGW45" s="4141">
        <f t="shared" si="214"/>
        <v>0</v>
      </c>
      <c r="RGX45" s="4141">
        <f t="shared" si="214"/>
        <v>0</v>
      </c>
      <c r="RGY45" s="4141">
        <f t="shared" si="214"/>
        <v>0</v>
      </c>
      <c r="RGZ45" s="4141">
        <f t="shared" si="214"/>
        <v>0</v>
      </c>
      <c r="RHA45" s="4141">
        <f t="shared" si="214"/>
        <v>0</v>
      </c>
      <c r="RHB45" s="4141">
        <f t="shared" si="214"/>
        <v>0</v>
      </c>
      <c r="RHC45" s="4141">
        <f t="shared" si="214"/>
        <v>0</v>
      </c>
      <c r="RHD45" s="4141">
        <f t="shared" si="214"/>
        <v>0</v>
      </c>
      <c r="RHE45" s="4141">
        <f t="shared" si="214"/>
        <v>0</v>
      </c>
      <c r="RHF45" s="4141">
        <f t="shared" si="214"/>
        <v>0</v>
      </c>
      <c r="RHG45" s="4141">
        <f t="shared" si="214"/>
        <v>0</v>
      </c>
      <c r="RHH45" s="4141">
        <f t="shared" si="214"/>
        <v>0</v>
      </c>
      <c r="RHI45" s="4141">
        <f t="shared" si="214"/>
        <v>0</v>
      </c>
      <c r="RHJ45" s="4141">
        <f t="shared" si="214"/>
        <v>0</v>
      </c>
      <c r="RHK45" s="4141">
        <f t="shared" si="214"/>
        <v>0</v>
      </c>
      <c r="RHL45" s="4141">
        <f t="shared" si="214"/>
        <v>0</v>
      </c>
      <c r="RHM45" s="4141">
        <f t="shared" si="214"/>
        <v>0</v>
      </c>
      <c r="RHN45" s="4141">
        <f t="shared" si="214"/>
        <v>0</v>
      </c>
      <c r="RHO45" s="4141">
        <f t="shared" si="214"/>
        <v>0</v>
      </c>
      <c r="RHP45" s="4141">
        <f t="shared" si="214"/>
        <v>0</v>
      </c>
      <c r="RHQ45" s="4141">
        <f t="shared" si="214"/>
        <v>0</v>
      </c>
      <c r="RHR45" s="4141">
        <f t="shared" si="214"/>
        <v>0</v>
      </c>
      <c r="RHS45" s="4141">
        <f t="shared" si="214"/>
        <v>0</v>
      </c>
      <c r="RHT45" s="4141">
        <f t="shared" si="214"/>
        <v>0</v>
      </c>
      <c r="RHU45" s="4141">
        <f t="shared" si="214"/>
        <v>0</v>
      </c>
      <c r="RHV45" s="4141">
        <f t="shared" si="214"/>
        <v>0</v>
      </c>
      <c r="RHW45" s="4141">
        <f t="shared" si="214"/>
        <v>0</v>
      </c>
      <c r="RHX45" s="4141">
        <f t="shared" si="214"/>
        <v>0</v>
      </c>
      <c r="RHY45" s="4141">
        <f t="shared" si="214"/>
        <v>0</v>
      </c>
      <c r="RHZ45" s="4141">
        <f t="shared" si="214"/>
        <v>0</v>
      </c>
      <c r="RIA45" s="4141">
        <f t="shared" si="214"/>
        <v>0</v>
      </c>
      <c r="RIB45" s="4141">
        <f t="shared" si="214"/>
        <v>0</v>
      </c>
      <c r="RIC45" s="4141">
        <f t="shared" si="214"/>
        <v>0</v>
      </c>
      <c r="RID45" s="4141">
        <f t="shared" si="214"/>
        <v>0</v>
      </c>
      <c r="RIE45" s="4141">
        <f t="shared" si="214"/>
        <v>0</v>
      </c>
      <c r="RIF45" s="4141">
        <f t="shared" si="214"/>
        <v>0</v>
      </c>
      <c r="RIG45" s="4141">
        <f t="shared" si="214"/>
        <v>0</v>
      </c>
      <c r="RIH45" s="4141">
        <f t="shared" si="214"/>
        <v>0</v>
      </c>
      <c r="RII45" s="4141">
        <f t="shared" si="214"/>
        <v>0</v>
      </c>
      <c r="RIJ45" s="4141">
        <f t="shared" si="214"/>
        <v>0</v>
      </c>
      <c r="RIK45" s="4141">
        <f t="shared" si="214"/>
        <v>0</v>
      </c>
      <c r="RIL45" s="4141">
        <f t="shared" si="214"/>
        <v>0</v>
      </c>
      <c r="RIM45" s="4141">
        <f t="shared" si="214"/>
        <v>0</v>
      </c>
      <c r="RIN45" s="4141">
        <f t="shared" si="214"/>
        <v>0</v>
      </c>
      <c r="RIO45" s="4141">
        <f t="shared" si="214"/>
        <v>0</v>
      </c>
      <c r="RIP45" s="4141">
        <f t="shared" si="214"/>
        <v>0</v>
      </c>
      <c r="RIQ45" s="4141">
        <f t="shared" si="214"/>
        <v>0</v>
      </c>
      <c r="RIR45" s="4141">
        <f t="shared" si="214"/>
        <v>0</v>
      </c>
      <c r="RIS45" s="4141">
        <f t="shared" ref="RIS45:RLD45" si="215">RIS39+RIS43</f>
        <v>0</v>
      </c>
      <c r="RIT45" s="4141">
        <f t="shared" si="215"/>
        <v>0</v>
      </c>
      <c r="RIU45" s="4141">
        <f t="shared" si="215"/>
        <v>0</v>
      </c>
      <c r="RIV45" s="4141">
        <f t="shared" si="215"/>
        <v>0</v>
      </c>
      <c r="RIW45" s="4141">
        <f t="shared" si="215"/>
        <v>0</v>
      </c>
      <c r="RIX45" s="4141">
        <f t="shared" si="215"/>
        <v>0</v>
      </c>
      <c r="RIY45" s="4141">
        <f t="shared" si="215"/>
        <v>0</v>
      </c>
      <c r="RIZ45" s="4141">
        <f t="shared" si="215"/>
        <v>0</v>
      </c>
      <c r="RJA45" s="4141">
        <f t="shared" si="215"/>
        <v>0</v>
      </c>
      <c r="RJB45" s="4141">
        <f t="shared" si="215"/>
        <v>0</v>
      </c>
      <c r="RJC45" s="4141">
        <f t="shared" si="215"/>
        <v>0</v>
      </c>
      <c r="RJD45" s="4141">
        <f t="shared" si="215"/>
        <v>0</v>
      </c>
      <c r="RJE45" s="4141">
        <f t="shared" si="215"/>
        <v>0</v>
      </c>
      <c r="RJF45" s="4141">
        <f t="shared" si="215"/>
        <v>0</v>
      </c>
      <c r="RJG45" s="4141">
        <f t="shared" si="215"/>
        <v>0</v>
      </c>
      <c r="RJH45" s="4141">
        <f t="shared" si="215"/>
        <v>0</v>
      </c>
      <c r="RJI45" s="4141">
        <f t="shared" si="215"/>
        <v>0</v>
      </c>
      <c r="RJJ45" s="4141">
        <f t="shared" si="215"/>
        <v>0</v>
      </c>
      <c r="RJK45" s="4141">
        <f t="shared" si="215"/>
        <v>0</v>
      </c>
      <c r="RJL45" s="4141">
        <f t="shared" si="215"/>
        <v>0</v>
      </c>
      <c r="RJM45" s="4141">
        <f t="shared" si="215"/>
        <v>0</v>
      </c>
      <c r="RJN45" s="4141">
        <f t="shared" si="215"/>
        <v>0</v>
      </c>
      <c r="RJO45" s="4141">
        <f t="shared" si="215"/>
        <v>0</v>
      </c>
      <c r="RJP45" s="4141">
        <f t="shared" si="215"/>
        <v>0</v>
      </c>
      <c r="RJQ45" s="4141">
        <f t="shared" si="215"/>
        <v>0</v>
      </c>
      <c r="RJR45" s="4141">
        <f t="shared" si="215"/>
        <v>0</v>
      </c>
      <c r="RJS45" s="4141">
        <f t="shared" si="215"/>
        <v>0</v>
      </c>
      <c r="RJT45" s="4141">
        <f t="shared" si="215"/>
        <v>0</v>
      </c>
      <c r="RJU45" s="4141">
        <f t="shared" si="215"/>
        <v>0</v>
      </c>
      <c r="RJV45" s="4141">
        <f t="shared" si="215"/>
        <v>0</v>
      </c>
      <c r="RJW45" s="4141">
        <f t="shared" si="215"/>
        <v>0</v>
      </c>
      <c r="RJX45" s="4141">
        <f t="shared" si="215"/>
        <v>0</v>
      </c>
      <c r="RJY45" s="4141">
        <f t="shared" si="215"/>
        <v>0</v>
      </c>
      <c r="RJZ45" s="4141">
        <f t="shared" si="215"/>
        <v>0</v>
      </c>
      <c r="RKA45" s="4141">
        <f t="shared" si="215"/>
        <v>0</v>
      </c>
      <c r="RKB45" s="4141">
        <f t="shared" si="215"/>
        <v>0</v>
      </c>
      <c r="RKC45" s="4141">
        <f t="shared" si="215"/>
        <v>0</v>
      </c>
      <c r="RKD45" s="4141">
        <f t="shared" si="215"/>
        <v>0</v>
      </c>
      <c r="RKE45" s="4141">
        <f t="shared" si="215"/>
        <v>0</v>
      </c>
      <c r="RKF45" s="4141">
        <f t="shared" si="215"/>
        <v>0</v>
      </c>
      <c r="RKG45" s="4141">
        <f t="shared" si="215"/>
        <v>0</v>
      </c>
      <c r="RKH45" s="4141">
        <f t="shared" si="215"/>
        <v>0</v>
      </c>
      <c r="RKI45" s="4141">
        <f t="shared" si="215"/>
        <v>0</v>
      </c>
      <c r="RKJ45" s="4141">
        <f t="shared" si="215"/>
        <v>0</v>
      </c>
      <c r="RKK45" s="4141">
        <f t="shared" si="215"/>
        <v>0</v>
      </c>
      <c r="RKL45" s="4141">
        <f t="shared" si="215"/>
        <v>0</v>
      </c>
      <c r="RKM45" s="4141">
        <f t="shared" si="215"/>
        <v>0</v>
      </c>
      <c r="RKN45" s="4141">
        <f t="shared" si="215"/>
        <v>0</v>
      </c>
      <c r="RKO45" s="4141">
        <f t="shared" si="215"/>
        <v>0</v>
      </c>
      <c r="RKP45" s="4141">
        <f t="shared" si="215"/>
        <v>0</v>
      </c>
      <c r="RKQ45" s="4141">
        <f t="shared" si="215"/>
        <v>0</v>
      </c>
      <c r="RKR45" s="4141">
        <f t="shared" si="215"/>
        <v>0</v>
      </c>
      <c r="RKS45" s="4141">
        <f t="shared" si="215"/>
        <v>0</v>
      </c>
      <c r="RKT45" s="4141">
        <f t="shared" si="215"/>
        <v>0</v>
      </c>
      <c r="RKU45" s="4141">
        <f t="shared" si="215"/>
        <v>0</v>
      </c>
      <c r="RKV45" s="4141">
        <f t="shared" si="215"/>
        <v>0</v>
      </c>
      <c r="RKW45" s="4141">
        <f t="shared" si="215"/>
        <v>0</v>
      </c>
      <c r="RKX45" s="4141">
        <f t="shared" si="215"/>
        <v>0</v>
      </c>
      <c r="RKY45" s="4141">
        <f t="shared" si="215"/>
        <v>0</v>
      </c>
      <c r="RKZ45" s="4141">
        <f t="shared" si="215"/>
        <v>0</v>
      </c>
      <c r="RLA45" s="4141">
        <f t="shared" si="215"/>
        <v>0</v>
      </c>
      <c r="RLB45" s="4141">
        <f t="shared" si="215"/>
        <v>0</v>
      </c>
      <c r="RLC45" s="4141">
        <f t="shared" si="215"/>
        <v>0</v>
      </c>
      <c r="RLD45" s="4141">
        <f t="shared" si="215"/>
        <v>0</v>
      </c>
      <c r="RLE45" s="4141">
        <f t="shared" ref="RLE45:RNP45" si="216">RLE39+RLE43</f>
        <v>0</v>
      </c>
      <c r="RLF45" s="4141">
        <f t="shared" si="216"/>
        <v>0</v>
      </c>
      <c r="RLG45" s="4141">
        <f t="shared" si="216"/>
        <v>0</v>
      </c>
      <c r="RLH45" s="4141">
        <f t="shared" si="216"/>
        <v>0</v>
      </c>
      <c r="RLI45" s="4141">
        <f t="shared" si="216"/>
        <v>0</v>
      </c>
      <c r="RLJ45" s="4141">
        <f t="shared" si="216"/>
        <v>0</v>
      </c>
      <c r="RLK45" s="4141">
        <f t="shared" si="216"/>
        <v>0</v>
      </c>
      <c r="RLL45" s="4141">
        <f t="shared" si="216"/>
        <v>0</v>
      </c>
      <c r="RLM45" s="4141">
        <f t="shared" si="216"/>
        <v>0</v>
      </c>
      <c r="RLN45" s="4141">
        <f t="shared" si="216"/>
        <v>0</v>
      </c>
      <c r="RLO45" s="4141">
        <f t="shared" si="216"/>
        <v>0</v>
      </c>
      <c r="RLP45" s="4141">
        <f t="shared" si="216"/>
        <v>0</v>
      </c>
      <c r="RLQ45" s="4141">
        <f t="shared" si="216"/>
        <v>0</v>
      </c>
      <c r="RLR45" s="4141">
        <f t="shared" si="216"/>
        <v>0</v>
      </c>
      <c r="RLS45" s="4141">
        <f t="shared" si="216"/>
        <v>0</v>
      </c>
      <c r="RLT45" s="4141">
        <f t="shared" si="216"/>
        <v>0</v>
      </c>
      <c r="RLU45" s="4141">
        <f t="shared" si="216"/>
        <v>0</v>
      </c>
      <c r="RLV45" s="4141">
        <f t="shared" si="216"/>
        <v>0</v>
      </c>
      <c r="RLW45" s="4141">
        <f t="shared" si="216"/>
        <v>0</v>
      </c>
      <c r="RLX45" s="4141">
        <f t="shared" si="216"/>
        <v>0</v>
      </c>
      <c r="RLY45" s="4141">
        <f t="shared" si="216"/>
        <v>0</v>
      </c>
      <c r="RLZ45" s="4141">
        <f t="shared" si="216"/>
        <v>0</v>
      </c>
      <c r="RMA45" s="4141">
        <f t="shared" si="216"/>
        <v>0</v>
      </c>
      <c r="RMB45" s="4141">
        <f t="shared" si="216"/>
        <v>0</v>
      </c>
      <c r="RMC45" s="4141">
        <f t="shared" si="216"/>
        <v>0</v>
      </c>
      <c r="RMD45" s="4141">
        <f t="shared" si="216"/>
        <v>0</v>
      </c>
      <c r="RME45" s="4141">
        <f t="shared" si="216"/>
        <v>0</v>
      </c>
      <c r="RMF45" s="4141">
        <f t="shared" si="216"/>
        <v>0</v>
      </c>
      <c r="RMG45" s="4141">
        <f t="shared" si="216"/>
        <v>0</v>
      </c>
      <c r="RMH45" s="4141">
        <f t="shared" si="216"/>
        <v>0</v>
      </c>
      <c r="RMI45" s="4141">
        <f t="shared" si="216"/>
        <v>0</v>
      </c>
      <c r="RMJ45" s="4141">
        <f t="shared" si="216"/>
        <v>0</v>
      </c>
      <c r="RMK45" s="4141">
        <f t="shared" si="216"/>
        <v>0</v>
      </c>
      <c r="RML45" s="4141">
        <f t="shared" si="216"/>
        <v>0</v>
      </c>
      <c r="RMM45" s="4141">
        <f t="shared" si="216"/>
        <v>0</v>
      </c>
      <c r="RMN45" s="4141">
        <f t="shared" si="216"/>
        <v>0</v>
      </c>
      <c r="RMO45" s="4141">
        <f t="shared" si="216"/>
        <v>0</v>
      </c>
      <c r="RMP45" s="4141">
        <f t="shared" si="216"/>
        <v>0</v>
      </c>
      <c r="RMQ45" s="4141">
        <f t="shared" si="216"/>
        <v>0</v>
      </c>
      <c r="RMR45" s="4141">
        <f t="shared" si="216"/>
        <v>0</v>
      </c>
      <c r="RMS45" s="4141">
        <f t="shared" si="216"/>
        <v>0</v>
      </c>
      <c r="RMT45" s="4141">
        <f t="shared" si="216"/>
        <v>0</v>
      </c>
      <c r="RMU45" s="4141">
        <f t="shared" si="216"/>
        <v>0</v>
      </c>
      <c r="RMV45" s="4141">
        <f t="shared" si="216"/>
        <v>0</v>
      </c>
      <c r="RMW45" s="4141">
        <f t="shared" si="216"/>
        <v>0</v>
      </c>
      <c r="RMX45" s="4141">
        <f t="shared" si="216"/>
        <v>0</v>
      </c>
      <c r="RMY45" s="4141">
        <f t="shared" si="216"/>
        <v>0</v>
      </c>
      <c r="RMZ45" s="4141">
        <f t="shared" si="216"/>
        <v>0</v>
      </c>
      <c r="RNA45" s="4141">
        <f t="shared" si="216"/>
        <v>0</v>
      </c>
      <c r="RNB45" s="4141">
        <f t="shared" si="216"/>
        <v>0</v>
      </c>
      <c r="RNC45" s="4141">
        <f t="shared" si="216"/>
        <v>0</v>
      </c>
      <c r="RND45" s="4141">
        <f t="shared" si="216"/>
        <v>0</v>
      </c>
      <c r="RNE45" s="4141">
        <f t="shared" si="216"/>
        <v>0</v>
      </c>
      <c r="RNF45" s="4141">
        <f t="shared" si="216"/>
        <v>0</v>
      </c>
      <c r="RNG45" s="4141">
        <f t="shared" si="216"/>
        <v>0</v>
      </c>
      <c r="RNH45" s="4141">
        <f t="shared" si="216"/>
        <v>0</v>
      </c>
      <c r="RNI45" s="4141">
        <f t="shared" si="216"/>
        <v>0</v>
      </c>
      <c r="RNJ45" s="4141">
        <f t="shared" si="216"/>
        <v>0</v>
      </c>
      <c r="RNK45" s="4141">
        <f t="shared" si="216"/>
        <v>0</v>
      </c>
      <c r="RNL45" s="4141">
        <f t="shared" si="216"/>
        <v>0</v>
      </c>
      <c r="RNM45" s="4141">
        <f t="shared" si="216"/>
        <v>0</v>
      </c>
      <c r="RNN45" s="4141">
        <f t="shared" si="216"/>
        <v>0</v>
      </c>
      <c r="RNO45" s="4141">
        <f t="shared" si="216"/>
        <v>0</v>
      </c>
      <c r="RNP45" s="4141">
        <f t="shared" si="216"/>
        <v>0</v>
      </c>
      <c r="RNQ45" s="4141">
        <f t="shared" ref="RNQ45:RQB45" si="217">RNQ39+RNQ43</f>
        <v>0</v>
      </c>
      <c r="RNR45" s="4141">
        <f t="shared" si="217"/>
        <v>0</v>
      </c>
      <c r="RNS45" s="4141">
        <f t="shared" si="217"/>
        <v>0</v>
      </c>
      <c r="RNT45" s="4141">
        <f t="shared" si="217"/>
        <v>0</v>
      </c>
      <c r="RNU45" s="4141">
        <f t="shared" si="217"/>
        <v>0</v>
      </c>
      <c r="RNV45" s="4141">
        <f t="shared" si="217"/>
        <v>0</v>
      </c>
      <c r="RNW45" s="4141">
        <f t="shared" si="217"/>
        <v>0</v>
      </c>
      <c r="RNX45" s="4141">
        <f t="shared" si="217"/>
        <v>0</v>
      </c>
      <c r="RNY45" s="4141">
        <f t="shared" si="217"/>
        <v>0</v>
      </c>
      <c r="RNZ45" s="4141">
        <f t="shared" si="217"/>
        <v>0</v>
      </c>
      <c r="ROA45" s="4141">
        <f t="shared" si="217"/>
        <v>0</v>
      </c>
      <c r="ROB45" s="4141">
        <f t="shared" si="217"/>
        <v>0</v>
      </c>
      <c r="ROC45" s="4141">
        <f t="shared" si="217"/>
        <v>0</v>
      </c>
      <c r="ROD45" s="4141">
        <f t="shared" si="217"/>
        <v>0</v>
      </c>
      <c r="ROE45" s="4141">
        <f t="shared" si="217"/>
        <v>0</v>
      </c>
      <c r="ROF45" s="4141">
        <f t="shared" si="217"/>
        <v>0</v>
      </c>
      <c r="ROG45" s="4141">
        <f t="shared" si="217"/>
        <v>0</v>
      </c>
      <c r="ROH45" s="4141">
        <f t="shared" si="217"/>
        <v>0</v>
      </c>
      <c r="ROI45" s="4141">
        <f t="shared" si="217"/>
        <v>0</v>
      </c>
      <c r="ROJ45" s="4141">
        <f t="shared" si="217"/>
        <v>0</v>
      </c>
      <c r="ROK45" s="4141">
        <f t="shared" si="217"/>
        <v>0</v>
      </c>
      <c r="ROL45" s="4141">
        <f t="shared" si="217"/>
        <v>0</v>
      </c>
      <c r="ROM45" s="4141">
        <f t="shared" si="217"/>
        <v>0</v>
      </c>
      <c r="RON45" s="4141">
        <f t="shared" si="217"/>
        <v>0</v>
      </c>
      <c r="ROO45" s="4141">
        <f t="shared" si="217"/>
        <v>0</v>
      </c>
      <c r="ROP45" s="4141">
        <f t="shared" si="217"/>
        <v>0</v>
      </c>
      <c r="ROQ45" s="4141">
        <f t="shared" si="217"/>
        <v>0</v>
      </c>
      <c r="ROR45" s="4141">
        <f t="shared" si="217"/>
        <v>0</v>
      </c>
      <c r="ROS45" s="4141">
        <f t="shared" si="217"/>
        <v>0</v>
      </c>
      <c r="ROT45" s="4141">
        <f t="shared" si="217"/>
        <v>0</v>
      </c>
      <c r="ROU45" s="4141">
        <f t="shared" si="217"/>
        <v>0</v>
      </c>
      <c r="ROV45" s="4141">
        <f t="shared" si="217"/>
        <v>0</v>
      </c>
      <c r="ROW45" s="4141">
        <f t="shared" si="217"/>
        <v>0</v>
      </c>
      <c r="ROX45" s="4141">
        <f t="shared" si="217"/>
        <v>0</v>
      </c>
      <c r="ROY45" s="4141">
        <f t="shared" si="217"/>
        <v>0</v>
      </c>
      <c r="ROZ45" s="4141">
        <f t="shared" si="217"/>
        <v>0</v>
      </c>
      <c r="RPA45" s="4141">
        <f t="shared" si="217"/>
        <v>0</v>
      </c>
      <c r="RPB45" s="4141">
        <f t="shared" si="217"/>
        <v>0</v>
      </c>
      <c r="RPC45" s="4141">
        <f t="shared" si="217"/>
        <v>0</v>
      </c>
      <c r="RPD45" s="4141">
        <f t="shared" si="217"/>
        <v>0</v>
      </c>
      <c r="RPE45" s="4141">
        <f t="shared" si="217"/>
        <v>0</v>
      </c>
      <c r="RPF45" s="4141">
        <f t="shared" si="217"/>
        <v>0</v>
      </c>
      <c r="RPG45" s="4141">
        <f t="shared" si="217"/>
        <v>0</v>
      </c>
      <c r="RPH45" s="4141">
        <f t="shared" si="217"/>
        <v>0</v>
      </c>
      <c r="RPI45" s="4141">
        <f t="shared" si="217"/>
        <v>0</v>
      </c>
      <c r="RPJ45" s="4141">
        <f t="shared" si="217"/>
        <v>0</v>
      </c>
      <c r="RPK45" s="4141">
        <f t="shared" si="217"/>
        <v>0</v>
      </c>
      <c r="RPL45" s="4141">
        <f t="shared" si="217"/>
        <v>0</v>
      </c>
      <c r="RPM45" s="4141">
        <f t="shared" si="217"/>
        <v>0</v>
      </c>
      <c r="RPN45" s="4141">
        <f t="shared" si="217"/>
        <v>0</v>
      </c>
      <c r="RPO45" s="4141">
        <f t="shared" si="217"/>
        <v>0</v>
      </c>
      <c r="RPP45" s="4141">
        <f t="shared" si="217"/>
        <v>0</v>
      </c>
      <c r="RPQ45" s="4141">
        <f t="shared" si="217"/>
        <v>0</v>
      </c>
      <c r="RPR45" s="4141">
        <f t="shared" si="217"/>
        <v>0</v>
      </c>
      <c r="RPS45" s="4141">
        <f t="shared" si="217"/>
        <v>0</v>
      </c>
      <c r="RPT45" s="4141">
        <f t="shared" si="217"/>
        <v>0</v>
      </c>
      <c r="RPU45" s="4141">
        <f t="shared" si="217"/>
        <v>0</v>
      </c>
      <c r="RPV45" s="4141">
        <f t="shared" si="217"/>
        <v>0</v>
      </c>
      <c r="RPW45" s="4141">
        <f t="shared" si="217"/>
        <v>0</v>
      </c>
      <c r="RPX45" s="4141">
        <f t="shared" si="217"/>
        <v>0</v>
      </c>
      <c r="RPY45" s="4141">
        <f t="shared" si="217"/>
        <v>0</v>
      </c>
      <c r="RPZ45" s="4141">
        <f t="shared" si="217"/>
        <v>0</v>
      </c>
      <c r="RQA45" s="4141">
        <f t="shared" si="217"/>
        <v>0</v>
      </c>
      <c r="RQB45" s="4141">
        <f t="shared" si="217"/>
        <v>0</v>
      </c>
      <c r="RQC45" s="4141">
        <f t="shared" ref="RQC45:RSN45" si="218">RQC39+RQC43</f>
        <v>0</v>
      </c>
      <c r="RQD45" s="4141">
        <f t="shared" si="218"/>
        <v>0</v>
      </c>
      <c r="RQE45" s="4141">
        <f t="shared" si="218"/>
        <v>0</v>
      </c>
      <c r="RQF45" s="4141">
        <f t="shared" si="218"/>
        <v>0</v>
      </c>
      <c r="RQG45" s="4141">
        <f t="shared" si="218"/>
        <v>0</v>
      </c>
      <c r="RQH45" s="4141">
        <f t="shared" si="218"/>
        <v>0</v>
      </c>
      <c r="RQI45" s="4141">
        <f t="shared" si="218"/>
        <v>0</v>
      </c>
      <c r="RQJ45" s="4141">
        <f t="shared" si="218"/>
        <v>0</v>
      </c>
      <c r="RQK45" s="4141">
        <f t="shared" si="218"/>
        <v>0</v>
      </c>
      <c r="RQL45" s="4141">
        <f t="shared" si="218"/>
        <v>0</v>
      </c>
      <c r="RQM45" s="4141">
        <f t="shared" si="218"/>
        <v>0</v>
      </c>
      <c r="RQN45" s="4141">
        <f t="shared" si="218"/>
        <v>0</v>
      </c>
      <c r="RQO45" s="4141">
        <f t="shared" si="218"/>
        <v>0</v>
      </c>
      <c r="RQP45" s="4141">
        <f t="shared" si="218"/>
        <v>0</v>
      </c>
      <c r="RQQ45" s="4141">
        <f t="shared" si="218"/>
        <v>0</v>
      </c>
      <c r="RQR45" s="4141">
        <f t="shared" si="218"/>
        <v>0</v>
      </c>
      <c r="RQS45" s="4141">
        <f t="shared" si="218"/>
        <v>0</v>
      </c>
      <c r="RQT45" s="4141">
        <f t="shared" si="218"/>
        <v>0</v>
      </c>
      <c r="RQU45" s="4141">
        <f t="shared" si="218"/>
        <v>0</v>
      </c>
      <c r="RQV45" s="4141">
        <f t="shared" si="218"/>
        <v>0</v>
      </c>
      <c r="RQW45" s="4141">
        <f t="shared" si="218"/>
        <v>0</v>
      </c>
      <c r="RQX45" s="4141">
        <f t="shared" si="218"/>
        <v>0</v>
      </c>
      <c r="RQY45" s="4141">
        <f t="shared" si="218"/>
        <v>0</v>
      </c>
      <c r="RQZ45" s="4141">
        <f t="shared" si="218"/>
        <v>0</v>
      </c>
      <c r="RRA45" s="4141">
        <f t="shared" si="218"/>
        <v>0</v>
      </c>
      <c r="RRB45" s="4141">
        <f t="shared" si="218"/>
        <v>0</v>
      </c>
      <c r="RRC45" s="4141">
        <f t="shared" si="218"/>
        <v>0</v>
      </c>
      <c r="RRD45" s="4141">
        <f t="shared" si="218"/>
        <v>0</v>
      </c>
      <c r="RRE45" s="4141">
        <f t="shared" si="218"/>
        <v>0</v>
      </c>
      <c r="RRF45" s="4141">
        <f t="shared" si="218"/>
        <v>0</v>
      </c>
      <c r="RRG45" s="4141">
        <f t="shared" si="218"/>
        <v>0</v>
      </c>
      <c r="RRH45" s="4141">
        <f t="shared" si="218"/>
        <v>0</v>
      </c>
      <c r="RRI45" s="4141">
        <f t="shared" si="218"/>
        <v>0</v>
      </c>
      <c r="RRJ45" s="4141">
        <f t="shared" si="218"/>
        <v>0</v>
      </c>
      <c r="RRK45" s="4141">
        <f t="shared" si="218"/>
        <v>0</v>
      </c>
      <c r="RRL45" s="4141">
        <f t="shared" si="218"/>
        <v>0</v>
      </c>
      <c r="RRM45" s="4141">
        <f t="shared" si="218"/>
        <v>0</v>
      </c>
      <c r="RRN45" s="4141">
        <f t="shared" si="218"/>
        <v>0</v>
      </c>
      <c r="RRO45" s="4141">
        <f t="shared" si="218"/>
        <v>0</v>
      </c>
      <c r="RRP45" s="4141">
        <f t="shared" si="218"/>
        <v>0</v>
      </c>
      <c r="RRQ45" s="4141">
        <f t="shared" si="218"/>
        <v>0</v>
      </c>
      <c r="RRR45" s="4141">
        <f t="shared" si="218"/>
        <v>0</v>
      </c>
      <c r="RRS45" s="4141">
        <f t="shared" si="218"/>
        <v>0</v>
      </c>
      <c r="RRT45" s="4141">
        <f t="shared" si="218"/>
        <v>0</v>
      </c>
      <c r="RRU45" s="4141">
        <f t="shared" si="218"/>
        <v>0</v>
      </c>
      <c r="RRV45" s="4141">
        <f t="shared" si="218"/>
        <v>0</v>
      </c>
      <c r="RRW45" s="4141">
        <f t="shared" si="218"/>
        <v>0</v>
      </c>
      <c r="RRX45" s="4141">
        <f t="shared" si="218"/>
        <v>0</v>
      </c>
      <c r="RRY45" s="4141">
        <f t="shared" si="218"/>
        <v>0</v>
      </c>
      <c r="RRZ45" s="4141">
        <f t="shared" si="218"/>
        <v>0</v>
      </c>
      <c r="RSA45" s="4141">
        <f t="shared" si="218"/>
        <v>0</v>
      </c>
      <c r="RSB45" s="4141">
        <f t="shared" si="218"/>
        <v>0</v>
      </c>
      <c r="RSC45" s="4141">
        <f t="shared" si="218"/>
        <v>0</v>
      </c>
      <c r="RSD45" s="4141">
        <f t="shared" si="218"/>
        <v>0</v>
      </c>
      <c r="RSE45" s="4141">
        <f t="shared" si="218"/>
        <v>0</v>
      </c>
      <c r="RSF45" s="4141">
        <f t="shared" si="218"/>
        <v>0</v>
      </c>
      <c r="RSG45" s="4141">
        <f t="shared" si="218"/>
        <v>0</v>
      </c>
      <c r="RSH45" s="4141">
        <f t="shared" si="218"/>
        <v>0</v>
      </c>
      <c r="RSI45" s="4141">
        <f t="shared" si="218"/>
        <v>0</v>
      </c>
      <c r="RSJ45" s="4141">
        <f t="shared" si="218"/>
        <v>0</v>
      </c>
      <c r="RSK45" s="4141">
        <f t="shared" si="218"/>
        <v>0</v>
      </c>
      <c r="RSL45" s="4141">
        <f t="shared" si="218"/>
        <v>0</v>
      </c>
      <c r="RSM45" s="4141">
        <f t="shared" si="218"/>
        <v>0</v>
      </c>
      <c r="RSN45" s="4141">
        <f t="shared" si="218"/>
        <v>0</v>
      </c>
      <c r="RSO45" s="4141">
        <f t="shared" ref="RSO45:RUZ45" si="219">RSO39+RSO43</f>
        <v>0</v>
      </c>
      <c r="RSP45" s="4141">
        <f t="shared" si="219"/>
        <v>0</v>
      </c>
      <c r="RSQ45" s="4141">
        <f t="shared" si="219"/>
        <v>0</v>
      </c>
      <c r="RSR45" s="4141">
        <f t="shared" si="219"/>
        <v>0</v>
      </c>
      <c r="RSS45" s="4141">
        <f t="shared" si="219"/>
        <v>0</v>
      </c>
      <c r="RST45" s="4141">
        <f t="shared" si="219"/>
        <v>0</v>
      </c>
      <c r="RSU45" s="4141">
        <f t="shared" si="219"/>
        <v>0</v>
      </c>
      <c r="RSV45" s="4141">
        <f t="shared" si="219"/>
        <v>0</v>
      </c>
      <c r="RSW45" s="4141">
        <f t="shared" si="219"/>
        <v>0</v>
      </c>
      <c r="RSX45" s="4141">
        <f t="shared" si="219"/>
        <v>0</v>
      </c>
      <c r="RSY45" s="4141">
        <f t="shared" si="219"/>
        <v>0</v>
      </c>
      <c r="RSZ45" s="4141">
        <f t="shared" si="219"/>
        <v>0</v>
      </c>
      <c r="RTA45" s="4141">
        <f t="shared" si="219"/>
        <v>0</v>
      </c>
      <c r="RTB45" s="4141">
        <f t="shared" si="219"/>
        <v>0</v>
      </c>
      <c r="RTC45" s="4141">
        <f t="shared" si="219"/>
        <v>0</v>
      </c>
      <c r="RTD45" s="4141">
        <f t="shared" si="219"/>
        <v>0</v>
      </c>
      <c r="RTE45" s="4141">
        <f t="shared" si="219"/>
        <v>0</v>
      </c>
      <c r="RTF45" s="4141">
        <f t="shared" si="219"/>
        <v>0</v>
      </c>
      <c r="RTG45" s="4141">
        <f t="shared" si="219"/>
        <v>0</v>
      </c>
      <c r="RTH45" s="4141">
        <f t="shared" si="219"/>
        <v>0</v>
      </c>
      <c r="RTI45" s="4141">
        <f t="shared" si="219"/>
        <v>0</v>
      </c>
      <c r="RTJ45" s="4141">
        <f t="shared" si="219"/>
        <v>0</v>
      </c>
      <c r="RTK45" s="4141">
        <f t="shared" si="219"/>
        <v>0</v>
      </c>
      <c r="RTL45" s="4141">
        <f t="shared" si="219"/>
        <v>0</v>
      </c>
      <c r="RTM45" s="4141">
        <f t="shared" si="219"/>
        <v>0</v>
      </c>
      <c r="RTN45" s="4141">
        <f t="shared" si="219"/>
        <v>0</v>
      </c>
      <c r="RTO45" s="4141">
        <f t="shared" si="219"/>
        <v>0</v>
      </c>
      <c r="RTP45" s="4141">
        <f t="shared" si="219"/>
        <v>0</v>
      </c>
      <c r="RTQ45" s="4141">
        <f t="shared" si="219"/>
        <v>0</v>
      </c>
      <c r="RTR45" s="4141">
        <f t="shared" si="219"/>
        <v>0</v>
      </c>
      <c r="RTS45" s="4141">
        <f t="shared" si="219"/>
        <v>0</v>
      </c>
      <c r="RTT45" s="4141">
        <f t="shared" si="219"/>
        <v>0</v>
      </c>
      <c r="RTU45" s="4141">
        <f t="shared" si="219"/>
        <v>0</v>
      </c>
      <c r="RTV45" s="4141">
        <f t="shared" si="219"/>
        <v>0</v>
      </c>
      <c r="RTW45" s="4141">
        <f t="shared" si="219"/>
        <v>0</v>
      </c>
      <c r="RTX45" s="4141">
        <f t="shared" si="219"/>
        <v>0</v>
      </c>
      <c r="RTY45" s="4141">
        <f t="shared" si="219"/>
        <v>0</v>
      </c>
      <c r="RTZ45" s="4141">
        <f t="shared" si="219"/>
        <v>0</v>
      </c>
      <c r="RUA45" s="4141">
        <f t="shared" si="219"/>
        <v>0</v>
      </c>
      <c r="RUB45" s="4141">
        <f t="shared" si="219"/>
        <v>0</v>
      </c>
      <c r="RUC45" s="4141">
        <f t="shared" si="219"/>
        <v>0</v>
      </c>
      <c r="RUD45" s="4141">
        <f t="shared" si="219"/>
        <v>0</v>
      </c>
      <c r="RUE45" s="4141">
        <f t="shared" si="219"/>
        <v>0</v>
      </c>
      <c r="RUF45" s="4141">
        <f t="shared" si="219"/>
        <v>0</v>
      </c>
      <c r="RUG45" s="4141">
        <f t="shared" si="219"/>
        <v>0</v>
      </c>
      <c r="RUH45" s="4141">
        <f t="shared" si="219"/>
        <v>0</v>
      </c>
      <c r="RUI45" s="4141">
        <f t="shared" si="219"/>
        <v>0</v>
      </c>
      <c r="RUJ45" s="4141">
        <f t="shared" si="219"/>
        <v>0</v>
      </c>
      <c r="RUK45" s="4141">
        <f t="shared" si="219"/>
        <v>0</v>
      </c>
      <c r="RUL45" s="4141">
        <f t="shared" si="219"/>
        <v>0</v>
      </c>
      <c r="RUM45" s="4141">
        <f t="shared" si="219"/>
        <v>0</v>
      </c>
      <c r="RUN45" s="4141">
        <f t="shared" si="219"/>
        <v>0</v>
      </c>
      <c r="RUO45" s="4141">
        <f t="shared" si="219"/>
        <v>0</v>
      </c>
      <c r="RUP45" s="4141">
        <f t="shared" si="219"/>
        <v>0</v>
      </c>
      <c r="RUQ45" s="4141">
        <f t="shared" si="219"/>
        <v>0</v>
      </c>
      <c r="RUR45" s="4141">
        <f t="shared" si="219"/>
        <v>0</v>
      </c>
      <c r="RUS45" s="4141">
        <f t="shared" si="219"/>
        <v>0</v>
      </c>
      <c r="RUT45" s="4141">
        <f t="shared" si="219"/>
        <v>0</v>
      </c>
      <c r="RUU45" s="4141">
        <f t="shared" si="219"/>
        <v>0</v>
      </c>
      <c r="RUV45" s="4141">
        <f t="shared" si="219"/>
        <v>0</v>
      </c>
      <c r="RUW45" s="4141">
        <f t="shared" si="219"/>
        <v>0</v>
      </c>
      <c r="RUX45" s="4141">
        <f t="shared" si="219"/>
        <v>0</v>
      </c>
      <c r="RUY45" s="4141">
        <f t="shared" si="219"/>
        <v>0</v>
      </c>
      <c r="RUZ45" s="4141">
        <f t="shared" si="219"/>
        <v>0</v>
      </c>
      <c r="RVA45" s="4141">
        <f t="shared" ref="RVA45:RXL45" si="220">RVA39+RVA43</f>
        <v>0</v>
      </c>
      <c r="RVB45" s="4141">
        <f t="shared" si="220"/>
        <v>0</v>
      </c>
      <c r="RVC45" s="4141">
        <f t="shared" si="220"/>
        <v>0</v>
      </c>
      <c r="RVD45" s="4141">
        <f t="shared" si="220"/>
        <v>0</v>
      </c>
      <c r="RVE45" s="4141">
        <f t="shared" si="220"/>
        <v>0</v>
      </c>
      <c r="RVF45" s="4141">
        <f t="shared" si="220"/>
        <v>0</v>
      </c>
      <c r="RVG45" s="4141">
        <f t="shared" si="220"/>
        <v>0</v>
      </c>
      <c r="RVH45" s="4141">
        <f t="shared" si="220"/>
        <v>0</v>
      </c>
      <c r="RVI45" s="4141">
        <f t="shared" si="220"/>
        <v>0</v>
      </c>
      <c r="RVJ45" s="4141">
        <f t="shared" si="220"/>
        <v>0</v>
      </c>
      <c r="RVK45" s="4141">
        <f t="shared" si="220"/>
        <v>0</v>
      </c>
      <c r="RVL45" s="4141">
        <f t="shared" si="220"/>
        <v>0</v>
      </c>
      <c r="RVM45" s="4141">
        <f t="shared" si="220"/>
        <v>0</v>
      </c>
      <c r="RVN45" s="4141">
        <f t="shared" si="220"/>
        <v>0</v>
      </c>
      <c r="RVO45" s="4141">
        <f t="shared" si="220"/>
        <v>0</v>
      </c>
      <c r="RVP45" s="4141">
        <f t="shared" si="220"/>
        <v>0</v>
      </c>
      <c r="RVQ45" s="4141">
        <f t="shared" si="220"/>
        <v>0</v>
      </c>
      <c r="RVR45" s="4141">
        <f t="shared" si="220"/>
        <v>0</v>
      </c>
      <c r="RVS45" s="4141">
        <f t="shared" si="220"/>
        <v>0</v>
      </c>
      <c r="RVT45" s="4141">
        <f t="shared" si="220"/>
        <v>0</v>
      </c>
      <c r="RVU45" s="4141">
        <f t="shared" si="220"/>
        <v>0</v>
      </c>
      <c r="RVV45" s="4141">
        <f t="shared" si="220"/>
        <v>0</v>
      </c>
      <c r="RVW45" s="4141">
        <f t="shared" si="220"/>
        <v>0</v>
      </c>
      <c r="RVX45" s="4141">
        <f t="shared" si="220"/>
        <v>0</v>
      </c>
      <c r="RVY45" s="4141">
        <f t="shared" si="220"/>
        <v>0</v>
      </c>
      <c r="RVZ45" s="4141">
        <f t="shared" si="220"/>
        <v>0</v>
      </c>
      <c r="RWA45" s="4141">
        <f t="shared" si="220"/>
        <v>0</v>
      </c>
      <c r="RWB45" s="4141">
        <f t="shared" si="220"/>
        <v>0</v>
      </c>
      <c r="RWC45" s="4141">
        <f t="shared" si="220"/>
        <v>0</v>
      </c>
      <c r="RWD45" s="4141">
        <f t="shared" si="220"/>
        <v>0</v>
      </c>
      <c r="RWE45" s="4141">
        <f t="shared" si="220"/>
        <v>0</v>
      </c>
      <c r="RWF45" s="4141">
        <f t="shared" si="220"/>
        <v>0</v>
      </c>
      <c r="RWG45" s="4141">
        <f t="shared" si="220"/>
        <v>0</v>
      </c>
      <c r="RWH45" s="4141">
        <f t="shared" si="220"/>
        <v>0</v>
      </c>
      <c r="RWI45" s="4141">
        <f t="shared" si="220"/>
        <v>0</v>
      </c>
      <c r="RWJ45" s="4141">
        <f t="shared" si="220"/>
        <v>0</v>
      </c>
      <c r="RWK45" s="4141">
        <f t="shared" si="220"/>
        <v>0</v>
      </c>
      <c r="RWL45" s="4141">
        <f t="shared" si="220"/>
        <v>0</v>
      </c>
      <c r="RWM45" s="4141">
        <f t="shared" si="220"/>
        <v>0</v>
      </c>
      <c r="RWN45" s="4141">
        <f t="shared" si="220"/>
        <v>0</v>
      </c>
      <c r="RWO45" s="4141">
        <f t="shared" si="220"/>
        <v>0</v>
      </c>
      <c r="RWP45" s="4141">
        <f t="shared" si="220"/>
        <v>0</v>
      </c>
      <c r="RWQ45" s="4141">
        <f t="shared" si="220"/>
        <v>0</v>
      </c>
      <c r="RWR45" s="4141">
        <f t="shared" si="220"/>
        <v>0</v>
      </c>
      <c r="RWS45" s="4141">
        <f t="shared" si="220"/>
        <v>0</v>
      </c>
      <c r="RWT45" s="4141">
        <f t="shared" si="220"/>
        <v>0</v>
      </c>
      <c r="RWU45" s="4141">
        <f t="shared" si="220"/>
        <v>0</v>
      </c>
      <c r="RWV45" s="4141">
        <f t="shared" si="220"/>
        <v>0</v>
      </c>
      <c r="RWW45" s="4141">
        <f t="shared" si="220"/>
        <v>0</v>
      </c>
      <c r="RWX45" s="4141">
        <f t="shared" si="220"/>
        <v>0</v>
      </c>
      <c r="RWY45" s="4141">
        <f t="shared" si="220"/>
        <v>0</v>
      </c>
      <c r="RWZ45" s="4141">
        <f t="shared" si="220"/>
        <v>0</v>
      </c>
      <c r="RXA45" s="4141">
        <f t="shared" si="220"/>
        <v>0</v>
      </c>
      <c r="RXB45" s="4141">
        <f t="shared" si="220"/>
        <v>0</v>
      </c>
      <c r="RXC45" s="4141">
        <f t="shared" si="220"/>
        <v>0</v>
      </c>
      <c r="RXD45" s="4141">
        <f t="shared" si="220"/>
        <v>0</v>
      </c>
      <c r="RXE45" s="4141">
        <f t="shared" si="220"/>
        <v>0</v>
      </c>
      <c r="RXF45" s="4141">
        <f t="shared" si="220"/>
        <v>0</v>
      </c>
      <c r="RXG45" s="4141">
        <f t="shared" si="220"/>
        <v>0</v>
      </c>
      <c r="RXH45" s="4141">
        <f t="shared" si="220"/>
        <v>0</v>
      </c>
      <c r="RXI45" s="4141">
        <f t="shared" si="220"/>
        <v>0</v>
      </c>
      <c r="RXJ45" s="4141">
        <f t="shared" si="220"/>
        <v>0</v>
      </c>
      <c r="RXK45" s="4141">
        <f t="shared" si="220"/>
        <v>0</v>
      </c>
      <c r="RXL45" s="4141">
        <f t="shared" si="220"/>
        <v>0</v>
      </c>
      <c r="RXM45" s="4141">
        <f t="shared" ref="RXM45:RZX45" si="221">RXM39+RXM43</f>
        <v>0</v>
      </c>
      <c r="RXN45" s="4141">
        <f t="shared" si="221"/>
        <v>0</v>
      </c>
      <c r="RXO45" s="4141">
        <f t="shared" si="221"/>
        <v>0</v>
      </c>
      <c r="RXP45" s="4141">
        <f t="shared" si="221"/>
        <v>0</v>
      </c>
      <c r="RXQ45" s="4141">
        <f t="shared" si="221"/>
        <v>0</v>
      </c>
      <c r="RXR45" s="4141">
        <f t="shared" si="221"/>
        <v>0</v>
      </c>
      <c r="RXS45" s="4141">
        <f t="shared" si="221"/>
        <v>0</v>
      </c>
      <c r="RXT45" s="4141">
        <f t="shared" si="221"/>
        <v>0</v>
      </c>
      <c r="RXU45" s="4141">
        <f t="shared" si="221"/>
        <v>0</v>
      </c>
      <c r="RXV45" s="4141">
        <f t="shared" si="221"/>
        <v>0</v>
      </c>
      <c r="RXW45" s="4141">
        <f t="shared" si="221"/>
        <v>0</v>
      </c>
      <c r="RXX45" s="4141">
        <f t="shared" si="221"/>
        <v>0</v>
      </c>
      <c r="RXY45" s="4141">
        <f t="shared" si="221"/>
        <v>0</v>
      </c>
      <c r="RXZ45" s="4141">
        <f t="shared" si="221"/>
        <v>0</v>
      </c>
      <c r="RYA45" s="4141">
        <f t="shared" si="221"/>
        <v>0</v>
      </c>
      <c r="RYB45" s="4141">
        <f t="shared" si="221"/>
        <v>0</v>
      </c>
      <c r="RYC45" s="4141">
        <f t="shared" si="221"/>
        <v>0</v>
      </c>
      <c r="RYD45" s="4141">
        <f t="shared" si="221"/>
        <v>0</v>
      </c>
      <c r="RYE45" s="4141">
        <f t="shared" si="221"/>
        <v>0</v>
      </c>
      <c r="RYF45" s="4141">
        <f t="shared" si="221"/>
        <v>0</v>
      </c>
      <c r="RYG45" s="4141">
        <f t="shared" si="221"/>
        <v>0</v>
      </c>
      <c r="RYH45" s="4141">
        <f t="shared" si="221"/>
        <v>0</v>
      </c>
      <c r="RYI45" s="4141">
        <f t="shared" si="221"/>
        <v>0</v>
      </c>
      <c r="RYJ45" s="4141">
        <f t="shared" si="221"/>
        <v>0</v>
      </c>
      <c r="RYK45" s="4141">
        <f t="shared" si="221"/>
        <v>0</v>
      </c>
      <c r="RYL45" s="4141">
        <f t="shared" si="221"/>
        <v>0</v>
      </c>
      <c r="RYM45" s="4141">
        <f t="shared" si="221"/>
        <v>0</v>
      </c>
      <c r="RYN45" s="4141">
        <f t="shared" si="221"/>
        <v>0</v>
      </c>
      <c r="RYO45" s="4141">
        <f t="shared" si="221"/>
        <v>0</v>
      </c>
      <c r="RYP45" s="4141">
        <f t="shared" si="221"/>
        <v>0</v>
      </c>
      <c r="RYQ45" s="4141">
        <f t="shared" si="221"/>
        <v>0</v>
      </c>
      <c r="RYR45" s="4141">
        <f t="shared" si="221"/>
        <v>0</v>
      </c>
      <c r="RYS45" s="4141">
        <f t="shared" si="221"/>
        <v>0</v>
      </c>
      <c r="RYT45" s="4141">
        <f t="shared" si="221"/>
        <v>0</v>
      </c>
      <c r="RYU45" s="4141">
        <f t="shared" si="221"/>
        <v>0</v>
      </c>
      <c r="RYV45" s="4141">
        <f t="shared" si="221"/>
        <v>0</v>
      </c>
      <c r="RYW45" s="4141">
        <f t="shared" si="221"/>
        <v>0</v>
      </c>
      <c r="RYX45" s="4141">
        <f t="shared" si="221"/>
        <v>0</v>
      </c>
      <c r="RYY45" s="4141">
        <f t="shared" si="221"/>
        <v>0</v>
      </c>
      <c r="RYZ45" s="4141">
        <f t="shared" si="221"/>
        <v>0</v>
      </c>
      <c r="RZA45" s="4141">
        <f t="shared" si="221"/>
        <v>0</v>
      </c>
      <c r="RZB45" s="4141">
        <f t="shared" si="221"/>
        <v>0</v>
      </c>
      <c r="RZC45" s="4141">
        <f t="shared" si="221"/>
        <v>0</v>
      </c>
      <c r="RZD45" s="4141">
        <f t="shared" si="221"/>
        <v>0</v>
      </c>
      <c r="RZE45" s="4141">
        <f t="shared" si="221"/>
        <v>0</v>
      </c>
      <c r="RZF45" s="4141">
        <f t="shared" si="221"/>
        <v>0</v>
      </c>
      <c r="RZG45" s="4141">
        <f t="shared" si="221"/>
        <v>0</v>
      </c>
      <c r="RZH45" s="4141">
        <f t="shared" si="221"/>
        <v>0</v>
      </c>
      <c r="RZI45" s="4141">
        <f t="shared" si="221"/>
        <v>0</v>
      </c>
      <c r="RZJ45" s="4141">
        <f t="shared" si="221"/>
        <v>0</v>
      </c>
      <c r="RZK45" s="4141">
        <f t="shared" si="221"/>
        <v>0</v>
      </c>
      <c r="RZL45" s="4141">
        <f t="shared" si="221"/>
        <v>0</v>
      </c>
      <c r="RZM45" s="4141">
        <f t="shared" si="221"/>
        <v>0</v>
      </c>
      <c r="RZN45" s="4141">
        <f t="shared" si="221"/>
        <v>0</v>
      </c>
      <c r="RZO45" s="4141">
        <f t="shared" si="221"/>
        <v>0</v>
      </c>
      <c r="RZP45" s="4141">
        <f t="shared" si="221"/>
        <v>0</v>
      </c>
      <c r="RZQ45" s="4141">
        <f t="shared" si="221"/>
        <v>0</v>
      </c>
      <c r="RZR45" s="4141">
        <f t="shared" si="221"/>
        <v>0</v>
      </c>
      <c r="RZS45" s="4141">
        <f t="shared" si="221"/>
        <v>0</v>
      </c>
      <c r="RZT45" s="4141">
        <f t="shared" si="221"/>
        <v>0</v>
      </c>
      <c r="RZU45" s="4141">
        <f t="shared" si="221"/>
        <v>0</v>
      </c>
      <c r="RZV45" s="4141">
        <f t="shared" si="221"/>
        <v>0</v>
      </c>
      <c r="RZW45" s="4141">
        <f t="shared" si="221"/>
        <v>0</v>
      </c>
      <c r="RZX45" s="4141">
        <f t="shared" si="221"/>
        <v>0</v>
      </c>
      <c r="RZY45" s="4141">
        <f t="shared" ref="RZY45:SCJ45" si="222">RZY39+RZY43</f>
        <v>0</v>
      </c>
      <c r="RZZ45" s="4141">
        <f t="shared" si="222"/>
        <v>0</v>
      </c>
      <c r="SAA45" s="4141">
        <f t="shared" si="222"/>
        <v>0</v>
      </c>
      <c r="SAB45" s="4141">
        <f t="shared" si="222"/>
        <v>0</v>
      </c>
      <c r="SAC45" s="4141">
        <f t="shared" si="222"/>
        <v>0</v>
      </c>
      <c r="SAD45" s="4141">
        <f t="shared" si="222"/>
        <v>0</v>
      </c>
      <c r="SAE45" s="4141">
        <f t="shared" si="222"/>
        <v>0</v>
      </c>
      <c r="SAF45" s="4141">
        <f t="shared" si="222"/>
        <v>0</v>
      </c>
      <c r="SAG45" s="4141">
        <f t="shared" si="222"/>
        <v>0</v>
      </c>
      <c r="SAH45" s="4141">
        <f t="shared" si="222"/>
        <v>0</v>
      </c>
      <c r="SAI45" s="4141">
        <f t="shared" si="222"/>
        <v>0</v>
      </c>
      <c r="SAJ45" s="4141">
        <f t="shared" si="222"/>
        <v>0</v>
      </c>
      <c r="SAK45" s="4141">
        <f t="shared" si="222"/>
        <v>0</v>
      </c>
      <c r="SAL45" s="4141">
        <f t="shared" si="222"/>
        <v>0</v>
      </c>
      <c r="SAM45" s="4141">
        <f t="shared" si="222"/>
        <v>0</v>
      </c>
      <c r="SAN45" s="4141">
        <f t="shared" si="222"/>
        <v>0</v>
      </c>
      <c r="SAO45" s="4141">
        <f t="shared" si="222"/>
        <v>0</v>
      </c>
      <c r="SAP45" s="4141">
        <f t="shared" si="222"/>
        <v>0</v>
      </c>
      <c r="SAQ45" s="4141">
        <f t="shared" si="222"/>
        <v>0</v>
      </c>
      <c r="SAR45" s="4141">
        <f t="shared" si="222"/>
        <v>0</v>
      </c>
      <c r="SAS45" s="4141">
        <f t="shared" si="222"/>
        <v>0</v>
      </c>
      <c r="SAT45" s="4141">
        <f t="shared" si="222"/>
        <v>0</v>
      </c>
      <c r="SAU45" s="4141">
        <f t="shared" si="222"/>
        <v>0</v>
      </c>
      <c r="SAV45" s="4141">
        <f t="shared" si="222"/>
        <v>0</v>
      </c>
      <c r="SAW45" s="4141">
        <f t="shared" si="222"/>
        <v>0</v>
      </c>
      <c r="SAX45" s="4141">
        <f t="shared" si="222"/>
        <v>0</v>
      </c>
      <c r="SAY45" s="4141">
        <f t="shared" si="222"/>
        <v>0</v>
      </c>
      <c r="SAZ45" s="4141">
        <f t="shared" si="222"/>
        <v>0</v>
      </c>
      <c r="SBA45" s="4141">
        <f t="shared" si="222"/>
        <v>0</v>
      </c>
      <c r="SBB45" s="4141">
        <f t="shared" si="222"/>
        <v>0</v>
      </c>
      <c r="SBC45" s="4141">
        <f t="shared" si="222"/>
        <v>0</v>
      </c>
      <c r="SBD45" s="4141">
        <f t="shared" si="222"/>
        <v>0</v>
      </c>
      <c r="SBE45" s="4141">
        <f t="shared" si="222"/>
        <v>0</v>
      </c>
      <c r="SBF45" s="4141">
        <f t="shared" si="222"/>
        <v>0</v>
      </c>
      <c r="SBG45" s="4141">
        <f t="shared" si="222"/>
        <v>0</v>
      </c>
      <c r="SBH45" s="4141">
        <f t="shared" si="222"/>
        <v>0</v>
      </c>
      <c r="SBI45" s="4141">
        <f t="shared" si="222"/>
        <v>0</v>
      </c>
      <c r="SBJ45" s="4141">
        <f t="shared" si="222"/>
        <v>0</v>
      </c>
      <c r="SBK45" s="4141">
        <f t="shared" si="222"/>
        <v>0</v>
      </c>
      <c r="SBL45" s="4141">
        <f t="shared" si="222"/>
        <v>0</v>
      </c>
      <c r="SBM45" s="4141">
        <f t="shared" si="222"/>
        <v>0</v>
      </c>
      <c r="SBN45" s="4141">
        <f t="shared" si="222"/>
        <v>0</v>
      </c>
      <c r="SBO45" s="4141">
        <f t="shared" si="222"/>
        <v>0</v>
      </c>
      <c r="SBP45" s="4141">
        <f t="shared" si="222"/>
        <v>0</v>
      </c>
      <c r="SBQ45" s="4141">
        <f t="shared" si="222"/>
        <v>0</v>
      </c>
      <c r="SBR45" s="4141">
        <f t="shared" si="222"/>
        <v>0</v>
      </c>
      <c r="SBS45" s="4141">
        <f t="shared" si="222"/>
        <v>0</v>
      </c>
      <c r="SBT45" s="4141">
        <f t="shared" si="222"/>
        <v>0</v>
      </c>
      <c r="SBU45" s="4141">
        <f t="shared" si="222"/>
        <v>0</v>
      </c>
      <c r="SBV45" s="4141">
        <f t="shared" si="222"/>
        <v>0</v>
      </c>
      <c r="SBW45" s="4141">
        <f t="shared" si="222"/>
        <v>0</v>
      </c>
      <c r="SBX45" s="4141">
        <f t="shared" si="222"/>
        <v>0</v>
      </c>
      <c r="SBY45" s="4141">
        <f t="shared" si="222"/>
        <v>0</v>
      </c>
      <c r="SBZ45" s="4141">
        <f t="shared" si="222"/>
        <v>0</v>
      </c>
      <c r="SCA45" s="4141">
        <f t="shared" si="222"/>
        <v>0</v>
      </c>
      <c r="SCB45" s="4141">
        <f t="shared" si="222"/>
        <v>0</v>
      </c>
      <c r="SCC45" s="4141">
        <f t="shared" si="222"/>
        <v>0</v>
      </c>
      <c r="SCD45" s="4141">
        <f t="shared" si="222"/>
        <v>0</v>
      </c>
      <c r="SCE45" s="4141">
        <f t="shared" si="222"/>
        <v>0</v>
      </c>
      <c r="SCF45" s="4141">
        <f t="shared" si="222"/>
        <v>0</v>
      </c>
      <c r="SCG45" s="4141">
        <f t="shared" si="222"/>
        <v>0</v>
      </c>
      <c r="SCH45" s="4141">
        <f t="shared" si="222"/>
        <v>0</v>
      </c>
      <c r="SCI45" s="4141">
        <f t="shared" si="222"/>
        <v>0</v>
      </c>
      <c r="SCJ45" s="4141">
        <f t="shared" si="222"/>
        <v>0</v>
      </c>
      <c r="SCK45" s="4141">
        <f t="shared" ref="SCK45:SEV45" si="223">SCK39+SCK43</f>
        <v>0</v>
      </c>
      <c r="SCL45" s="4141">
        <f t="shared" si="223"/>
        <v>0</v>
      </c>
      <c r="SCM45" s="4141">
        <f t="shared" si="223"/>
        <v>0</v>
      </c>
      <c r="SCN45" s="4141">
        <f t="shared" si="223"/>
        <v>0</v>
      </c>
      <c r="SCO45" s="4141">
        <f t="shared" si="223"/>
        <v>0</v>
      </c>
      <c r="SCP45" s="4141">
        <f t="shared" si="223"/>
        <v>0</v>
      </c>
      <c r="SCQ45" s="4141">
        <f t="shared" si="223"/>
        <v>0</v>
      </c>
      <c r="SCR45" s="4141">
        <f t="shared" si="223"/>
        <v>0</v>
      </c>
      <c r="SCS45" s="4141">
        <f t="shared" si="223"/>
        <v>0</v>
      </c>
      <c r="SCT45" s="4141">
        <f t="shared" si="223"/>
        <v>0</v>
      </c>
      <c r="SCU45" s="4141">
        <f t="shared" si="223"/>
        <v>0</v>
      </c>
      <c r="SCV45" s="4141">
        <f t="shared" si="223"/>
        <v>0</v>
      </c>
      <c r="SCW45" s="4141">
        <f t="shared" si="223"/>
        <v>0</v>
      </c>
      <c r="SCX45" s="4141">
        <f t="shared" si="223"/>
        <v>0</v>
      </c>
      <c r="SCY45" s="4141">
        <f t="shared" si="223"/>
        <v>0</v>
      </c>
      <c r="SCZ45" s="4141">
        <f t="shared" si="223"/>
        <v>0</v>
      </c>
      <c r="SDA45" s="4141">
        <f t="shared" si="223"/>
        <v>0</v>
      </c>
      <c r="SDB45" s="4141">
        <f t="shared" si="223"/>
        <v>0</v>
      </c>
      <c r="SDC45" s="4141">
        <f t="shared" si="223"/>
        <v>0</v>
      </c>
      <c r="SDD45" s="4141">
        <f t="shared" si="223"/>
        <v>0</v>
      </c>
      <c r="SDE45" s="4141">
        <f t="shared" si="223"/>
        <v>0</v>
      </c>
      <c r="SDF45" s="4141">
        <f t="shared" si="223"/>
        <v>0</v>
      </c>
      <c r="SDG45" s="4141">
        <f t="shared" si="223"/>
        <v>0</v>
      </c>
      <c r="SDH45" s="4141">
        <f t="shared" si="223"/>
        <v>0</v>
      </c>
      <c r="SDI45" s="4141">
        <f t="shared" si="223"/>
        <v>0</v>
      </c>
      <c r="SDJ45" s="4141">
        <f t="shared" si="223"/>
        <v>0</v>
      </c>
      <c r="SDK45" s="4141">
        <f t="shared" si="223"/>
        <v>0</v>
      </c>
      <c r="SDL45" s="4141">
        <f t="shared" si="223"/>
        <v>0</v>
      </c>
      <c r="SDM45" s="4141">
        <f t="shared" si="223"/>
        <v>0</v>
      </c>
      <c r="SDN45" s="4141">
        <f t="shared" si="223"/>
        <v>0</v>
      </c>
      <c r="SDO45" s="4141">
        <f t="shared" si="223"/>
        <v>0</v>
      </c>
      <c r="SDP45" s="4141">
        <f t="shared" si="223"/>
        <v>0</v>
      </c>
      <c r="SDQ45" s="4141">
        <f t="shared" si="223"/>
        <v>0</v>
      </c>
      <c r="SDR45" s="4141">
        <f t="shared" si="223"/>
        <v>0</v>
      </c>
      <c r="SDS45" s="4141">
        <f t="shared" si="223"/>
        <v>0</v>
      </c>
      <c r="SDT45" s="4141">
        <f t="shared" si="223"/>
        <v>0</v>
      </c>
      <c r="SDU45" s="4141">
        <f t="shared" si="223"/>
        <v>0</v>
      </c>
      <c r="SDV45" s="4141">
        <f t="shared" si="223"/>
        <v>0</v>
      </c>
      <c r="SDW45" s="4141">
        <f t="shared" si="223"/>
        <v>0</v>
      </c>
      <c r="SDX45" s="4141">
        <f t="shared" si="223"/>
        <v>0</v>
      </c>
      <c r="SDY45" s="4141">
        <f t="shared" si="223"/>
        <v>0</v>
      </c>
      <c r="SDZ45" s="4141">
        <f t="shared" si="223"/>
        <v>0</v>
      </c>
      <c r="SEA45" s="4141">
        <f t="shared" si="223"/>
        <v>0</v>
      </c>
      <c r="SEB45" s="4141">
        <f t="shared" si="223"/>
        <v>0</v>
      </c>
      <c r="SEC45" s="4141">
        <f t="shared" si="223"/>
        <v>0</v>
      </c>
      <c r="SED45" s="4141">
        <f t="shared" si="223"/>
        <v>0</v>
      </c>
      <c r="SEE45" s="4141">
        <f t="shared" si="223"/>
        <v>0</v>
      </c>
      <c r="SEF45" s="4141">
        <f t="shared" si="223"/>
        <v>0</v>
      </c>
      <c r="SEG45" s="4141">
        <f t="shared" si="223"/>
        <v>0</v>
      </c>
      <c r="SEH45" s="4141">
        <f t="shared" si="223"/>
        <v>0</v>
      </c>
      <c r="SEI45" s="4141">
        <f t="shared" si="223"/>
        <v>0</v>
      </c>
      <c r="SEJ45" s="4141">
        <f t="shared" si="223"/>
        <v>0</v>
      </c>
      <c r="SEK45" s="4141">
        <f t="shared" si="223"/>
        <v>0</v>
      </c>
      <c r="SEL45" s="4141">
        <f t="shared" si="223"/>
        <v>0</v>
      </c>
      <c r="SEM45" s="4141">
        <f t="shared" si="223"/>
        <v>0</v>
      </c>
      <c r="SEN45" s="4141">
        <f t="shared" si="223"/>
        <v>0</v>
      </c>
      <c r="SEO45" s="4141">
        <f t="shared" si="223"/>
        <v>0</v>
      </c>
      <c r="SEP45" s="4141">
        <f t="shared" si="223"/>
        <v>0</v>
      </c>
      <c r="SEQ45" s="4141">
        <f t="shared" si="223"/>
        <v>0</v>
      </c>
      <c r="SER45" s="4141">
        <f t="shared" si="223"/>
        <v>0</v>
      </c>
      <c r="SES45" s="4141">
        <f t="shared" si="223"/>
        <v>0</v>
      </c>
      <c r="SET45" s="4141">
        <f t="shared" si="223"/>
        <v>0</v>
      </c>
      <c r="SEU45" s="4141">
        <f t="shared" si="223"/>
        <v>0</v>
      </c>
      <c r="SEV45" s="4141">
        <f t="shared" si="223"/>
        <v>0</v>
      </c>
      <c r="SEW45" s="4141">
        <f t="shared" ref="SEW45:SHH45" si="224">SEW39+SEW43</f>
        <v>0</v>
      </c>
      <c r="SEX45" s="4141">
        <f t="shared" si="224"/>
        <v>0</v>
      </c>
      <c r="SEY45" s="4141">
        <f t="shared" si="224"/>
        <v>0</v>
      </c>
      <c r="SEZ45" s="4141">
        <f t="shared" si="224"/>
        <v>0</v>
      </c>
      <c r="SFA45" s="4141">
        <f t="shared" si="224"/>
        <v>0</v>
      </c>
      <c r="SFB45" s="4141">
        <f t="shared" si="224"/>
        <v>0</v>
      </c>
      <c r="SFC45" s="4141">
        <f t="shared" si="224"/>
        <v>0</v>
      </c>
      <c r="SFD45" s="4141">
        <f t="shared" si="224"/>
        <v>0</v>
      </c>
      <c r="SFE45" s="4141">
        <f t="shared" si="224"/>
        <v>0</v>
      </c>
      <c r="SFF45" s="4141">
        <f t="shared" si="224"/>
        <v>0</v>
      </c>
      <c r="SFG45" s="4141">
        <f t="shared" si="224"/>
        <v>0</v>
      </c>
      <c r="SFH45" s="4141">
        <f t="shared" si="224"/>
        <v>0</v>
      </c>
      <c r="SFI45" s="4141">
        <f t="shared" si="224"/>
        <v>0</v>
      </c>
      <c r="SFJ45" s="4141">
        <f t="shared" si="224"/>
        <v>0</v>
      </c>
      <c r="SFK45" s="4141">
        <f t="shared" si="224"/>
        <v>0</v>
      </c>
      <c r="SFL45" s="4141">
        <f t="shared" si="224"/>
        <v>0</v>
      </c>
      <c r="SFM45" s="4141">
        <f t="shared" si="224"/>
        <v>0</v>
      </c>
      <c r="SFN45" s="4141">
        <f t="shared" si="224"/>
        <v>0</v>
      </c>
      <c r="SFO45" s="4141">
        <f t="shared" si="224"/>
        <v>0</v>
      </c>
      <c r="SFP45" s="4141">
        <f t="shared" si="224"/>
        <v>0</v>
      </c>
      <c r="SFQ45" s="4141">
        <f t="shared" si="224"/>
        <v>0</v>
      </c>
      <c r="SFR45" s="4141">
        <f t="shared" si="224"/>
        <v>0</v>
      </c>
      <c r="SFS45" s="4141">
        <f t="shared" si="224"/>
        <v>0</v>
      </c>
      <c r="SFT45" s="4141">
        <f t="shared" si="224"/>
        <v>0</v>
      </c>
      <c r="SFU45" s="4141">
        <f t="shared" si="224"/>
        <v>0</v>
      </c>
      <c r="SFV45" s="4141">
        <f t="shared" si="224"/>
        <v>0</v>
      </c>
      <c r="SFW45" s="4141">
        <f t="shared" si="224"/>
        <v>0</v>
      </c>
      <c r="SFX45" s="4141">
        <f t="shared" si="224"/>
        <v>0</v>
      </c>
      <c r="SFY45" s="4141">
        <f t="shared" si="224"/>
        <v>0</v>
      </c>
      <c r="SFZ45" s="4141">
        <f t="shared" si="224"/>
        <v>0</v>
      </c>
      <c r="SGA45" s="4141">
        <f t="shared" si="224"/>
        <v>0</v>
      </c>
      <c r="SGB45" s="4141">
        <f t="shared" si="224"/>
        <v>0</v>
      </c>
      <c r="SGC45" s="4141">
        <f t="shared" si="224"/>
        <v>0</v>
      </c>
      <c r="SGD45" s="4141">
        <f t="shared" si="224"/>
        <v>0</v>
      </c>
      <c r="SGE45" s="4141">
        <f t="shared" si="224"/>
        <v>0</v>
      </c>
      <c r="SGF45" s="4141">
        <f t="shared" si="224"/>
        <v>0</v>
      </c>
      <c r="SGG45" s="4141">
        <f t="shared" si="224"/>
        <v>0</v>
      </c>
      <c r="SGH45" s="4141">
        <f t="shared" si="224"/>
        <v>0</v>
      </c>
      <c r="SGI45" s="4141">
        <f t="shared" si="224"/>
        <v>0</v>
      </c>
      <c r="SGJ45" s="4141">
        <f t="shared" si="224"/>
        <v>0</v>
      </c>
      <c r="SGK45" s="4141">
        <f t="shared" si="224"/>
        <v>0</v>
      </c>
      <c r="SGL45" s="4141">
        <f t="shared" si="224"/>
        <v>0</v>
      </c>
      <c r="SGM45" s="4141">
        <f t="shared" si="224"/>
        <v>0</v>
      </c>
      <c r="SGN45" s="4141">
        <f t="shared" si="224"/>
        <v>0</v>
      </c>
      <c r="SGO45" s="4141">
        <f t="shared" si="224"/>
        <v>0</v>
      </c>
      <c r="SGP45" s="4141">
        <f t="shared" si="224"/>
        <v>0</v>
      </c>
      <c r="SGQ45" s="4141">
        <f t="shared" si="224"/>
        <v>0</v>
      </c>
      <c r="SGR45" s="4141">
        <f t="shared" si="224"/>
        <v>0</v>
      </c>
      <c r="SGS45" s="4141">
        <f t="shared" si="224"/>
        <v>0</v>
      </c>
      <c r="SGT45" s="4141">
        <f t="shared" si="224"/>
        <v>0</v>
      </c>
      <c r="SGU45" s="4141">
        <f t="shared" si="224"/>
        <v>0</v>
      </c>
      <c r="SGV45" s="4141">
        <f t="shared" si="224"/>
        <v>0</v>
      </c>
      <c r="SGW45" s="4141">
        <f t="shared" si="224"/>
        <v>0</v>
      </c>
      <c r="SGX45" s="4141">
        <f t="shared" si="224"/>
        <v>0</v>
      </c>
      <c r="SGY45" s="4141">
        <f t="shared" si="224"/>
        <v>0</v>
      </c>
      <c r="SGZ45" s="4141">
        <f t="shared" si="224"/>
        <v>0</v>
      </c>
      <c r="SHA45" s="4141">
        <f t="shared" si="224"/>
        <v>0</v>
      </c>
      <c r="SHB45" s="4141">
        <f t="shared" si="224"/>
        <v>0</v>
      </c>
      <c r="SHC45" s="4141">
        <f t="shared" si="224"/>
        <v>0</v>
      </c>
      <c r="SHD45" s="4141">
        <f t="shared" si="224"/>
        <v>0</v>
      </c>
      <c r="SHE45" s="4141">
        <f t="shared" si="224"/>
        <v>0</v>
      </c>
      <c r="SHF45" s="4141">
        <f t="shared" si="224"/>
        <v>0</v>
      </c>
      <c r="SHG45" s="4141">
        <f t="shared" si="224"/>
        <v>0</v>
      </c>
      <c r="SHH45" s="4141">
        <f t="shared" si="224"/>
        <v>0</v>
      </c>
      <c r="SHI45" s="4141">
        <f t="shared" ref="SHI45:SJT45" si="225">SHI39+SHI43</f>
        <v>0</v>
      </c>
      <c r="SHJ45" s="4141">
        <f t="shared" si="225"/>
        <v>0</v>
      </c>
      <c r="SHK45" s="4141">
        <f t="shared" si="225"/>
        <v>0</v>
      </c>
      <c r="SHL45" s="4141">
        <f t="shared" si="225"/>
        <v>0</v>
      </c>
      <c r="SHM45" s="4141">
        <f t="shared" si="225"/>
        <v>0</v>
      </c>
      <c r="SHN45" s="4141">
        <f t="shared" si="225"/>
        <v>0</v>
      </c>
      <c r="SHO45" s="4141">
        <f t="shared" si="225"/>
        <v>0</v>
      </c>
      <c r="SHP45" s="4141">
        <f t="shared" si="225"/>
        <v>0</v>
      </c>
      <c r="SHQ45" s="4141">
        <f t="shared" si="225"/>
        <v>0</v>
      </c>
      <c r="SHR45" s="4141">
        <f t="shared" si="225"/>
        <v>0</v>
      </c>
      <c r="SHS45" s="4141">
        <f t="shared" si="225"/>
        <v>0</v>
      </c>
      <c r="SHT45" s="4141">
        <f t="shared" si="225"/>
        <v>0</v>
      </c>
      <c r="SHU45" s="4141">
        <f t="shared" si="225"/>
        <v>0</v>
      </c>
      <c r="SHV45" s="4141">
        <f t="shared" si="225"/>
        <v>0</v>
      </c>
      <c r="SHW45" s="4141">
        <f t="shared" si="225"/>
        <v>0</v>
      </c>
      <c r="SHX45" s="4141">
        <f t="shared" si="225"/>
        <v>0</v>
      </c>
      <c r="SHY45" s="4141">
        <f t="shared" si="225"/>
        <v>0</v>
      </c>
      <c r="SHZ45" s="4141">
        <f t="shared" si="225"/>
        <v>0</v>
      </c>
      <c r="SIA45" s="4141">
        <f t="shared" si="225"/>
        <v>0</v>
      </c>
      <c r="SIB45" s="4141">
        <f t="shared" si="225"/>
        <v>0</v>
      </c>
      <c r="SIC45" s="4141">
        <f t="shared" si="225"/>
        <v>0</v>
      </c>
      <c r="SID45" s="4141">
        <f t="shared" si="225"/>
        <v>0</v>
      </c>
      <c r="SIE45" s="4141">
        <f t="shared" si="225"/>
        <v>0</v>
      </c>
      <c r="SIF45" s="4141">
        <f t="shared" si="225"/>
        <v>0</v>
      </c>
      <c r="SIG45" s="4141">
        <f t="shared" si="225"/>
        <v>0</v>
      </c>
      <c r="SIH45" s="4141">
        <f t="shared" si="225"/>
        <v>0</v>
      </c>
      <c r="SII45" s="4141">
        <f t="shared" si="225"/>
        <v>0</v>
      </c>
      <c r="SIJ45" s="4141">
        <f t="shared" si="225"/>
        <v>0</v>
      </c>
      <c r="SIK45" s="4141">
        <f t="shared" si="225"/>
        <v>0</v>
      </c>
      <c r="SIL45" s="4141">
        <f t="shared" si="225"/>
        <v>0</v>
      </c>
      <c r="SIM45" s="4141">
        <f t="shared" si="225"/>
        <v>0</v>
      </c>
      <c r="SIN45" s="4141">
        <f t="shared" si="225"/>
        <v>0</v>
      </c>
      <c r="SIO45" s="4141">
        <f t="shared" si="225"/>
        <v>0</v>
      </c>
      <c r="SIP45" s="4141">
        <f t="shared" si="225"/>
        <v>0</v>
      </c>
      <c r="SIQ45" s="4141">
        <f t="shared" si="225"/>
        <v>0</v>
      </c>
      <c r="SIR45" s="4141">
        <f t="shared" si="225"/>
        <v>0</v>
      </c>
      <c r="SIS45" s="4141">
        <f t="shared" si="225"/>
        <v>0</v>
      </c>
      <c r="SIT45" s="4141">
        <f t="shared" si="225"/>
        <v>0</v>
      </c>
      <c r="SIU45" s="4141">
        <f t="shared" si="225"/>
        <v>0</v>
      </c>
      <c r="SIV45" s="4141">
        <f t="shared" si="225"/>
        <v>0</v>
      </c>
      <c r="SIW45" s="4141">
        <f t="shared" si="225"/>
        <v>0</v>
      </c>
      <c r="SIX45" s="4141">
        <f t="shared" si="225"/>
        <v>0</v>
      </c>
      <c r="SIY45" s="4141">
        <f t="shared" si="225"/>
        <v>0</v>
      </c>
      <c r="SIZ45" s="4141">
        <f t="shared" si="225"/>
        <v>0</v>
      </c>
      <c r="SJA45" s="4141">
        <f t="shared" si="225"/>
        <v>0</v>
      </c>
      <c r="SJB45" s="4141">
        <f t="shared" si="225"/>
        <v>0</v>
      </c>
      <c r="SJC45" s="4141">
        <f t="shared" si="225"/>
        <v>0</v>
      </c>
      <c r="SJD45" s="4141">
        <f t="shared" si="225"/>
        <v>0</v>
      </c>
      <c r="SJE45" s="4141">
        <f t="shared" si="225"/>
        <v>0</v>
      </c>
      <c r="SJF45" s="4141">
        <f t="shared" si="225"/>
        <v>0</v>
      </c>
      <c r="SJG45" s="4141">
        <f t="shared" si="225"/>
        <v>0</v>
      </c>
      <c r="SJH45" s="4141">
        <f t="shared" si="225"/>
        <v>0</v>
      </c>
      <c r="SJI45" s="4141">
        <f t="shared" si="225"/>
        <v>0</v>
      </c>
      <c r="SJJ45" s="4141">
        <f t="shared" si="225"/>
        <v>0</v>
      </c>
      <c r="SJK45" s="4141">
        <f t="shared" si="225"/>
        <v>0</v>
      </c>
      <c r="SJL45" s="4141">
        <f t="shared" si="225"/>
        <v>0</v>
      </c>
      <c r="SJM45" s="4141">
        <f t="shared" si="225"/>
        <v>0</v>
      </c>
      <c r="SJN45" s="4141">
        <f t="shared" si="225"/>
        <v>0</v>
      </c>
      <c r="SJO45" s="4141">
        <f t="shared" si="225"/>
        <v>0</v>
      </c>
      <c r="SJP45" s="4141">
        <f t="shared" si="225"/>
        <v>0</v>
      </c>
      <c r="SJQ45" s="4141">
        <f t="shared" si="225"/>
        <v>0</v>
      </c>
      <c r="SJR45" s="4141">
        <f t="shared" si="225"/>
        <v>0</v>
      </c>
      <c r="SJS45" s="4141">
        <f t="shared" si="225"/>
        <v>0</v>
      </c>
      <c r="SJT45" s="4141">
        <f t="shared" si="225"/>
        <v>0</v>
      </c>
      <c r="SJU45" s="4141">
        <f t="shared" ref="SJU45:SMF45" si="226">SJU39+SJU43</f>
        <v>0</v>
      </c>
      <c r="SJV45" s="4141">
        <f t="shared" si="226"/>
        <v>0</v>
      </c>
      <c r="SJW45" s="4141">
        <f t="shared" si="226"/>
        <v>0</v>
      </c>
      <c r="SJX45" s="4141">
        <f t="shared" si="226"/>
        <v>0</v>
      </c>
      <c r="SJY45" s="4141">
        <f t="shared" si="226"/>
        <v>0</v>
      </c>
      <c r="SJZ45" s="4141">
        <f t="shared" si="226"/>
        <v>0</v>
      </c>
      <c r="SKA45" s="4141">
        <f t="shared" si="226"/>
        <v>0</v>
      </c>
      <c r="SKB45" s="4141">
        <f t="shared" si="226"/>
        <v>0</v>
      </c>
      <c r="SKC45" s="4141">
        <f t="shared" si="226"/>
        <v>0</v>
      </c>
      <c r="SKD45" s="4141">
        <f t="shared" si="226"/>
        <v>0</v>
      </c>
      <c r="SKE45" s="4141">
        <f t="shared" si="226"/>
        <v>0</v>
      </c>
      <c r="SKF45" s="4141">
        <f t="shared" si="226"/>
        <v>0</v>
      </c>
      <c r="SKG45" s="4141">
        <f t="shared" si="226"/>
        <v>0</v>
      </c>
      <c r="SKH45" s="4141">
        <f t="shared" si="226"/>
        <v>0</v>
      </c>
      <c r="SKI45" s="4141">
        <f t="shared" si="226"/>
        <v>0</v>
      </c>
      <c r="SKJ45" s="4141">
        <f t="shared" si="226"/>
        <v>0</v>
      </c>
      <c r="SKK45" s="4141">
        <f t="shared" si="226"/>
        <v>0</v>
      </c>
      <c r="SKL45" s="4141">
        <f t="shared" si="226"/>
        <v>0</v>
      </c>
      <c r="SKM45" s="4141">
        <f t="shared" si="226"/>
        <v>0</v>
      </c>
      <c r="SKN45" s="4141">
        <f t="shared" si="226"/>
        <v>0</v>
      </c>
      <c r="SKO45" s="4141">
        <f t="shared" si="226"/>
        <v>0</v>
      </c>
      <c r="SKP45" s="4141">
        <f t="shared" si="226"/>
        <v>0</v>
      </c>
      <c r="SKQ45" s="4141">
        <f t="shared" si="226"/>
        <v>0</v>
      </c>
      <c r="SKR45" s="4141">
        <f t="shared" si="226"/>
        <v>0</v>
      </c>
      <c r="SKS45" s="4141">
        <f t="shared" si="226"/>
        <v>0</v>
      </c>
      <c r="SKT45" s="4141">
        <f t="shared" si="226"/>
        <v>0</v>
      </c>
      <c r="SKU45" s="4141">
        <f t="shared" si="226"/>
        <v>0</v>
      </c>
      <c r="SKV45" s="4141">
        <f t="shared" si="226"/>
        <v>0</v>
      </c>
      <c r="SKW45" s="4141">
        <f t="shared" si="226"/>
        <v>0</v>
      </c>
      <c r="SKX45" s="4141">
        <f t="shared" si="226"/>
        <v>0</v>
      </c>
      <c r="SKY45" s="4141">
        <f t="shared" si="226"/>
        <v>0</v>
      </c>
      <c r="SKZ45" s="4141">
        <f t="shared" si="226"/>
        <v>0</v>
      </c>
      <c r="SLA45" s="4141">
        <f t="shared" si="226"/>
        <v>0</v>
      </c>
      <c r="SLB45" s="4141">
        <f t="shared" si="226"/>
        <v>0</v>
      </c>
      <c r="SLC45" s="4141">
        <f t="shared" si="226"/>
        <v>0</v>
      </c>
      <c r="SLD45" s="4141">
        <f t="shared" si="226"/>
        <v>0</v>
      </c>
      <c r="SLE45" s="4141">
        <f t="shared" si="226"/>
        <v>0</v>
      </c>
      <c r="SLF45" s="4141">
        <f t="shared" si="226"/>
        <v>0</v>
      </c>
      <c r="SLG45" s="4141">
        <f t="shared" si="226"/>
        <v>0</v>
      </c>
      <c r="SLH45" s="4141">
        <f t="shared" si="226"/>
        <v>0</v>
      </c>
      <c r="SLI45" s="4141">
        <f t="shared" si="226"/>
        <v>0</v>
      </c>
      <c r="SLJ45" s="4141">
        <f t="shared" si="226"/>
        <v>0</v>
      </c>
      <c r="SLK45" s="4141">
        <f t="shared" si="226"/>
        <v>0</v>
      </c>
      <c r="SLL45" s="4141">
        <f t="shared" si="226"/>
        <v>0</v>
      </c>
      <c r="SLM45" s="4141">
        <f t="shared" si="226"/>
        <v>0</v>
      </c>
      <c r="SLN45" s="4141">
        <f t="shared" si="226"/>
        <v>0</v>
      </c>
      <c r="SLO45" s="4141">
        <f t="shared" si="226"/>
        <v>0</v>
      </c>
      <c r="SLP45" s="4141">
        <f t="shared" si="226"/>
        <v>0</v>
      </c>
      <c r="SLQ45" s="4141">
        <f t="shared" si="226"/>
        <v>0</v>
      </c>
      <c r="SLR45" s="4141">
        <f t="shared" si="226"/>
        <v>0</v>
      </c>
      <c r="SLS45" s="4141">
        <f t="shared" si="226"/>
        <v>0</v>
      </c>
      <c r="SLT45" s="4141">
        <f t="shared" si="226"/>
        <v>0</v>
      </c>
      <c r="SLU45" s="4141">
        <f t="shared" si="226"/>
        <v>0</v>
      </c>
      <c r="SLV45" s="4141">
        <f t="shared" si="226"/>
        <v>0</v>
      </c>
      <c r="SLW45" s="4141">
        <f t="shared" si="226"/>
        <v>0</v>
      </c>
      <c r="SLX45" s="4141">
        <f t="shared" si="226"/>
        <v>0</v>
      </c>
      <c r="SLY45" s="4141">
        <f t="shared" si="226"/>
        <v>0</v>
      </c>
      <c r="SLZ45" s="4141">
        <f t="shared" si="226"/>
        <v>0</v>
      </c>
      <c r="SMA45" s="4141">
        <f t="shared" si="226"/>
        <v>0</v>
      </c>
      <c r="SMB45" s="4141">
        <f t="shared" si="226"/>
        <v>0</v>
      </c>
      <c r="SMC45" s="4141">
        <f t="shared" si="226"/>
        <v>0</v>
      </c>
      <c r="SMD45" s="4141">
        <f t="shared" si="226"/>
        <v>0</v>
      </c>
      <c r="SME45" s="4141">
        <f t="shared" si="226"/>
        <v>0</v>
      </c>
      <c r="SMF45" s="4141">
        <f t="shared" si="226"/>
        <v>0</v>
      </c>
      <c r="SMG45" s="4141">
        <f t="shared" ref="SMG45:SOR45" si="227">SMG39+SMG43</f>
        <v>0</v>
      </c>
      <c r="SMH45" s="4141">
        <f t="shared" si="227"/>
        <v>0</v>
      </c>
      <c r="SMI45" s="4141">
        <f t="shared" si="227"/>
        <v>0</v>
      </c>
      <c r="SMJ45" s="4141">
        <f t="shared" si="227"/>
        <v>0</v>
      </c>
      <c r="SMK45" s="4141">
        <f t="shared" si="227"/>
        <v>0</v>
      </c>
      <c r="SML45" s="4141">
        <f t="shared" si="227"/>
        <v>0</v>
      </c>
      <c r="SMM45" s="4141">
        <f t="shared" si="227"/>
        <v>0</v>
      </c>
      <c r="SMN45" s="4141">
        <f t="shared" si="227"/>
        <v>0</v>
      </c>
      <c r="SMO45" s="4141">
        <f t="shared" si="227"/>
        <v>0</v>
      </c>
      <c r="SMP45" s="4141">
        <f t="shared" si="227"/>
        <v>0</v>
      </c>
      <c r="SMQ45" s="4141">
        <f t="shared" si="227"/>
        <v>0</v>
      </c>
      <c r="SMR45" s="4141">
        <f t="shared" si="227"/>
        <v>0</v>
      </c>
      <c r="SMS45" s="4141">
        <f t="shared" si="227"/>
        <v>0</v>
      </c>
      <c r="SMT45" s="4141">
        <f t="shared" si="227"/>
        <v>0</v>
      </c>
      <c r="SMU45" s="4141">
        <f t="shared" si="227"/>
        <v>0</v>
      </c>
      <c r="SMV45" s="4141">
        <f t="shared" si="227"/>
        <v>0</v>
      </c>
      <c r="SMW45" s="4141">
        <f t="shared" si="227"/>
        <v>0</v>
      </c>
      <c r="SMX45" s="4141">
        <f t="shared" si="227"/>
        <v>0</v>
      </c>
      <c r="SMY45" s="4141">
        <f t="shared" si="227"/>
        <v>0</v>
      </c>
      <c r="SMZ45" s="4141">
        <f t="shared" si="227"/>
        <v>0</v>
      </c>
      <c r="SNA45" s="4141">
        <f t="shared" si="227"/>
        <v>0</v>
      </c>
      <c r="SNB45" s="4141">
        <f t="shared" si="227"/>
        <v>0</v>
      </c>
      <c r="SNC45" s="4141">
        <f t="shared" si="227"/>
        <v>0</v>
      </c>
      <c r="SND45" s="4141">
        <f t="shared" si="227"/>
        <v>0</v>
      </c>
      <c r="SNE45" s="4141">
        <f t="shared" si="227"/>
        <v>0</v>
      </c>
      <c r="SNF45" s="4141">
        <f t="shared" si="227"/>
        <v>0</v>
      </c>
      <c r="SNG45" s="4141">
        <f t="shared" si="227"/>
        <v>0</v>
      </c>
      <c r="SNH45" s="4141">
        <f t="shared" si="227"/>
        <v>0</v>
      </c>
      <c r="SNI45" s="4141">
        <f t="shared" si="227"/>
        <v>0</v>
      </c>
      <c r="SNJ45" s="4141">
        <f t="shared" si="227"/>
        <v>0</v>
      </c>
      <c r="SNK45" s="4141">
        <f t="shared" si="227"/>
        <v>0</v>
      </c>
      <c r="SNL45" s="4141">
        <f t="shared" si="227"/>
        <v>0</v>
      </c>
      <c r="SNM45" s="4141">
        <f t="shared" si="227"/>
        <v>0</v>
      </c>
      <c r="SNN45" s="4141">
        <f t="shared" si="227"/>
        <v>0</v>
      </c>
      <c r="SNO45" s="4141">
        <f t="shared" si="227"/>
        <v>0</v>
      </c>
      <c r="SNP45" s="4141">
        <f t="shared" si="227"/>
        <v>0</v>
      </c>
      <c r="SNQ45" s="4141">
        <f t="shared" si="227"/>
        <v>0</v>
      </c>
      <c r="SNR45" s="4141">
        <f t="shared" si="227"/>
        <v>0</v>
      </c>
      <c r="SNS45" s="4141">
        <f t="shared" si="227"/>
        <v>0</v>
      </c>
      <c r="SNT45" s="4141">
        <f t="shared" si="227"/>
        <v>0</v>
      </c>
      <c r="SNU45" s="4141">
        <f t="shared" si="227"/>
        <v>0</v>
      </c>
      <c r="SNV45" s="4141">
        <f t="shared" si="227"/>
        <v>0</v>
      </c>
      <c r="SNW45" s="4141">
        <f t="shared" si="227"/>
        <v>0</v>
      </c>
      <c r="SNX45" s="4141">
        <f t="shared" si="227"/>
        <v>0</v>
      </c>
      <c r="SNY45" s="4141">
        <f t="shared" si="227"/>
        <v>0</v>
      </c>
      <c r="SNZ45" s="4141">
        <f t="shared" si="227"/>
        <v>0</v>
      </c>
      <c r="SOA45" s="4141">
        <f t="shared" si="227"/>
        <v>0</v>
      </c>
      <c r="SOB45" s="4141">
        <f t="shared" si="227"/>
        <v>0</v>
      </c>
      <c r="SOC45" s="4141">
        <f t="shared" si="227"/>
        <v>0</v>
      </c>
      <c r="SOD45" s="4141">
        <f t="shared" si="227"/>
        <v>0</v>
      </c>
      <c r="SOE45" s="4141">
        <f t="shared" si="227"/>
        <v>0</v>
      </c>
      <c r="SOF45" s="4141">
        <f t="shared" si="227"/>
        <v>0</v>
      </c>
      <c r="SOG45" s="4141">
        <f t="shared" si="227"/>
        <v>0</v>
      </c>
      <c r="SOH45" s="4141">
        <f t="shared" si="227"/>
        <v>0</v>
      </c>
      <c r="SOI45" s="4141">
        <f t="shared" si="227"/>
        <v>0</v>
      </c>
      <c r="SOJ45" s="4141">
        <f t="shared" si="227"/>
        <v>0</v>
      </c>
      <c r="SOK45" s="4141">
        <f t="shared" si="227"/>
        <v>0</v>
      </c>
      <c r="SOL45" s="4141">
        <f t="shared" si="227"/>
        <v>0</v>
      </c>
      <c r="SOM45" s="4141">
        <f t="shared" si="227"/>
        <v>0</v>
      </c>
      <c r="SON45" s="4141">
        <f t="shared" si="227"/>
        <v>0</v>
      </c>
      <c r="SOO45" s="4141">
        <f t="shared" si="227"/>
        <v>0</v>
      </c>
      <c r="SOP45" s="4141">
        <f t="shared" si="227"/>
        <v>0</v>
      </c>
      <c r="SOQ45" s="4141">
        <f t="shared" si="227"/>
        <v>0</v>
      </c>
      <c r="SOR45" s="4141">
        <f t="shared" si="227"/>
        <v>0</v>
      </c>
      <c r="SOS45" s="4141">
        <f t="shared" ref="SOS45:SRD45" si="228">SOS39+SOS43</f>
        <v>0</v>
      </c>
      <c r="SOT45" s="4141">
        <f t="shared" si="228"/>
        <v>0</v>
      </c>
      <c r="SOU45" s="4141">
        <f t="shared" si="228"/>
        <v>0</v>
      </c>
      <c r="SOV45" s="4141">
        <f t="shared" si="228"/>
        <v>0</v>
      </c>
      <c r="SOW45" s="4141">
        <f t="shared" si="228"/>
        <v>0</v>
      </c>
      <c r="SOX45" s="4141">
        <f t="shared" si="228"/>
        <v>0</v>
      </c>
      <c r="SOY45" s="4141">
        <f t="shared" si="228"/>
        <v>0</v>
      </c>
      <c r="SOZ45" s="4141">
        <f t="shared" si="228"/>
        <v>0</v>
      </c>
      <c r="SPA45" s="4141">
        <f t="shared" si="228"/>
        <v>0</v>
      </c>
      <c r="SPB45" s="4141">
        <f t="shared" si="228"/>
        <v>0</v>
      </c>
      <c r="SPC45" s="4141">
        <f t="shared" si="228"/>
        <v>0</v>
      </c>
      <c r="SPD45" s="4141">
        <f t="shared" si="228"/>
        <v>0</v>
      </c>
      <c r="SPE45" s="4141">
        <f t="shared" si="228"/>
        <v>0</v>
      </c>
      <c r="SPF45" s="4141">
        <f t="shared" si="228"/>
        <v>0</v>
      </c>
      <c r="SPG45" s="4141">
        <f t="shared" si="228"/>
        <v>0</v>
      </c>
      <c r="SPH45" s="4141">
        <f t="shared" si="228"/>
        <v>0</v>
      </c>
      <c r="SPI45" s="4141">
        <f t="shared" si="228"/>
        <v>0</v>
      </c>
      <c r="SPJ45" s="4141">
        <f t="shared" si="228"/>
        <v>0</v>
      </c>
      <c r="SPK45" s="4141">
        <f t="shared" si="228"/>
        <v>0</v>
      </c>
      <c r="SPL45" s="4141">
        <f t="shared" si="228"/>
        <v>0</v>
      </c>
      <c r="SPM45" s="4141">
        <f t="shared" si="228"/>
        <v>0</v>
      </c>
      <c r="SPN45" s="4141">
        <f t="shared" si="228"/>
        <v>0</v>
      </c>
      <c r="SPO45" s="4141">
        <f t="shared" si="228"/>
        <v>0</v>
      </c>
      <c r="SPP45" s="4141">
        <f t="shared" si="228"/>
        <v>0</v>
      </c>
      <c r="SPQ45" s="4141">
        <f t="shared" si="228"/>
        <v>0</v>
      </c>
      <c r="SPR45" s="4141">
        <f t="shared" si="228"/>
        <v>0</v>
      </c>
      <c r="SPS45" s="4141">
        <f t="shared" si="228"/>
        <v>0</v>
      </c>
      <c r="SPT45" s="4141">
        <f t="shared" si="228"/>
        <v>0</v>
      </c>
      <c r="SPU45" s="4141">
        <f t="shared" si="228"/>
        <v>0</v>
      </c>
      <c r="SPV45" s="4141">
        <f t="shared" si="228"/>
        <v>0</v>
      </c>
      <c r="SPW45" s="4141">
        <f t="shared" si="228"/>
        <v>0</v>
      </c>
      <c r="SPX45" s="4141">
        <f t="shared" si="228"/>
        <v>0</v>
      </c>
      <c r="SPY45" s="4141">
        <f t="shared" si="228"/>
        <v>0</v>
      </c>
      <c r="SPZ45" s="4141">
        <f t="shared" si="228"/>
        <v>0</v>
      </c>
      <c r="SQA45" s="4141">
        <f t="shared" si="228"/>
        <v>0</v>
      </c>
      <c r="SQB45" s="4141">
        <f t="shared" si="228"/>
        <v>0</v>
      </c>
      <c r="SQC45" s="4141">
        <f t="shared" si="228"/>
        <v>0</v>
      </c>
      <c r="SQD45" s="4141">
        <f t="shared" si="228"/>
        <v>0</v>
      </c>
      <c r="SQE45" s="4141">
        <f t="shared" si="228"/>
        <v>0</v>
      </c>
      <c r="SQF45" s="4141">
        <f t="shared" si="228"/>
        <v>0</v>
      </c>
      <c r="SQG45" s="4141">
        <f t="shared" si="228"/>
        <v>0</v>
      </c>
      <c r="SQH45" s="4141">
        <f t="shared" si="228"/>
        <v>0</v>
      </c>
      <c r="SQI45" s="4141">
        <f t="shared" si="228"/>
        <v>0</v>
      </c>
      <c r="SQJ45" s="4141">
        <f t="shared" si="228"/>
        <v>0</v>
      </c>
      <c r="SQK45" s="4141">
        <f t="shared" si="228"/>
        <v>0</v>
      </c>
      <c r="SQL45" s="4141">
        <f t="shared" si="228"/>
        <v>0</v>
      </c>
      <c r="SQM45" s="4141">
        <f t="shared" si="228"/>
        <v>0</v>
      </c>
      <c r="SQN45" s="4141">
        <f t="shared" si="228"/>
        <v>0</v>
      </c>
      <c r="SQO45" s="4141">
        <f t="shared" si="228"/>
        <v>0</v>
      </c>
      <c r="SQP45" s="4141">
        <f t="shared" si="228"/>
        <v>0</v>
      </c>
      <c r="SQQ45" s="4141">
        <f t="shared" si="228"/>
        <v>0</v>
      </c>
      <c r="SQR45" s="4141">
        <f t="shared" si="228"/>
        <v>0</v>
      </c>
      <c r="SQS45" s="4141">
        <f t="shared" si="228"/>
        <v>0</v>
      </c>
      <c r="SQT45" s="4141">
        <f t="shared" si="228"/>
        <v>0</v>
      </c>
      <c r="SQU45" s="4141">
        <f t="shared" si="228"/>
        <v>0</v>
      </c>
      <c r="SQV45" s="4141">
        <f t="shared" si="228"/>
        <v>0</v>
      </c>
      <c r="SQW45" s="4141">
        <f t="shared" si="228"/>
        <v>0</v>
      </c>
      <c r="SQX45" s="4141">
        <f t="shared" si="228"/>
        <v>0</v>
      </c>
      <c r="SQY45" s="4141">
        <f t="shared" si="228"/>
        <v>0</v>
      </c>
      <c r="SQZ45" s="4141">
        <f t="shared" si="228"/>
        <v>0</v>
      </c>
      <c r="SRA45" s="4141">
        <f t="shared" si="228"/>
        <v>0</v>
      </c>
      <c r="SRB45" s="4141">
        <f t="shared" si="228"/>
        <v>0</v>
      </c>
      <c r="SRC45" s="4141">
        <f t="shared" si="228"/>
        <v>0</v>
      </c>
      <c r="SRD45" s="4141">
        <f t="shared" si="228"/>
        <v>0</v>
      </c>
      <c r="SRE45" s="4141">
        <f t="shared" ref="SRE45:STP45" si="229">SRE39+SRE43</f>
        <v>0</v>
      </c>
      <c r="SRF45" s="4141">
        <f t="shared" si="229"/>
        <v>0</v>
      </c>
      <c r="SRG45" s="4141">
        <f t="shared" si="229"/>
        <v>0</v>
      </c>
      <c r="SRH45" s="4141">
        <f t="shared" si="229"/>
        <v>0</v>
      </c>
      <c r="SRI45" s="4141">
        <f t="shared" si="229"/>
        <v>0</v>
      </c>
      <c r="SRJ45" s="4141">
        <f t="shared" si="229"/>
        <v>0</v>
      </c>
      <c r="SRK45" s="4141">
        <f t="shared" si="229"/>
        <v>0</v>
      </c>
      <c r="SRL45" s="4141">
        <f t="shared" si="229"/>
        <v>0</v>
      </c>
      <c r="SRM45" s="4141">
        <f t="shared" si="229"/>
        <v>0</v>
      </c>
      <c r="SRN45" s="4141">
        <f t="shared" si="229"/>
        <v>0</v>
      </c>
      <c r="SRO45" s="4141">
        <f t="shared" si="229"/>
        <v>0</v>
      </c>
      <c r="SRP45" s="4141">
        <f t="shared" si="229"/>
        <v>0</v>
      </c>
      <c r="SRQ45" s="4141">
        <f t="shared" si="229"/>
        <v>0</v>
      </c>
      <c r="SRR45" s="4141">
        <f t="shared" si="229"/>
        <v>0</v>
      </c>
      <c r="SRS45" s="4141">
        <f t="shared" si="229"/>
        <v>0</v>
      </c>
      <c r="SRT45" s="4141">
        <f t="shared" si="229"/>
        <v>0</v>
      </c>
      <c r="SRU45" s="4141">
        <f t="shared" si="229"/>
        <v>0</v>
      </c>
      <c r="SRV45" s="4141">
        <f t="shared" si="229"/>
        <v>0</v>
      </c>
      <c r="SRW45" s="4141">
        <f t="shared" si="229"/>
        <v>0</v>
      </c>
      <c r="SRX45" s="4141">
        <f t="shared" si="229"/>
        <v>0</v>
      </c>
      <c r="SRY45" s="4141">
        <f t="shared" si="229"/>
        <v>0</v>
      </c>
      <c r="SRZ45" s="4141">
        <f t="shared" si="229"/>
        <v>0</v>
      </c>
      <c r="SSA45" s="4141">
        <f t="shared" si="229"/>
        <v>0</v>
      </c>
      <c r="SSB45" s="4141">
        <f t="shared" si="229"/>
        <v>0</v>
      </c>
      <c r="SSC45" s="4141">
        <f t="shared" si="229"/>
        <v>0</v>
      </c>
      <c r="SSD45" s="4141">
        <f t="shared" si="229"/>
        <v>0</v>
      </c>
      <c r="SSE45" s="4141">
        <f t="shared" si="229"/>
        <v>0</v>
      </c>
      <c r="SSF45" s="4141">
        <f t="shared" si="229"/>
        <v>0</v>
      </c>
      <c r="SSG45" s="4141">
        <f t="shared" si="229"/>
        <v>0</v>
      </c>
      <c r="SSH45" s="4141">
        <f t="shared" si="229"/>
        <v>0</v>
      </c>
      <c r="SSI45" s="4141">
        <f t="shared" si="229"/>
        <v>0</v>
      </c>
      <c r="SSJ45" s="4141">
        <f t="shared" si="229"/>
        <v>0</v>
      </c>
      <c r="SSK45" s="4141">
        <f t="shared" si="229"/>
        <v>0</v>
      </c>
      <c r="SSL45" s="4141">
        <f t="shared" si="229"/>
        <v>0</v>
      </c>
      <c r="SSM45" s="4141">
        <f t="shared" si="229"/>
        <v>0</v>
      </c>
      <c r="SSN45" s="4141">
        <f t="shared" si="229"/>
        <v>0</v>
      </c>
      <c r="SSO45" s="4141">
        <f t="shared" si="229"/>
        <v>0</v>
      </c>
      <c r="SSP45" s="4141">
        <f t="shared" si="229"/>
        <v>0</v>
      </c>
      <c r="SSQ45" s="4141">
        <f t="shared" si="229"/>
        <v>0</v>
      </c>
      <c r="SSR45" s="4141">
        <f t="shared" si="229"/>
        <v>0</v>
      </c>
      <c r="SSS45" s="4141">
        <f t="shared" si="229"/>
        <v>0</v>
      </c>
      <c r="SST45" s="4141">
        <f t="shared" si="229"/>
        <v>0</v>
      </c>
      <c r="SSU45" s="4141">
        <f t="shared" si="229"/>
        <v>0</v>
      </c>
      <c r="SSV45" s="4141">
        <f t="shared" si="229"/>
        <v>0</v>
      </c>
      <c r="SSW45" s="4141">
        <f t="shared" si="229"/>
        <v>0</v>
      </c>
      <c r="SSX45" s="4141">
        <f t="shared" si="229"/>
        <v>0</v>
      </c>
      <c r="SSY45" s="4141">
        <f t="shared" si="229"/>
        <v>0</v>
      </c>
      <c r="SSZ45" s="4141">
        <f t="shared" si="229"/>
        <v>0</v>
      </c>
      <c r="STA45" s="4141">
        <f t="shared" si="229"/>
        <v>0</v>
      </c>
      <c r="STB45" s="4141">
        <f t="shared" si="229"/>
        <v>0</v>
      </c>
      <c r="STC45" s="4141">
        <f t="shared" si="229"/>
        <v>0</v>
      </c>
      <c r="STD45" s="4141">
        <f t="shared" si="229"/>
        <v>0</v>
      </c>
      <c r="STE45" s="4141">
        <f t="shared" si="229"/>
        <v>0</v>
      </c>
      <c r="STF45" s="4141">
        <f t="shared" si="229"/>
        <v>0</v>
      </c>
      <c r="STG45" s="4141">
        <f t="shared" si="229"/>
        <v>0</v>
      </c>
      <c r="STH45" s="4141">
        <f t="shared" si="229"/>
        <v>0</v>
      </c>
      <c r="STI45" s="4141">
        <f t="shared" si="229"/>
        <v>0</v>
      </c>
      <c r="STJ45" s="4141">
        <f t="shared" si="229"/>
        <v>0</v>
      </c>
      <c r="STK45" s="4141">
        <f t="shared" si="229"/>
        <v>0</v>
      </c>
      <c r="STL45" s="4141">
        <f t="shared" si="229"/>
        <v>0</v>
      </c>
      <c r="STM45" s="4141">
        <f t="shared" si="229"/>
        <v>0</v>
      </c>
      <c r="STN45" s="4141">
        <f t="shared" si="229"/>
        <v>0</v>
      </c>
      <c r="STO45" s="4141">
        <f t="shared" si="229"/>
        <v>0</v>
      </c>
      <c r="STP45" s="4141">
        <f t="shared" si="229"/>
        <v>0</v>
      </c>
      <c r="STQ45" s="4141">
        <f t="shared" ref="STQ45:SWB45" si="230">STQ39+STQ43</f>
        <v>0</v>
      </c>
      <c r="STR45" s="4141">
        <f t="shared" si="230"/>
        <v>0</v>
      </c>
      <c r="STS45" s="4141">
        <f t="shared" si="230"/>
        <v>0</v>
      </c>
      <c r="STT45" s="4141">
        <f t="shared" si="230"/>
        <v>0</v>
      </c>
      <c r="STU45" s="4141">
        <f t="shared" si="230"/>
        <v>0</v>
      </c>
      <c r="STV45" s="4141">
        <f t="shared" si="230"/>
        <v>0</v>
      </c>
      <c r="STW45" s="4141">
        <f t="shared" si="230"/>
        <v>0</v>
      </c>
      <c r="STX45" s="4141">
        <f t="shared" si="230"/>
        <v>0</v>
      </c>
      <c r="STY45" s="4141">
        <f t="shared" si="230"/>
        <v>0</v>
      </c>
      <c r="STZ45" s="4141">
        <f t="shared" si="230"/>
        <v>0</v>
      </c>
      <c r="SUA45" s="4141">
        <f t="shared" si="230"/>
        <v>0</v>
      </c>
      <c r="SUB45" s="4141">
        <f t="shared" si="230"/>
        <v>0</v>
      </c>
      <c r="SUC45" s="4141">
        <f t="shared" si="230"/>
        <v>0</v>
      </c>
      <c r="SUD45" s="4141">
        <f t="shared" si="230"/>
        <v>0</v>
      </c>
      <c r="SUE45" s="4141">
        <f t="shared" si="230"/>
        <v>0</v>
      </c>
      <c r="SUF45" s="4141">
        <f t="shared" si="230"/>
        <v>0</v>
      </c>
      <c r="SUG45" s="4141">
        <f t="shared" si="230"/>
        <v>0</v>
      </c>
      <c r="SUH45" s="4141">
        <f t="shared" si="230"/>
        <v>0</v>
      </c>
      <c r="SUI45" s="4141">
        <f t="shared" si="230"/>
        <v>0</v>
      </c>
      <c r="SUJ45" s="4141">
        <f t="shared" si="230"/>
        <v>0</v>
      </c>
      <c r="SUK45" s="4141">
        <f t="shared" si="230"/>
        <v>0</v>
      </c>
      <c r="SUL45" s="4141">
        <f t="shared" si="230"/>
        <v>0</v>
      </c>
      <c r="SUM45" s="4141">
        <f t="shared" si="230"/>
        <v>0</v>
      </c>
      <c r="SUN45" s="4141">
        <f t="shared" si="230"/>
        <v>0</v>
      </c>
      <c r="SUO45" s="4141">
        <f t="shared" si="230"/>
        <v>0</v>
      </c>
      <c r="SUP45" s="4141">
        <f t="shared" si="230"/>
        <v>0</v>
      </c>
      <c r="SUQ45" s="4141">
        <f t="shared" si="230"/>
        <v>0</v>
      </c>
      <c r="SUR45" s="4141">
        <f t="shared" si="230"/>
        <v>0</v>
      </c>
      <c r="SUS45" s="4141">
        <f t="shared" si="230"/>
        <v>0</v>
      </c>
      <c r="SUT45" s="4141">
        <f t="shared" si="230"/>
        <v>0</v>
      </c>
      <c r="SUU45" s="4141">
        <f t="shared" si="230"/>
        <v>0</v>
      </c>
      <c r="SUV45" s="4141">
        <f t="shared" si="230"/>
        <v>0</v>
      </c>
      <c r="SUW45" s="4141">
        <f t="shared" si="230"/>
        <v>0</v>
      </c>
      <c r="SUX45" s="4141">
        <f t="shared" si="230"/>
        <v>0</v>
      </c>
      <c r="SUY45" s="4141">
        <f t="shared" si="230"/>
        <v>0</v>
      </c>
      <c r="SUZ45" s="4141">
        <f t="shared" si="230"/>
        <v>0</v>
      </c>
      <c r="SVA45" s="4141">
        <f t="shared" si="230"/>
        <v>0</v>
      </c>
      <c r="SVB45" s="4141">
        <f t="shared" si="230"/>
        <v>0</v>
      </c>
      <c r="SVC45" s="4141">
        <f t="shared" si="230"/>
        <v>0</v>
      </c>
      <c r="SVD45" s="4141">
        <f t="shared" si="230"/>
        <v>0</v>
      </c>
      <c r="SVE45" s="4141">
        <f t="shared" si="230"/>
        <v>0</v>
      </c>
      <c r="SVF45" s="4141">
        <f t="shared" si="230"/>
        <v>0</v>
      </c>
      <c r="SVG45" s="4141">
        <f t="shared" si="230"/>
        <v>0</v>
      </c>
      <c r="SVH45" s="4141">
        <f t="shared" si="230"/>
        <v>0</v>
      </c>
      <c r="SVI45" s="4141">
        <f t="shared" si="230"/>
        <v>0</v>
      </c>
      <c r="SVJ45" s="4141">
        <f t="shared" si="230"/>
        <v>0</v>
      </c>
      <c r="SVK45" s="4141">
        <f t="shared" si="230"/>
        <v>0</v>
      </c>
      <c r="SVL45" s="4141">
        <f t="shared" si="230"/>
        <v>0</v>
      </c>
      <c r="SVM45" s="4141">
        <f t="shared" si="230"/>
        <v>0</v>
      </c>
      <c r="SVN45" s="4141">
        <f t="shared" si="230"/>
        <v>0</v>
      </c>
      <c r="SVO45" s="4141">
        <f t="shared" si="230"/>
        <v>0</v>
      </c>
      <c r="SVP45" s="4141">
        <f t="shared" si="230"/>
        <v>0</v>
      </c>
      <c r="SVQ45" s="4141">
        <f t="shared" si="230"/>
        <v>0</v>
      </c>
      <c r="SVR45" s="4141">
        <f t="shared" si="230"/>
        <v>0</v>
      </c>
      <c r="SVS45" s="4141">
        <f t="shared" si="230"/>
        <v>0</v>
      </c>
      <c r="SVT45" s="4141">
        <f t="shared" si="230"/>
        <v>0</v>
      </c>
      <c r="SVU45" s="4141">
        <f t="shared" si="230"/>
        <v>0</v>
      </c>
      <c r="SVV45" s="4141">
        <f t="shared" si="230"/>
        <v>0</v>
      </c>
      <c r="SVW45" s="4141">
        <f t="shared" si="230"/>
        <v>0</v>
      </c>
      <c r="SVX45" s="4141">
        <f t="shared" si="230"/>
        <v>0</v>
      </c>
      <c r="SVY45" s="4141">
        <f t="shared" si="230"/>
        <v>0</v>
      </c>
      <c r="SVZ45" s="4141">
        <f t="shared" si="230"/>
        <v>0</v>
      </c>
      <c r="SWA45" s="4141">
        <f t="shared" si="230"/>
        <v>0</v>
      </c>
      <c r="SWB45" s="4141">
        <f t="shared" si="230"/>
        <v>0</v>
      </c>
      <c r="SWC45" s="4141">
        <f t="shared" ref="SWC45:SYN45" si="231">SWC39+SWC43</f>
        <v>0</v>
      </c>
      <c r="SWD45" s="4141">
        <f t="shared" si="231"/>
        <v>0</v>
      </c>
      <c r="SWE45" s="4141">
        <f t="shared" si="231"/>
        <v>0</v>
      </c>
      <c r="SWF45" s="4141">
        <f t="shared" si="231"/>
        <v>0</v>
      </c>
      <c r="SWG45" s="4141">
        <f t="shared" si="231"/>
        <v>0</v>
      </c>
      <c r="SWH45" s="4141">
        <f t="shared" si="231"/>
        <v>0</v>
      </c>
      <c r="SWI45" s="4141">
        <f t="shared" si="231"/>
        <v>0</v>
      </c>
      <c r="SWJ45" s="4141">
        <f t="shared" si="231"/>
        <v>0</v>
      </c>
      <c r="SWK45" s="4141">
        <f t="shared" si="231"/>
        <v>0</v>
      </c>
      <c r="SWL45" s="4141">
        <f t="shared" si="231"/>
        <v>0</v>
      </c>
      <c r="SWM45" s="4141">
        <f t="shared" si="231"/>
        <v>0</v>
      </c>
      <c r="SWN45" s="4141">
        <f t="shared" si="231"/>
        <v>0</v>
      </c>
      <c r="SWO45" s="4141">
        <f t="shared" si="231"/>
        <v>0</v>
      </c>
      <c r="SWP45" s="4141">
        <f t="shared" si="231"/>
        <v>0</v>
      </c>
      <c r="SWQ45" s="4141">
        <f t="shared" si="231"/>
        <v>0</v>
      </c>
      <c r="SWR45" s="4141">
        <f t="shared" si="231"/>
        <v>0</v>
      </c>
      <c r="SWS45" s="4141">
        <f t="shared" si="231"/>
        <v>0</v>
      </c>
      <c r="SWT45" s="4141">
        <f t="shared" si="231"/>
        <v>0</v>
      </c>
      <c r="SWU45" s="4141">
        <f t="shared" si="231"/>
        <v>0</v>
      </c>
      <c r="SWV45" s="4141">
        <f t="shared" si="231"/>
        <v>0</v>
      </c>
      <c r="SWW45" s="4141">
        <f t="shared" si="231"/>
        <v>0</v>
      </c>
      <c r="SWX45" s="4141">
        <f t="shared" si="231"/>
        <v>0</v>
      </c>
      <c r="SWY45" s="4141">
        <f t="shared" si="231"/>
        <v>0</v>
      </c>
      <c r="SWZ45" s="4141">
        <f t="shared" si="231"/>
        <v>0</v>
      </c>
      <c r="SXA45" s="4141">
        <f t="shared" si="231"/>
        <v>0</v>
      </c>
      <c r="SXB45" s="4141">
        <f t="shared" si="231"/>
        <v>0</v>
      </c>
      <c r="SXC45" s="4141">
        <f t="shared" si="231"/>
        <v>0</v>
      </c>
      <c r="SXD45" s="4141">
        <f t="shared" si="231"/>
        <v>0</v>
      </c>
      <c r="SXE45" s="4141">
        <f t="shared" si="231"/>
        <v>0</v>
      </c>
      <c r="SXF45" s="4141">
        <f t="shared" si="231"/>
        <v>0</v>
      </c>
      <c r="SXG45" s="4141">
        <f t="shared" si="231"/>
        <v>0</v>
      </c>
      <c r="SXH45" s="4141">
        <f t="shared" si="231"/>
        <v>0</v>
      </c>
      <c r="SXI45" s="4141">
        <f t="shared" si="231"/>
        <v>0</v>
      </c>
      <c r="SXJ45" s="4141">
        <f t="shared" si="231"/>
        <v>0</v>
      </c>
      <c r="SXK45" s="4141">
        <f t="shared" si="231"/>
        <v>0</v>
      </c>
      <c r="SXL45" s="4141">
        <f t="shared" si="231"/>
        <v>0</v>
      </c>
      <c r="SXM45" s="4141">
        <f t="shared" si="231"/>
        <v>0</v>
      </c>
      <c r="SXN45" s="4141">
        <f t="shared" si="231"/>
        <v>0</v>
      </c>
      <c r="SXO45" s="4141">
        <f t="shared" si="231"/>
        <v>0</v>
      </c>
      <c r="SXP45" s="4141">
        <f t="shared" si="231"/>
        <v>0</v>
      </c>
      <c r="SXQ45" s="4141">
        <f t="shared" si="231"/>
        <v>0</v>
      </c>
      <c r="SXR45" s="4141">
        <f t="shared" si="231"/>
        <v>0</v>
      </c>
      <c r="SXS45" s="4141">
        <f t="shared" si="231"/>
        <v>0</v>
      </c>
      <c r="SXT45" s="4141">
        <f t="shared" si="231"/>
        <v>0</v>
      </c>
      <c r="SXU45" s="4141">
        <f t="shared" si="231"/>
        <v>0</v>
      </c>
      <c r="SXV45" s="4141">
        <f t="shared" si="231"/>
        <v>0</v>
      </c>
      <c r="SXW45" s="4141">
        <f t="shared" si="231"/>
        <v>0</v>
      </c>
      <c r="SXX45" s="4141">
        <f t="shared" si="231"/>
        <v>0</v>
      </c>
      <c r="SXY45" s="4141">
        <f t="shared" si="231"/>
        <v>0</v>
      </c>
      <c r="SXZ45" s="4141">
        <f t="shared" si="231"/>
        <v>0</v>
      </c>
      <c r="SYA45" s="4141">
        <f t="shared" si="231"/>
        <v>0</v>
      </c>
      <c r="SYB45" s="4141">
        <f t="shared" si="231"/>
        <v>0</v>
      </c>
      <c r="SYC45" s="4141">
        <f t="shared" si="231"/>
        <v>0</v>
      </c>
      <c r="SYD45" s="4141">
        <f t="shared" si="231"/>
        <v>0</v>
      </c>
      <c r="SYE45" s="4141">
        <f t="shared" si="231"/>
        <v>0</v>
      </c>
      <c r="SYF45" s="4141">
        <f t="shared" si="231"/>
        <v>0</v>
      </c>
      <c r="SYG45" s="4141">
        <f t="shared" si="231"/>
        <v>0</v>
      </c>
      <c r="SYH45" s="4141">
        <f t="shared" si="231"/>
        <v>0</v>
      </c>
      <c r="SYI45" s="4141">
        <f t="shared" si="231"/>
        <v>0</v>
      </c>
      <c r="SYJ45" s="4141">
        <f t="shared" si="231"/>
        <v>0</v>
      </c>
      <c r="SYK45" s="4141">
        <f t="shared" si="231"/>
        <v>0</v>
      </c>
      <c r="SYL45" s="4141">
        <f t="shared" si="231"/>
        <v>0</v>
      </c>
      <c r="SYM45" s="4141">
        <f t="shared" si="231"/>
        <v>0</v>
      </c>
      <c r="SYN45" s="4141">
        <f t="shared" si="231"/>
        <v>0</v>
      </c>
      <c r="SYO45" s="4141">
        <f t="shared" ref="SYO45:TAZ45" si="232">SYO39+SYO43</f>
        <v>0</v>
      </c>
      <c r="SYP45" s="4141">
        <f t="shared" si="232"/>
        <v>0</v>
      </c>
      <c r="SYQ45" s="4141">
        <f t="shared" si="232"/>
        <v>0</v>
      </c>
      <c r="SYR45" s="4141">
        <f t="shared" si="232"/>
        <v>0</v>
      </c>
      <c r="SYS45" s="4141">
        <f t="shared" si="232"/>
        <v>0</v>
      </c>
      <c r="SYT45" s="4141">
        <f t="shared" si="232"/>
        <v>0</v>
      </c>
      <c r="SYU45" s="4141">
        <f t="shared" si="232"/>
        <v>0</v>
      </c>
      <c r="SYV45" s="4141">
        <f t="shared" si="232"/>
        <v>0</v>
      </c>
      <c r="SYW45" s="4141">
        <f t="shared" si="232"/>
        <v>0</v>
      </c>
      <c r="SYX45" s="4141">
        <f t="shared" si="232"/>
        <v>0</v>
      </c>
      <c r="SYY45" s="4141">
        <f t="shared" si="232"/>
        <v>0</v>
      </c>
      <c r="SYZ45" s="4141">
        <f t="shared" si="232"/>
        <v>0</v>
      </c>
      <c r="SZA45" s="4141">
        <f t="shared" si="232"/>
        <v>0</v>
      </c>
      <c r="SZB45" s="4141">
        <f t="shared" si="232"/>
        <v>0</v>
      </c>
      <c r="SZC45" s="4141">
        <f t="shared" si="232"/>
        <v>0</v>
      </c>
      <c r="SZD45" s="4141">
        <f t="shared" si="232"/>
        <v>0</v>
      </c>
      <c r="SZE45" s="4141">
        <f t="shared" si="232"/>
        <v>0</v>
      </c>
      <c r="SZF45" s="4141">
        <f t="shared" si="232"/>
        <v>0</v>
      </c>
      <c r="SZG45" s="4141">
        <f t="shared" si="232"/>
        <v>0</v>
      </c>
      <c r="SZH45" s="4141">
        <f t="shared" si="232"/>
        <v>0</v>
      </c>
      <c r="SZI45" s="4141">
        <f t="shared" si="232"/>
        <v>0</v>
      </c>
      <c r="SZJ45" s="4141">
        <f t="shared" si="232"/>
        <v>0</v>
      </c>
      <c r="SZK45" s="4141">
        <f t="shared" si="232"/>
        <v>0</v>
      </c>
      <c r="SZL45" s="4141">
        <f t="shared" si="232"/>
        <v>0</v>
      </c>
      <c r="SZM45" s="4141">
        <f t="shared" si="232"/>
        <v>0</v>
      </c>
      <c r="SZN45" s="4141">
        <f t="shared" si="232"/>
        <v>0</v>
      </c>
      <c r="SZO45" s="4141">
        <f t="shared" si="232"/>
        <v>0</v>
      </c>
      <c r="SZP45" s="4141">
        <f t="shared" si="232"/>
        <v>0</v>
      </c>
      <c r="SZQ45" s="4141">
        <f t="shared" si="232"/>
        <v>0</v>
      </c>
      <c r="SZR45" s="4141">
        <f t="shared" si="232"/>
        <v>0</v>
      </c>
      <c r="SZS45" s="4141">
        <f t="shared" si="232"/>
        <v>0</v>
      </c>
      <c r="SZT45" s="4141">
        <f t="shared" si="232"/>
        <v>0</v>
      </c>
      <c r="SZU45" s="4141">
        <f t="shared" si="232"/>
        <v>0</v>
      </c>
      <c r="SZV45" s="4141">
        <f t="shared" si="232"/>
        <v>0</v>
      </c>
      <c r="SZW45" s="4141">
        <f t="shared" si="232"/>
        <v>0</v>
      </c>
      <c r="SZX45" s="4141">
        <f t="shared" si="232"/>
        <v>0</v>
      </c>
      <c r="SZY45" s="4141">
        <f t="shared" si="232"/>
        <v>0</v>
      </c>
      <c r="SZZ45" s="4141">
        <f t="shared" si="232"/>
        <v>0</v>
      </c>
      <c r="TAA45" s="4141">
        <f t="shared" si="232"/>
        <v>0</v>
      </c>
      <c r="TAB45" s="4141">
        <f t="shared" si="232"/>
        <v>0</v>
      </c>
      <c r="TAC45" s="4141">
        <f t="shared" si="232"/>
        <v>0</v>
      </c>
      <c r="TAD45" s="4141">
        <f t="shared" si="232"/>
        <v>0</v>
      </c>
      <c r="TAE45" s="4141">
        <f t="shared" si="232"/>
        <v>0</v>
      </c>
      <c r="TAF45" s="4141">
        <f t="shared" si="232"/>
        <v>0</v>
      </c>
      <c r="TAG45" s="4141">
        <f t="shared" si="232"/>
        <v>0</v>
      </c>
      <c r="TAH45" s="4141">
        <f t="shared" si="232"/>
        <v>0</v>
      </c>
      <c r="TAI45" s="4141">
        <f t="shared" si="232"/>
        <v>0</v>
      </c>
      <c r="TAJ45" s="4141">
        <f t="shared" si="232"/>
        <v>0</v>
      </c>
      <c r="TAK45" s="4141">
        <f t="shared" si="232"/>
        <v>0</v>
      </c>
      <c r="TAL45" s="4141">
        <f t="shared" si="232"/>
        <v>0</v>
      </c>
      <c r="TAM45" s="4141">
        <f t="shared" si="232"/>
        <v>0</v>
      </c>
      <c r="TAN45" s="4141">
        <f t="shared" si="232"/>
        <v>0</v>
      </c>
      <c r="TAO45" s="4141">
        <f t="shared" si="232"/>
        <v>0</v>
      </c>
      <c r="TAP45" s="4141">
        <f t="shared" si="232"/>
        <v>0</v>
      </c>
      <c r="TAQ45" s="4141">
        <f t="shared" si="232"/>
        <v>0</v>
      </c>
      <c r="TAR45" s="4141">
        <f t="shared" si="232"/>
        <v>0</v>
      </c>
      <c r="TAS45" s="4141">
        <f t="shared" si="232"/>
        <v>0</v>
      </c>
      <c r="TAT45" s="4141">
        <f t="shared" si="232"/>
        <v>0</v>
      </c>
      <c r="TAU45" s="4141">
        <f t="shared" si="232"/>
        <v>0</v>
      </c>
      <c r="TAV45" s="4141">
        <f t="shared" si="232"/>
        <v>0</v>
      </c>
      <c r="TAW45" s="4141">
        <f t="shared" si="232"/>
        <v>0</v>
      </c>
      <c r="TAX45" s="4141">
        <f t="shared" si="232"/>
        <v>0</v>
      </c>
      <c r="TAY45" s="4141">
        <f t="shared" si="232"/>
        <v>0</v>
      </c>
      <c r="TAZ45" s="4141">
        <f t="shared" si="232"/>
        <v>0</v>
      </c>
      <c r="TBA45" s="4141">
        <f t="shared" ref="TBA45:TDL45" si="233">TBA39+TBA43</f>
        <v>0</v>
      </c>
      <c r="TBB45" s="4141">
        <f t="shared" si="233"/>
        <v>0</v>
      </c>
      <c r="TBC45" s="4141">
        <f t="shared" si="233"/>
        <v>0</v>
      </c>
      <c r="TBD45" s="4141">
        <f t="shared" si="233"/>
        <v>0</v>
      </c>
      <c r="TBE45" s="4141">
        <f t="shared" si="233"/>
        <v>0</v>
      </c>
      <c r="TBF45" s="4141">
        <f t="shared" si="233"/>
        <v>0</v>
      </c>
      <c r="TBG45" s="4141">
        <f t="shared" si="233"/>
        <v>0</v>
      </c>
      <c r="TBH45" s="4141">
        <f t="shared" si="233"/>
        <v>0</v>
      </c>
      <c r="TBI45" s="4141">
        <f t="shared" si="233"/>
        <v>0</v>
      </c>
      <c r="TBJ45" s="4141">
        <f t="shared" si="233"/>
        <v>0</v>
      </c>
      <c r="TBK45" s="4141">
        <f t="shared" si="233"/>
        <v>0</v>
      </c>
      <c r="TBL45" s="4141">
        <f t="shared" si="233"/>
        <v>0</v>
      </c>
      <c r="TBM45" s="4141">
        <f t="shared" si="233"/>
        <v>0</v>
      </c>
      <c r="TBN45" s="4141">
        <f t="shared" si="233"/>
        <v>0</v>
      </c>
      <c r="TBO45" s="4141">
        <f t="shared" si="233"/>
        <v>0</v>
      </c>
      <c r="TBP45" s="4141">
        <f t="shared" si="233"/>
        <v>0</v>
      </c>
      <c r="TBQ45" s="4141">
        <f t="shared" si="233"/>
        <v>0</v>
      </c>
      <c r="TBR45" s="4141">
        <f t="shared" si="233"/>
        <v>0</v>
      </c>
      <c r="TBS45" s="4141">
        <f t="shared" si="233"/>
        <v>0</v>
      </c>
      <c r="TBT45" s="4141">
        <f t="shared" si="233"/>
        <v>0</v>
      </c>
      <c r="TBU45" s="4141">
        <f t="shared" si="233"/>
        <v>0</v>
      </c>
      <c r="TBV45" s="4141">
        <f t="shared" si="233"/>
        <v>0</v>
      </c>
      <c r="TBW45" s="4141">
        <f t="shared" si="233"/>
        <v>0</v>
      </c>
      <c r="TBX45" s="4141">
        <f t="shared" si="233"/>
        <v>0</v>
      </c>
      <c r="TBY45" s="4141">
        <f t="shared" si="233"/>
        <v>0</v>
      </c>
      <c r="TBZ45" s="4141">
        <f t="shared" si="233"/>
        <v>0</v>
      </c>
      <c r="TCA45" s="4141">
        <f t="shared" si="233"/>
        <v>0</v>
      </c>
      <c r="TCB45" s="4141">
        <f t="shared" si="233"/>
        <v>0</v>
      </c>
      <c r="TCC45" s="4141">
        <f t="shared" si="233"/>
        <v>0</v>
      </c>
      <c r="TCD45" s="4141">
        <f t="shared" si="233"/>
        <v>0</v>
      </c>
      <c r="TCE45" s="4141">
        <f t="shared" si="233"/>
        <v>0</v>
      </c>
      <c r="TCF45" s="4141">
        <f t="shared" si="233"/>
        <v>0</v>
      </c>
      <c r="TCG45" s="4141">
        <f t="shared" si="233"/>
        <v>0</v>
      </c>
      <c r="TCH45" s="4141">
        <f t="shared" si="233"/>
        <v>0</v>
      </c>
      <c r="TCI45" s="4141">
        <f t="shared" si="233"/>
        <v>0</v>
      </c>
      <c r="TCJ45" s="4141">
        <f t="shared" si="233"/>
        <v>0</v>
      </c>
      <c r="TCK45" s="4141">
        <f t="shared" si="233"/>
        <v>0</v>
      </c>
      <c r="TCL45" s="4141">
        <f t="shared" si="233"/>
        <v>0</v>
      </c>
      <c r="TCM45" s="4141">
        <f t="shared" si="233"/>
        <v>0</v>
      </c>
      <c r="TCN45" s="4141">
        <f t="shared" si="233"/>
        <v>0</v>
      </c>
      <c r="TCO45" s="4141">
        <f t="shared" si="233"/>
        <v>0</v>
      </c>
      <c r="TCP45" s="4141">
        <f t="shared" si="233"/>
        <v>0</v>
      </c>
      <c r="TCQ45" s="4141">
        <f t="shared" si="233"/>
        <v>0</v>
      </c>
      <c r="TCR45" s="4141">
        <f t="shared" si="233"/>
        <v>0</v>
      </c>
      <c r="TCS45" s="4141">
        <f t="shared" si="233"/>
        <v>0</v>
      </c>
      <c r="TCT45" s="4141">
        <f t="shared" si="233"/>
        <v>0</v>
      </c>
      <c r="TCU45" s="4141">
        <f t="shared" si="233"/>
        <v>0</v>
      </c>
      <c r="TCV45" s="4141">
        <f t="shared" si="233"/>
        <v>0</v>
      </c>
      <c r="TCW45" s="4141">
        <f t="shared" si="233"/>
        <v>0</v>
      </c>
      <c r="TCX45" s="4141">
        <f t="shared" si="233"/>
        <v>0</v>
      </c>
      <c r="TCY45" s="4141">
        <f t="shared" si="233"/>
        <v>0</v>
      </c>
      <c r="TCZ45" s="4141">
        <f t="shared" si="233"/>
        <v>0</v>
      </c>
      <c r="TDA45" s="4141">
        <f t="shared" si="233"/>
        <v>0</v>
      </c>
      <c r="TDB45" s="4141">
        <f t="shared" si="233"/>
        <v>0</v>
      </c>
      <c r="TDC45" s="4141">
        <f t="shared" si="233"/>
        <v>0</v>
      </c>
      <c r="TDD45" s="4141">
        <f t="shared" si="233"/>
        <v>0</v>
      </c>
      <c r="TDE45" s="4141">
        <f t="shared" si="233"/>
        <v>0</v>
      </c>
      <c r="TDF45" s="4141">
        <f t="shared" si="233"/>
        <v>0</v>
      </c>
      <c r="TDG45" s="4141">
        <f t="shared" si="233"/>
        <v>0</v>
      </c>
      <c r="TDH45" s="4141">
        <f t="shared" si="233"/>
        <v>0</v>
      </c>
      <c r="TDI45" s="4141">
        <f t="shared" si="233"/>
        <v>0</v>
      </c>
      <c r="TDJ45" s="4141">
        <f t="shared" si="233"/>
        <v>0</v>
      </c>
      <c r="TDK45" s="4141">
        <f t="shared" si="233"/>
        <v>0</v>
      </c>
      <c r="TDL45" s="4141">
        <f t="shared" si="233"/>
        <v>0</v>
      </c>
      <c r="TDM45" s="4141">
        <f t="shared" ref="TDM45:TFX45" si="234">TDM39+TDM43</f>
        <v>0</v>
      </c>
      <c r="TDN45" s="4141">
        <f t="shared" si="234"/>
        <v>0</v>
      </c>
      <c r="TDO45" s="4141">
        <f t="shared" si="234"/>
        <v>0</v>
      </c>
      <c r="TDP45" s="4141">
        <f t="shared" si="234"/>
        <v>0</v>
      </c>
      <c r="TDQ45" s="4141">
        <f t="shared" si="234"/>
        <v>0</v>
      </c>
      <c r="TDR45" s="4141">
        <f t="shared" si="234"/>
        <v>0</v>
      </c>
      <c r="TDS45" s="4141">
        <f t="shared" si="234"/>
        <v>0</v>
      </c>
      <c r="TDT45" s="4141">
        <f t="shared" si="234"/>
        <v>0</v>
      </c>
      <c r="TDU45" s="4141">
        <f t="shared" si="234"/>
        <v>0</v>
      </c>
      <c r="TDV45" s="4141">
        <f t="shared" si="234"/>
        <v>0</v>
      </c>
      <c r="TDW45" s="4141">
        <f t="shared" si="234"/>
        <v>0</v>
      </c>
      <c r="TDX45" s="4141">
        <f t="shared" si="234"/>
        <v>0</v>
      </c>
      <c r="TDY45" s="4141">
        <f t="shared" si="234"/>
        <v>0</v>
      </c>
      <c r="TDZ45" s="4141">
        <f t="shared" si="234"/>
        <v>0</v>
      </c>
      <c r="TEA45" s="4141">
        <f t="shared" si="234"/>
        <v>0</v>
      </c>
      <c r="TEB45" s="4141">
        <f t="shared" si="234"/>
        <v>0</v>
      </c>
      <c r="TEC45" s="4141">
        <f t="shared" si="234"/>
        <v>0</v>
      </c>
      <c r="TED45" s="4141">
        <f t="shared" si="234"/>
        <v>0</v>
      </c>
      <c r="TEE45" s="4141">
        <f t="shared" si="234"/>
        <v>0</v>
      </c>
      <c r="TEF45" s="4141">
        <f t="shared" si="234"/>
        <v>0</v>
      </c>
      <c r="TEG45" s="4141">
        <f t="shared" si="234"/>
        <v>0</v>
      </c>
      <c r="TEH45" s="4141">
        <f t="shared" si="234"/>
        <v>0</v>
      </c>
      <c r="TEI45" s="4141">
        <f t="shared" si="234"/>
        <v>0</v>
      </c>
      <c r="TEJ45" s="4141">
        <f t="shared" si="234"/>
        <v>0</v>
      </c>
      <c r="TEK45" s="4141">
        <f t="shared" si="234"/>
        <v>0</v>
      </c>
      <c r="TEL45" s="4141">
        <f t="shared" si="234"/>
        <v>0</v>
      </c>
      <c r="TEM45" s="4141">
        <f t="shared" si="234"/>
        <v>0</v>
      </c>
      <c r="TEN45" s="4141">
        <f t="shared" si="234"/>
        <v>0</v>
      </c>
      <c r="TEO45" s="4141">
        <f t="shared" si="234"/>
        <v>0</v>
      </c>
      <c r="TEP45" s="4141">
        <f t="shared" si="234"/>
        <v>0</v>
      </c>
      <c r="TEQ45" s="4141">
        <f t="shared" si="234"/>
        <v>0</v>
      </c>
      <c r="TER45" s="4141">
        <f t="shared" si="234"/>
        <v>0</v>
      </c>
      <c r="TES45" s="4141">
        <f t="shared" si="234"/>
        <v>0</v>
      </c>
      <c r="TET45" s="4141">
        <f t="shared" si="234"/>
        <v>0</v>
      </c>
      <c r="TEU45" s="4141">
        <f t="shared" si="234"/>
        <v>0</v>
      </c>
      <c r="TEV45" s="4141">
        <f t="shared" si="234"/>
        <v>0</v>
      </c>
      <c r="TEW45" s="4141">
        <f t="shared" si="234"/>
        <v>0</v>
      </c>
      <c r="TEX45" s="4141">
        <f t="shared" si="234"/>
        <v>0</v>
      </c>
      <c r="TEY45" s="4141">
        <f t="shared" si="234"/>
        <v>0</v>
      </c>
      <c r="TEZ45" s="4141">
        <f t="shared" si="234"/>
        <v>0</v>
      </c>
      <c r="TFA45" s="4141">
        <f t="shared" si="234"/>
        <v>0</v>
      </c>
      <c r="TFB45" s="4141">
        <f t="shared" si="234"/>
        <v>0</v>
      </c>
      <c r="TFC45" s="4141">
        <f t="shared" si="234"/>
        <v>0</v>
      </c>
      <c r="TFD45" s="4141">
        <f t="shared" si="234"/>
        <v>0</v>
      </c>
      <c r="TFE45" s="4141">
        <f t="shared" si="234"/>
        <v>0</v>
      </c>
      <c r="TFF45" s="4141">
        <f t="shared" si="234"/>
        <v>0</v>
      </c>
      <c r="TFG45" s="4141">
        <f t="shared" si="234"/>
        <v>0</v>
      </c>
      <c r="TFH45" s="4141">
        <f t="shared" si="234"/>
        <v>0</v>
      </c>
      <c r="TFI45" s="4141">
        <f t="shared" si="234"/>
        <v>0</v>
      </c>
      <c r="TFJ45" s="4141">
        <f t="shared" si="234"/>
        <v>0</v>
      </c>
      <c r="TFK45" s="4141">
        <f t="shared" si="234"/>
        <v>0</v>
      </c>
      <c r="TFL45" s="4141">
        <f t="shared" si="234"/>
        <v>0</v>
      </c>
      <c r="TFM45" s="4141">
        <f t="shared" si="234"/>
        <v>0</v>
      </c>
      <c r="TFN45" s="4141">
        <f t="shared" si="234"/>
        <v>0</v>
      </c>
      <c r="TFO45" s="4141">
        <f t="shared" si="234"/>
        <v>0</v>
      </c>
      <c r="TFP45" s="4141">
        <f t="shared" si="234"/>
        <v>0</v>
      </c>
      <c r="TFQ45" s="4141">
        <f t="shared" si="234"/>
        <v>0</v>
      </c>
      <c r="TFR45" s="4141">
        <f t="shared" si="234"/>
        <v>0</v>
      </c>
      <c r="TFS45" s="4141">
        <f t="shared" si="234"/>
        <v>0</v>
      </c>
      <c r="TFT45" s="4141">
        <f t="shared" si="234"/>
        <v>0</v>
      </c>
      <c r="TFU45" s="4141">
        <f t="shared" si="234"/>
        <v>0</v>
      </c>
      <c r="TFV45" s="4141">
        <f t="shared" si="234"/>
        <v>0</v>
      </c>
      <c r="TFW45" s="4141">
        <f t="shared" si="234"/>
        <v>0</v>
      </c>
      <c r="TFX45" s="4141">
        <f t="shared" si="234"/>
        <v>0</v>
      </c>
      <c r="TFY45" s="4141">
        <f t="shared" ref="TFY45:TIJ45" si="235">TFY39+TFY43</f>
        <v>0</v>
      </c>
      <c r="TFZ45" s="4141">
        <f t="shared" si="235"/>
        <v>0</v>
      </c>
      <c r="TGA45" s="4141">
        <f t="shared" si="235"/>
        <v>0</v>
      </c>
      <c r="TGB45" s="4141">
        <f t="shared" si="235"/>
        <v>0</v>
      </c>
      <c r="TGC45" s="4141">
        <f t="shared" si="235"/>
        <v>0</v>
      </c>
      <c r="TGD45" s="4141">
        <f t="shared" si="235"/>
        <v>0</v>
      </c>
      <c r="TGE45" s="4141">
        <f t="shared" si="235"/>
        <v>0</v>
      </c>
      <c r="TGF45" s="4141">
        <f t="shared" si="235"/>
        <v>0</v>
      </c>
      <c r="TGG45" s="4141">
        <f t="shared" si="235"/>
        <v>0</v>
      </c>
      <c r="TGH45" s="4141">
        <f t="shared" si="235"/>
        <v>0</v>
      </c>
      <c r="TGI45" s="4141">
        <f t="shared" si="235"/>
        <v>0</v>
      </c>
      <c r="TGJ45" s="4141">
        <f t="shared" si="235"/>
        <v>0</v>
      </c>
      <c r="TGK45" s="4141">
        <f t="shared" si="235"/>
        <v>0</v>
      </c>
      <c r="TGL45" s="4141">
        <f t="shared" si="235"/>
        <v>0</v>
      </c>
      <c r="TGM45" s="4141">
        <f t="shared" si="235"/>
        <v>0</v>
      </c>
      <c r="TGN45" s="4141">
        <f t="shared" si="235"/>
        <v>0</v>
      </c>
      <c r="TGO45" s="4141">
        <f t="shared" si="235"/>
        <v>0</v>
      </c>
      <c r="TGP45" s="4141">
        <f t="shared" si="235"/>
        <v>0</v>
      </c>
      <c r="TGQ45" s="4141">
        <f t="shared" si="235"/>
        <v>0</v>
      </c>
      <c r="TGR45" s="4141">
        <f t="shared" si="235"/>
        <v>0</v>
      </c>
      <c r="TGS45" s="4141">
        <f t="shared" si="235"/>
        <v>0</v>
      </c>
      <c r="TGT45" s="4141">
        <f t="shared" si="235"/>
        <v>0</v>
      </c>
      <c r="TGU45" s="4141">
        <f t="shared" si="235"/>
        <v>0</v>
      </c>
      <c r="TGV45" s="4141">
        <f t="shared" si="235"/>
        <v>0</v>
      </c>
      <c r="TGW45" s="4141">
        <f t="shared" si="235"/>
        <v>0</v>
      </c>
      <c r="TGX45" s="4141">
        <f t="shared" si="235"/>
        <v>0</v>
      </c>
      <c r="TGY45" s="4141">
        <f t="shared" si="235"/>
        <v>0</v>
      </c>
      <c r="TGZ45" s="4141">
        <f t="shared" si="235"/>
        <v>0</v>
      </c>
      <c r="THA45" s="4141">
        <f t="shared" si="235"/>
        <v>0</v>
      </c>
      <c r="THB45" s="4141">
        <f t="shared" si="235"/>
        <v>0</v>
      </c>
      <c r="THC45" s="4141">
        <f t="shared" si="235"/>
        <v>0</v>
      </c>
      <c r="THD45" s="4141">
        <f t="shared" si="235"/>
        <v>0</v>
      </c>
      <c r="THE45" s="4141">
        <f t="shared" si="235"/>
        <v>0</v>
      </c>
      <c r="THF45" s="4141">
        <f t="shared" si="235"/>
        <v>0</v>
      </c>
      <c r="THG45" s="4141">
        <f t="shared" si="235"/>
        <v>0</v>
      </c>
      <c r="THH45" s="4141">
        <f t="shared" si="235"/>
        <v>0</v>
      </c>
      <c r="THI45" s="4141">
        <f t="shared" si="235"/>
        <v>0</v>
      </c>
      <c r="THJ45" s="4141">
        <f t="shared" si="235"/>
        <v>0</v>
      </c>
      <c r="THK45" s="4141">
        <f t="shared" si="235"/>
        <v>0</v>
      </c>
      <c r="THL45" s="4141">
        <f t="shared" si="235"/>
        <v>0</v>
      </c>
      <c r="THM45" s="4141">
        <f t="shared" si="235"/>
        <v>0</v>
      </c>
      <c r="THN45" s="4141">
        <f t="shared" si="235"/>
        <v>0</v>
      </c>
      <c r="THO45" s="4141">
        <f t="shared" si="235"/>
        <v>0</v>
      </c>
      <c r="THP45" s="4141">
        <f t="shared" si="235"/>
        <v>0</v>
      </c>
      <c r="THQ45" s="4141">
        <f t="shared" si="235"/>
        <v>0</v>
      </c>
      <c r="THR45" s="4141">
        <f t="shared" si="235"/>
        <v>0</v>
      </c>
      <c r="THS45" s="4141">
        <f t="shared" si="235"/>
        <v>0</v>
      </c>
      <c r="THT45" s="4141">
        <f t="shared" si="235"/>
        <v>0</v>
      </c>
      <c r="THU45" s="4141">
        <f t="shared" si="235"/>
        <v>0</v>
      </c>
      <c r="THV45" s="4141">
        <f t="shared" si="235"/>
        <v>0</v>
      </c>
      <c r="THW45" s="4141">
        <f t="shared" si="235"/>
        <v>0</v>
      </c>
      <c r="THX45" s="4141">
        <f t="shared" si="235"/>
        <v>0</v>
      </c>
      <c r="THY45" s="4141">
        <f t="shared" si="235"/>
        <v>0</v>
      </c>
      <c r="THZ45" s="4141">
        <f t="shared" si="235"/>
        <v>0</v>
      </c>
      <c r="TIA45" s="4141">
        <f t="shared" si="235"/>
        <v>0</v>
      </c>
      <c r="TIB45" s="4141">
        <f t="shared" si="235"/>
        <v>0</v>
      </c>
      <c r="TIC45" s="4141">
        <f t="shared" si="235"/>
        <v>0</v>
      </c>
      <c r="TID45" s="4141">
        <f t="shared" si="235"/>
        <v>0</v>
      </c>
      <c r="TIE45" s="4141">
        <f t="shared" si="235"/>
        <v>0</v>
      </c>
      <c r="TIF45" s="4141">
        <f t="shared" si="235"/>
        <v>0</v>
      </c>
      <c r="TIG45" s="4141">
        <f t="shared" si="235"/>
        <v>0</v>
      </c>
      <c r="TIH45" s="4141">
        <f t="shared" si="235"/>
        <v>0</v>
      </c>
      <c r="TII45" s="4141">
        <f t="shared" si="235"/>
        <v>0</v>
      </c>
      <c r="TIJ45" s="4141">
        <f t="shared" si="235"/>
        <v>0</v>
      </c>
      <c r="TIK45" s="4141">
        <f t="shared" ref="TIK45:TKV45" si="236">TIK39+TIK43</f>
        <v>0</v>
      </c>
      <c r="TIL45" s="4141">
        <f t="shared" si="236"/>
        <v>0</v>
      </c>
      <c r="TIM45" s="4141">
        <f t="shared" si="236"/>
        <v>0</v>
      </c>
      <c r="TIN45" s="4141">
        <f t="shared" si="236"/>
        <v>0</v>
      </c>
      <c r="TIO45" s="4141">
        <f t="shared" si="236"/>
        <v>0</v>
      </c>
      <c r="TIP45" s="4141">
        <f t="shared" si="236"/>
        <v>0</v>
      </c>
      <c r="TIQ45" s="4141">
        <f t="shared" si="236"/>
        <v>0</v>
      </c>
      <c r="TIR45" s="4141">
        <f t="shared" si="236"/>
        <v>0</v>
      </c>
      <c r="TIS45" s="4141">
        <f t="shared" si="236"/>
        <v>0</v>
      </c>
      <c r="TIT45" s="4141">
        <f t="shared" si="236"/>
        <v>0</v>
      </c>
      <c r="TIU45" s="4141">
        <f t="shared" si="236"/>
        <v>0</v>
      </c>
      <c r="TIV45" s="4141">
        <f t="shared" si="236"/>
        <v>0</v>
      </c>
      <c r="TIW45" s="4141">
        <f t="shared" si="236"/>
        <v>0</v>
      </c>
      <c r="TIX45" s="4141">
        <f t="shared" si="236"/>
        <v>0</v>
      </c>
      <c r="TIY45" s="4141">
        <f t="shared" si="236"/>
        <v>0</v>
      </c>
      <c r="TIZ45" s="4141">
        <f t="shared" si="236"/>
        <v>0</v>
      </c>
      <c r="TJA45" s="4141">
        <f t="shared" si="236"/>
        <v>0</v>
      </c>
      <c r="TJB45" s="4141">
        <f t="shared" si="236"/>
        <v>0</v>
      </c>
      <c r="TJC45" s="4141">
        <f t="shared" si="236"/>
        <v>0</v>
      </c>
      <c r="TJD45" s="4141">
        <f t="shared" si="236"/>
        <v>0</v>
      </c>
      <c r="TJE45" s="4141">
        <f t="shared" si="236"/>
        <v>0</v>
      </c>
      <c r="TJF45" s="4141">
        <f t="shared" si="236"/>
        <v>0</v>
      </c>
      <c r="TJG45" s="4141">
        <f t="shared" si="236"/>
        <v>0</v>
      </c>
      <c r="TJH45" s="4141">
        <f t="shared" si="236"/>
        <v>0</v>
      </c>
      <c r="TJI45" s="4141">
        <f t="shared" si="236"/>
        <v>0</v>
      </c>
      <c r="TJJ45" s="4141">
        <f t="shared" si="236"/>
        <v>0</v>
      </c>
      <c r="TJK45" s="4141">
        <f t="shared" si="236"/>
        <v>0</v>
      </c>
      <c r="TJL45" s="4141">
        <f t="shared" si="236"/>
        <v>0</v>
      </c>
      <c r="TJM45" s="4141">
        <f t="shared" si="236"/>
        <v>0</v>
      </c>
      <c r="TJN45" s="4141">
        <f t="shared" si="236"/>
        <v>0</v>
      </c>
      <c r="TJO45" s="4141">
        <f t="shared" si="236"/>
        <v>0</v>
      </c>
      <c r="TJP45" s="4141">
        <f t="shared" si="236"/>
        <v>0</v>
      </c>
      <c r="TJQ45" s="4141">
        <f t="shared" si="236"/>
        <v>0</v>
      </c>
      <c r="TJR45" s="4141">
        <f t="shared" si="236"/>
        <v>0</v>
      </c>
      <c r="TJS45" s="4141">
        <f t="shared" si="236"/>
        <v>0</v>
      </c>
      <c r="TJT45" s="4141">
        <f t="shared" si="236"/>
        <v>0</v>
      </c>
      <c r="TJU45" s="4141">
        <f t="shared" si="236"/>
        <v>0</v>
      </c>
      <c r="TJV45" s="4141">
        <f t="shared" si="236"/>
        <v>0</v>
      </c>
      <c r="TJW45" s="4141">
        <f t="shared" si="236"/>
        <v>0</v>
      </c>
      <c r="TJX45" s="4141">
        <f t="shared" si="236"/>
        <v>0</v>
      </c>
      <c r="TJY45" s="4141">
        <f t="shared" si="236"/>
        <v>0</v>
      </c>
      <c r="TJZ45" s="4141">
        <f t="shared" si="236"/>
        <v>0</v>
      </c>
      <c r="TKA45" s="4141">
        <f t="shared" si="236"/>
        <v>0</v>
      </c>
      <c r="TKB45" s="4141">
        <f t="shared" si="236"/>
        <v>0</v>
      </c>
      <c r="TKC45" s="4141">
        <f t="shared" si="236"/>
        <v>0</v>
      </c>
      <c r="TKD45" s="4141">
        <f t="shared" si="236"/>
        <v>0</v>
      </c>
      <c r="TKE45" s="4141">
        <f t="shared" si="236"/>
        <v>0</v>
      </c>
      <c r="TKF45" s="4141">
        <f t="shared" si="236"/>
        <v>0</v>
      </c>
      <c r="TKG45" s="4141">
        <f t="shared" si="236"/>
        <v>0</v>
      </c>
      <c r="TKH45" s="4141">
        <f t="shared" si="236"/>
        <v>0</v>
      </c>
      <c r="TKI45" s="4141">
        <f t="shared" si="236"/>
        <v>0</v>
      </c>
      <c r="TKJ45" s="4141">
        <f t="shared" si="236"/>
        <v>0</v>
      </c>
      <c r="TKK45" s="4141">
        <f t="shared" si="236"/>
        <v>0</v>
      </c>
      <c r="TKL45" s="4141">
        <f t="shared" si="236"/>
        <v>0</v>
      </c>
      <c r="TKM45" s="4141">
        <f t="shared" si="236"/>
        <v>0</v>
      </c>
      <c r="TKN45" s="4141">
        <f t="shared" si="236"/>
        <v>0</v>
      </c>
      <c r="TKO45" s="4141">
        <f t="shared" si="236"/>
        <v>0</v>
      </c>
      <c r="TKP45" s="4141">
        <f t="shared" si="236"/>
        <v>0</v>
      </c>
      <c r="TKQ45" s="4141">
        <f t="shared" si="236"/>
        <v>0</v>
      </c>
      <c r="TKR45" s="4141">
        <f t="shared" si="236"/>
        <v>0</v>
      </c>
      <c r="TKS45" s="4141">
        <f t="shared" si="236"/>
        <v>0</v>
      </c>
      <c r="TKT45" s="4141">
        <f t="shared" si="236"/>
        <v>0</v>
      </c>
      <c r="TKU45" s="4141">
        <f t="shared" si="236"/>
        <v>0</v>
      </c>
      <c r="TKV45" s="4141">
        <f t="shared" si="236"/>
        <v>0</v>
      </c>
      <c r="TKW45" s="4141">
        <f t="shared" ref="TKW45:TNH45" si="237">TKW39+TKW43</f>
        <v>0</v>
      </c>
      <c r="TKX45" s="4141">
        <f t="shared" si="237"/>
        <v>0</v>
      </c>
      <c r="TKY45" s="4141">
        <f t="shared" si="237"/>
        <v>0</v>
      </c>
      <c r="TKZ45" s="4141">
        <f t="shared" si="237"/>
        <v>0</v>
      </c>
      <c r="TLA45" s="4141">
        <f t="shared" si="237"/>
        <v>0</v>
      </c>
      <c r="TLB45" s="4141">
        <f t="shared" si="237"/>
        <v>0</v>
      </c>
      <c r="TLC45" s="4141">
        <f t="shared" si="237"/>
        <v>0</v>
      </c>
      <c r="TLD45" s="4141">
        <f t="shared" si="237"/>
        <v>0</v>
      </c>
      <c r="TLE45" s="4141">
        <f t="shared" si="237"/>
        <v>0</v>
      </c>
      <c r="TLF45" s="4141">
        <f t="shared" si="237"/>
        <v>0</v>
      </c>
      <c r="TLG45" s="4141">
        <f t="shared" si="237"/>
        <v>0</v>
      </c>
      <c r="TLH45" s="4141">
        <f t="shared" si="237"/>
        <v>0</v>
      </c>
      <c r="TLI45" s="4141">
        <f t="shared" si="237"/>
        <v>0</v>
      </c>
      <c r="TLJ45" s="4141">
        <f t="shared" si="237"/>
        <v>0</v>
      </c>
      <c r="TLK45" s="4141">
        <f t="shared" si="237"/>
        <v>0</v>
      </c>
      <c r="TLL45" s="4141">
        <f t="shared" si="237"/>
        <v>0</v>
      </c>
      <c r="TLM45" s="4141">
        <f t="shared" si="237"/>
        <v>0</v>
      </c>
      <c r="TLN45" s="4141">
        <f t="shared" si="237"/>
        <v>0</v>
      </c>
      <c r="TLO45" s="4141">
        <f t="shared" si="237"/>
        <v>0</v>
      </c>
      <c r="TLP45" s="4141">
        <f t="shared" si="237"/>
        <v>0</v>
      </c>
      <c r="TLQ45" s="4141">
        <f t="shared" si="237"/>
        <v>0</v>
      </c>
      <c r="TLR45" s="4141">
        <f t="shared" si="237"/>
        <v>0</v>
      </c>
      <c r="TLS45" s="4141">
        <f t="shared" si="237"/>
        <v>0</v>
      </c>
      <c r="TLT45" s="4141">
        <f t="shared" si="237"/>
        <v>0</v>
      </c>
      <c r="TLU45" s="4141">
        <f t="shared" si="237"/>
        <v>0</v>
      </c>
      <c r="TLV45" s="4141">
        <f t="shared" si="237"/>
        <v>0</v>
      </c>
      <c r="TLW45" s="4141">
        <f t="shared" si="237"/>
        <v>0</v>
      </c>
      <c r="TLX45" s="4141">
        <f t="shared" si="237"/>
        <v>0</v>
      </c>
      <c r="TLY45" s="4141">
        <f t="shared" si="237"/>
        <v>0</v>
      </c>
      <c r="TLZ45" s="4141">
        <f t="shared" si="237"/>
        <v>0</v>
      </c>
      <c r="TMA45" s="4141">
        <f t="shared" si="237"/>
        <v>0</v>
      </c>
      <c r="TMB45" s="4141">
        <f t="shared" si="237"/>
        <v>0</v>
      </c>
      <c r="TMC45" s="4141">
        <f t="shared" si="237"/>
        <v>0</v>
      </c>
      <c r="TMD45" s="4141">
        <f t="shared" si="237"/>
        <v>0</v>
      </c>
      <c r="TME45" s="4141">
        <f t="shared" si="237"/>
        <v>0</v>
      </c>
      <c r="TMF45" s="4141">
        <f t="shared" si="237"/>
        <v>0</v>
      </c>
      <c r="TMG45" s="4141">
        <f t="shared" si="237"/>
        <v>0</v>
      </c>
      <c r="TMH45" s="4141">
        <f t="shared" si="237"/>
        <v>0</v>
      </c>
      <c r="TMI45" s="4141">
        <f t="shared" si="237"/>
        <v>0</v>
      </c>
      <c r="TMJ45" s="4141">
        <f t="shared" si="237"/>
        <v>0</v>
      </c>
      <c r="TMK45" s="4141">
        <f t="shared" si="237"/>
        <v>0</v>
      </c>
      <c r="TML45" s="4141">
        <f t="shared" si="237"/>
        <v>0</v>
      </c>
      <c r="TMM45" s="4141">
        <f t="shared" si="237"/>
        <v>0</v>
      </c>
      <c r="TMN45" s="4141">
        <f t="shared" si="237"/>
        <v>0</v>
      </c>
      <c r="TMO45" s="4141">
        <f t="shared" si="237"/>
        <v>0</v>
      </c>
      <c r="TMP45" s="4141">
        <f t="shared" si="237"/>
        <v>0</v>
      </c>
      <c r="TMQ45" s="4141">
        <f t="shared" si="237"/>
        <v>0</v>
      </c>
      <c r="TMR45" s="4141">
        <f t="shared" si="237"/>
        <v>0</v>
      </c>
      <c r="TMS45" s="4141">
        <f t="shared" si="237"/>
        <v>0</v>
      </c>
      <c r="TMT45" s="4141">
        <f t="shared" si="237"/>
        <v>0</v>
      </c>
      <c r="TMU45" s="4141">
        <f t="shared" si="237"/>
        <v>0</v>
      </c>
      <c r="TMV45" s="4141">
        <f t="shared" si="237"/>
        <v>0</v>
      </c>
      <c r="TMW45" s="4141">
        <f t="shared" si="237"/>
        <v>0</v>
      </c>
      <c r="TMX45" s="4141">
        <f t="shared" si="237"/>
        <v>0</v>
      </c>
      <c r="TMY45" s="4141">
        <f t="shared" si="237"/>
        <v>0</v>
      </c>
      <c r="TMZ45" s="4141">
        <f t="shared" si="237"/>
        <v>0</v>
      </c>
      <c r="TNA45" s="4141">
        <f t="shared" si="237"/>
        <v>0</v>
      </c>
      <c r="TNB45" s="4141">
        <f t="shared" si="237"/>
        <v>0</v>
      </c>
      <c r="TNC45" s="4141">
        <f t="shared" si="237"/>
        <v>0</v>
      </c>
      <c r="TND45" s="4141">
        <f t="shared" si="237"/>
        <v>0</v>
      </c>
      <c r="TNE45" s="4141">
        <f t="shared" si="237"/>
        <v>0</v>
      </c>
      <c r="TNF45" s="4141">
        <f t="shared" si="237"/>
        <v>0</v>
      </c>
      <c r="TNG45" s="4141">
        <f t="shared" si="237"/>
        <v>0</v>
      </c>
      <c r="TNH45" s="4141">
        <f t="shared" si="237"/>
        <v>0</v>
      </c>
      <c r="TNI45" s="4141">
        <f t="shared" ref="TNI45:TPT45" si="238">TNI39+TNI43</f>
        <v>0</v>
      </c>
      <c r="TNJ45" s="4141">
        <f t="shared" si="238"/>
        <v>0</v>
      </c>
      <c r="TNK45" s="4141">
        <f t="shared" si="238"/>
        <v>0</v>
      </c>
      <c r="TNL45" s="4141">
        <f t="shared" si="238"/>
        <v>0</v>
      </c>
      <c r="TNM45" s="4141">
        <f t="shared" si="238"/>
        <v>0</v>
      </c>
      <c r="TNN45" s="4141">
        <f t="shared" si="238"/>
        <v>0</v>
      </c>
      <c r="TNO45" s="4141">
        <f t="shared" si="238"/>
        <v>0</v>
      </c>
      <c r="TNP45" s="4141">
        <f t="shared" si="238"/>
        <v>0</v>
      </c>
      <c r="TNQ45" s="4141">
        <f t="shared" si="238"/>
        <v>0</v>
      </c>
      <c r="TNR45" s="4141">
        <f t="shared" si="238"/>
        <v>0</v>
      </c>
      <c r="TNS45" s="4141">
        <f t="shared" si="238"/>
        <v>0</v>
      </c>
      <c r="TNT45" s="4141">
        <f t="shared" si="238"/>
        <v>0</v>
      </c>
      <c r="TNU45" s="4141">
        <f t="shared" si="238"/>
        <v>0</v>
      </c>
      <c r="TNV45" s="4141">
        <f t="shared" si="238"/>
        <v>0</v>
      </c>
      <c r="TNW45" s="4141">
        <f t="shared" si="238"/>
        <v>0</v>
      </c>
      <c r="TNX45" s="4141">
        <f t="shared" si="238"/>
        <v>0</v>
      </c>
      <c r="TNY45" s="4141">
        <f t="shared" si="238"/>
        <v>0</v>
      </c>
      <c r="TNZ45" s="4141">
        <f t="shared" si="238"/>
        <v>0</v>
      </c>
      <c r="TOA45" s="4141">
        <f t="shared" si="238"/>
        <v>0</v>
      </c>
      <c r="TOB45" s="4141">
        <f t="shared" si="238"/>
        <v>0</v>
      </c>
      <c r="TOC45" s="4141">
        <f t="shared" si="238"/>
        <v>0</v>
      </c>
      <c r="TOD45" s="4141">
        <f t="shared" si="238"/>
        <v>0</v>
      </c>
      <c r="TOE45" s="4141">
        <f t="shared" si="238"/>
        <v>0</v>
      </c>
      <c r="TOF45" s="4141">
        <f t="shared" si="238"/>
        <v>0</v>
      </c>
      <c r="TOG45" s="4141">
        <f t="shared" si="238"/>
        <v>0</v>
      </c>
      <c r="TOH45" s="4141">
        <f t="shared" si="238"/>
        <v>0</v>
      </c>
      <c r="TOI45" s="4141">
        <f t="shared" si="238"/>
        <v>0</v>
      </c>
      <c r="TOJ45" s="4141">
        <f t="shared" si="238"/>
        <v>0</v>
      </c>
      <c r="TOK45" s="4141">
        <f t="shared" si="238"/>
        <v>0</v>
      </c>
      <c r="TOL45" s="4141">
        <f t="shared" si="238"/>
        <v>0</v>
      </c>
      <c r="TOM45" s="4141">
        <f t="shared" si="238"/>
        <v>0</v>
      </c>
      <c r="TON45" s="4141">
        <f t="shared" si="238"/>
        <v>0</v>
      </c>
      <c r="TOO45" s="4141">
        <f t="shared" si="238"/>
        <v>0</v>
      </c>
      <c r="TOP45" s="4141">
        <f t="shared" si="238"/>
        <v>0</v>
      </c>
      <c r="TOQ45" s="4141">
        <f t="shared" si="238"/>
        <v>0</v>
      </c>
      <c r="TOR45" s="4141">
        <f t="shared" si="238"/>
        <v>0</v>
      </c>
      <c r="TOS45" s="4141">
        <f t="shared" si="238"/>
        <v>0</v>
      </c>
      <c r="TOT45" s="4141">
        <f t="shared" si="238"/>
        <v>0</v>
      </c>
      <c r="TOU45" s="4141">
        <f t="shared" si="238"/>
        <v>0</v>
      </c>
      <c r="TOV45" s="4141">
        <f t="shared" si="238"/>
        <v>0</v>
      </c>
      <c r="TOW45" s="4141">
        <f t="shared" si="238"/>
        <v>0</v>
      </c>
      <c r="TOX45" s="4141">
        <f t="shared" si="238"/>
        <v>0</v>
      </c>
      <c r="TOY45" s="4141">
        <f t="shared" si="238"/>
        <v>0</v>
      </c>
      <c r="TOZ45" s="4141">
        <f t="shared" si="238"/>
        <v>0</v>
      </c>
      <c r="TPA45" s="4141">
        <f t="shared" si="238"/>
        <v>0</v>
      </c>
      <c r="TPB45" s="4141">
        <f t="shared" si="238"/>
        <v>0</v>
      </c>
      <c r="TPC45" s="4141">
        <f t="shared" si="238"/>
        <v>0</v>
      </c>
      <c r="TPD45" s="4141">
        <f t="shared" si="238"/>
        <v>0</v>
      </c>
      <c r="TPE45" s="4141">
        <f t="shared" si="238"/>
        <v>0</v>
      </c>
      <c r="TPF45" s="4141">
        <f t="shared" si="238"/>
        <v>0</v>
      </c>
      <c r="TPG45" s="4141">
        <f t="shared" si="238"/>
        <v>0</v>
      </c>
      <c r="TPH45" s="4141">
        <f t="shared" si="238"/>
        <v>0</v>
      </c>
      <c r="TPI45" s="4141">
        <f t="shared" si="238"/>
        <v>0</v>
      </c>
      <c r="TPJ45" s="4141">
        <f t="shared" si="238"/>
        <v>0</v>
      </c>
      <c r="TPK45" s="4141">
        <f t="shared" si="238"/>
        <v>0</v>
      </c>
      <c r="TPL45" s="4141">
        <f t="shared" si="238"/>
        <v>0</v>
      </c>
      <c r="TPM45" s="4141">
        <f t="shared" si="238"/>
        <v>0</v>
      </c>
      <c r="TPN45" s="4141">
        <f t="shared" si="238"/>
        <v>0</v>
      </c>
      <c r="TPO45" s="4141">
        <f t="shared" si="238"/>
        <v>0</v>
      </c>
      <c r="TPP45" s="4141">
        <f t="shared" si="238"/>
        <v>0</v>
      </c>
      <c r="TPQ45" s="4141">
        <f t="shared" si="238"/>
        <v>0</v>
      </c>
      <c r="TPR45" s="4141">
        <f t="shared" si="238"/>
        <v>0</v>
      </c>
      <c r="TPS45" s="4141">
        <f t="shared" si="238"/>
        <v>0</v>
      </c>
      <c r="TPT45" s="4141">
        <f t="shared" si="238"/>
        <v>0</v>
      </c>
      <c r="TPU45" s="4141">
        <f t="shared" ref="TPU45:TSF45" si="239">TPU39+TPU43</f>
        <v>0</v>
      </c>
      <c r="TPV45" s="4141">
        <f t="shared" si="239"/>
        <v>0</v>
      </c>
      <c r="TPW45" s="4141">
        <f t="shared" si="239"/>
        <v>0</v>
      </c>
      <c r="TPX45" s="4141">
        <f t="shared" si="239"/>
        <v>0</v>
      </c>
      <c r="TPY45" s="4141">
        <f t="shared" si="239"/>
        <v>0</v>
      </c>
      <c r="TPZ45" s="4141">
        <f t="shared" si="239"/>
        <v>0</v>
      </c>
      <c r="TQA45" s="4141">
        <f t="shared" si="239"/>
        <v>0</v>
      </c>
      <c r="TQB45" s="4141">
        <f t="shared" si="239"/>
        <v>0</v>
      </c>
      <c r="TQC45" s="4141">
        <f t="shared" si="239"/>
        <v>0</v>
      </c>
      <c r="TQD45" s="4141">
        <f t="shared" si="239"/>
        <v>0</v>
      </c>
      <c r="TQE45" s="4141">
        <f t="shared" si="239"/>
        <v>0</v>
      </c>
      <c r="TQF45" s="4141">
        <f t="shared" si="239"/>
        <v>0</v>
      </c>
      <c r="TQG45" s="4141">
        <f t="shared" si="239"/>
        <v>0</v>
      </c>
      <c r="TQH45" s="4141">
        <f t="shared" si="239"/>
        <v>0</v>
      </c>
      <c r="TQI45" s="4141">
        <f t="shared" si="239"/>
        <v>0</v>
      </c>
      <c r="TQJ45" s="4141">
        <f t="shared" si="239"/>
        <v>0</v>
      </c>
      <c r="TQK45" s="4141">
        <f t="shared" si="239"/>
        <v>0</v>
      </c>
      <c r="TQL45" s="4141">
        <f t="shared" si="239"/>
        <v>0</v>
      </c>
      <c r="TQM45" s="4141">
        <f t="shared" si="239"/>
        <v>0</v>
      </c>
      <c r="TQN45" s="4141">
        <f t="shared" si="239"/>
        <v>0</v>
      </c>
      <c r="TQO45" s="4141">
        <f t="shared" si="239"/>
        <v>0</v>
      </c>
      <c r="TQP45" s="4141">
        <f t="shared" si="239"/>
        <v>0</v>
      </c>
      <c r="TQQ45" s="4141">
        <f t="shared" si="239"/>
        <v>0</v>
      </c>
      <c r="TQR45" s="4141">
        <f t="shared" si="239"/>
        <v>0</v>
      </c>
      <c r="TQS45" s="4141">
        <f t="shared" si="239"/>
        <v>0</v>
      </c>
      <c r="TQT45" s="4141">
        <f t="shared" si="239"/>
        <v>0</v>
      </c>
      <c r="TQU45" s="4141">
        <f t="shared" si="239"/>
        <v>0</v>
      </c>
      <c r="TQV45" s="4141">
        <f t="shared" si="239"/>
        <v>0</v>
      </c>
      <c r="TQW45" s="4141">
        <f t="shared" si="239"/>
        <v>0</v>
      </c>
      <c r="TQX45" s="4141">
        <f t="shared" si="239"/>
        <v>0</v>
      </c>
      <c r="TQY45" s="4141">
        <f t="shared" si="239"/>
        <v>0</v>
      </c>
      <c r="TQZ45" s="4141">
        <f t="shared" si="239"/>
        <v>0</v>
      </c>
      <c r="TRA45" s="4141">
        <f t="shared" si="239"/>
        <v>0</v>
      </c>
      <c r="TRB45" s="4141">
        <f t="shared" si="239"/>
        <v>0</v>
      </c>
      <c r="TRC45" s="4141">
        <f t="shared" si="239"/>
        <v>0</v>
      </c>
      <c r="TRD45" s="4141">
        <f t="shared" si="239"/>
        <v>0</v>
      </c>
      <c r="TRE45" s="4141">
        <f t="shared" si="239"/>
        <v>0</v>
      </c>
      <c r="TRF45" s="4141">
        <f t="shared" si="239"/>
        <v>0</v>
      </c>
      <c r="TRG45" s="4141">
        <f t="shared" si="239"/>
        <v>0</v>
      </c>
      <c r="TRH45" s="4141">
        <f t="shared" si="239"/>
        <v>0</v>
      </c>
      <c r="TRI45" s="4141">
        <f t="shared" si="239"/>
        <v>0</v>
      </c>
      <c r="TRJ45" s="4141">
        <f t="shared" si="239"/>
        <v>0</v>
      </c>
      <c r="TRK45" s="4141">
        <f t="shared" si="239"/>
        <v>0</v>
      </c>
      <c r="TRL45" s="4141">
        <f t="shared" si="239"/>
        <v>0</v>
      </c>
      <c r="TRM45" s="4141">
        <f t="shared" si="239"/>
        <v>0</v>
      </c>
      <c r="TRN45" s="4141">
        <f t="shared" si="239"/>
        <v>0</v>
      </c>
      <c r="TRO45" s="4141">
        <f t="shared" si="239"/>
        <v>0</v>
      </c>
      <c r="TRP45" s="4141">
        <f t="shared" si="239"/>
        <v>0</v>
      </c>
      <c r="TRQ45" s="4141">
        <f t="shared" si="239"/>
        <v>0</v>
      </c>
      <c r="TRR45" s="4141">
        <f t="shared" si="239"/>
        <v>0</v>
      </c>
      <c r="TRS45" s="4141">
        <f t="shared" si="239"/>
        <v>0</v>
      </c>
      <c r="TRT45" s="4141">
        <f t="shared" si="239"/>
        <v>0</v>
      </c>
      <c r="TRU45" s="4141">
        <f t="shared" si="239"/>
        <v>0</v>
      </c>
      <c r="TRV45" s="4141">
        <f t="shared" si="239"/>
        <v>0</v>
      </c>
      <c r="TRW45" s="4141">
        <f t="shared" si="239"/>
        <v>0</v>
      </c>
      <c r="TRX45" s="4141">
        <f t="shared" si="239"/>
        <v>0</v>
      </c>
      <c r="TRY45" s="4141">
        <f t="shared" si="239"/>
        <v>0</v>
      </c>
      <c r="TRZ45" s="4141">
        <f t="shared" si="239"/>
        <v>0</v>
      </c>
      <c r="TSA45" s="4141">
        <f t="shared" si="239"/>
        <v>0</v>
      </c>
      <c r="TSB45" s="4141">
        <f t="shared" si="239"/>
        <v>0</v>
      </c>
      <c r="TSC45" s="4141">
        <f t="shared" si="239"/>
        <v>0</v>
      </c>
      <c r="TSD45" s="4141">
        <f t="shared" si="239"/>
        <v>0</v>
      </c>
      <c r="TSE45" s="4141">
        <f t="shared" si="239"/>
        <v>0</v>
      </c>
      <c r="TSF45" s="4141">
        <f t="shared" si="239"/>
        <v>0</v>
      </c>
      <c r="TSG45" s="4141">
        <f t="shared" ref="TSG45:TUR45" si="240">TSG39+TSG43</f>
        <v>0</v>
      </c>
      <c r="TSH45" s="4141">
        <f t="shared" si="240"/>
        <v>0</v>
      </c>
      <c r="TSI45" s="4141">
        <f t="shared" si="240"/>
        <v>0</v>
      </c>
      <c r="TSJ45" s="4141">
        <f t="shared" si="240"/>
        <v>0</v>
      </c>
      <c r="TSK45" s="4141">
        <f t="shared" si="240"/>
        <v>0</v>
      </c>
      <c r="TSL45" s="4141">
        <f t="shared" si="240"/>
        <v>0</v>
      </c>
      <c r="TSM45" s="4141">
        <f t="shared" si="240"/>
        <v>0</v>
      </c>
      <c r="TSN45" s="4141">
        <f t="shared" si="240"/>
        <v>0</v>
      </c>
      <c r="TSO45" s="4141">
        <f t="shared" si="240"/>
        <v>0</v>
      </c>
      <c r="TSP45" s="4141">
        <f t="shared" si="240"/>
        <v>0</v>
      </c>
      <c r="TSQ45" s="4141">
        <f t="shared" si="240"/>
        <v>0</v>
      </c>
      <c r="TSR45" s="4141">
        <f t="shared" si="240"/>
        <v>0</v>
      </c>
      <c r="TSS45" s="4141">
        <f t="shared" si="240"/>
        <v>0</v>
      </c>
      <c r="TST45" s="4141">
        <f t="shared" si="240"/>
        <v>0</v>
      </c>
      <c r="TSU45" s="4141">
        <f t="shared" si="240"/>
        <v>0</v>
      </c>
      <c r="TSV45" s="4141">
        <f t="shared" si="240"/>
        <v>0</v>
      </c>
      <c r="TSW45" s="4141">
        <f t="shared" si="240"/>
        <v>0</v>
      </c>
      <c r="TSX45" s="4141">
        <f t="shared" si="240"/>
        <v>0</v>
      </c>
      <c r="TSY45" s="4141">
        <f t="shared" si="240"/>
        <v>0</v>
      </c>
      <c r="TSZ45" s="4141">
        <f t="shared" si="240"/>
        <v>0</v>
      </c>
      <c r="TTA45" s="4141">
        <f t="shared" si="240"/>
        <v>0</v>
      </c>
      <c r="TTB45" s="4141">
        <f t="shared" si="240"/>
        <v>0</v>
      </c>
      <c r="TTC45" s="4141">
        <f t="shared" si="240"/>
        <v>0</v>
      </c>
      <c r="TTD45" s="4141">
        <f t="shared" si="240"/>
        <v>0</v>
      </c>
      <c r="TTE45" s="4141">
        <f t="shared" si="240"/>
        <v>0</v>
      </c>
      <c r="TTF45" s="4141">
        <f t="shared" si="240"/>
        <v>0</v>
      </c>
      <c r="TTG45" s="4141">
        <f t="shared" si="240"/>
        <v>0</v>
      </c>
      <c r="TTH45" s="4141">
        <f t="shared" si="240"/>
        <v>0</v>
      </c>
      <c r="TTI45" s="4141">
        <f t="shared" si="240"/>
        <v>0</v>
      </c>
      <c r="TTJ45" s="4141">
        <f t="shared" si="240"/>
        <v>0</v>
      </c>
      <c r="TTK45" s="4141">
        <f t="shared" si="240"/>
        <v>0</v>
      </c>
      <c r="TTL45" s="4141">
        <f t="shared" si="240"/>
        <v>0</v>
      </c>
      <c r="TTM45" s="4141">
        <f t="shared" si="240"/>
        <v>0</v>
      </c>
      <c r="TTN45" s="4141">
        <f t="shared" si="240"/>
        <v>0</v>
      </c>
      <c r="TTO45" s="4141">
        <f t="shared" si="240"/>
        <v>0</v>
      </c>
      <c r="TTP45" s="4141">
        <f t="shared" si="240"/>
        <v>0</v>
      </c>
      <c r="TTQ45" s="4141">
        <f t="shared" si="240"/>
        <v>0</v>
      </c>
      <c r="TTR45" s="4141">
        <f t="shared" si="240"/>
        <v>0</v>
      </c>
      <c r="TTS45" s="4141">
        <f t="shared" si="240"/>
        <v>0</v>
      </c>
      <c r="TTT45" s="4141">
        <f t="shared" si="240"/>
        <v>0</v>
      </c>
      <c r="TTU45" s="4141">
        <f t="shared" si="240"/>
        <v>0</v>
      </c>
      <c r="TTV45" s="4141">
        <f t="shared" si="240"/>
        <v>0</v>
      </c>
      <c r="TTW45" s="4141">
        <f t="shared" si="240"/>
        <v>0</v>
      </c>
      <c r="TTX45" s="4141">
        <f t="shared" si="240"/>
        <v>0</v>
      </c>
      <c r="TTY45" s="4141">
        <f t="shared" si="240"/>
        <v>0</v>
      </c>
      <c r="TTZ45" s="4141">
        <f t="shared" si="240"/>
        <v>0</v>
      </c>
      <c r="TUA45" s="4141">
        <f t="shared" si="240"/>
        <v>0</v>
      </c>
      <c r="TUB45" s="4141">
        <f t="shared" si="240"/>
        <v>0</v>
      </c>
      <c r="TUC45" s="4141">
        <f t="shared" si="240"/>
        <v>0</v>
      </c>
      <c r="TUD45" s="4141">
        <f t="shared" si="240"/>
        <v>0</v>
      </c>
      <c r="TUE45" s="4141">
        <f t="shared" si="240"/>
        <v>0</v>
      </c>
      <c r="TUF45" s="4141">
        <f t="shared" si="240"/>
        <v>0</v>
      </c>
      <c r="TUG45" s="4141">
        <f t="shared" si="240"/>
        <v>0</v>
      </c>
      <c r="TUH45" s="4141">
        <f t="shared" si="240"/>
        <v>0</v>
      </c>
      <c r="TUI45" s="4141">
        <f t="shared" si="240"/>
        <v>0</v>
      </c>
      <c r="TUJ45" s="4141">
        <f t="shared" si="240"/>
        <v>0</v>
      </c>
      <c r="TUK45" s="4141">
        <f t="shared" si="240"/>
        <v>0</v>
      </c>
      <c r="TUL45" s="4141">
        <f t="shared" si="240"/>
        <v>0</v>
      </c>
      <c r="TUM45" s="4141">
        <f t="shared" si="240"/>
        <v>0</v>
      </c>
      <c r="TUN45" s="4141">
        <f t="shared" si="240"/>
        <v>0</v>
      </c>
      <c r="TUO45" s="4141">
        <f t="shared" si="240"/>
        <v>0</v>
      </c>
      <c r="TUP45" s="4141">
        <f t="shared" si="240"/>
        <v>0</v>
      </c>
      <c r="TUQ45" s="4141">
        <f t="shared" si="240"/>
        <v>0</v>
      </c>
      <c r="TUR45" s="4141">
        <f t="shared" si="240"/>
        <v>0</v>
      </c>
      <c r="TUS45" s="4141">
        <f t="shared" ref="TUS45:TXD45" si="241">TUS39+TUS43</f>
        <v>0</v>
      </c>
      <c r="TUT45" s="4141">
        <f t="shared" si="241"/>
        <v>0</v>
      </c>
      <c r="TUU45" s="4141">
        <f t="shared" si="241"/>
        <v>0</v>
      </c>
      <c r="TUV45" s="4141">
        <f t="shared" si="241"/>
        <v>0</v>
      </c>
      <c r="TUW45" s="4141">
        <f t="shared" si="241"/>
        <v>0</v>
      </c>
      <c r="TUX45" s="4141">
        <f t="shared" si="241"/>
        <v>0</v>
      </c>
      <c r="TUY45" s="4141">
        <f t="shared" si="241"/>
        <v>0</v>
      </c>
      <c r="TUZ45" s="4141">
        <f t="shared" si="241"/>
        <v>0</v>
      </c>
      <c r="TVA45" s="4141">
        <f t="shared" si="241"/>
        <v>0</v>
      </c>
      <c r="TVB45" s="4141">
        <f t="shared" si="241"/>
        <v>0</v>
      </c>
      <c r="TVC45" s="4141">
        <f t="shared" si="241"/>
        <v>0</v>
      </c>
      <c r="TVD45" s="4141">
        <f t="shared" si="241"/>
        <v>0</v>
      </c>
      <c r="TVE45" s="4141">
        <f t="shared" si="241"/>
        <v>0</v>
      </c>
      <c r="TVF45" s="4141">
        <f t="shared" si="241"/>
        <v>0</v>
      </c>
      <c r="TVG45" s="4141">
        <f t="shared" si="241"/>
        <v>0</v>
      </c>
      <c r="TVH45" s="4141">
        <f t="shared" si="241"/>
        <v>0</v>
      </c>
      <c r="TVI45" s="4141">
        <f t="shared" si="241"/>
        <v>0</v>
      </c>
      <c r="TVJ45" s="4141">
        <f t="shared" si="241"/>
        <v>0</v>
      </c>
      <c r="TVK45" s="4141">
        <f t="shared" si="241"/>
        <v>0</v>
      </c>
      <c r="TVL45" s="4141">
        <f t="shared" si="241"/>
        <v>0</v>
      </c>
      <c r="TVM45" s="4141">
        <f t="shared" si="241"/>
        <v>0</v>
      </c>
      <c r="TVN45" s="4141">
        <f t="shared" si="241"/>
        <v>0</v>
      </c>
      <c r="TVO45" s="4141">
        <f t="shared" si="241"/>
        <v>0</v>
      </c>
      <c r="TVP45" s="4141">
        <f t="shared" si="241"/>
        <v>0</v>
      </c>
      <c r="TVQ45" s="4141">
        <f t="shared" si="241"/>
        <v>0</v>
      </c>
      <c r="TVR45" s="4141">
        <f t="shared" si="241"/>
        <v>0</v>
      </c>
      <c r="TVS45" s="4141">
        <f t="shared" si="241"/>
        <v>0</v>
      </c>
      <c r="TVT45" s="4141">
        <f t="shared" si="241"/>
        <v>0</v>
      </c>
      <c r="TVU45" s="4141">
        <f t="shared" si="241"/>
        <v>0</v>
      </c>
      <c r="TVV45" s="4141">
        <f t="shared" si="241"/>
        <v>0</v>
      </c>
      <c r="TVW45" s="4141">
        <f t="shared" si="241"/>
        <v>0</v>
      </c>
      <c r="TVX45" s="4141">
        <f t="shared" si="241"/>
        <v>0</v>
      </c>
      <c r="TVY45" s="4141">
        <f t="shared" si="241"/>
        <v>0</v>
      </c>
      <c r="TVZ45" s="4141">
        <f t="shared" si="241"/>
        <v>0</v>
      </c>
      <c r="TWA45" s="4141">
        <f t="shared" si="241"/>
        <v>0</v>
      </c>
      <c r="TWB45" s="4141">
        <f t="shared" si="241"/>
        <v>0</v>
      </c>
      <c r="TWC45" s="4141">
        <f t="shared" si="241"/>
        <v>0</v>
      </c>
      <c r="TWD45" s="4141">
        <f t="shared" si="241"/>
        <v>0</v>
      </c>
      <c r="TWE45" s="4141">
        <f t="shared" si="241"/>
        <v>0</v>
      </c>
      <c r="TWF45" s="4141">
        <f t="shared" si="241"/>
        <v>0</v>
      </c>
      <c r="TWG45" s="4141">
        <f t="shared" si="241"/>
        <v>0</v>
      </c>
      <c r="TWH45" s="4141">
        <f t="shared" si="241"/>
        <v>0</v>
      </c>
      <c r="TWI45" s="4141">
        <f t="shared" si="241"/>
        <v>0</v>
      </c>
      <c r="TWJ45" s="4141">
        <f t="shared" si="241"/>
        <v>0</v>
      </c>
      <c r="TWK45" s="4141">
        <f t="shared" si="241"/>
        <v>0</v>
      </c>
      <c r="TWL45" s="4141">
        <f t="shared" si="241"/>
        <v>0</v>
      </c>
      <c r="TWM45" s="4141">
        <f t="shared" si="241"/>
        <v>0</v>
      </c>
      <c r="TWN45" s="4141">
        <f t="shared" si="241"/>
        <v>0</v>
      </c>
      <c r="TWO45" s="4141">
        <f t="shared" si="241"/>
        <v>0</v>
      </c>
      <c r="TWP45" s="4141">
        <f t="shared" si="241"/>
        <v>0</v>
      </c>
      <c r="TWQ45" s="4141">
        <f t="shared" si="241"/>
        <v>0</v>
      </c>
      <c r="TWR45" s="4141">
        <f t="shared" si="241"/>
        <v>0</v>
      </c>
      <c r="TWS45" s="4141">
        <f t="shared" si="241"/>
        <v>0</v>
      </c>
      <c r="TWT45" s="4141">
        <f t="shared" si="241"/>
        <v>0</v>
      </c>
      <c r="TWU45" s="4141">
        <f t="shared" si="241"/>
        <v>0</v>
      </c>
      <c r="TWV45" s="4141">
        <f t="shared" si="241"/>
        <v>0</v>
      </c>
      <c r="TWW45" s="4141">
        <f t="shared" si="241"/>
        <v>0</v>
      </c>
      <c r="TWX45" s="4141">
        <f t="shared" si="241"/>
        <v>0</v>
      </c>
      <c r="TWY45" s="4141">
        <f t="shared" si="241"/>
        <v>0</v>
      </c>
      <c r="TWZ45" s="4141">
        <f t="shared" si="241"/>
        <v>0</v>
      </c>
      <c r="TXA45" s="4141">
        <f t="shared" si="241"/>
        <v>0</v>
      </c>
      <c r="TXB45" s="4141">
        <f t="shared" si="241"/>
        <v>0</v>
      </c>
      <c r="TXC45" s="4141">
        <f t="shared" si="241"/>
        <v>0</v>
      </c>
      <c r="TXD45" s="4141">
        <f t="shared" si="241"/>
        <v>0</v>
      </c>
      <c r="TXE45" s="4141">
        <f t="shared" ref="TXE45:TZP45" si="242">TXE39+TXE43</f>
        <v>0</v>
      </c>
      <c r="TXF45" s="4141">
        <f t="shared" si="242"/>
        <v>0</v>
      </c>
      <c r="TXG45" s="4141">
        <f t="shared" si="242"/>
        <v>0</v>
      </c>
      <c r="TXH45" s="4141">
        <f t="shared" si="242"/>
        <v>0</v>
      </c>
      <c r="TXI45" s="4141">
        <f t="shared" si="242"/>
        <v>0</v>
      </c>
      <c r="TXJ45" s="4141">
        <f t="shared" si="242"/>
        <v>0</v>
      </c>
      <c r="TXK45" s="4141">
        <f t="shared" si="242"/>
        <v>0</v>
      </c>
      <c r="TXL45" s="4141">
        <f t="shared" si="242"/>
        <v>0</v>
      </c>
      <c r="TXM45" s="4141">
        <f t="shared" si="242"/>
        <v>0</v>
      </c>
      <c r="TXN45" s="4141">
        <f t="shared" si="242"/>
        <v>0</v>
      </c>
      <c r="TXO45" s="4141">
        <f t="shared" si="242"/>
        <v>0</v>
      </c>
      <c r="TXP45" s="4141">
        <f t="shared" si="242"/>
        <v>0</v>
      </c>
      <c r="TXQ45" s="4141">
        <f t="shared" si="242"/>
        <v>0</v>
      </c>
      <c r="TXR45" s="4141">
        <f t="shared" si="242"/>
        <v>0</v>
      </c>
      <c r="TXS45" s="4141">
        <f t="shared" si="242"/>
        <v>0</v>
      </c>
      <c r="TXT45" s="4141">
        <f t="shared" si="242"/>
        <v>0</v>
      </c>
      <c r="TXU45" s="4141">
        <f t="shared" si="242"/>
        <v>0</v>
      </c>
      <c r="TXV45" s="4141">
        <f t="shared" si="242"/>
        <v>0</v>
      </c>
      <c r="TXW45" s="4141">
        <f t="shared" si="242"/>
        <v>0</v>
      </c>
      <c r="TXX45" s="4141">
        <f t="shared" si="242"/>
        <v>0</v>
      </c>
      <c r="TXY45" s="4141">
        <f t="shared" si="242"/>
        <v>0</v>
      </c>
      <c r="TXZ45" s="4141">
        <f t="shared" si="242"/>
        <v>0</v>
      </c>
      <c r="TYA45" s="4141">
        <f t="shared" si="242"/>
        <v>0</v>
      </c>
      <c r="TYB45" s="4141">
        <f t="shared" si="242"/>
        <v>0</v>
      </c>
      <c r="TYC45" s="4141">
        <f t="shared" si="242"/>
        <v>0</v>
      </c>
      <c r="TYD45" s="4141">
        <f t="shared" si="242"/>
        <v>0</v>
      </c>
      <c r="TYE45" s="4141">
        <f t="shared" si="242"/>
        <v>0</v>
      </c>
      <c r="TYF45" s="4141">
        <f t="shared" si="242"/>
        <v>0</v>
      </c>
      <c r="TYG45" s="4141">
        <f t="shared" si="242"/>
        <v>0</v>
      </c>
      <c r="TYH45" s="4141">
        <f t="shared" si="242"/>
        <v>0</v>
      </c>
      <c r="TYI45" s="4141">
        <f t="shared" si="242"/>
        <v>0</v>
      </c>
      <c r="TYJ45" s="4141">
        <f t="shared" si="242"/>
        <v>0</v>
      </c>
      <c r="TYK45" s="4141">
        <f t="shared" si="242"/>
        <v>0</v>
      </c>
      <c r="TYL45" s="4141">
        <f t="shared" si="242"/>
        <v>0</v>
      </c>
      <c r="TYM45" s="4141">
        <f t="shared" si="242"/>
        <v>0</v>
      </c>
      <c r="TYN45" s="4141">
        <f t="shared" si="242"/>
        <v>0</v>
      </c>
      <c r="TYO45" s="4141">
        <f t="shared" si="242"/>
        <v>0</v>
      </c>
      <c r="TYP45" s="4141">
        <f t="shared" si="242"/>
        <v>0</v>
      </c>
      <c r="TYQ45" s="4141">
        <f t="shared" si="242"/>
        <v>0</v>
      </c>
      <c r="TYR45" s="4141">
        <f t="shared" si="242"/>
        <v>0</v>
      </c>
      <c r="TYS45" s="4141">
        <f t="shared" si="242"/>
        <v>0</v>
      </c>
      <c r="TYT45" s="4141">
        <f t="shared" si="242"/>
        <v>0</v>
      </c>
      <c r="TYU45" s="4141">
        <f t="shared" si="242"/>
        <v>0</v>
      </c>
      <c r="TYV45" s="4141">
        <f t="shared" si="242"/>
        <v>0</v>
      </c>
      <c r="TYW45" s="4141">
        <f t="shared" si="242"/>
        <v>0</v>
      </c>
      <c r="TYX45" s="4141">
        <f t="shared" si="242"/>
        <v>0</v>
      </c>
      <c r="TYY45" s="4141">
        <f t="shared" si="242"/>
        <v>0</v>
      </c>
      <c r="TYZ45" s="4141">
        <f t="shared" si="242"/>
        <v>0</v>
      </c>
      <c r="TZA45" s="4141">
        <f t="shared" si="242"/>
        <v>0</v>
      </c>
      <c r="TZB45" s="4141">
        <f t="shared" si="242"/>
        <v>0</v>
      </c>
      <c r="TZC45" s="4141">
        <f t="shared" si="242"/>
        <v>0</v>
      </c>
      <c r="TZD45" s="4141">
        <f t="shared" si="242"/>
        <v>0</v>
      </c>
      <c r="TZE45" s="4141">
        <f t="shared" si="242"/>
        <v>0</v>
      </c>
      <c r="TZF45" s="4141">
        <f t="shared" si="242"/>
        <v>0</v>
      </c>
      <c r="TZG45" s="4141">
        <f t="shared" si="242"/>
        <v>0</v>
      </c>
      <c r="TZH45" s="4141">
        <f t="shared" si="242"/>
        <v>0</v>
      </c>
      <c r="TZI45" s="4141">
        <f t="shared" si="242"/>
        <v>0</v>
      </c>
      <c r="TZJ45" s="4141">
        <f t="shared" si="242"/>
        <v>0</v>
      </c>
      <c r="TZK45" s="4141">
        <f t="shared" si="242"/>
        <v>0</v>
      </c>
      <c r="TZL45" s="4141">
        <f t="shared" si="242"/>
        <v>0</v>
      </c>
      <c r="TZM45" s="4141">
        <f t="shared" si="242"/>
        <v>0</v>
      </c>
      <c r="TZN45" s="4141">
        <f t="shared" si="242"/>
        <v>0</v>
      </c>
      <c r="TZO45" s="4141">
        <f t="shared" si="242"/>
        <v>0</v>
      </c>
      <c r="TZP45" s="4141">
        <f t="shared" si="242"/>
        <v>0</v>
      </c>
      <c r="TZQ45" s="4141">
        <f t="shared" ref="TZQ45:UCB45" si="243">TZQ39+TZQ43</f>
        <v>0</v>
      </c>
      <c r="TZR45" s="4141">
        <f t="shared" si="243"/>
        <v>0</v>
      </c>
      <c r="TZS45" s="4141">
        <f t="shared" si="243"/>
        <v>0</v>
      </c>
      <c r="TZT45" s="4141">
        <f t="shared" si="243"/>
        <v>0</v>
      </c>
      <c r="TZU45" s="4141">
        <f t="shared" si="243"/>
        <v>0</v>
      </c>
      <c r="TZV45" s="4141">
        <f t="shared" si="243"/>
        <v>0</v>
      </c>
      <c r="TZW45" s="4141">
        <f t="shared" si="243"/>
        <v>0</v>
      </c>
      <c r="TZX45" s="4141">
        <f t="shared" si="243"/>
        <v>0</v>
      </c>
      <c r="TZY45" s="4141">
        <f t="shared" si="243"/>
        <v>0</v>
      </c>
      <c r="TZZ45" s="4141">
        <f t="shared" si="243"/>
        <v>0</v>
      </c>
      <c r="UAA45" s="4141">
        <f t="shared" si="243"/>
        <v>0</v>
      </c>
      <c r="UAB45" s="4141">
        <f t="shared" si="243"/>
        <v>0</v>
      </c>
      <c r="UAC45" s="4141">
        <f t="shared" si="243"/>
        <v>0</v>
      </c>
      <c r="UAD45" s="4141">
        <f t="shared" si="243"/>
        <v>0</v>
      </c>
      <c r="UAE45" s="4141">
        <f t="shared" si="243"/>
        <v>0</v>
      </c>
      <c r="UAF45" s="4141">
        <f t="shared" si="243"/>
        <v>0</v>
      </c>
      <c r="UAG45" s="4141">
        <f t="shared" si="243"/>
        <v>0</v>
      </c>
      <c r="UAH45" s="4141">
        <f t="shared" si="243"/>
        <v>0</v>
      </c>
      <c r="UAI45" s="4141">
        <f t="shared" si="243"/>
        <v>0</v>
      </c>
      <c r="UAJ45" s="4141">
        <f t="shared" si="243"/>
        <v>0</v>
      </c>
      <c r="UAK45" s="4141">
        <f t="shared" si="243"/>
        <v>0</v>
      </c>
      <c r="UAL45" s="4141">
        <f t="shared" si="243"/>
        <v>0</v>
      </c>
      <c r="UAM45" s="4141">
        <f t="shared" si="243"/>
        <v>0</v>
      </c>
      <c r="UAN45" s="4141">
        <f t="shared" si="243"/>
        <v>0</v>
      </c>
      <c r="UAO45" s="4141">
        <f t="shared" si="243"/>
        <v>0</v>
      </c>
      <c r="UAP45" s="4141">
        <f t="shared" si="243"/>
        <v>0</v>
      </c>
      <c r="UAQ45" s="4141">
        <f t="shared" si="243"/>
        <v>0</v>
      </c>
      <c r="UAR45" s="4141">
        <f t="shared" si="243"/>
        <v>0</v>
      </c>
      <c r="UAS45" s="4141">
        <f t="shared" si="243"/>
        <v>0</v>
      </c>
      <c r="UAT45" s="4141">
        <f t="shared" si="243"/>
        <v>0</v>
      </c>
      <c r="UAU45" s="4141">
        <f t="shared" si="243"/>
        <v>0</v>
      </c>
      <c r="UAV45" s="4141">
        <f t="shared" si="243"/>
        <v>0</v>
      </c>
      <c r="UAW45" s="4141">
        <f t="shared" si="243"/>
        <v>0</v>
      </c>
      <c r="UAX45" s="4141">
        <f t="shared" si="243"/>
        <v>0</v>
      </c>
      <c r="UAY45" s="4141">
        <f t="shared" si="243"/>
        <v>0</v>
      </c>
      <c r="UAZ45" s="4141">
        <f t="shared" si="243"/>
        <v>0</v>
      </c>
      <c r="UBA45" s="4141">
        <f t="shared" si="243"/>
        <v>0</v>
      </c>
      <c r="UBB45" s="4141">
        <f t="shared" si="243"/>
        <v>0</v>
      </c>
      <c r="UBC45" s="4141">
        <f t="shared" si="243"/>
        <v>0</v>
      </c>
      <c r="UBD45" s="4141">
        <f t="shared" si="243"/>
        <v>0</v>
      </c>
      <c r="UBE45" s="4141">
        <f t="shared" si="243"/>
        <v>0</v>
      </c>
      <c r="UBF45" s="4141">
        <f t="shared" si="243"/>
        <v>0</v>
      </c>
      <c r="UBG45" s="4141">
        <f t="shared" si="243"/>
        <v>0</v>
      </c>
      <c r="UBH45" s="4141">
        <f t="shared" si="243"/>
        <v>0</v>
      </c>
      <c r="UBI45" s="4141">
        <f t="shared" si="243"/>
        <v>0</v>
      </c>
      <c r="UBJ45" s="4141">
        <f t="shared" si="243"/>
        <v>0</v>
      </c>
      <c r="UBK45" s="4141">
        <f t="shared" si="243"/>
        <v>0</v>
      </c>
      <c r="UBL45" s="4141">
        <f t="shared" si="243"/>
        <v>0</v>
      </c>
      <c r="UBM45" s="4141">
        <f t="shared" si="243"/>
        <v>0</v>
      </c>
      <c r="UBN45" s="4141">
        <f t="shared" si="243"/>
        <v>0</v>
      </c>
      <c r="UBO45" s="4141">
        <f t="shared" si="243"/>
        <v>0</v>
      </c>
      <c r="UBP45" s="4141">
        <f t="shared" si="243"/>
        <v>0</v>
      </c>
      <c r="UBQ45" s="4141">
        <f t="shared" si="243"/>
        <v>0</v>
      </c>
      <c r="UBR45" s="4141">
        <f t="shared" si="243"/>
        <v>0</v>
      </c>
      <c r="UBS45" s="4141">
        <f t="shared" si="243"/>
        <v>0</v>
      </c>
      <c r="UBT45" s="4141">
        <f t="shared" si="243"/>
        <v>0</v>
      </c>
      <c r="UBU45" s="4141">
        <f t="shared" si="243"/>
        <v>0</v>
      </c>
      <c r="UBV45" s="4141">
        <f t="shared" si="243"/>
        <v>0</v>
      </c>
      <c r="UBW45" s="4141">
        <f t="shared" si="243"/>
        <v>0</v>
      </c>
      <c r="UBX45" s="4141">
        <f t="shared" si="243"/>
        <v>0</v>
      </c>
      <c r="UBY45" s="4141">
        <f t="shared" si="243"/>
        <v>0</v>
      </c>
      <c r="UBZ45" s="4141">
        <f t="shared" si="243"/>
        <v>0</v>
      </c>
      <c r="UCA45" s="4141">
        <f t="shared" si="243"/>
        <v>0</v>
      </c>
      <c r="UCB45" s="4141">
        <f t="shared" si="243"/>
        <v>0</v>
      </c>
      <c r="UCC45" s="4141">
        <f t="shared" ref="UCC45:UEN45" si="244">UCC39+UCC43</f>
        <v>0</v>
      </c>
      <c r="UCD45" s="4141">
        <f t="shared" si="244"/>
        <v>0</v>
      </c>
      <c r="UCE45" s="4141">
        <f t="shared" si="244"/>
        <v>0</v>
      </c>
      <c r="UCF45" s="4141">
        <f t="shared" si="244"/>
        <v>0</v>
      </c>
      <c r="UCG45" s="4141">
        <f t="shared" si="244"/>
        <v>0</v>
      </c>
      <c r="UCH45" s="4141">
        <f t="shared" si="244"/>
        <v>0</v>
      </c>
      <c r="UCI45" s="4141">
        <f t="shared" si="244"/>
        <v>0</v>
      </c>
      <c r="UCJ45" s="4141">
        <f t="shared" si="244"/>
        <v>0</v>
      </c>
      <c r="UCK45" s="4141">
        <f t="shared" si="244"/>
        <v>0</v>
      </c>
      <c r="UCL45" s="4141">
        <f t="shared" si="244"/>
        <v>0</v>
      </c>
      <c r="UCM45" s="4141">
        <f t="shared" si="244"/>
        <v>0</v>
      </c>
      <c r="UCN45" s="4141">
        <f t="shared" si="244"/>
        <v>0</v>
      </c>
      <c r="UCO45" s="4141">
        <f t="shared" si="244"/>
        <v>0</v>
      </c>
      <c r="UCP45" s="4141">
        <f t="shared" si="244"/>
        <v>0</v>
      </c>
      <c r="UCQ45" s="4141">
        <f t="shared" si="244"/>
        <v>0</v>
      </c>
      <c r="UCR45" s="4141">
        <f t="shared" si="244"/>
        <v>0</v>
      </c>
      <c r="UCS45" s="4141">
        <f t="shared" si="244"/>
        <v>0</v>
      </c>
      <c r="UCT45" s="4141">
        <f t="shared" si="244"/>
        <v>0</v>
      </c>
      <c r="UCU45" s="4141">
        <f t="shared" si="244"/>
        <v>0</v>
      </c>
      <c r="UCV45" s="4141">
        <f t="shared" si="244"/>
        <v>0</v>
      </c>
      <c r="UCW45" s="4141">
        <f t="shared" si="244"/>
        <v>0</v>
      </c>
      <c r="UCX45" s="4141">
        <f t="shared" si="244"/>
        <v>0</v>
      </c>
      <c r="UCY45" s="4141">
        <f t="shared" si="244"/>
        <v>0</v>
      </c>
      <c r="UCZ45" s="4141">
        <f t="shared" si="244"/>
        <v>0</v>
      </c>
      <c r="UDA45" s="4141">
        <f t="shared" si="244"/>
        <v>0</v>
      </c>
      <c r="UDB45" s="4141">
        <f t="shared" si="244"/>
        <v>0</v>
      </c>
      <c r="UDC45" s="4141">
        <f t="shared" si="244"/>
        <v>0</v>
      </c>
      <c r="UDD45" s="4141">
        <f t="shared" si="244"/>
        <v>0</v>
      </c>
      <c r="UDE45" s="4141">
        <f t="shared" si="244"/>
        <v>0</v>
      </c>
      <c r="UDF45" s="4141">
        <f t="shared" si="244"/>
        <v>0</v>
      </c>
      <c r="UDG45" s="4141">
        <f t="shared" si="244"/>
        <v>0</v>
      </c>
      <c r="UDH45" s="4141">
        <f t="shared" si="244"/>
        <v>0</v>
      </c>
      <c r="UDI45" s="4141">
        <f t="shared" si="244"/>
        <v>0</v>
      </c>
      <c r="UDJ45" s="4141">
        <f t="shared" si="244"/>
        <v>0</v>
      </c>
      <c r="UDK45" s="4141">
        <f t="shared" si="244"/>
        <v>0</v>
      </c>
      <c r="UDL45" s="4141">
        <f t="shared" si="244"/>
        <v>0</v>
      </c>
      <c r="UDM45" s="4141">
        <f t="shared" si="244"/>
        <v>0</v>
      </c>
      <c r="UDN45" s="4141">
        <f t="shared" si="244"/>
        <v>0</v>
      </c>
      <c r="UDO45" s="4141">
        <f t="shared" si="244"/>
        <v>0</v>
      </c>
      <c r="UDP45" s="4141">
        <f t="shared" si="244"/>
        <v>0</v>
      </c>
      <c r="UDQ45" s="4141">
        <f t="shared" si="244"/>
        <v>0</v>
      </c>
      <c r="UDR45" s="4141">
        <f t="shared" si="244"/>
        <v>0</v>
      </c>
      <c r="UDS45" s="4141">
        <f t="shared" si="244"/>
        <v>0</v>
      </c>
      <c r="UDT45" s="4141">
        <f t="shared" si="244"/>
        <v>0</v>
      </c>
      <c r="UDU45" s="4141">
        <f t="shared" si="244"/>
        <v>0</v>
      </c>
      <c r="UDV45" s="4141">
        <f t="shared" si="244"/>
        <v>0</v>
      </c>
      <c r="UDW45" s="4141">
        <f t="shared" si="244"/>
        <v>0</v>
      </c>
      <c r="UDX45" s="4141">
        <f t="shared" si="244"/>
        <v>0</v>
      </c>
      <c r="UDY45" s="4141">
        <f t="shared" si="244"/>
        <v>0</v>
      </c>
      <c r="UDZ45" s="4141">
        <f t="shared" si="244"/>
        <v>0</v>
      </c>
      <c r="UEA45" s="4141">
        <f t="shared" si="244"/>
        <v>0</v>
      </c>
      <c r="UEB45" s="4141">
        <f t="shared" si="244"/>
        <v>0</v>
      </c>
      <c r="UEC45" s="4141">
        <f t="shared" si="244"/>
        <v>0</v>
      </c>
      <c r="UED45" s="4141">
        <f t="shared" si="244"/>
        <v>0</v>
      </c>
      <c r="UEE45" s="4141">
        <f t="shared" si="244"/>
        <v>0</v>
      </c>
      <c r="UEF45" s="4141">
        <f t="shared" si="244"/>
        <v>0</v>
      </c>
      <c r="UEG45" s="4141">
        <f t="shared" si="244"/>
        <v>0</v>
      </c>
      <c r="UEH45" s="4141">
        <f t="shared" si="244"/>
        <v>0</v>
      </c>
      <c r="UEI45" s="4141">
        <f t="shared" si="244"/>
        <v>0</v>
      </c>
      <c r="UEJ45" s="4141">
        <f t="shared" si="244"/>
        <v>0</v>
      </c>
      <c r="UEK45" s="4141">
        <f t="shared" si="244"/>
        <v>0</v>
      </c>
      <c r="UEL45" s="4141">
        <f t="shared" si="244"/>
        <v>0</v>
      </c>
      <c r="UEM45" s="4141">
        <f t="shared" si="244"/>
        <v>0</v>
      </c>
      <c r="UEN45" s="4141">
        <f t="shared" si="244"/>
        <v>0</v>
      </c>
      <c r="UEO45" s="4141">
        <f t="shared" ref="UEO45:UGZ45" si="245">UEO39+UEO43</f>
        <v>0</v>
      </c>
      <c r="UEP45" s="4141">
        <f t="shared" si="245"/>
        <v>0</v>
      </c>
      <c r="UEQ45" s="4141">
        <f t="shared" si="245"/>
        <v>0</v>
      </c>
      <c r="UER45" s="4141">
        <f t="shared" si="245"/>
        <v>0</v>
      </c>
      <c r="UES45" s="4141">
        <f t="shared" si="245"/>
        <v>0</v>
      </c>
      <c r="UET45" s="4141">
        <f t="shared" si="245"/>
        <v>0</v>
      </c>
      <c r="UEU45" s="4141">
        <f t="shared" si="245"/>
        <v>0</v>
      </c>
      <c r="UEV45" s="4141">
        <f t="shared" si="245"/>
        <v>0</v>
      </c>
      <c r="UEW45" s="4141">
        <f t="shared" si="245"/>
        <v>0</v>
      </c>
      <c r="UEX45" s="4141">
        <f t="shared" si="245"/>
        <v>0</v>
      </c>
      <c r="UEY45" s="4141">
        <f t="shared" si="245"/>
        <v>0</v>
      </c>
      <c r="UEZ45" s="4141">
        <f t="shared" si="245"/>
        <v>0</v>
      </c>
      <c r="UFA45" s="4141">
        <f t="shared" si="245"/>
        <v>0</v>
      </c>
      <c r="UFB45" s="4141">
        <f t="shared" si="245"/>
        <v>0</v>
      </c>
      <c r="UFC45" s="4141">
        <f t="shared" si="245"/>
        <v>0</v>
      </c>
      <c r="UFD45" s="4141">
        <f t="shared" si="245"/>
        <v>0</v>
      </c>
      <c r="UFE45" s="4141">
        <f t="shared" si="245"/>
        <v>0</v>
      </c>
      <c r="UFF45" s="4141">
        <f t="shared" si="245"/>
        <v>0</v>
      </c>
      <c r="UFG45" s="4141">
        <f t="shared" si="245"/>
        <v>0</v>
      </c>
      <c r="UFH45" s="4141">
        <f t="shared" si="245"/>
        <v>0</v>
      </c>
      <c r="UFI45" s="4141">
        <f t="shared" si="245"/>
        <v>0</v>
      </c>
      <c r="UFJ45" s="4141">
        <f t="shared" si="245"/>
        <v>0</v>
      </c>
      <c r="UFK45" s="4141">
        <f t="shared" si="245"/>
        <v>0</v>
      </c>
      <c r="UFL45" s="4141">
        <f t="shared" si="245"/>
        <v>0</v>
      </c>
      <c r="UFM45" s="4141">
        <f t="shared" si="245"/>
        <v>0</v>
      </c>
      <c r="UFN45" s="4141">
        <f t="shared" si="245"/>
        <v>0</v>
      </c>
      <c r="UFO45" s="4141">
        <f t="shared" si="245"/>
        <v>0</v>
      </c>
      <c r="UFP45" s="4141">
        <f t="shared" si="245"/>
        <v>0</v>
      </c>
      <c r="UFQ45" s="4141">
        <f t="shared" si="245"/>
        <v>0</v>
      </c>
      <c r="UFR45" s="4141">
        <f t="shared" si="245"/>
        <v>0</v>
      </c>
      <c r="UFS45" s="4141">
        <f t="shared" si="245"/>
        <v>0</v>
      </c>
      <c r="UFT45" s="4141">
        <f t="shared" si="245"/>
        <v>0</v>
      </c>
      <c r="UFU45" s="4141">
        <f t="shared" si="245"/>
        <v>0</v>
      </c>
      <c r="UFV45" s="4141">
        <f t="shared" si="245"/>
        <v>0</v>
      </c>
      <c r="UFW45" s="4141">
        <f t="shared" si="245"/>
        <v>0</v>
      </c>
      <c r="UFX45" s="4141">
        <f t="shared" si="245"/>
        <v>0</v>
      </c>
      <c r="UFY45" s="4141">
        <f t="shared" si="245"/>
        <v>0</v>
      </c>
      <c r="UFZ45" s="4141">
        <f t="shared" si="245"/>
        <v>0</v>
      </c>
      <c r="UGA45" s="4141">
        <f t="shared" si="245"/>
        <v>0</v>
      </c>
      <c r="UGB45" s="4141">
        <f t="shared" si="245"/>
        <v>0</v>
      </c>
      <c r="UGC45" s="4141">
        <f t="shared" si="245"/>
        <v>0</v>
      </c>
      <c r="UGD45" s="4141">
        <f t="shared" si="245"/>
        <v>0</v>
      </c>
      <c r="UGE45" s="4141">
        <f t="shared" si="245"/>
        <v>0</v>
      </c>
      <c r="UGF45" s="4141">
        <f t="shared" si="245"/>
        <v>0</v>
      </c>
      <c r="UGG45" s="4141">
        <f t="shared" si="245"/>
        <v>0</v>
      </c>
      <c r="UGH45" s="4141">
        <f t="shared" si="245"/>
        <v>0</v>
      </c>
      <c r="UGI45" s="4141">
        <f t="shared" si="245"/>
        <v>0</v>
      </c>
      <c r="UGJ45" s="4141">
        <f t="shared" si="245"/>
        <v>0</v>
      </c>
      <c r="UGK45" s="4141">
        <f t="shared" si="245"/>
        <v>0</v>
      </c>
      <c r="UGL45" s="4141">
        <f t="shared" si="245"/>
        <v>0</v>
      </c>
      <c r="UGM45" s="4141">
        <f t="shared" si="245"/>
        <v>0</v>
      </c>
      <c r="UGN45" s="4141">
        <f t="shared" si="245"/>
        <v>0</v>
      </c>
      <c r="UGO45" s="4141">
        <f t="shared" si="245"/>
        <v>0</v>
      </c>
      <c r="UGP45" s="4141">
        <f t="shared" si="245"/>
        <v>0</v>
      </c>
      <c r="UGQ45" s="4141">
        <f t="shared" si="245"/>
        <v>0</v>
      </c>
      <c r="UGR45" s="4141">
        <f t="shared" si="245"/>
        <v>0</v>
      </c>
      <c r="UGS45" s="4141">
        <f t="shared" si="245"/>
        <v>0</v>
      </c>
      <c r="UGT45" s="4141">
        <f t="shared" si="245"/>
        <v>0</v>
      </c>
      <c r="UGU45" s="4141">
        <f t="shared" si="245"/>
        <v>0</v>
      </c>
      <c r="UGV45" s="4141">
        <f t="shared" si="245"/>
        <v>0</v>
      </c>
      <c r="UGW45" s="4141">
        <f t="shared" si="245"/>
        <v>0</v>
      </c>
      <c r="UGX45" s="4141">
        <f t="shared" si="245"/>
        <v>0</v>
      </c>
      <c r="UGY45" s="4141">
        <f t="shared" si="245"/>
        <v>0</v>
      </c>
      <c r="UGZ45" s="4141">
        <f t="shared" si="245"/>
        <v>0</v>
      </c>
      <c r="UHA45" s="4141">
        <f t="shared" ref="UHA45:UJL45" si="246">UHA39+UHA43</f>
        <v>0</v>
      </c>
      <c r="UHB45" s="4141">
        <f t="shared" si="246"/>
        <v>0</v>
      </c>
      <c r="UHC45" s="4141">
        <f t="shared" si="246"/>
        <v>0</v>
      </c>
      <c r="UHD45" s="4141">
        <f t="shared" si="246"/>
        <v>0</v>
      </c>
      <c r="UHE45" s="4141">
        <f t="shared" si="246"/>
        <v>0</v>
      </c>
      <c r="UHF45" s="4141">
        <f t="shared" si="246"/>
        <v>0</v>
      </c>
      <c r="UHG45" s="4141">
        <f t="shared" si="246"/>
        <v>0</v>
      </c>
      <c r="UHH45" s="4141">
        <f t="shared" si="246"/>
        <v>0</v>
      </c>
      <c r="UHI45" s="4141">
        <f t="shared" si="246"/>
        <v>0</v>
      </c>
      <c r="UHJ45" s="4141">
        <f t="shared" si="246"/>
        <v>0</v>
      </c>
      <c r="UHK45" s="4141">
        <f t="shared" si="246"/>
        <v>0</v>
      </c>
      <c r="UHL45" s="4141">
        <f t="shared" si="246"/>
        <v>0</v>
      </c>
      <c r="UHM45" s="4141">
        <f t="shared" si="246"/>
        <v>0</v>
      </c>
      <c r="UHN45" s="4141">
        <f t="shared" si="246"/>
        <v>0</v>
      </c>
      <c r="UHO45" s="4141">
        <f t="shared" si="246"/>
        <v>0</v>
      </c>
      <c r="UHP45" s="4141">
        <f t="shared" si="246"/>
        <v>0</v>
      </c>
      <c r="UHQ45" s="4141">
        <f t="shared" si="246"/>
        <v>0</v>
      </c>
      <c r="UHR45" s="4141">
        <f t="shared" si="246"/>
        <v>0</v>
      </c>
      <c r="UHS45" s="4141">
        <f t="shared" si="246"/>
        <v>0</v>
      </c>
      <c r="UHT45" s="4141">
        <f t="shared" si="246"/>
        <v>0</v>
      </c>
      <c r="UHU45" s="4141">
        <f t="shared" si="246"/>
        <v>0</v>
      </c>
      <c r="UHV45" s="4141">
        <f t="shared" si="246"/>
        <v>0</v>
      </c>
      <c r="UHW45" s="4141">
        <f t="shared" si="246"/>
        <v>0</v>
      </c>
      <c r="UHX45" s="4141">
        <f t="shared" si="246"/>
        <v>0</v>
      </c>
      <c r="UHY45" s="4141">
        <f t="shared" si="246"/>
        <v>0</v>
      </c>
      <c r="UHZ45" s="4141">
        <f t="shared" si="246"/>
        <v>0</v>
      </c>
      <c r="UIA45" s="4141">
        <f t="shared" si="246"/>
        <v>0</v>
      </c>
      <c r="UIB45" s="4141">
        <f t="shared" si="246"/>
        <v>0</v>
      </c>
      <c r="UIC45" s="4141">
        <f t="shared" si="246"/>
        <v>0</v>
      </c>
      <c r="UID45" s="4141">
        <f t="shared" si="246"/>
        <v>0</v>
      </c>
      <c r="UIE45" s="4141">
        <f t="shared" si="246"/>
        <v>0</v>
      </c>
      <c r="UIF45" s="4141">
        <f t="shared" si="246"/>
        <v>0</v>
      </c>
      <c r="UIG45" s="4141">
        <f t="shared" si="246"/>
        <v>0</v>
      </c>
      <c r="UIH45" s="4141">
        <f t="shared" si="246"/>
        <v>0</v>
      </c>
      <c r="UII45" s="4141">
        <f t="shared" si="246"/>
        <v>0</v>
      </c>
      <c r="UIJ45" s="4141">
        <f t="shared" si="246"/>
        <v>0</v>
      </c>
      <c r="UIK45" s="4141">
        <f t="shared" si="246"/>
        <v>0</v>
      </c>
      <c r="UIL45" s="4141">
        <f t="shared" si="246"/>
        <v>0</v>
      </c>
      <c r="UIM45" s="4141">
        <f t="shared" si="246"/>
        <v>0</v>
      </c>
      <c r="UIN45" s="4141">
        <f t="shared" si="246"/>
        <v>0</v>
      </c>
      <c r="UIO45" s="4141">
        <f t="shared" si="246"/>
        <v>0</v>
      </c>
      <c r="UIP45" s="4141">
        <f t="shared" si="246"/>
        <v>0</v>
      </c>
      <c r="UIQ45" s="4141">
        <f t="shared" si="246"/>
        <v>0</v>
      </c>
      <c r="UIR45" s="4141">
        <f t="shared" si="246"/>
        <v>0</v>
      </c>
      <c r="UIS45" s="4141">
        <f t="shared" si="246"/>
        <v>0</v>
      </c>
      <c r="UIT45" s="4141">
        <f t="shared" si="246"/>
        <v>0</v>
      </c>
      <c r="UIU45" s="4141">
        <f t="shared" si="246"/>
        <v>0</v>
      </c>
      <c r="UIV45" s="4141">
        <f t="shared" si="246"/>
        <v>0</v>
      </c>
      <c r="UIW45" s="4141">
        <f t="shared" si="246"/>
        <v>0</v>
      </c>
      <c r="UIX45" s="4141">
        <f t="shared" si="246"/>
        <v>0</v>
      </c>
      <c r="UIY45" s="4141">
        <f t="shared" si="246"/>
        <v>0</v>
      </c>
      <c r="UIZ45" s="4141">
        <f t="shared" si="246"/>
        <v>0</v>
      </c>
      <c r="UJA45" s="4141">
        <f t="shared" si="246"/>
        <v>0</v>
      </c>
      <c r="UJB45" s="4141">
        <f t="shared" si="246"/>
        <v>0</v>
      </c>
      <c r="UJC45" s="4141">
        <f t="shared" si="246"/>
        <v>0</v>
      </c>
      <c r="UJD45" s="4141">
        <f t="shared" si="246"/>
        <v>0</v>
      </c>
      <c r="UJE45" s="4141">
        <f t="shared" si="246"/>
        <v>0</v>
      </c>
      <c r="UJF45" s="4141">
        <f t="shared" si="246"/>
        <v>0</v>
      </c>
      <c r="UJG45" s="4141">
        <f t="shared" si="246"/>
        <v>0</v>
      </c>
      <c r="UJH45" s="4141">
        <f t="shared" si="246"/>
        <v>0</v>
      </c>
      <c r="UJI45" s="4141">
        <f t="shared" si="246"/>
        <v>0</v>
      </c>
      <c r="UJJ45" s="4141">
        <f t="shared" si="246"/>
        <v>0</v>
      </c>
      <c r="UJK45" s="4141">
        <f t="shared" si="246"/>
        <v>0</v>
      </c>
      <c r="UJL45" s="4141">
        <f t="shared" si="246"/>
        <v>0</v>
      </c>
      <c r="UJM45" s="4141">
        <f t="shared" ref="UJM45:ULX45" si="247">UJM39+UJM43</f>
        <v>0</v>
      </c>
      <c r="UJN45" s="4141">
        <f t="shared" si="247"/>
        <v>0</v>
      </c>
      <c r="UJO45" s="4141">
        <f t="shared" si="247"/>
        <v>0</v>
      </c>
      <c r="UJP45" s="4141">
        <f t="shared" si="247"/>
        <v>0</v>
      </c>
      <c r="UJQ45" s="4141">
        <f t="shared" si="247"/>
        <v>0</v>
      </c>
      <c r="UJR45" s="4141">
        <f t="shared" si="247"/>
        <v>0</v>
      </c>
      <c r="UJS45" s="4141">
        <f t="shared" si="247"/>
        <v>0</v>
      </c>
      <c r="UJT45" s="4141">
        <f t="shared" si="247"/>
        <v>0</v>
      </c>
      <c r="UJU45" s="4141">
        <f t="shared" si="247"/>
        <v>0</v>
      </c>
      <c r="UJV45" s="4141">
        <f t="shared" si="247"/>
        <v>0</v>
      </c>
      <c r="UJW45" s="4141">
        <f t="shared" si="247"/>
        <v>0</v>
      </c>
      <c r="UJX45" s="4141">
        <f t="shared" si="247"/>
        <v>0</v>
      </c>
      <c r="UJY45" s="4141">
        <f t="shared" si="247"/>
        <v>0</v>
      </c>
      <c r="UJZ45" s="4141">
        <f t="shared" si="247"/>
        <v>0</v>
      </c>
      <c r="UKA45" s="4141">
        <f t="shared" si="247"/>
        <v>0</v>
      </c>
      <c r="UKB45" s="4141">
        <f t="shared" si="247"/>
        <v>0</v>
      </c>
      <c r="UKC45" s="4141">
        <f t="shared" si="247"/>
        <v>0</v>
      </c>
      <c r="UKD45" s="4141">
        <f t="shared" si="247"/>
        <v>0</v>
      </c>
      <c r="UKE45" s="4141">
        <f t="shared" si="247"/>
        <v>0</v>
      </c>
      <c r="UKF45" s="4141">
        <f t="shared" si="247"/>
        <v>0</v>
      </c>
      <c r="UKG45" s="4141">
        <f t="shared" si="247"/>
        <v>0</v>
      </c>
      <c r="UKH45" s="4141">
        <f t="shared" si="247"/>
        <v>0</v>
      </c>
      <c r="UKI45" s="4141">
        <f t="shared" si="247"/>
        <v>0</v>
      </c>
      <c r="UKJ45" s="4141">
        <f t="shared" si="247"/>
        <v>0</v>
      </c>
      <c r="UKK45" s="4141">
        <f t="shared" si="247"/>
        <v>0</v>
      </c>
      <c r="UKL45" s="4141">
        <f t="shared" si="247"/>
        <v>0</v>
      </c>
      <c r="UKM45" s="4141">
        <f t="shared" si="247"/>
        <v>0</v>
      </c>
      <c r="UKN45" s="4141">
        <f t="shared" si="247"/>
        <v>0</v>
      </c>
      <c r="UKO45" s="4141">
        <f t="shared" si="247"/>
        <v>0</v>
      </c>
      <c r="UKP45" s="4141">
        <f t="shared" si="247"/>
        <v>0</v>
      </c>
      <c r="UKQ45" s="4141">
        <f t="shared" si="247"/>
        <v>0</v>
      </c>
      <c r="UKR45" s="4141">
        <f t="shared" si="247"/>
        <v>0</v>
      </c>
      <c r="UKS45" s="4141">
        <f t="shared" si="247"/>
        <v>0</v>
      </c>
      <c r="UKT45" s="4141">
        <f t="shared" si="247"/>
        <v>0</v>
      </c>
      <c r="UKU45" s="4141">
        <f t="shared" si="247"/>
        <v>0</v>
      </c>
      <c r="UKV45" s="4141">
        <f t="shared" si="247"/>
        <v>0</v>
      </c>
      <c r="UKW45" s="4141">
        <f t="shared" si="247"/>
        <v>0</v>
      </c>
      <c r="UKX45" s="4141">
        <f t="shared" si="247"/>
        <v>0</v>
      </c>
      <c r="UKY45" s="4141">
        <f t="shared" si="247"/>
        <v>0</v>
      </c>
      <c r="UKZ45" s="4141">
        <f t="shared" si="247"/>
        <v>0</v>
      </c>
      <c r="ULA45" s="4141">
        <f t="shared" si="247"/>
        <v>0</v>
      </c>
      <c r="ULB45" s="4141">
        <f t="shared" si="247"/>
        <v>0</v>
      </c>
      <c r="ULC45" s="4141">
        <f t="shared" si="247"/>
        <v>0</v>
      </c>
      <c r="ULD45" s="4141">
        <f t="shared" si="247"/>
        <v>0</v>
      </c>
      <c r="ULE45" s="4141">
        <f t="shared" si="247"/>
        <v>0</v>
      </c>
      <c r="ULF45" s="4141">
        <f t="shared" si="247"/>
        <v>0</v>
      </c>
      <c r="ULG45" s="4141">
        <f t="shared" si="247"/>
        <v>0</v>
      </c>
      <c r="ULH45" s="4141">
        <f t="shared" si="247"/>
        <v>0</v>
      </c>
      <c r="ULI45" s="4141">
        <f t="shared" si="247"/>
        <v>0</v>
      </c>
      <c r="ULJ45" s="4141">
        <f t="shared" si="247"/>
        <v>0</v>
      </c>
      <c r="ULK45" s="4141">
        <f t="shared" si="247"/>
        <v>0</v>
      </c>
      <c r="ULL45" s="4141">
        <f t="shared" si="247"/>
        <v>0</v>
      </c>
      <c r="ULM45" s="4141">
        <f t="shared" si="247"/>
        <v>0</v>
      </c>
      <c r="ULN45" s="4141">
        <f t="shared" si="247"/>
        <v>0</v>
      </c>
      <c r="ULO45" s="4141">
        <f t="shared" si="247"/>
        <v>0</v>
      </c>
      <c r="ULP45" s="4141">
        <f t="shared" si="247"/>
        <v>0</v>
      </c>
      <c r="ULQ45" s="4141">
        <f t="shared" si="247"/>
        <v>0</v>
      </c>
      <c r="ULR45" s="4141">
        <f t="shared" si="247"/>
        <v>0</v>
      </c>
      <c r="ULS45" s="4141">
        <f t="shared" si="247"/>
        <v>0</v>
      </c>
      <c r="ULT45" s="4141">
        <f t="shared" si="247"/>
        <v>0</v>
      </c>
      <c r="ULU45" s="4141">
        <f t="shared" si="247"/>
        <v>0</v>
      </c>
      <c r="ULV45" s="4141">
        <f t="shared" si="247"/>
        <v>0</v>
      </c>
      <c r="ULW45" s="4141">
        <f t="shared" si="247"/>
        <v>0</v>
      </c>
      <c r="ULX45" s="4141">
        <f t="shared" si="247"/>
        <v>0</v>
      </c>
      <c r="ULY45" s="4141">
        <f t="shared" ref="ULY45:UOJ45" si="248">ULY39+ULY43</f>
        <v>0</v>
      </c>
      <c r="ULZ45" s="4141">
        <f t="shared" si="248"/>
        <v>0</v>
      </c>
      <c r="UMA45" s="4141">
        <f t="shared" si="248"/>
        <v>0</v>
      </c>
      <c r="UMB45" s="4141">
        <f t="shared" si="248"/>
        <v>0</v>
      </c>
      <c r="UMC45" s="4141">
        <f t="shared" si="248"/>
        <v>0</v>
      </c>
      <c r="UMD45" s="4141">
        <f t="shared" si="248"/>
        <v>0</v>
      </c>
      <c r="UME45" s="4141">
        <f t="shared" si="248"/>
        <v>0</v>
      </c>
      <c r="UMF45" s="4141">
        <f t="shared" si="248"/>
        <v>0</v>
      </c>
      <c r="UMG45" s="4141">
        <f t="shared" si="248"/>
        <v>0</v>
      </c>
      <c r="UMH45" s="4141">
        <f t="shared" si="248"/>
        <v>0</v>
      </c>
      <c r="UMI45" s="4141">
        <f t="shared" si="248"/>
        <v>0</v>
      </c>
      <c r="UMJ45" s="4141">
        <f t="shared" si="248"/>
        <v>0</v>
      </c>
      <c r="UMK45" s="4141">
        <f t="shared" si="248"/>
        <v>0</v>
      </c>
      <c r="UML45" s="4141">
        <f t="shared" si="248"/>
        <v>0</v>
      </c>
      <c r="UMM45" s="4141">
        <f t="shared" si="248"/>
        <v>0</v>
      </c>
      <c r="UMN45" s="4141">
        <f t="shared" si="248"/>
        <v>0</v>
      </c>
      <c r="UMO45" s="4141">
        <f t="shared" si="248"/>
        <v>0</v>
      </c>
      <c r="UMP45" s="4141">
        <f t="shared" si="248"/>
        <v>0</v>
      </c>
      <c r="UMQ45" s="4141">
        <f t="shared" si="248"/>
        <v>0</v>
      </c>
      <c r="UMR45" s="4141">
        <f t="shared" si="248"/>
        <v>0</v>
      </c>
      <c r="UMS45" s="4141">
        <f t="shared" si="248"/>
        <v>0</v>
      </c>
      <c r="UMT45" s="4141">
        <f t="shared" si="248"/>
        <v>0</v>
      </c>
      <c r="UMU45" s="4141">
        <f t="shared" si="248"/>
        <v>0</v>
      </c>
      <c r="UMV45" s="4141">
        <f t="shared" si="248"/>
        <v>0</v>
      </c>
      <c r="UMW45" s="4141">
        <f t="shared" si="248"/>
        <v>0</v>
      </c>
      <c r="UMX45" s="4141">
        <f t="shared" si="248"/>
        <v>0</v>
      </c>
      <c r="UMY45" s="4141">
        <f t="shared" si="248"/>
        <v>0</v>
      </c>
      <c r="UMZ45" s="4141">
        <f t="shared" si="248"/>
        <v>0</v>
      </c>
      <c r="UNA45" s="4141">
        <f t="shared" si="248"/>
        <v>0</v>
      </c>
      <c r="UNB45" s="4141">
        <f t="shared" si="248"/>
        <v>0</v>
      </c>
      <c r="UNC45" s="4141">
        <f t="shared" si="248"/>
        <v>0</v>
      </c>
      <c r="UND45" s="4141">
        <f t="shared" si="248"/>
        <v>0</v>
      </c>
      <c r="UNE45" s="4141">
        <f t="shared" si="248"/>
        <v>0</v>
      </c>
      <c r="UNF45" s="4141">
        <f t="shared" si="248"/>
        <v>0</v>
      </c>
      <c r="UNG45" s="4141">
        <f t="shared" si="248"/>
        <v>0</v>
      </c>
      <c r="UNH45" s="4141">
        <f t="shared" si="248"/>
        <v>0</v>
      </c>
      <c r="UNI45" s="4141">
        <f t="shared" si="248"/>
        <v>0</v>
      </c>
      <c r="UNJ45" s="4141">
        <f t="shared" si="248"/>
        <v>0</v>
      </c>
      <c r="UNK45" s="4141">
        <f t="shared" si="248"/>
        <v>0</v>
      </c>
      <c r="UNL45" s="4141">
        <f t="shared" si="248"/>
        <v>0</v>
      </c>
      <c r="UNM45" s="4141">
        <f t="shared" si="248"/>
        <v>0</v>
      </c>
      <c r="UNN45" s="4141">
        <f t="shared" si="248"/>
        <v>0</v>
      </c>
      <c r="UNO45" s="4141">
        <f t="shared" si="248"/>
        <v>0</v>
      </c>
      <c r="UNP45" s="4141">
        <f t="shared" si="248"/>
        <v>0</v>
      </c>
      <c r="UNQ45" s="4141">
        <f t="shared" si="248"/>
        <v>0</v>
      </c>
      <c r="UNR45" s="4141">
        <f t="shared" si="248"/>
        <v>0</v>
      </c>
      <c r="UNS45" s="4141">
        <f t="shared" si="248"/>
        <v>0</v>
      </c>
      <c r="UNT45" s="4141">
        <f t="shared" si="248"/>
        <v>0</v>
      </c>
      <c r="UNU45" s="4141">
        <f t="shared" si="248"/>
        <v>0</v>
      </c>
      <c r="UNV45" s="4141">
        <f t="shared" si="248"/>
        <v>0</v>
      </c>
      <c r="UNW45" s="4141">
        <f t="shared" si="248"/>
        <v>0</v>
      </c>
      <c r="UNX45" s="4141">
        <f t="shared" si="248"/>
        <v>0</v>
      </c>
      <c r="UNY45" s="4141">
        <f t="shared" si="248"/>
        <v>0</v>
      </c>
      <c r="UNZ45" s="4141">
        <f t="shared" si="248"/>
        <v>0</v>
      </c>
      <c r="UOA45" s="4141">
        <f t="shared" si="248"/>
        <v>0</v>
      </c>
      <c r="UOB45" s="4141">
        <f t="shared" si="248"/>
        <v>0</v>
      </c>
      <c r="UOC45" s="4141">
        <f t="shared" si="248"/>
        <v>0</v>
      </c>
      <c r="UOD45" s="4141">
        <f t="shared" si="248"/>
        <v>0</v>
      </c>
      <c r="UOE45" s="4141">
        <f t="shared" si="248"/>
        <v>0</v>
      </c>
      <c r="UOF45" s="4141">
        <f t="shared" si="248"/>
        <v>0</v>
      </c>
      <c r="UOG45" s="4141">
        <f t="shared" si="248"/>
        <v>0</v>
      </c>
      <c r="UOH45" s="4141">
        <f t="shared" si="248"/>
        <v>0</v>
      </c>
      <c r="UOI45" s="4141">
        <f t="shared" si="248"/>
        <v>0</v>
      </c>
      <c r="UOJ45" s="4141">
        <f t="shared" si="248"/>
        <v>0</v>
      </c>
      <c r="UOK45" s="4141">
        <f t="shared" ref="UOK45:UQV45" si="249">UOK39+UOK43</f>
        <v>0</v>
      </c>
      <c r="UOL45" s="4141">
        <f t="shared" si="249"/>
        <v>0</v>
      </c>
      <c r="UOM45" s="4141">
        <f t="shared" si="249"/>
        <v>0</v>
      </c>
      <c r="UON45" s="4141">
        <f t="shared" si="249"/>
        <v>0</v>
      </c>
      <c r="UOO45" s="4141">
        <f t="shared" si="249"/>
        <v>0</v>
      </c>
      <c r="UOP45" s="4141">
        <f t="shared" si="249"/>
        <v>0</v>
      </c>
      <c r="UOQ45" s="4141">
        <f t="shared" si="249"/>
        <v>0</v>
      </c>
      <c r="UOR45" s="4141">
        <f t="shared" si="249"/>
        <v>0</v>
      </c>
      <c r="UOS45" s="4141">
        <f t="shared" si="249"/>
        <v>0</v>
      </c>
      <c r="UOT45" s="4141">
        <f t="shared" si="249"/>
        <v>0</v>
      </c>
      <c r="UOU45" s="4141">
        <f t="shared" si="249"/>
        <v>0</v>
      </c>
      <c r="UOV45" s="4141">
        <f t="shared" si="249"/>
        <v>0</v>
      </c>
      <c r="UOW45" s="4141">
        <f t="shared" si="249"/>
        <v>0</v>
      </c>
      <c r="UOX45" s="4141">
        <f t="shared" si="249"/>
        <v>0</v>
      </c>
      <c r="UOY45" s="4141">
        <f t="shared" si="249"/>
        <v>0</v>
      </c>
      <c r="UOZ45" s="4141">
        <f t="shared" si="249"/>
        <v>0</v>
      </c>
      <c r="UPA45" s="4141">
        <f t="shared" si="249"/>
        <v>0</v>
      </c>
      <c r="UPB45" s="4141">
        <f t="shared" si="249"/>
        <v>0</v>
      </c>
      <c r="UPC45" s="4141">
        <f t="shared" si="249"/>
        <v>0</v>
      </c>
      <c r="UPD45" s="4141">
        <f t="shared" si="249"/>
        <v>0</v>
      </c>
      <c r="UPE45" s="4141">
        <f t="shared" si="249"/>
        <v>0</v>
      </c>
      <c r="UPF45" s="4141">
        <f t="shared" si="249"/>
        <v>0</v>
      </c>
      <c r="UPG45" s="4141">
        <f t="shared" si="249"/>
        <v>0</v>
      </c>
      <c r="UPH45" s="4141">
        <f t="shared" si="249"/>
        <v>0</v>
      </c>
      <c r="UPI45" s="4141">
        <f t="shared" si="249"/>
        <v>0</v>
      </c>
      <c r="UPJ45" s="4141">
        <f t="shared" si="249"/>
        <v>0</v>
      </c>
      <c r="UPK45" s="4141">
        <f t="shared" si="249"/>
        <v>0</v>
      </c>
      <c r="UPL45" s="4141">
        <f t="shared" si="249"/>
        <v>0</v>
      </c>
      <c r="UPM45" s="4141">
        <f t="shared" si="249"/>
        <v>0</v>
      </c>
      <c r="UPN45" s="4141">
        <f t="shared" si="249"/>
        <v>0</v>
      </c>
      <c r="UPO45" s="4141">
        <f t="shared" si="249"/>
        <v>0</v>
      </c>
      <c r="UPP45" s="4141">
        <f t="shared" si="249"/>
        <v>0</v>
      </c>
      <c r="UPQ45" s="4141">
        <f t="shared" si="249"/>
        <v>0</v>
      </c>
      <c r="UPR45" s="4141">
        <f t="shared" si="249"/>
        <v>0</v>
      </c>
      <c r="UPS45" s="4141">
        <f t="shared" si="249"/>
        <v>0</v>
      </c>
      <c r="UPT45" s="4141">
        <f t="shared" si="249"/>
        <v>0</v>
      </c>
      <c r="UPU45" s="4141">
        <f t="shared" si="249"/>
        <v>0</v>
      </c>
      <c r="UPV45" s="4141">
        <f t="shared" si="249"/>
        <v>0</v>
      </c>
      <c r="UPW45" s="4141">
        <f t="shared" si="249"/>
        <v>0</v>
      </c>
      <c r="UPX45" s="4141">
        <f t="shared" si="249"/>
        <v>0</v>
      </c>
      <c r="UPY45" s="4141">
        <f t="shared" si="249"/>
        <v>0</v>
      </c>
      <c r="UPZ45" s="4141">
        <f t="shared" si="249"/>
        <v>0</v>
      </c>
      <c r="UQA45" s="4141">
        <f t="shared" si="249"/>
        <v>0</v>
      </c>
      <c r="UQB45" s="4141">
        <f t="shared" si="249"/>
        <v>0</v>
      </c>
      <c r="UQC45" s="4141">
        <f t="shared" si="249"/>
        <v>0</v>
      </c>
      <c r="UQD45" s="4141">
        <f t="shared" si="249"/>
        <v>0</v>
      </c>
      <c r="UQE45" s="4141">
        <f t="shared" si="249"/>
        <v>0</v>
      </c>
      <c r="UQF45" s="4141">
        <f t="shared" si="249"/>
        <v>0</v>
      </c>
      <c r="UQG45" s="4141">
        <f t="shared" si="249"/>
        <v>0</v>
      </c>
      <c r="UQH45" s="4141">
        <f t="shared" si="249"/>
        <v>0</v>
      </c>
      <c r="UQI45" s="4141">
        <f t="shared" si="249"/>
        <v>0</v>
      </c>
      <c r="UQJ45" s="4141">
        <f t="shared" si="249"/>
        <v>0</v>
      </c>
      <c r="UQK45" s="4141">
        <f t="shared" si="249"/>
        <v>0</v>
      </c>
      <c r="UQL45" s="4141">
        <f t="shared" si="249"/>
        <v>0</v>
      </c>
      <c r="UQM45" s="4141">
        <f t="shared" si="249"/>
        <v>0</v>
      </c>
      <c r="UQN45" s="4141">
        <f t="shared" si="249"/>
        <v>0</v>
      </c>
      <c r="UQO45" s="4141">
        <f t="shared" si="249"/>
        <v>0</v>
      </c>
      <c r="UQP45" s="4141">
        <f t="shared" si="249"/>
        <v>0</v>
      </c>
      <c r="UQQ45" s="4141">
        <f t="shared" si="249"/>
        <v>0</v>
      </c>
      <c r="UQR45" s="4141">
        <f t="shared" si="249"/>
        <v>0</v>
      </c>
      <c r="UQS45" s="4141">
        <f t="shared" si="249"/>
        <v>0</v>
      </c>
      <c r="UQT45" s="4141">
        <f t="shared" si="249"/>
        <v>0</v>
      </c>
      <c r="UQU45" s="4141">
        <f t="shared" si="249"/>
        <v>0</v>
      </c>
      <c r="UQV45" s="4141">
        <f t="shared" si="249"/>
        <v>0</v>
      </c>
      <c r="UQW45" s="4141">
        <f t="shared" ref="UQW45:UTH45" si="250">UQW39+UQW43</f>
        <v>0</v>
      </c>
      <c r="UQX45" s="4141">
        <f t="shared" si="250"/>
        <v>0</v>
      </c>
      <c r="UQY45" s="4141">
        <f t="shared" si="250"/>
        <v>0</v>
      </c>
      <c r="UQZ45" s="4141">
        <f t="shared" si="250"/>
        <v>0</v>
      </c>
      <c r="URA45" s="4141">
        <f t="shared" si="250"/>
        <v>0</v>
      </c>
      <c r="URB45" s="4141">
        <f t="shared" si="250"/>
        <v>0</v>
      </c>
      <c r="URC45" s="4141">
        <f t="shared" si="250"/>
        <v>0</v>
      </c>
      <c r="URD45" s="4141">
        <f t="shared" si="250"/>
        <v>0</v>
      </c>
      <c r="URE45" s="4141">
        <f t="shared" si="250"/>
        <v>0</v>
      </c>
      <c r="URF45" s="4141">
        <f t="shared" si="250"/>
        <v>0</v>
      </c>
      <c r="URG45" s="4141">
        <f t="shared" si="250"/>
        <v>0</v>
      </c>
      <c r="URH45" s="4141">
        <f t="shared" si="250"/>
        <v>0</v>
      </c>
      <c r="URI45" s="4141">
        <f t="shared" si="250"/>
        <v>0</v>
      </c>
      <c r="URJ45" s="4141">
        <f t="shared" si="250"/>
        <v>0</v>
      </c>
      <c r="URK45" s="4141">
        <f t="shared" si="250"/>
        <v>0</v>
      </c>
      <c r="URL45" s="4141">
        <f t="shared" si="250"/>
        <v>0</v>
      </c>
      <c r="URM45" s="4141">
        <f t="shared" si="250"/>
        <v>0</v>
      </c>
      <c r="URN45" s="4141">
        <f t="shared" si="250"/>
        <v>0</v>
      </c>
      <c r="URO45" s="4141">
        <f t="shared" si="250"/>
        <v>0</v>
      </c>
      <c r="URP45" s="4141">
        <f t="shared" si="250"/>
        <v>0</v>
      </c>
      <c r="URQ45" s="4141">
        <f t="shared" si="250"/>
        <v>0</v>
      </c>
      <c r="URR45" s="4141">
        <f t="shared" si="250"/>
        <v>0</v>
      </c>
      <c r="URS45" s="4141">
        <f t="shared" si="250"/>
        <v>0</v>
      </c>
      <c r="URT45" s="4141">
        <f t="shared" si="250"/>
        <v>0</v>
      </c>
      <c r="URU45" s="4141">
        <f t="shared" si="250"/>
        <v>0</v>
      </c>
      <c r="URV45" s="4141">
        <f t="shared" si="250"/>
        <v>0</v>
      </c>
      <c r="URW45" s="4141">
        <f t="shared" si="250"/>
        <v>0</v>
      </c>
      <c r="URX45" s="4141">
        <f t="shared" si="250"/>
        <v>0</v>
      </c>
      <c r="URY45" s="4141">
        <f t="shared" si="250"/>
        <v>0</v>
      </c>
      <c r="URZ45" s="4141">
        <f t="shared" si="250"/>
        <v>0</v>
      </c>
      <c r="USA45" s="4141">
        <f t="shared" si="250"/>
        <v>0</v>
      </c>
      <c r="USB45" s="4141">
        <f t="shared" si="250"/>
        <v>0</v>
      </c>
      <c r="USC45" s="4141">
        <f t="shared" si="250"/>
        <v>0</v>
      </c>
      <c r="USD45" s="4141">
        <f t="shared" si="250"/>
        <v>0</v>
      </c>
      <c r="USE45" s="4141">
        <f t="shared" si="250"/>
        <v>0</v>
      </c>
      <c r="USF45" s="4141">
        <f t="shared" si="250"/>
        <v>0</v>
      </c>
      <c r="USG45" s="4141">
        <f t="shared" si="250"/>
        <v>0</v>
      </c>
      <c r="USH45" s="4141">
        <f t="shared" si="250"/>
        <v>0</v>
      </c>
      <c r="USI45" s="4141">
        <f t="shared" si="250"/>
        <v>0</v>
      </c>
      <c r="USJ45" s="4141">
        <f t="shared" si="250"/>
        <v>0</v>
      </c>
      <c r="USK45" s="4141">
        <f t="shared" si="250"/>
        <v>0</v>
      </c>
      <c r="USL45" s="4141">
        <f t="shared" si="250"/>
        <v>0</v>
      </c>
      <c r="USM45" s="4141">
        <f t="shared" si="250"/>
        <v>0</v>
      </c>
      <c r="USN45" s="4141">
        <f t="shared" si="250"/>
        <v>0</v>
      </c>
      <c r="USO45" s="4141">
        <f t="shared" si="250"/>
        <v>0</v>
      </c>
      <c r="USP45" s="4141">
        <f t="shared" si="250"/>
        <v>0</v>
      </c>
      <c r="USQ45" s="4141">
        <f t="shared" si="250"/>
        <v>0</v>
      </c>
      <c r="USR45" s="4141">
        <f t="shared" si="250"/>
        <v>0</v>
      </c>
      <c r="USS45" s="4141">
        <f t="shared" si="250"/>
        <v>0</v>
      </c>
      <c r="UST45" s="4141">
        <f t="shared" si="250"/>
        <v>0</v>
      </c>
      <c r="USU45" s="4141">
        <f t="shared" si="250"/>
        <v>0</v>
      </c>
      <c r="USV45" s="4141">
        <f t="shared" si="250"/>
        <v>0</v>
      </c>
      <c r="USW45" s="4141">
        <f t="shared" si="250"/>
        <v>0</v>
      </c>
      <c r="USX45" s="4141">
        <f t="shared" si="250"/>
        <v>0</v>
      </c>
      <c r="USY45" s="4141">
        <f t="shared" si="250"/>
        <v>0</v>
      </c>
      <c r="USZ45" s="4141">
        <f t="shared" si="250"/>
        <v>0</v>
      </c>
      <c r="UTA45" s="4141">
        <f t="shared" si="250"/>
        <v>0</v>
      </c>
      <c r="UTB45" s="4141">
        <f t="shared" si="250"/>
        <v>0</v>
      </c>
      <c r="UTC45" s="4141">
        <f t="shared" si="250"/>
        <v>0</v>
      </c>
      <c r="UTD45" s="4141">
        <f t="shared" si="250"/>
        <v>0</v>
      </c>
      <c r="UTE45" s="4141">
        <f t="shared" si="250"/>
        <v>0</v>
      </c>
      <c r="UTF45" s="4141">
        <f t="shared" si="250"/>
        <v>0</v>
      </c>
      <c r="UTG45" s="4141">
        <f t="shared" si="250"/>
        <v>0</v>
      </c>
      <c r="UTH45" s="4141">
        <f t="shared" si="250"/>
        <v>0</v>
      </c>
      <c r="UTI45" s="4141">
        <f t="shared" ref="UTI45:UVT45" si="251">UTI39+UTI43</f>
        <v>0</v>
      </c>
      <c r="UTJ45" s="4141">
        <f t="shared" si="251"/>
        <v>0</v>
      </c>
      <c r="UTK45" s="4141">
        <f t="shared" si="251"/>
        <v>0</v>
      </c>
      <c r="UTL45" s="4141">
        <f t="shared" si="251"/>
        <v>0</v>
      </c>
      <c r="UTM45" s="4141">
        <f t="shared" si="251"/>
        <v>0</v>
      </c>
      <c r="UTN45" s="4141">
        <f t="shared" si="251"/>
        <v>0</v>
      </c>
      <c r="UTO45" s="4141">
        <f t="shared" si="251"/>
        <v>0</v>
      </c>
      <c r="UTP45" s="4141">
        <f t="shared" si="251"/>
        <v>0</v>
      </c>
      <c r="UTQ45" s="4141">
        <f t="shared" si="251"/>
        <v>0</v>
      </c>
      <c r="UTR45" s="4141">
        <f t="shared" si="251"/>
        <v>0</v>
      </c>
      <c r="UTS45" s="4141">
        <f t="shared" si="251"/>
        <v>0</v>
      </c>
      <c r="UTT45" s="4141">
        <f t="shared" si="251"/>
        <v>0</v>
      </c>
      <c r="UTU45" s="4141">
        <f t="shared" si="251"/>
        <v>0</v>
      </c>
      <c r="UTV45" s="4141">
        <f t="shared" si="251"/>
        <v>0</v>
      </c>
      <c r="UTW45" s="4141">
        <f t="shared" si="251"/>
        <v>0</v>
      </c>
      <c r="UTX45" s="4141">
        <f t="shared" si="251"/>
        <v>0</v>
      </c>
      <c r="UTY45" s="4141">
        <f t="shared" si="251"/>
        <v>0</v>
      </c>
      <c r="UTZ45" s="4141">
        <f t="shared" si="251"/>
        <v>0</v>
      </c>
      <c r="UUA45" s="4141">
        <f t="shared" si="251"/>
        <v>0</v>
      </c>
      <c r="UUB45" s="4141">
        <f t="shared" si="251"/>
        <v>0</v>
      </c>
      <c r="UUC45" s="4141">
        <f t="shared" si="251"/>
        <v>0</v>
      </c>
      <c r="UUD45" s="4141">
        <f t="shared" si="251"/>
        <v>0</v>
      </c>
      <c r="UUE45" s="4141">
        <f t="shared" si="251"/>
        <v>0</v>
      </c>
      <c r="UUF45" s="4141">
        <f t="shared" si="251"/>
        <v>0</v>
      </c>
      <c r="UUG45" s="4141">
        <f t="shared" si="251"/>
        <v>0</v>
      </c>
      <c r="UUH45" s="4141">
        <f t="shared" si="251"/>
        <v>0</v>
      </c>
      <c r="UUI45" s="4141">
        <f t="shared" si="251"/>
        <v>0</v>
      </c>
      <c r="UUJ45" s="4141">
        <f t="shared" si="251"/>
        <v>0</v>
      </c>
      <c r="UUK45" s="4141">
        <f t="shared" si="251"/>
        <v>0</v>
      </c>
      <c r="UUL45" s="4141">
        <f t="shared" si="251"/>
        <v>0</v>
      </c>
      <c r="UUM45" s="4141">
        <f t="shared" si="251"/>
        <v>0</v>
      </c>
      <c r="UUN45" s="4141">
        <f t="shared" si="251"/>
        <v>0</v>
      </c>
      <c r="UUO45" s="4141">
        <f t="shared" si="251"/>
        <v>0</v>
      </c>
      <c r="UUP45" s="4141">
        <f t="shared" si="251"/>
        <v>0</v>
      </c>
      <c r="UUQ45" s="4141">
        <f t="shared" si="251"/>
        <v>0</v>
      </c>
      <c r="UUR45" s="4141">
        <f t="shared" si="251"/>
        <v>0</v>
      </c>
      <c r="UUS45" s="4141">
        <f t="shared" si="251"/>
        <v>0</v>
      </c>
      <c r="UUT45" s="4141">
        <f t="shared" si="251"/>
        <v>0</v>
      </c>
      <c r="UUU45" s="4141">
        <f t="shared" si="251"/>
        <v>0</v>
      </c>
      <c r="UUV45" s="4141">
        <f t="shared" si="251"/>
        <v>0</v>
      </c>
      <c r="UUW45" s="4141">
        <f t="shared" si="251"/>
        <v>0</v>
      </c>
      <c r="UUX45" s="4141">
        <f t="shared" si="251"/>
        <v>0</v>
      </c>
      <c r="UUY45" s="4141">
        <f t="shared" si="251"/>
        <v>0</v>
      </c>
      <c r="UUZ45" s="4141">
        <f t="shared" si="251"/>
        <v>0</v>
      </c>
      <c r="UVA45" s="4141">
        <f t="shared" si="251"/>
        <v>0</v>
      </c>
      <c r="UVB45" s="4141">
        <f t="shared" si="251"/>
        <v>0</v>
      </c>
      <c r="UVC45" s="4141">
        <f t="shared" si="251"/>
        <v>0</v>
      </c>
      <c r="UVD45" s="4141">
        <f t="shared" si="251"/>
        <v>0</v>
      </c>
      <c r="UVE45" s="4141">
        <f t="shared" si="251"/>
        <v>0</v>
      </c>
      <c r="UVF45" s="4141">
        <f t="shared" si="251"/>
        <v>0</v>
      </c>
      <c r="UVG45" s="4141">
        <f t="shared" si="251"/>
        <v>0</v>
      </c>
      <c r="UVH45" s="4141">
        <f t="shared" si="251"/>
        <v>0</v>
      </c>
      <c r="UVI45" s="4141">
        <f t="shared" si="251"/>
        <v>0</v>
      </c>
      <c r="UVJ45" s="4141">
        <f t="shared" si="251"/>
        <v>0</v>
      </c>
      <c r="UVK45" s="4141">
        <f t="shared" si="251"/>
        <v>0</v>
      </c>
      <c r="UVL45" s="4141">
        <f t="shared" si="251"/>
        <v>0</v>
      </c>
      <c r="UVM45" s="4141">
        <f t="shared" si="251"/>
        <v>0</v>
      </c>
      <c r="UVN45" s="4141">
        <f t="shared" si="251"/>
        <v>0</v>
      </c>
      <c r="UVO45" s="4141">
        <f t="shared" si="251"/>
        <v>0</v>
      </c>
      <c r="UVP45" s="4141">
        <f t="shared" si="251"/>
        <v>0</v>
      </c>
      <c r="UVQ45" s="4141">
        <f t="shared" si="251"/>
        <v>0</v>
      </c>
      <c r="UVR45" s="4141">
        <f t="shared" si="251"/>
        <v>0</v>
      </c>
      <c r="UVS45" s="4141">
        <f t="shared" si="251"/>
        <v>0</v>
      </c>
      <c r="UVT45" s="4141">
        <f t="shared" si="251"/>
        <v>0</v>
      </c>
      <c r="UVU45" s="4141">
        <f t="shared" ref="UVU45:UYF45" si="252">UVU39+UVU43</f>
        <v>0</v>
      </c>
      <c r="UVV45" s="4141">
        <f t="shared" si="252"/>
        <v>0</v>
      </c>
      <c r="UVW45" s="4141">
        <f t="shared" si="252"/>
        <v>0</v>
      </c>
      <c r="UVX45" s="4141">
        <f t="shared" si="252"/>
        <v>0</v>
      </c>
      <c r="UVY45" s="4141">
        <f t="shared" si="252"/>
        <v>0</v>
      </c>
      <c r="UVZ45" s="4141">
        <f t="shared" si="252"/>
        <v>0</v>
      </c>
      <c r="UWA45" s="4141">
        <f t="shared" si="252"/>
        <v>0</v>
      </c>
      <c r="UWB45" s="4141">
        <f t="shared" si="252"/>
        <v>0</v>
      </c>
      <c r="UWC45" s="4141">
        <f t="shared" si="252"/>
        <v>0</v>
      </c>
      <c r="UWD45" s="4141">
        <f t="shared" si="252"/>
        <v>0</v>
      </c>
      <c r="UWE45" s="4141">
        <f t="shared" si="252"/>
        <v>0</v>
      </c>
      <c r="UWF45" s="4141">
        <f t="shared" si="252"/>
        <v>0</v>
      </c>
      <c r="UWG45" s="4141">
        <f t="shared" si="252"/>
        <v>0</v>
      </c>
      <c r="UWH45" s="4141">
        <f t="shared" si="252"/>
        <v>0</v>
      </c>
      <c r="UWI45" s="4141">
        <f t="shared" si="252"/>
        <v>0</v>
      </c>
      <c r="UWJ45" s="4141">
        <f t="shared" si="252"/>
        <v>0</v>
      </c>
      <c r="UWK45" s="4141">
        <f t="shared" si="252"/>
        <v>0</v>
      </c>
      <c r="UWL45" s="4141">
        <f t="shared" si="252"/>
        <v>0</v>
      </c>
      <c r="UWM45" s="4141">
        <f t="shared" si="252"/>
        <v>0</v>
      </c>
      <c r="UWN45" s="4141">
        <f t="shared" si="252"/>
        <v>0</v>
      </c>
      <c r="UWO45" s="4141">
        <f t="shared" si="252"/>
        <v>0</v>
      </c>
      <c r="UWP45" s="4141">
        <f t="shared" si="252"/>
        <v>0</v>
      </c>
      <c r="UWQ45" s="4141">
        <f t="shared" si="252"/>
        <v>0</v>
      </c>
      <c r="UWR45" s="4141">
        <f t="shared" si="252"/>
        <v>0</v>
      </c>
      <c r="UWS45" s="4141">
        <f t="shared" si="252"/>
        <v>0</v>
      </c>
      <c r="UWT45" s="4141">
        <f t="shared" si="252"/>
        <v>0</v>
      </c>
      <c r="UWU45" s="4141">
        <f t="shared" si="252"/>
        <v>0</v>
      </c>
      <c r="UWV45" s="4141">
        <f t="shared" si="252"/>
        <v>0</v>
      </c>
      <c r="UWW45" s="4141">
        <f t="shared" si="252"/>
        <v>0</v>
      </c>
      <c r="UWX45" s="4141">
        <f t="shared" si="252"/>
        <v>0</v>
      </c>
      <c r="UWY45" s="4141">
        <f t="shared" si="252"/>
        <v>0</v>
      </c>
      <c r="UWZ45" s="4141">
        <f t="shared" si="252"/>
        <v>0</v>
      </c>
      <c r="UXA45" s="4141">
        <f t="shared" si="252"/>
        <v>0</v>
      </c>
      <c r="UXB45" s="4141">
        <f t="shared" si="252"/>
        <v>0</v>
      </c>
      <c r="UXC45" s="4141">
        <f t="shared" si="252"/>
        <v>0</v>
      </c>
      <c r="UXD45" s="4141">
        <f t="shared" si="252"/>
        <v>0</v>
      </c>
      <c r="UXE45" s="4141">
        <f t="shared" si="252"/>
        <v>0</v>
      </c>
      <c r="UXF45" s="4141">
        <f t="shared" si="252"/>
        <v>0</v>
      </c>
      <c r="UXG45" s="4141">
        <f t="shared" si="252"/>
        <v>0</v>
      </c>
      <c r="UXH45" s="4141">
        <f t="shared" si="252"/>
        <v>0</v>
      </c>
      <c r="UXI45" s="4141">
        <f t="shared" si="252"/>
        <v>0</v>
      </c>
      <c r="UXJ45" s="4141">
        <f t="shared" si="252"/>
        <v>0</v>
      </c>
      <c r="UXK45" s="4141">
        <f t="shared" si="252"/>
        <v>0</v>
      </c>
      <c r="UXL45" s="4141">
        <f t="shared" si="252"/>
        <v>0</v>
      </c>
      <c r="UXM45" s="4141">
        <f t="shared" si="252"/>
        <v>0</v>
      </c>
      <c r="UXN45" s="4141">
        <f t="shared" si="252"/>
        <v>0</v>
      </c>
      <c r="UXO45" s="4141">
        <f t="shared" si="252"/>
        <v>0</v>
      </c>
      <c r="UXP45" s="4141">
        <f t="shared" si="252"/>
        <v>0</v>
      </c>
      <c r="UXQ45" s="4141">
        <f t="shared" si="252"/>
        <v>0</v>
      </c>
      <c r="UXR45" s="4141">
        <f t="shared" si="252"/>
        <v>0</v>
      </c>
      <c r="UXS45" s="4141">
        <f t="shared" si="252"/>
        <v>0</v>
      </c>
      <c r="UXT45" s="4141">
        <f t="shared" si="252"/>
        <v>0</v>
      </c>
      <c r="UXU45" s="4141">
        <f t="shared" si="252"/>
        <v>0</v>
      </c>
      <c r="UXV45" s="4141">
        <f t="shared" si="252"/>
        <v>0</v>
      </c>
      <c r="UXW45" s="4141">
        <f t="shared" si="252"/>
        <v>0</v>
      </c>
      <c r="UXX45" s="4141">
        <f t="shared" si="252"/>
        <v>0</v>
      </c>
      <c r="UXY45" s="4141">
        <f t="shared" si="252"/>
        <v>0</v>
      </c>
      <c r="UXZ45" s="4141">
        <f t="shared" si="252"/>
        <v>0</v>
      </c>
      <c r="UYA45" s="4141">
        <f t="shared" si="252"/>
        <v>0</v>
      </c>
      <c r="UYB45" s="4141">
        <f t="shared" si="252"/>
        <v>0</v>
      </c>
      <c r="UYC45" s="4141">
        <f t="shared" si="252"/>
        <v>0</v>
      </c>
      <c r="UYD45" s="4141">
        <f t="shared" si="252"/>
        <v>0</v>
      </c>
      <c r="UYE45" s="4141">
        <f t="shared" si="252"/>
        <v>0</v>
      </c>
      <c r="UYF45" s="4141">
        <f t="shared" si="252"/>
        <v>0</v>
      </c>
      <c r="UYG45" s="4141">
        <f t="shared" ref="UYG45:VAR45" si="253">UYG39+UYG43</f>
        <v>0</v>
      </c>
      <c r="UYH45" s="4141">
        <f t="shared" si="253"/>
        <v>0</v>
      </c>
      <c r="UYI45" s="4141">
        <f t="shared" si="253"/>
        <v>0</v>
      </c>
      <c r="UYJ45" s="4141">
        <f t="shared" si="253"/>
        <v>0</v>
      </c>
      <c r="UYK45" s="4141">
        <f t="shared" si="253"/>
        <v>0</v>
      </c>
      <c r="UYL45" s="4141">
        <f t="shared" si="253"/>
        <v>0</v>
      </c>
      <c r="UYM45" s="4141">
        <f t="shared" si="253"/>
        <v>0</v>
      </c>
      <c r="UYN45" s="4141">
        <f t="shared" si="253"/>
        <v>0</v>
      </c>
      <c r="UYO45" s="4141">
        <f t="shared" si="253"/>
        <v>0</v>
      </c>
      <c r="UYP45" s="4141">
        <f t="shared" si="253"/>
        <v>0</v>
      </c>
      <c r="UYQ45" s="4141">
        <f t="shared" si="253"/>
        <v>0</v>
      </c>
      <c r="UYR45" s="4141">
        <f t="shared" si="253"/>
        <v>0</v>
      </c>
      <c r="UYS45" s="4141">
        <f t="shared" si="253"/>
        <v>0</v>
      </c>
      <c r="UYT45" s="4141">
        <f t="shared" si="253"/>
        <v>0</v>
      </c>
      <c r="UYU45" s="4141">
        <f t="shared" si="253"/>
        <v>0</v>
      </c>
      <c r="UYV45" s="4141">
        <f t="shared" si="253"/>
        <v>0</v>
      </c>
      <c r="UYW45" s="4141">
        <f t="shared" si="253"/>
        <v>0</v>
      </c>
      <c r="UYX45" s="4141">
        <f t="shared" si="253"/>
        <v>0</v>
      </c>
      <c r="UYY45" s="4141">
        <f t="shared" si="253"/>
        <v>0</v>
      </c>
      <c r="UYZ45" s="4141">
        <f t="shared" si="253"/>
        <v>0</v>
      </c>
      <c r="UZA45" s="4141">
        <f t="shared" si="253"/>
        <v>0</v>
      </c>
      <c r="UZB45" s="4141">
        <f t="shared" si="253"/>
        <v>0</v>
      </c>
      <c r="UZC45" s="4141">
        <f t="shared" si="253"/>
        <v>0</v>
      </c>
      <c r="UZD45" s="4141">
        <f t="shared" si="253"/>
        <v>0</v>
      </c>
      <c r="UZE45" s="4141">
        <f t="shared" si="253"/>
        <v>0</v>
      </c>
      <c r="UZF45" s="4141">
        <f t="shared" si="253"/>
        <v>0</v>
      </c>
      <c r="UZG45" s="4141">
        <f t="shared" si="253"/>
        <v>0</v>
      </c>
      <c r="UZH45" s="4141">
        <f t="shared" si="253"/>
        <v>0</v>
      </c>
      <c r="UZI45" s="4141">
        <f t="shared" si="253"/>
        <v>0</v>
      </c>
      <c r="UZJ45" s="4141">
        <f t="shared" si="253"/>
        <v>0</v>
      </c>
      <c r="UZK45" s="4141">
        <f t="shared" si="253"/>
        <v>0</v>
      </c>
      <c r="UZL45" s="4141">
        <f t="shared" si="253"/>
        <v>0</v>
      </c>
      <c r="UZM45" s="4141">
        <f t="shared" si="253"/>
        <v>0</v>
      </c>
      <c r="UZN45" s="4141">
        <f t="shared" si="253"/>
        <v>0</v>
      </c>
      <c r="UZO45" s="4141">
        <f t="shared" si="253"/>
        <v>0</v>
      </c>
      <c r="UZP45" s="4141">
        <f t="shared" si="253"/>
        <v>0</v>
      </c>
      <c r="UZQ45" s="4141">
        <f t="shared" si="253"/>
        <v>0</v>
      </c>
      <c r="UZR45" s="4141">
        <f t="shared" si="253"/>
        <v>0</v>
      </c>
      <c r="UZS45" s="4141">
        <f t="shared" si="253"/>
        <v>0</v>
      </c>
      <c r="UZT45" s="4141">
        <f t="shared" si="253"/>
        <v>0</v>
      </c>
      <c r="UZU45" s="4141">
        <f t="shared" si="253"/>
        <v>0</v>
      </c>
      <c r="UZV45" s="4141">
        <f t="shared" si="253"/>
        <v>0</v>
      </c>
      <c r="UZW45" s="4141">
        <f t="shared" si="253"/>
        <v>0</v>
      </c>
      <c r="UZX45" s="4141">
        <f t="shared" si="253"/>
        <v>0</v>
      </c>
      <c r="UZY45" s="4141">
        <f t="shared" si="253"/>
        <v>0</v>
      </c>
      <c r="UZZ45" s="4141">
        <f t="shared" si="253"/>
        <v>0</v>
      </c>
      <c r="VAA45" s="4141">
        <f t="shared" si="253"/>
        <v>0</v>
      </c>
      <c r="VAB45" s="4141">
        <f t="shared" si="253"/>
        <v>0</v>
      </c>
      <c r="VAC45" s="4141">
        <f t="shared" si="253"/>
        <v>0</v>
      </c>
      <c r="VAD45" s="4141">
        <f t="shared" si="253"/>
        <v>0</v>
      </c>
      <c r="VAE45" s="4141">
        <f t="shared" si="253"/>
        <v>0</v>
      </c>
      <c r="VAF45" s="4141">
        <f t="shared" si="253"/>
        <v>0</v>
      </c>
      <c r="VAG45" s="4141">
        <f t="shared" si="253"/>
        <v>0</v>
      </c>
      <c r="VAH45" s="4141">
        <f t="shared" si="253"/>
        <v>0</v>
      </c>
      <c r="VAI45" s="4141">
        <f t="shared" si="253"/>
        <v>0</v>
      </c>
      <c r="VAJ45" s="4141">
        <f t="shared" si="253"/>
        <v>0</v>
      </c>
      <c r="VAK45" s="4141">
        <f t="shared" si="253"/>
        <v>0</v>
      </c>
      <c r="VAL45" s="4141">
        <f t="shared" si="253"/>
        <v>0</v>
      </c>
      <c r="VAM45" s="4141">
        <f t="shared" si="253"/>
        <v>0</v>
      </c>
      <c r="VAN45" s="4141">
        <f t="shared" si="253"/>
        <v>0</v>
      </c>
      <c r="VAO45" s="4141">
        <f t="shared" si="253"/>
        <v>0</v>
      </c>
      <c r="VAP45" s="4141">
        <f t="shared" si="253"/>
        <v>0</v>
      </c>
      <c r="VAQ45" s="4141">
        <f t="shared" si="253"/>
        <v>0</v>
      </c>
      <c r="VAR45" s="4141">
        <f t="shared" si="253"/>
        <v>0</v>
      </c>
      <c r="VAS45" s="4141">
        <f t="shared" ref="VAS45:VDD45" si="254">VAS39+VAS43</f>
        <v>0</v>
      </c>
      <c r="VAT45" s="4141">
        <f t="shared" si="254"/>
        <v>0</v>
      </c>
      <c r="VAU45" s="4141">
        <f t="shared" si="254"/>
        <v>0</v>
      </c>
      <c r="VAV45" s="4141">
        <f t="shared" si="254"/>
        <v>0</v>
      </c>
      <c r="VAW45" s="4141">
        <f t="shared" si="254"/>
        <v>0</v>
      </c>
      <c r="VAX45" s="4141">
        <f t="shared" si="254"/>
        <v>0</v>
      </c>
      <c r="VAY45" s="4141">
        <f t="shared" si="254"/>
        <v>0</v>
      </c>
      <c r="VAZ45" s="4141">
        <f t="shared" si="254"/>
        <v>0</v>
      </c>
      <c r="VBA45" s="4141">
        <f t="shared" si="254"/>
        <v>0</v>
      </c>
      <c r="VBB45" s="4141">
        <f t="shared" si="254"/>
        <v>0</v>
      </c>
      <c r="VBC45" s="4141">
        <f t="shared" si="254"/>
        <v>0</v>
      </c>
      <c r="VBD45" s="4141">
        <f t="shared" si="254"/>
        <v>0</v>
      </c>
      <c r="VBE45" s="4141">
        <f t="shared" si="254"/>
        <v>0</v>
      </c>
      <c r="VBF45" s="4141">
        <f t="shared" si="254"/>
        <v>0</v>
      </c>
      <c r="VBG45" s="4141">
        <f t="shared" si="254"/>
        <v>0</v>
      </c>
      <c r="VBH45" s="4141">
        <f t="shared" si="254"/>
        <v>0</v>
      </c>
      <c r="VBI45" s="4141">
        <f t="shared" si="254"/>
        <v>0</v>
      </c>
      <c r="VBJ45" s="4141">
        <f t="shared" si="254"/>
        <v>0</v>
      </c>
      <c r="VBK45" s="4141">
        <f t="shared" si="254"/>
        <v>0</v>
      </c>
      <c r="VBL45" s="4141">
        <f t="shared" si="254"/>
        <v>0</v>
      </c>
      <c r="VBM45" s="4141">
        <f t="shared" si="254"/>
        <v>0</v>
      </c>
      <c r="VBN45" s="4141">
        <f t="shared" si="254"/>
        <v>0</v>
      </c>
      <c r="VBO45" s="4141">
        <f t="shared" si="254"/>
        <v>0</v>
      </c>
      <c r="VBP45" s="4141">
        <f t="shared" si="254"/>
        <v>0</v>
      </c>
      <c r="VBQ45" s="4141">
        <f t="shared" si="254"/>
        <v>0</v>
      </c>
      <c r="VBR45" s="4141">
        <f t="shared" si="254"/>
        <v>0</v>
      </c>
      <c r="VBS45" s="4141">
        <f t="shared" si="254"/>
        <v>0</v>
      </c>
      <c r="VBT45" s="4141">
        <f t="shared" si="254"/>
        <v>0</v>
      </c>
      <c r="VBU45" s="4141">
        <f t="shared" si="254"/>
        <v>0</v>
      </c>
      <c r="VBV45" s="4141">
        <f t="shared" si="254"/>
        <v>0</v>
      </c>
      <c r="VBW45" s="4141">
        <f t="shared" si="254"/>
        <v>0</v>
      </c>
      <c r="VBX45" s="4141">
        <f t="shared" si="254"/>
        <v>0</v>
      </c>
      <c r="VBY45" s="4141">
        <f t="shared" si="254"/>
        <v>0</v>
      </c>
      <c r="VBZ45" s="4141">
        <f t="shared" si="254"/>
        <v>0</v>
      </c>
      <c r="VCA45" s="4141">
        <f t="shared" si="254"/>
        <v>0</v>
      </c>
      <c r="VCB45" s="4141">
        <f t="shared" si="254"/>
        <v>0</v>
      </c>
      <c r="VCC45" s="4141">
        <f t="shared" si="254"/>
        <v>0</v>
      </c>
      <c r="VCD45" s="4141">
        <f t="shared" si="254"/>
        <v>0</v>
      </c>
      <c r="VCE45" s="4141">
        <f t="shared" si="254"/>
        <v>0</v>
      </c>
      <c r="VCF45" s="4141">
        <f t="shared" si="254"/>
        <v>0</v>
      </c>
      <c r="VCG45" s="4141">
        <f t="shared" si="254"/>
        <v>0</v>
      </c>
      <c r="VCH45" s="4141">
        <f t="shared" si="254"/>
        <v>0</v>
      </c>
      <c r="VCI45" s="4141">
        <f t="shared" si="254"/>
        <v>0</v>
      </c>
      <c r="VCJ45" s="4141">
        <f t="shared" si="254"/>
        <v>0</v>
      </c>
      <c r="VCK45" s="4141">
        <f t="shared" si="254"/>
        <v>0</v>
      </c>
      <c r="VCL45" s="4141">
        <f t="shared" si="254"/>
        <v>0</v>
      </c>
      <c r="VCM45" s="4141">
        <f t="shared" si="254"/>
        <v>0</v>
      </c>
      <c r="VCN45" s="4141">
        <f t="shared" si="254"/>
        <v>0</v>
      </c>
      <c r="VCO45" s="4141">
        <f t="shared" si="254"/>
        <v>0</v>
      </c>
      <c r="VCP45" s="4141">
        <f t="shared" si="254"/>
        <v>0</v>
      </c>
      <c r="VCQ45" s="4141">
        <f t="shared" si="254"/>
        <v>0</v>
      </c>
      <c r="VCR45" s="4141">
        <f t="shared" si="254"/>
        <v>0</v>
      </c>
      <c r="VCS45" s="4141">
        <f t="shared" si="254"/>
        <v>0</v>
      </c>
      <c r="VCT45" s="4141">
        <f t="shared" si="254"/>
        <v>0</v>
      </c>
      <c r="VCU45" s="4141">
        <f t="shared" si="254"/>
        <v>0</v>
      </c>
      <c r="VCV45" s="4141">
        <f t="shared" si="254"/>
        <v>0</v>
      </c>
      <c r="VCW45" s="4141">
        <f t="shared" si="254"/>
        <v>0</v>
      </c>
      <c r="VCX45" s="4141">
        <f t="shared" si="254"/>
        <v>0</v>
      </c>
      <c r="VCY45" s="4141">
        <f t="shared" si="254"/>
        <v>0</v>
      </c>
      <c r="VCZ45" s="4141">
        <f t="shared" si="254"/>
        <v>0</v>
      </c>
      <c r="VDA45" s="4141">
        <f t="shared" si="254"/>
        <v>0</v>
      </c>
      <c r="VDB45" s="4141">
        <f t="shared" si="254"/>
        <v>0</v>
      </c>
      <c r="VDC45" s="4141">
        <f t="shared" si="254"/>
        <v>0</v>
      </c>
      <c r="VDD45" s="4141">
        <f t="shared" si="254"/>
        <v>0</v>
      </c>
      <c r="VDE45" s="4141">
        <f t="shared" ref="VDE45:VFP45" si="255">VDE39+VDE43</f>
        <v>0</v>
      </c>
      <c r="VDF45" s="4141">
        <f t="shared" si="255"/>
        <v>0</v>
      </c>
      <c r="VDG45" s="4141">
        <f t="shared" si="255"/>
        <v>0</v>
      </c>
      <c r="VDH45" s="4141">
        <f t="shared" si="255"/>
        <v>0</v>
      </c>
      <c r="VDI45" s="4141">
        <f t="shared" si="255"/>
        <v>0</v>
      </c>
      <c r="VDJ45" s="4141">
        <f t="shared" si="255"/>
        <v>0</v>
      </c>
      <c r="VDK45" s="4141">
        <f t="shared" si="255"/>
        <v>0</v>
      </c>
      <c r="VDL45" s="4141">
        <f t="shared" si="255"/>
        <v>0</v>
      </c>
      <c r="VDM45" s="4141">
        <f t="shared" si="255"/>
        <v>0</v>
      </c>
      <c r="VDN45" s="4141">
        <f t="shared" si="255"/>
        <v>0</v>
      </c>
      <c r="VDO45" s="4141">
        <f t="shared" si="255"/>
        <v>0</v>
      </c>
      <c r="VDP45" s="4141">
        <f t="shared" si="255"/>
        <v>0</v>
      </c>
      <c r="VDQ45" s="4141">
        <f t="shared" si="255"/>
        <v>0</v>
      </c>
      <c r="VDR45" s="4141">
        <f t="shared" si="255"/>
        <v>0</v>
      </c>
      <c r="VDS45" s="4141">
        <f t="shared" si="255"/>
        <v>0</v>
      </c>
      <c r="VDT45" s="4141">
        <f t="shared" si="255"/>
        <v>0</v>
      </c>
      <c r="VDU45" s="4141">
        <f t="shared" si="255"/>
        <v>0</v>
      </c>
      <c r="VDV45" s="4141">
        <f t="shared" si="255"/>
        <v>0</v>
      </c>
      <c r="VDW45" s="4141">
        <f t="shared" si="255"/>
        <v>0</v>
      </c>
      <c r="VDX45" s="4141">
        <f t="shared" si="255"/>
        <v>0</v>
      </c>
      <c r="VDY45" s="4141">
        <f t="shared" si="255"/>
        <v>0</v>
      </c>
      <c r="VDZ45" s="4141">
        <f t="shared" si="255"/>
        <v>0</v>
      </c>
      <c r="VEA45" s="4141">
        <f t="shared" si="255"/>
        <v>0</v>
      </c>
      <c r="VEB45" s="4141">
        <f t="shared" si="255"/>
        <v>0</v>
      </c>
      <c r="VEC45" s="4141">
        <f t="shared" si="255"/>
        <v>0</v>
      </c>
      <c r="VED45" s="4141">
        <f t="shared" si="255"/>
        <v>0</v>
      </c>
      <c r="VEE45" s="4141">
        <f t="shared" si="255"/>
        <v>0</v>
      </c>
      <c r="VEF45" s="4141">
        <f t="shared" si="255"/>
        <v>0</v>
      </c>
      <c r="VEG45" s="4141">
        <f t="shared" si="255"/>
        <v>0</v>
      </c>
      <c r="VEH45" s="4141">
        <f t="shared" si="255"/>
        <v>0</v>
      </c>
      <c r="VEI45" s="4141">
        <f t="shared" si="255"/>
        <v>0</v>
      </c>
      <c r="VEJ45" s="4141">
        <f t="shared" si="255"/>
        <v>0</v>
      </c>
      <c r="VEK45" s="4141">
        <f t="shared" si="255"/>
        <v>0</v>
      </c>
      <c r="VEL45" s="4141">
        <f t="shared" si="255"/>
        <v>0</v>
      </c>
      <c r="VEM45" s="4141">
        <f t="shared" si="255"/>
        <v>0</v>
      </c>
      <c r="VEN45" s="4141">
        <f t="shared" si="255"/>
        <v>0</v>
      </c>
      <c r="VEO45" s="4141">
        <f t="shared" si="255"/>
        <v>0</v>
      </c>
      <c r="VEP45" s="4141">
        <f t="shared" si="255"/>
        <v>0</v>
      </c>
      <c r="VEQ45" s="4141">
        <f t="shared" si="255"/>
        <v>0</v>
      </c>
      <c r="VER45" s="4141">
        <f t="shared" si="255"/>
        <v>0</v>
      </c>
      <c r="VES45" s="4141">
        <f t="shared" si="255"/>
        <v>0</v>
      </c>
      <c r="VET45" s="4141">
        <f t="shared" si="255"/>
        <v>0</v>
      </c>
      <c r="VEU45" s="4141">
        <f t="shared" si="255"/>
        <v>0</v>
      </c>
      <c r="VEV45" s="4141">
        <f t="shared" si="255"/>
        <v>0</v>
      </c>
      <c r="VEW45" s="4141">
        <f t="shared" si="255"/>
        <v>0</v>
      </c>
      <c r="VEX45" s="4141">
        <f t="shared" si="255"/>
        <v>0</v>
      </c>
      <c r="VEY45" s="4141">
        <f t="shared" si="255"/>
        <v>0</v>
      </c>
      <c r="VEZ45" s="4141">
        <f t="shared" si="255"/>
        <v>0</v>
      </c>
      <c r="VFA45" s="4141">
        <f t="shared" si="255"/>
        <v>0</v>
      </c>
      <c r="VFB45" s="4141">
        <f t="shared" si="255"/>
        <v>0</v>
      </c>
      <c r="VFC45" s="4141">
        <f t="shared" si="255"/>
        <v>0</v>
      </c>
      <c r="VFD45" s="4141">
        <f t="shared" si="255"/>
        <v>0</v>
      </c>
      <c r="VFE45" s="4141">
        <f t="shared" si="255"/>
        <v>0</v>
      </c>
      <c r="VFF45" s="4141">
        <f t="shared" si="255"/>
        <v>0</v>
      </c>
      <c r="VFG45" s="4141">
        <f t="shared" si="255"/>
        <v>0</v>
      </c>
      <c r="VFH45" s="4141">
        <f t="shared" si="255"/>
        <v>0</v>
      </c>
      <c r="VFI45" s="4141">
        <f t="shared" si="255"/>
        <v>0</v>
      </c>
      <c r="VFJ45" s="4141">
        <f t="shared" si="255"/>
        <v>0</v>
      </c>
      <c r="VFK45" s="4141">
        <f t="shared" si="255"/>
        <v>0</v>
      </c>
      <c r="VFL45" s="4141">
        <f t="shared" si="255"/>
        <v>0</v>
      </c>
      <c r="VFM45" s="4141">
        <f t="shared" si="255"/>
        <v>0</v>
      </c>
      <c r="VFN45" s="4141">
        <f t="shared" si="255"/>
        <v>0</v>
      </c>
      <c r="VFO45" s="4141">
        <f t="shared" si="255"/>
        <v>0</v>
      </c>
      <c r="VFP45" s="4141">
        <f t="shared" si="255"/>
        <v>0</v>
      </c>
      <c r="VFQ45" s="4141">
        <f t="shared" ref="VFQ45:VIB45" si="256">VFQ39+VFQ43</f>
        <v>0</v>
      </c>
      <c r="VFR45" s="4141">
        <f t="shared" si="256"/>
        <v>0</v>
      </c>
      <c r="VFS45" s="4141">
        <f t="shared" si="256"/>
        <v>0</v>
      </c>
      <c r="VFT45" s="4141">
        <f t="shared" si="256"/>
        <v>0</v>
      </c>
      <c r="VFU45" s="4141">
        <f t="shared" si="256"/>
        <v>0</v>
      </c>
      <c r="VFV45" s="4141">
        <f t="shared" si="256"/>
        <v>0</v>
      </c>
      <c r="VFW45" s="4141">
        <f t="shared" si="256"/>
        <v>0</v>
      </c>
      <c r="VFX45" s="4141">
        <f t="shared" si="256"/>
        <v>0</v>
      </c>
      <c r="VFY45" s="4141">
        <f t="shared" si="256"/>
        <v>0</v>
      </c>
      <c r="VFZ45" s="4141">
        <f t="shared" si="256"/>
        <v>0</v>
      </c>
      <c r="VGA45" s="4141">
        <f t="shared" si="256"/>
        <v>0</v>
      </c>
      <c r="VGB45" s="4141">
        <f t="shared" si="256"/>
        <v>0</v>
      </c>
      <c r="VGC45" s="4141">
        <f t="shared" si="256"/>
        <v>0</v>
      </c>
      <c r="VGD45" s="4141">
        <f t="shared" si="256"/>
        <v>0</v>
      </c>
      <c r="VGE45" s="4141">
        <f t="shared" si="256"/>
        <v>0</v>
      </c>
      <c r="VGF45" s="4141">
        <f t="shared" si="256"/>
        <v>0</v>
      </c>
      <c r="VGG45" s="4141">
        <f t="shared" si="256"/>
        <v>0</v>
      </c>
      <c r="VGH45" s="4141">
        <f t="shared" si="256"/>
        <v>0</v>
      </c>
      <c r="VGI45" s="4141">
        <f t="shared" si="256"/>
        <v>0</v>
      </c>
      <c r="VGJ45" s="4141">
        <f t="shared" si="256"/>
        <v>0</v>
      </c>
      <c r="VGK45" s="4141">
        <f t="shared" si="256"/>
        <v>0</v>
      </c>
      <c r="VGL45" s="4141">
        <f t="shared" si="256"/>
        <v>0</v>
      </c>
      <c r="VGM45" s="4141">
        <f t="shared" si="256"/>
        <v>0</v>
      </c>
      <c r="VGN45" s="4141">
        <f t="shared" si="256"/>
        <v>0</v>
      </c>
      <c r="VGO45" s="4141">
        <f t="shared" si="256"/>
        <v>0</v>
      </c>
      <c r="VGP45" s="4141">
        <f t="shared" si="256"/>
        <v>0</v>
      </c>
      <c r="VGQ45" s="4141">
        <f t="shared" si="256"/>
        <v>0</v>
      </c>
      <c r="VGR45" s="4141">
        <f t="shared" si="256"/>
        <v>0</v>
      </c>
      <c r="VGS45" s="4141">
        <f t="shared" si="256"/>
        <v>0</v>
      </c>
      <c r="VGT45" s="4141">
        <f t="shared" si="256"/>
        <v>0</v>
      </c>
      <c r="VGU45" s="4141">
        <f t="shared" si="256"/>
        <v>0</v>
      </c>
      <c r="VGV45" s="4141">
        <f t="shared" si="256"/>
        <v>0</v>
      </c>
      <c r="VGW45" s="4141">
        <f t="shared" si="256"/>
        <v>0</v>
      </c>
      <c r="VGX45" s="4141">
        <f t="shared" si="256"/>
        <v>0</v>
      </c>
      <c r="VGY45" s="4141">
        <f t="shared" si="256"/>
        <v>0</v>
      </c>
      <c r="VGZ45" s="4141">
        <f t="shared" si="256"/>
        <v>0</v>
      </c>
      <c r="VHA45" s="4141">
        <f t="shared" si="256"/>
        <v>0</v>
      </c>
      <c r="VHB45" s="4141">
        <f t="shared" si="256"/>
        <v>0</v>
      </c>
      <c r="VHC45" s="4141">
        <f t="shared" si="256"/>
        <v>0</v>
      </c>
      <c r="VHD45" s="4141">
        <f t="shared" si="256"/>
        <v>0</v>
      </c>
      <c r="VHE45" s="4141">
        <f t="shared" si="256"/>
        <v>0</v>
      </c>
      <c r="VHF45" s="4141">
        <f t="shared" si="256"/>
        <v>0</v>
      </c>
      <c r="VHG45" s="4141">
        <f t="shared" si="256"/>
        <v>0</v>
      </c>
      <c r="VHH45" s="4141">
        <f t="shared" si="256"/>
        <v>0</v>
      </c>
      <c r="VHI45" s="4141">
        <f t="shared" si="256"/>
        <v>0</v>
      </c>
      <c r="VHJ45" s="4141">
        <f t="shared" si="256"/>
        <v>0</v>
      </c>
      <c r="VHK45" s="4141">
        <f t="shared" si="256"/>
        <v>0</v>
      </c>
      <c r="VHL45" s="4141">
        <f t="shared" si="256"/>
        <v>0</v>
      </c>
      <c r="VHM45" s="4141">
        <f t="shared" si="256"/>
        <v>0</v>
      </c>
      <c r="VHN45" s="4141">
        <f t="shared" si="256"/>
        <v>0</v>
      </c>
      <c r="VHO45" s="4141">
        <f t="shared" si="256"/>
        <v>0</v>
      </c>
      <c r="VHP45" s="4141">
        <f t="shared" si="256"/>
        <v>0</v>
      </c>
      <c r="VHQ45" s="4141">
        <f t="shared" si="256"/>
        <v>0</v>
      </c>
      <c r="VHR45" s="4141">
        <f t="shared" si="256"/>
        <v>0</v>
      </c>
      <c r="VHS45" s="4141">
        <f t="shared" si="256"/>
        <v>0</v>
      </c>
      <c r="VHT45" s="4141">
        <f t="shared" si="256"/>
        <v>0</v>
      </c>
      <c r="VHU45" s="4141">
        <f t="shared" si="256"/>
        <v>0</v>
      </c>
      <c r="VHV45" s="4141">
        <f t="shared" si="256"/>
        <v>0</v>
      </c>
      <c r="VHW45" s="4141">
        <f t="shared" si="256"/>
        <v>0</v>
      </c>
      <c r="VHX45" s="4141">
        <f t="shared" si="256"/>
        <v>0</v>
      </c>
      <c r="VHY45" s="4141">
        <f t="shared" si="256"/>
        <v>0</v>
      </c>
      <c r="VHZ45" s="4141">
        <f t="shared" si="256"/>
        <v>0</v>
      </c>
      <c r="VIA45" s="4141">
        <f t="shared" si="256"/>
        <v>0</v>
      </c>
      <c r="VIB45" s="4141">
        <f t="shared" si="256"/>
        <v>0</v>
      </c>
      <c r="VIC45" s="4141">
        <f t="shared" ref="VIC45:VKN45" si="257">VIC39+VIC43</f>
        <v>0</v>
      </c>
      <c r="VID45" s="4141">
        <f t="shared" si="257"/>
        <v>0</v>
      </c>
      <c r="VIE45" s="4141">
        <f t="shared" si="257"/>
        <v>0</v>
      </c>
      <c r="VIF45" s="4141">
        <f t="shared" si="257"/>
        <v>0</v>
      </c>
      <c r="VIG45" s="4141">
        <f t="shared" si="257"/>
        <v>0</v>
      </c>
      <c r="VIH45" s="4141">
        <f t="shared" si="257"/>
        <v>0</v>
      </c>
      <c r="VII45" s="4141">
        <f t="shared" si="257"/>
        <v>0</v>
      </c>
      <c r="VIJ45" s="4141">
        <f t="shared" si="257"/>
        <v>0</v>
      </c>
      <c r="VIK45" s="4141">
        <f t="shared" si="257"/>
        <v>0</v>
      </c>
      <c r="VIL45" s="4141">
        <f t="shared" si="257"/>
        <v>0</v>
      </c>
      <c r="VIM45" s="4141">
        <f t="shared" si="257"/>
        <v>0</v>
      </c>
      <c r="VIN45" s="4141">
        <f t="shared" si="257"/>
        <v>0</v>
      </c>
      <c r="VIO45" s="4141">
        <f t="shared" si="257"/>
        <v>0</v>
      </c>
      <c r="VIP45" s="4141">
        <f t="shared" si="257"/>
        <v>0</v>
      </c>
      <c r="VIQ45" s="4141">
        <f t="shared" si="257"/>
        <v>0</v>
      </c>
      <c r="VIR45" s="4141">
        <f t="shared" si="257"/>
        <v>0</v>
      </c>
      <c r="VIS45" s="4141">
        <f t="shared" si="257"/>
        <v>0</v>
      </c>
      <c r="VIT45" s="4141">
        <f t="shared" si="257"/>
        <v>0</v>
      </c>
      <c r="VIU45" s="4141">
        <f t="shared" si="257"/>
        <v>0</v>
      </c>
      <c r="VIV45" s="4141">
        <f t="shared" si="257"/>
        <v>0</v>
      </c>
      <c r="VIW45" s="4141">
        <f t="shared" si="257"/>
        <v>0</v>
      </c>
      <c r="VIX45" s="4141">
        <f t="shared" si="257"/>
        <v>0</v>
      </c>
      <c r="VIY45" s="4141">
        <f t="shared" si="257"/>
        <v>0</v>
      </c>
      <c r="VIZ45" s="4141">
        <f t="shared" si="257"/>
        <v>0</v>
      </c>
      <c r="VJA45" s="4141">
        <f t="shared" si="257"/>
        <v>0</v>
      </c>
      <c r="VJB45" s="4141">
        <f t="shared" si="257"/>
        <v>0</v>
      </c>
      <c r="VJC45" s="4141">
        <f t="shared" si="257"/>
        <v>0</v>
      </c>
      <c r="VJD45" s="4141">
        <f t="shared" si="257"/>
        <v>0</v>
      </c>
      <c r="VJE45" s="4141">
        <f t="shared" si="257"/>
        <v>0</v>
      </c>
      <c r="VJF45" s="4141">
        <f t="shared" si="257"/>
        <v>0</v>
      </c>
      <c r="VJG45" s="4141">
        <f t="shared" si="257"/>
        <v>0</v>
      </c>
      <c r="VJH45" s="4141">
        <f t="shared" si="257"/>
        <v>0</v>
      </c>
      <c r="VJI45" s="4141">
        <f t="shared" si="257"/>
        <v>0</v>
      </c>
      <c r="VJJ45" s="4141">
        <f t="shared" si="257"/>
        <v>0</v>
      </c>
      <c r="VJK45" s="4141">
        <f t="shared" si="257"/>
        <v>0</v>
      </c>
      <c r="VJL45" s="4141">
        <f t="shared" si="257"/>
        <v>0</v>
      </c>
      <c r="VJM45" s="4141">
        <f t="shared" si="257"/>
        <v>0</v>
      </c>
      <c r="VJN45" s="4141">
        <f t="shared" si="257"/>
        <v>0</v>
      </c>
      <c r="VJO45" s="4141">
        <f t="shared" si="257"/>
        <v>0</v>
      </c>
      <c r="VJP45" s="4141">
        <f t="shared" si="257"/>
        <v>0</v>
      </c>
      <c r="VJQ45" s="4141">
        <f t="shared" si="257"/>
        <v>0</v>
      </c>
      <c r="VJR45" s="4141">
        <f t="shared" si="257"/>
        <v>0</v>
      </c>
      <c r="VJS45" s="4141">
        <f t="shared" si="257"/>
        <v>0</v>
      </c>
      <c r="VJT45" s="4141">
        <f t="shared" si="257"/>
        <v>0</v>
      </c>
      <c r="VJU45" s="4141">
        <f t="shared" si="257"/>
        <v>0</v>
      </c>
      <c r="VJV45" s="4141">
        <f t="shared" si="257"/>
        <v>0</v>
      </c>
      <c r="VJW45" s="4141">
        <f t="shared" si="257"/>
        <v>0</v>
      </c>
      <c r="VJX45" s="4141">
        <f t="shared" si="257"/>
        <v>0</v>
      </c>
      <c r="VJY45" s="4141">
        <f t="shared" si="257"/>
        <v>0</v>
      </c>
      <c r="VJZ45" s="4141">
        <f t="shared" si="257"/>
        <v>0</v>
      </c>
      <c r="VKA45" s="4141">
        <f t="shared" si="257"/>
        <v>0</v>
      </c>
      <c r="VKB45" s="4141">
        <f t="shared" si="257"/>
        <v>0</v>
      </c>
      <c r="VKC45" s="4141">
        <f t="shared" si="257"/>
        <v>0</v>
      </c>
      <c r="VKD45" s="4141">
        <f t="shared" si="257"/>
        <v>0</v>
      </c>
      <c r="VKE45" s="4141">
        <f t="shared" si="257"/>
        <v>0</v>
      </c>
      <c r="VKF45" s="4141">
        <f t="shared" si="257"/>
        <v>0</v>
      </c>
      <c r="VKG45" s="4141">
        <f t="shared" si="257"/>
        <v>0</v>
      </c>
      <c r="VKH45" s="4141">
        <f t="shared" si="257"/>
        <v>0</v>
      </c>
      <c r="VKI45" s="4141">
        <f t="shared" si="257"/>
        <v>0</v>
      </c>
      <c r="VKJ45" s="4141">
        <f t="shared" si="257"/>
        <v>0</v>
      </c>
      <c r="VKK45" s="4141">
        <f t="shared" si="257"/>
        <v>0</v>
      </c>
      <c r="VKL45" s="4141">
        <f t="shared" si="257"/>
        <v>0</v>
      </c>
      <c r="VKM45" s="4141">
        <f t="shared" si="257"/>
        <v>0</v>
      </c>
      <c r="VKN45" s="4141">
        <f t="shared" si="257"/>
        <v>0</v>
      </c>
      <c r="VKO45" s="4141">
        <f t="shared" ref="VKO45:VMZ45" si="258">VKO39+VKO43</f>
        <v>0</v>
      </c>
      <c r="VKP45" s="4141">
        <f t="shared" si="258"/>
        <v>0</v>
      </c>
      <c r="VKQ45" s="4141">
        <f t="shared" si="258"/>
        <v>0</v>
      </c>
      <c r="VKR45" s="4141">
        <f t="shared" si="258"/>
        <v>0</v>
      </c>
      <c r="VKS45" s="4141">
        <f t="shared" si="258"/>
        <v>0</v>
      </c>
      <c r="VKT45" s="4141">
        <f t="shared" si="258"/>
        <v>0</v>
      </c>
      <c r="VKU45" s="4141">
        <f t="shared" si="258"/>
        <v>0</v>
      </c>
      <c r="VKV45" s="4141">
        <f t="shared" si="258"/>
        <v>0</v>
      </c>
      <c r="VKW45" s="4141">
        <f t="shared" si="258"/>
        <v>0</v>
      </c>
      <c r="VKX45" s="4141">
        <f t="shared" si="258"/>
        <v>0</v>
      </c>
      <c r="VKY45" s="4141">
        <f t="shared" si="258"/>
        <v>0</v>
      </c>
      <c r="VKZ45" s="4141">
        <f t="shared" si="258"/>
        <v>0</v>
      </c>
      <c r="VLA45" s="4141">
        <f t="shared" si="258"/>
        <v>0</v>
      </c>
      <c r="VLB45" s="4141">
        <f t="shared" si="258"/>
        <v>0</v>
      </c>
      <c r="VLC45" s="4141">
        <f t="shared" si="258"/>
        <v>0</v>
      </c>
      <c r="VLD45" s="4141">
        <f t="shared" si="258"/>
        <v>0</v>
      </c>
      <c r="VLE45" s="4141">
        <f t="shared" si="258"/>
        <v>0</v>
      </c>
      <c r="VLF45" s="4141">
        <f t="shared" si="258"/>
        <v>0</v>
      </c>
      <c r="VLG45" s="4141">
        <f t="shared" si="258"/>
        <v>0</v>
      </c>
      <c r="VLH45" s="4141">
        <f t="shared" si="258"/>
        <v>0</v>
      </c>
      <c r="VLI45" s="4141">
        <f t="shared" si="258"/>
        <v>0</v>
      </c>
      <c r="VLJ45" s="4141">
        <f t="shared" si="258"/>
        <v>0</v>
      </c>
      <c r="VLK45" s="4141">
        <f t="shared" si="258"/>
        <v>0</v>
      </c>
      <c r="VLL45" s="4141">
        <f t="shared" si="258"/>
        <v>0</v>
      </c>
      <c r="VLM45" s="4141">
        <f t="shared" si="258"/>
        <v>0</v>
      </c>
      <c r="VLN45" s="4141">
        <f t="shared" si="258"/>
        <v>0</v>
      </c>
      <c r="VLO45" s="4141">
        <f t="shared" si="258"/>
        <v>0</v>
      </c>
      <c r="VLP45" s="4141">
        <f t="shared" si="258"/>
        <v>0</v>
      </c>
      <c r="VLQ45" s="4141">
        <f t="shared" si="258"/>
        <v>0</v>
      </c>
      <c r="VLR45" s="4141">
        <f t="shared" si="258"/>
        <v>0</v>
      </c>
      <c r="VLS45" s="4141">
        <f t="shared" si="258"/>
        <v>0</v>
      </c>
      <c r="VLT45" s="4141">
        <f t="shared" si="258"/>
        <v>0</v>
      </c>
      <c r="VLU45" s="4141">
        <f t="shared" si="258"/>
        <v>0</v>
      </c>
      <c r="VLV45" s="4141">
        <f t="shared" si="258"/>
        <v>0</v>
      </c>
      <c r="VLW45" s="4141">
        <f t="shared" si="258"/>
        <v>0</v>
      </c>
      <c r="VLX45" s="4141">
        <f t="shared" si="258"/>
        <v>0</v>
      </c>
      <c r="VLY45" s="4141">
        <f t="shared" si="258"/>
        <v>0</v>
      </c>
      <c r="VLZ45" s="4141">
        <f t="shared" si="258"/>
        <v>0</v>
      </c>
      <c r="VMA45" s="4141">
        <f t="shared" si="258"/>
        <v>0</v>
      </c>
      <c r="VMB45" s="4141">
        <f t="shared" si="258"/>
        <v>0</v>
      </c>
      <c r="VMC45" s="4141">
        <f t="shared" si="258"/>
        <v>0</v>
      </c>
      <c r="VMD45" s="4141">
        <f t="shared" si="258"/>
        <v>0</v>
      </c>
      <c r="VME45" s="4141">
        <f t="shared" si="258"/>
        <v>0</v>
      </c>
      <c r="VMF45" s="4141">
        <f t="shared" si="258"/>
        <v>0</v>
      </c>
      <c r="VMG45" s="4141">
        <f t="shared" si="258"/>
        <v>0</v>
      </c>
      <c r="VMH45" s="4141">
        <f t="shared" si="258"/>
        <v>0</v>
      </c>
      <c r="VMI45" s="4141">
        <f t="shared" si="258"/>
        <v>0</v>
      </c>
      <c r="VMJ45" s="4141">
        <f t="shared" si="258"/>
        <v>0</v>
      </c>
      <c r="VMK45" s="4141">
        <f t="shared" si="258"/>
        <v>0</v>
      </c>
      <c r="VML45" s="4141">
        <f t="shared" si="258"/>
        <v>0</v>
      </c>
      <c r="VMM45" s="4141">
        <f t="shared" si="258"/>
        <v>0</v>
      </c>
      <c r="VMN45" s="4141">
        <f t="shared" si="258"/>
        <v>0</v>
      </c>
      <c r="VMO45" s="4141">
        <f t="shared" si="258"/>
        <v>0</v>
      </c>
      <c r="VMP45" s="4141">
        <f t="shared" si="258"/>
        <v>0</v>
      </c>
      <c r="VMQ45" s="4141">
        <f t="shared" si="258"/>
        <v>0</v>
      </c>
      <c r="VMR45" s="4141">
        <f t="shared" si="258"/>
        <v>0</v>
      </c>
      <c r="VMS45" s="4141">
        <f t="shared" si="258"/>
        <v>0</v>
      </c>
      <c r="VMT45" s="4141">
        <f t="shared" si="258"/>
        <v>0</v>
      </c>
      <c r="VMU45" s="4141">
        <f t="shared" si="258"/>
        <v>0</v>
      </c>
      <c r="VMV45" s="4141">
        <f t="shared" si="258"/>
        <v>0</v>
      </c>
      <c r="VMW45" s="4141">
        <f t="shared" si="258"/>
        <v>0</v>
      </c>
      <c r="VMX45" s="4141">
        <f t="shared" si="258"/>
        <v>0</v>
      </c>
      <c r="VMY45" s="4141">
        <f t="shared" si="258"/>
        <v>0</v>
      </c>
      <c r="VMZ45" s="4141">
        <f t="shared" si="258"/>
        <v>0</v>
      </c>
      <c r="VNA45" s="4141">
        <f t="shared" ref="VNA45:VPL45" si="259">VNA39+VNA43</f>
        <v>0</v>
      </c>
      <c r="VNB45" s="4141">
        <f t="shared" si="259"/>
        <v>0</v>
      </c>
      <c r="VNC45" s="4141">
        <f t="shared" si="259"/>
        <v>0</v>
      </c>
      <c r="VND45" s="4141">
        <f t="shared" si="259"/>
        <v>0</v>
      </c>
      <c r="VNE45" s="4141">
        <f t="shared" si="259"/>
        <v>0</v>
      </c>
      <c r="VNF45" s="4141">
        <f t="shared" si="259"/>
        <v>0</v>
      </c>
      <c r="VNG45" s="4141">
        <f t="shared" si="259"/>
        <v>0</v>
      </c>
      <c r="VNH45" s="4141">
        <f t="shared" si="259"/>
        <v>0</v>
      </c>
      <c r="VNI45" s="4141">
        <f t="shared" si="259"/>
        <v>0</v>
      </c>
      <c r="VNJ45" s="4141">
        <f t="shared" si="259"/>
        <v>0</v>
      </c>
      <c r="VNK45" s="4141">
        <f t="shared" si="259"/>
        <v>0</v>
      </c>
      <c r="VNL45" s="4141">
        <f t="shared" si="259"/>
        <v>0</v>
      </c>
      <c r="VNM45" s="4141">
        <f t="shared" si="259"/>
        <v>0</v>
      </c>
      <c r="VNN45" s="4141">
        <f t="shared" si="259"/>
        <v>0</v>
      </c>
      <c r="VNO45" s="4141">
        <f t="shared" si="259"/>
        <v>0</v>
      </c>
      <c r="VNP45" s="4141">
        <f t="shared" si="259"/>
        <v>0</v>
      </c>
      <c r="VNQ45" s="4141">
        <f t="shared" si="259"/>
        <v>0</v>
      </c>
      <c r="VNR45" s="4141">
        <f t="shared" si="259"/>
        <v>0</v>
      </c>
      <c r="VNS45" s="4141">
        <f t="shared" si="259"/>
        <v>0</v>
      </c>
      <c r="VNT45" s="4141">
        <f t="shared" si="259"/>
        <v>0</v>
      </c>
      <c r="VNU45" s="4141">
        <f t="shared" si="259"/>
        <v>0</v>
      </c>
      <c r="VNV45" s="4141">
        <f t="shared" si="259"/>
        <v>0</v>
      </c>
      <c r="VNW45" s="4141">
        <f t="shared" si="259"/>
        <v>0</v>
      </c>
      <c r="VNX45" s="4141">
        <f t="shared" si="259"/>
        <v>0</v>
      </c>
      <c r="VNY45" s="4141">
        <f t="shared" si="259"/>
        <v>0</v>
      </c>
      <c r="VNZ45" s="4141">
        <f t="shared" si="259"/>
        <v>0</v>
      </c>
      <c r="VOA45" s="4141">
        <f t="shared" si="259"/>
        <v>0</v>
      </c>
      <c r="VOB45" s="4141">
        <f t="shared" si="259"/>
        <v>0</v>
      </c>
      <c r="VOC45" s="4141">
        <f t="shared" si="259"/>
        <v>0</v>
      </c>
      <c r="VOD45" s="4141">
        <f t="shared" si="259"/>
        <v>0</v>
      </c>
      <c r="VOE45" s="4141">
        <f t="shared" si="259"/>
        <v>0</v>
      </c>
      <c r="VOF45" s="4141">
        <f t="shared" si="259"/>
        <v>0</v>
      </c>
      <c r="VOG45" s="4141">
        <f t="shared" si="259"/>
        <v>0</v>
      </c>
      <c r="VOH45" s="4141">
        <f t="shared" si="259"/>
        <v>0</v>
      </c>
      <c r="VOI45" s="4141">
        <f t="shared" si="259"/>
        <v>0</v>
      </c>
      <c r="VOJ45" s="4141">
        <f t="shared" si="259"/>
        <v>0</v>
      </c>
      <c r="VOK45" s="4141">
        <f t="shared" si="259"/>
        <v>0</v>
      </c>
      <c r="VOL45" s="4141">
        <f t="shared" si="259"/>
        <v>0</v>
      </c>
      <c r="VOM45" s="4141">
        <f t="shared" si="259"/>
        <v>0</v>
      </c>
      <c r="VON45" s="4141">
        <f t="shared" si="259"/>
        <v>0</v>
      </c>
      <c r="VOO45" s="4141">
        <f t="shared" si="259"/>
        <v>0</v>
      </c>
      <c r="VOP45" s="4141">
        <f t="shared" si="259"/>
        <v>0</v>
      </c>
      <c r="VOQ45" s="4141">
        <f t="shared" si="259"/>
        <v>0</v>
      </c>
      <c r="VOR45" s="4141">
        <f t="shared" si="259"/>
        <v>0</v>
      </c>
      <c r="VOS45" s="4141">
        <f t="shared" si="259"/>
        <v>0</v>
      </c>
      <c r="VOT45" s="4141">
        <f t="shared" si="259"/>
        <v>0</v>
      </c>
      <c r="VOU45" s="4141">
        <f t="shared" si="259"/>
        <v>0</v>
      </c>
      <c r="VOV45" s="4141">
        <f t="shared" si="259"/>
        <v>0</v>
      </c>
      <c r="VOW45" s="4141">
        <f t="shared" si="259"/>
        <v>0</v>
      </c>
      <c r="VOX45" s="4141">
        <f t="shared" si="259"/>
        <v>0</v>
      </c>
      <c r="VOY45" s="4141">
        <f t="shared" si="259"/>
        <v>0</v>
      </c>
      <c r="VOZ45" s="4141">
        <f t="shared" si="259"/>
        <v>0</v>
      </c>
      <c r="VPA45" s="4141">
        <f t="shared" si="259"/>
        <v>0</v>
      </c>
      <c r="VPB45" s="4141">
        <f t="shared" si="259"/>
        <v>0</v>
      </c>
      <c r="VPC45" s="4141">
        <f t="shared" si="259"/>
        <v>0</v>
      </c>
      <c r="VPD45" s="4141">
        <f t="shared" si="259"/>
        <v>0</v>
      </c>
      <c r="VPE45" s="4141">
        <f t="shared" si="259"/>
        <v>0</v>
      </c>
      <c r="VPF45" s="4141">
        <f t="shared" si="259"/>
        <v>0</v>
      </c>
      <c r="VPG45" s="4141">
        <f t="shared" si="259"/>
        <v>0</v>
      </c>
      <c r="VPH45" s="4141">
        <f t="shared" si="259"/>
        <v>0</v>
      </c>
      <c r="VPI45" s="4141">
        <f t="shared" si="259"/>
        <v>0</v>
      </c>
      <c r="VPJ45" s="4141">
        <f t="shared" si="259"/>
        <v>0</v>
      </c>
      <c r="VPK45" s="4141">
        <f t="shared" si="259"/>
        <v>0</v>
      </c>
      <c r="VPL45" s="4141">
        <f t="shared" si="259"/>
        <v>0</v>
      </c>
      <c r="VPM45" s="4141">
        <f t="shared" ref="VPM45:VRX45" si="260">VPM39+VPM43</f>
        <v>0</v>
      </c>
      <c r="VPN45" s="4141">
        <f t="shared" si="260"/>
        <v>0</v>
      </c>
      <c r="VPO45" s="4141">
        <f t="shared" si="260"/>
        <v>0</v>
      </c>
      <c r="VPP45" s="4141">
        <f t="shared" si="260"/>
        <v>0</v>
      </c>
      <c r="VPQ45" s="4141">
        <f t="shared" si="260"/>
        <v>0</v>
      </c>
      <c r="VPR45" s="4141">
        <f t="shared" si="260"/>
        <v>0</v>
      </c>
      <c r="VPS45" s="4141">
        <f t="shared" si="260"/>
        <v>0</v>
      </c>
      <c r="VPT45" s="4141">
        <f t="shared" si="260"/>
        <v>0</v>
      </c>
      <c r="VPU45" s="4141">
        <f t="shared" si="260"/>
        <v>0</v>
      </c>
      <c r="VPV45" s="4141">
        <f t="shared" si="260"/>
        <v>0</v>
      </c>
      <c r="VPW45" s="4141">
        <f t="shared" si="260"/>
        <v>0</v>
      </c>
      <c r="VPX45" s="4141">
        <f t="shared" si="260"/>
        <v>0</v>
      </c>
      <c r="VPY45" s="4141">
        <f t="shared" si="260"/>
        <v>0</v>
      </c>
      <c r="VPZ45" s="4141">
        <f t="shared" si="260"/>
        <v>0</v>
      </c>
      <c r="VQA45" s="4141">
        <f t="shared" si="260"/>
        <v>0</v>
      </c>
      <c r="VQB45" s="4141">
        <f t="shared" si="260"/>
        <v>0</v>
      </c>
      <c r="VQC45" s="4141">
        <f t="shared" si="260"/>
        <v>0</v>
      </c>
      <c r="VQD45" s="4141">
        <f t="shared" si="260"/>
        <v>0</v>
      </c>
      <c r="VQE45" s="4141">
        <f t="shared" si="260"/>
        <v>0</v>
      </c>
      <c r="VQF45" s="4141">
        <f t="shared" si="260"/>
        <v>0</v>
      </c>
      <c r="VQG45" s="4141">
        <f t="shared" si="260"/>
        <v>0</v>
      </c>
      <c r="VQH45" s="4141">
        <f t="shared" si="260"/>
        <v>0</v>
      </c>
      <c r="VQI45" s="4141">
        <f t="shared" si="260"/>
        <v>0</v>
      </c>
      <c r="VQJ45" s="4141">
        <f t="shared" si="260"/>
        <v>0</v>
      </c>
      <c r="VQK45" s="4141">
        <f t="shared" si="260"/>
        <v>0</v>
      </c>
      <c r="VQL45" s="4141">
        <f t="shared" si="260"/>
        <v>0</v>
      </c>
      <c r="VQM45" s="4141">
        <f t="shared" si="260"/>
        <v>0</v>
      </c>
      <c r="VQN45" s="4141">
        <f t="shared" si="260"/>
        <v>0</v>
      </c>
      <c r="VQO45" s="4141">
        <f t="shared" si="260"/>
        <v>0</v>
      </c>
      <c r="VQP45" s="4141">
        <f t="shared" si="260"/>
        <v>0</v>
      </c>
      <c r="VQQ45" s="4141">
        <f t="shared" si="260"/>
        <v>0</v>
      </c>
      <c r="VQR45" s="4141">
        <f t="shared" si="260"/>
        <v>0</v>
      </c>
      <c r="VQS45" s="4141">
        <f t="shared" si="260"/>
        <v>0</v>
      </c>
      <c r="VQT45" s="4141">
        <f t="shared" si="260"/>
        <v>0</v>
      </c>
      <c r="VQU45" s="4141">
        <f t="shared" si="260"/>
        <v>0</v>
      </c>
      <c r="VQV45" s="4141">
        <f t="shared" si="260"/>
        <v>0</v>
      </c>
      <c r="VQW45" s="4141">
        <f t="shared" si="260"/>
        <v>0</v>
      </c>
      <c r="VQX45" s="4141">
        <f t="shared" si="260"/>
        <v>0</v>
      </c>
      <c r="VQY45" s="4141">
        <f t="shared" si="260"/>
        <v>0</v>
      </c>
      <c r="VQZ45" s="4141">
        <f t="shared" si="260"/>
        <v>0</v>
      </c>
      <c r="VRA45" s="4141">
        <f t="shared" si="260"/>
        <v>0</v>
      </c>
      <c r="VRB45" s="4141">
        <f t="shared" si="260"/>
        <v>0</v>
      </c>
      <c r="VRC45" s="4141">
        <f t="shared" si="260"/>
        <v>0</v>
      </c>
      <c r="VRD45" s="4141">
        <f t="shared" si="260"/>
        <v>0</v>
      </c>
      <c r="VRE45" s="4141">
        <f t="shared" si="260"/>
        <v>0</v>
      </c>
      <c r="VRF45" s="4141">
        <f t="shared" si="260"/>
        <v>0</v>
      </c>
      <c r="VRG45" s="4141">
        <f t="shared" si="260"/>
        <v>0</v>
      </c>
      <c r="VRH45" s="4141">
        <f t="shared" si="260"/>
        <v>0</v>
      </c>
      <c r="VRI45" s="4141">
        <f t="shared" si="260"/>
        <v>0</v>
      </c>
      <c r="VRJ45" s="4141">
        <f t="shared" si="260"/>
        <v>0</v>
      </c>
      <c r="VRK45" s="4141">
        <f t="shared" si="260"/>
        <v>0</v>
      </c>
      <c r="VRL45" s="4141">
        <f t="shared" si="260"/>
        <v>0</v>
      </c>
      <c r="VRM45" s="4141">
        <f t="shared" si="260"/>
        <v>0</v>
      </c>
      <c r="VRN45" s="4141">
        <f t="shared" si="260"/>
        <v>0</v>
      </c>
      <c r="VRO45" s="4141">
        <f t="shared" si="260"/>
        <v>0</v>
      </c>
      <c r="VRP45" s="4141">
        <f t="shared" si="260"/>
        <v>0</v>
      </c>
      <c r="VRQ45" s="4141">
        <f t="shared" si="260"/>
        <v>0</v>
      </c>
      <c r="VRR45" s="4141">
        <f t="shared" si="260"/>
        <v>0</v>
      </c>
      <c r="VRS45" s="4141">
        <f t="shared" si="260"/>
        <v>0</v>
      </c>
      <c r="VRT45" s="4141">
        <f t="shared" si="260"/>
        <v>0</v>
      </c>
      <c r="VRU45" s="4141">
        <f t="shared" si="260"/>
        <v>0</v>
      </c>
      <c r="VRV45" s="4141">
        <f t="shared" si="260"/>
        <v>0</v>
      </c>
      <c r="VRW45" s="4141">
        <f t="shared" si="260"/>
        <v>0</v>
      </c>
      <c r="VRX45" s="4141">
        <f t="shared" si="260"/>
        <v>0</v>
      </c>
      <c r="VRY45" s="4141">
        <f t="shared" ref="VRY45:VUJ45" si="261">VRY39+VRY43</f>
        <v>0</v>
      </c>
      <c r="VRZ45" s="4141">
        <f t="shared" si="261"/>
        <v>0</v>
      </c>
      <c r="VSA45" s="4141">
        <f t="shared" si="261"/>
        <v>0</v>
      </c>
      <c r="VSB45" s="4141">
        <f t="shared" si="261"/>
        <v>0</v>
      </c>
      <c r="VSC45" s="4141">
        <f t="shared" si="261"/>
        <v>0</v>
      </c>
      <c r="VSD45" s="4141">
        <f t="shared" si="261"/>
        <v>0</v>
      </c>
      <c r="VSE45" s="4141">
        <f t="shared" si="261"/>
        <v>0</v>
      </c>
      <c r="VSF45" s="4141">
        <f t="shared" si="261"/>
        <v>0</v>
      </c>
      <c r="VSG45" s="4141">
        <f t="shared" si="261"/>
        <v>0</v>
      </c>
      <c r="VSH45" s="4141">
        <f t="shared" si="261"/>
        <v>0</v>
      </c>
      <c r="VSI45" s="4141">
        <f t="shared" si="261"/>
        <v>0</v>
      </c>
      <c r="VSJ45" s="4141">
        <f t="shared" si="261"/>
        <v>0</v>
      </c>
      <c r="VSK45" s="4141">
        <f t="shared" si="261"/>
        <v>0</v>
      </c>
      <c r="VSL45" s="4141">
        <f t="shared" si="261"/>
        <v>0</v>
      </c>
      <c r="VSM45" s="4141">
        <f t="shared" si="261"/>
        <v>0</v>
      </c>
      <c r="VSN45" s="4141">
        <f t="shared" si="261"/>
        <v>0</v>
      </c>
      <c r="VSO45" s="4141">
        <f t="shared" si="261"/>
        <v>0</v>
      </c>
      <c r="VSP45" s="4141">
        <f t="shared" si="261"/>
        <v>0</v>
      </c>
      <c r="VSQ45" s="4141">
        <f t="shared" si="261"/>
        <v>0</v>
      </c>
      <c r="VSR45" s="4141">
        <f t="shared" si="261"/>
        <v>0</v>
      </c>
      <c r="VSS45" s="4141">
        <f t="shared" si="261"/>
        <v>0</v>
      </c>
      <c r="VST45" s="4141">
        <f t="shared" si="261"/>
        <v>0</v>
      </c>
      <c r="VSU45" s="4141">
        <f t="shared" si="261"/>
        <v>0</v>
      </c>
      <c r="VSV45" s="4141">
        <f t="shared" si="261"/>
        <v>0</v>
      </c>
      <c r="VSW45" s="4141">
        <f t="shared" si="261"/>
        <v>0</v>
      </c>
      <c r="VSX45" s="4141">
        <f t="shared" si="261"/>
        <v>0</v>
      </c>
      <c r="VSY45" s="4141">
        <f t="shared" si="261"/>
        <v>0</v>
      </c>
      <c r="VSZ45" s="4141">
        <f t="shared" si="261"/>
        <v>0</v>
      </c>
      <c r="VTA45" s="4141">
        <f t="shared" si="261"/>
        <v>0</v>
      </c>
      <c r="VTB45" s="4141">
        <f t="shared" si="261"/>
        <v>0</v>
      </c>
      <c r="VTC45" s="4141">
        <f t="shared" si="261"/>
        <v>0</v>
      </c>
      <c r="VTD45" s="4141">
        <f t="shared" si="261"/>
        <v>0</v>
      </c>
      <c r="VTE45" s="4141">
        <f t="shared" si="261"/>
        <v>0</v>
      </c>
      <c r="VTF45" s="4141">
        <f t="shared" si="261"/>
        <v>0</v>
      </c>
      <c r="VTG45" s="4141">
        <f t="shared" si="261"/>
        <v>0</v>
      </c>
      <c r="VTH45" s="4141">
        <f t="shared" si="261"/>
        <v>0</v>
      </c>
      <c r="VTI45" s="4141">
        <f t="shared" si="261"/>
        <v>0</v>
      </c>
      <c r="VTJ45" s="4141">
        <f t="shared" si="261"/>
        <v>0</v>
      </c>
      <c r="VTK45" s="4141">
        <f t="shared" si="261"/>
        <v>0</v>
      </c>
      <c r="VTL45" s="4141">
        <f t="shared" si="261"/>
        <v>0</v>
      </c>
      <c r="VTM45" s="4141">
        <f t="shared" si="261"/>
        <v>0</v>
      </c>
      <c r="VTN45" s="4141">
        <f t="shared" si="261"/>
        <v>0</v>
      </c>
      <c r="VTO45" s="4141">
        <f t="shared" si="261"/>
        <v>0</v>
      </c>
      <c r="VTP45" s="4141">
        <f t="shared" si="261"/>
        <v>0</v>
      </c>
      <c r="VTQ45" s="4141">
        <f t="shared" si="261"/>
        <v>0</v>
      </c>
      <c r="VTR45" s="4141">
        <f t="shared" si="261"/>
        <v>0</v>
      </c>
      <c r="VTS45" s="4141">
        <f t="shared" si="261"/>
        <v>0</v>
      </c>
      <c r="VTT45" s="4141">
        <f t="shared" si="261"/>
        <v>0</v>
      </c>
      <c r="VTU45" s="4141">
        <f t="shared" si="261"/>
        <v>0</v>
      </c>
      <c r="VTV45" s="4141">
        <f t="shared" si="261"/>
        <v>0</v>
      </c>
      <c r="VTW45" s="4141">
        <f t="shared" si="261"/>
        <v>0</v>
      </c>
      <c r="VTX45" s="4141">
        <f t="shared" si="261"/>
        <v>0</v>
      </c>
      <c r="VTY45" s="4141">
        <f t="shared" si="261"/>
        <v>0</v>
      </c>
      <c r="VTZ45" s="4141">
        <f t="shared" si="261"/>
        <v>0</v>
      </c>
      <c r="VUA45" s="4141">
        <f t="shared" si="261"/>
        <v>0</v>
      </c>
      <c r="VUB45" s="4141">
        <f t="shared" si="261"/>
        <v>0</v>
      </c>
      <c r="VUC45" s="4141">
        <f t="shared" si="261"/>
        <v>0</v>
      </c>
      <c r="VUD45" s="4141">
        <f t="shared" si="261"/>
        <v>0</v>
      </c>
      <c r="VUE45" s="4141">
        <f t="shared" si="261"/>
        <v>0</v>
      </c>
      <c r="VUF45" s="4141">
        <f t="shared" si="261"/>
        <v>0</v>
      </c>
      <c r="VUG45" s="4141">
        <f t="shared" si="261"/>
        <v>0</v>
      </c>
      <c r="VUH45" s="4141">
        <f t="shared" si="261"/>
        <v>0</v>
      </c>
      <c r="VUI45" s="4141">
        <f t="shared" si="261"/>
        <v>0</v>
      </c>
      <c r="VUJ45" s="4141">
        <f t="shared" si="261"/>
        <v>0</v>
      </c>
      <c r="VUK45" s="4141">
        <f t="shared" ref="VUK45:VWV45" si="262">VUK39+VUK43</f>
        <v>0</v>
      </c>
      <c r="VUL45" s="4141">
        <f t="shared" si="262"/>
        <v>0</v>
      </c>
      <c r="VUM45" s="4141">
        <f t="shared" si="262"/>
        <v>0</v>
      </c>
      <c r="VUN45" s="4141">
        <f t="shared" si="262"/>
        <v>0</v>
      </c>
      <c r="VUO45" s="4141">
        <f t="shared" si="262"/>
        <v>0</v>
      </c>
      <c r="VUP45" s="4141">
        <f t="shared" si="262"/>
        <v>0</v>
      </c>
      <c r="VUQ45" s="4141">
        <f t="shared" si="262"/>
        <v>0</v>
      </c>
      <c r="VUR45" s="4141">
        <f t="shared" si="262"/>
        <v>0</v>
      </c>
      <c r="VUS45" s="4141">
        <f t="shared" si="262"/>
        <v>0</v>
      </c>
      <c r="VUT45" s="4141">
        <f t="shared" si="262"/>
        <v>0</v>
      </c>
      <c r="VUU45" s="4141">
        <f t="shared" si="262"/>
        <v>0</v>
      </c>
      <c r="VUV45" s="4141">
        <f t="shared" si="262"/>
        <v>0</v>
      </c>
      <c r="VUW45" s="4141">
        <f t="shared" si="262"/>
        <v>0</v>
      </c>
      <c r="VUX45" s="4141">
        <f t="shared" si="262"/>
        <v>0</v>
      </c>
      <c r="VUY45" s="4141">
        <f t="shared" si="262"/>
        <v>0</v>
      </c>
      <c r="VUZ45" s="4141">
        <f t="shared" si="262"/>
        <v>0</v>
      </c>
      <c r="VVA45" s="4141">
        <f t="shared" si="262"/>
        <v>0</v>
      </c>
      <c r="VVB45" s="4141">
        <f t="shared" si="262"/>
        <v>0</v>
      </c>
      <c r="VVC45" s="4141">
        <f t="shared" si="262"/>
        <v>0</v>
      </c>
      <c r="VVD45" s="4141">
        <f t="shared" si="262"/>
        <v>0</v>
      </c>
      <c r="VVE45" s="4141">
        <f t="shared" si="262"/>
        <v>0</v>
      </c>
      <c r="VVF45" s="4141">
        <f t="shared" si="262"/>
        <v>0</v>
      </c>
      <c r="VVG45" s="4141">
        <f t="shared" si="262"/>
        <v>0</v>
      </c>
      <c r="VVH45" s="4141">
        <f t="shared" si="262"/>
        <v>0</v>
      </c>
      <c r="VVI45" s="4141">
        <f t="shared" si="262"/>
        <v>0</v>
      </c>
      <c r="VVJ45" s="4141">
        <f t="shared" si="262"/>
        <v>0</v>
      </c>
      <c r="VVK45" s="4141">
        <f t="shared" si="262"/>
        <v>0</v>
      </c>
      <c r="VVL45" s="4141">
        <f t="shared" si="262"/>
        <v>0</v>
      </c>
      <c r="VVM45" s="4141">
        <f t="shared" si="262"/>
        <v>0</v>
      </c>
      <c r="VVN45" s="4141">
        <f t="shared" si="262"/>
        <v>0</v>
      </c>
      <c r="VVO45" s="4141">
        <f t="shared" si="262"/>
        <v>0</v>
      </c>
      <c r="VVP45" s="4141">
        <f t="shared" si="262"/>
        <v>0</v>
      </c>
      <c r="VVQ45" s="4141">
        <f t="shared" si="262"/>
        <v>0</v>
      </c>
      <c r="VVR45" s="4141">
        <f t="shared" si="262"/>
        <v>0</v>
      </c>
      <c r="VVS45" s="4141">
        <f t="shared" si="262"/>
        <v>0</v>
      </c>
      <c r="VVT45" s="4141">
        <f t="shared" si="262"/>
        <v>0</v>
      </c>
      <c r="VVU45" s="4141">
        <f t="shared" si="262"/>
        <v>0</v>
      </c>
      <c r="VVV45" s="4141">
        <f t="shared" si="262"/>
        <v>0</v>
      </c>
      <c r="VVW45" s="4141">
        <f t="shared" si="262"/>
        <v>0</v>
      </c>
      <c r="VVX45" s="4141">
        <f t="shared" si="262"/>
        <v>0</v>
      </c>
      <c r="VVY45" s="4141">
        <f t="shared" si="262"/>
        <v>0</v>
      </c>
      <c r="VVZ45" s="4141">
        <f t="shared" si="262"/>
        <v>0</v>
      </c>
      <c r="VWA45" s="4141">
        <f t="shared" si="262"/>
        <v>0</v>
      </c>
      <c r="VWB45" s="4141">
        <f t="shared" si="262"/>
        <v>0</v>
      </c>
      <c r="VWC45" s="4141">
        <f t="shared" si="262"/>
        <v>0</v>
      </c>
      <c r="VWD45" s="4141">
        <f t="shared" si="262"/>
        <v>0</v>
      </c>
      <c r="VWE45" s="4141">
        <f t="shared" si="262"/>
        <v>0</v>
      </c>
      <c r="VWF45" s="4141">
        <f t="shared" si="262"/>
        <v>0</v>
      </c>
      <c r="VWG45" s="4141">
        <f t="shared" si="262"/>
        <v>0</v>
      </c>
      <c r="VWH45" s="4141">
        <f t="shared" si="262"/>
        <v>0</v>
      </c>
      <c r="VWI45" s="4141">
        <f t="shared" si="262"/>
        <v>0</v>
      </c>
      <c r="VWJ45" s="4141">
        <f t="shared" si="262"/>
        <v>0</v>
      </c>
      <c r="VWK45" s="4141">
        <f t="shared" si="262"/>
        <v>0</v>
      </c>
      <c r="VWL45" s="4141">
        <f t="shared" si="262"/>
        <v>0</v>
      </c>
      <c r="VWM45" s="4141">
        <f t="shared" si="262"/>
        <v>0</v>
      </c>
      <c r="VWN45" s="4141">
        <f t="shared" si="262"/>
        <v>0</v>
      </c>
      <c r="VWO45" s="4141">
        <f t="shared" si="262"/>
        <v>0</v>
      </c>
      <c r="VWP45" s="4141">
        <f t="shared" si="262"/>
        <v>0</v>
      </c>
      <c r="VWQ45" s="4141">
        <f t="shared" si="262"/>
        <v>0</v>
      </c>
      <c r="VWR45" s="4141">
        <f t="shared" si="262"/>
        <v>0</v>
      </c>
      <c r="VWS45" s="4141">
        <f t="shared" si="262"/>
        <v>0</v>
      </c>
      <c r="VWT45" s="4141">
        <f t="shared" si="262"/>
        <v>0</v>
      </c>
      <c r="VWU45" s="4141">
        <f t="shared" si="262"/>
        <v>0</v>
      </c>
      <c r="VWV45" s="4141">
        <f t="shared" si="262"/>
        <v>0</v>
      </c>
      <c r="VWW45" s="4141">
        <f t="shared" ref="VWW45:VZH45" si="263">VWW39+VWW43</f>
        <v>0</v>
      </c>
      <c r="VWX45" s="4141">
        <f t="shared" si="263"/>
        <v>0</v>
      </c>
      <c r="VWY45" s="4141">
        <f t="shared" si="263"/>
        <v>0</v>
      </c>
      <c r="VWZ45" s="4141">
        <f t="shared" si="263"/>
        <v>0</v>
      </c>
      <c r="VXA45" s="4141">
        <f t="shared" si="263"/>
        <v>0</v>
      </c>
      <c r="VXB45" s="4141">
        <f t="shared" si="263"/>
        <v>0</v>
      </c>
      <c r="VXC45" s="4141">
        <f t="shared" si="263"/>
        <v>0</v>
      </c>
      <c r="VXD45" s="4141">
        <f t="shared" si="263"/>
        <v>0</v>
      </c>
      <c r="VXE45" s="4141">
        <f t="shared" si="263"/>
        <v>0</v>
      </c>
      <c r="VXF45" s="4141">
        <f t="shared" si="263"/>
        <v>0</v>
      </c>
      <c r="VXG45" s="4141">
        <f t="shared" si="263"/>
        <v>0</v>
      </c>
      <c r="VXH45" s="4141">
        <f t="shared" si="263"/>
        <v>0</v>
      </c>
      <c r="VXI45" s="4141">
        <f t="shared" si="263"/>
        <v>0</v>
      </c>
      <c r="VXJ45" s="4141">
        <f t="shared" si="263"/>
        <v>0</v>
      </c>
      <c r="VXK45" s="4141">
        <f t="shared" si="263"/>
        <v>0</v>
      </c>
      <c r="VXL45" s="4141">
        <f t="shared" si="263"/>
        <v>0</v>
      </c>
      <c r="VXM45" s="4141">
        <f t="shared" si="263"/>
        <v>0</v>
      </c>
      <c r="VXN45" s="4141">
        <f t="shared" si="263"/>
        <v>0</v>
      </c>
      <c r="VXO45" s="4141">
        <f t="shared" si="263"/>
        <v>0</v>
      </c>
      <c r="VXP45" s="4141">
        <f t="shared" si="263"/>
        <v>0</v>
      </c>
      <c r="VXQ45" s="4141">
        <f t="shared" si="263"/>
        <v>0</v>
      </c>
      <c r="VXR45" s="4141">
        <f t="shared" si="263"/>
        <v>0</v>
      </c>
      <c r="VXS45" s="4141">
        <f t="shared" si="263"/>
        <v>0</v>
      </c>
      <c r="VXT45" s="4141">
        <f t="shared" si="263"/>
        <v>0</v>
      </c>
      <c r="VXU45" s="4141">
        <f t="shared" si="263"/>
        <v>0</v>
      </c>
      <c r="VXV45" s="4141">
        <f t="shared" si="263"/>
        <v>0</v>
      </c>
      <c r="VXW45" s="4141">
        <f t="shared" si="263"/>
        <v>0</v>
      </c>
      <c r="VXX45" s="4141">
        <f t="shared" si="263"/>
        <v>0</v>
      </c>
      <c r="VXY45" s="4141">
        <f t="shared" si="263"/>
        <v>0</v>
      </c>
      <c r="VXZ45" s="4141">
        <f t="shared" si="263"/>
        <v>0</v>
      </c>
      <c r="VYA45" s="4141">
        <f t="shared" si="263"/>
        <v>0</v>
      </c>
      <c r="VYB45" s="4141">
        <f t="shared" si="263"/>
        <v>0</v>
      </c>
      <c r="VYC45" s="4141">
        <f t="shared" si="263"/>
        <v>0</v>
      </c>
      <c r="VYD45" s="4141">
        <f t="shared" si="263"/>
        <v>0</v>
      </c>
      <c r="VYE45" s="4141">
        <f t="shared" si="263"/>
        <v>0</v>
      </c>
      <c r="VYF45" s="4141">
        <f t="shared" si="263"/>
        <v>0</v>
      </c>
      <c r="VYG45" s="4141">
        <f t="shared" si="263"/>
        <v>0</v>
      </c>
      <c r="VYH45" s="4141">
        <f t="shared" si="263"/>
        <v>0</v>
      </c>
      <c r="VYI45" s="4141">
        <f t="shared" si="263"/>
        <v>0</v>
      </c>
      <c r="VYJ45" s="4141">
        <f t="shared" si="263"/>
        <v>0</v>
      </c>
      <c r="VYK45" s="4141">
        <f t="shared" si="263"/>
        <v>0</v>
      </c>
      <c r="VYL45" s="4141">
        <f t="shared" si="263"/>
        <v>0</v>
      </c>
      <c r="VYM45" s="4141">
        <f t="shared" si="263"/>
        <v>0</v>
      </c>
      <c r="VYN45" s="4141">
        <f t="shared" si="263"/>
        <v>0</v>
      </c>
      <c r="VYO45" s="4141">
        <f t="shared" si="263"/>
        <v>0</v>
      </c>
      <c r="VYP45" s="4141">
        <f t="shared" si="263"/>
        <v>0</v>
      </c>
      <c r="VYQ45" s="4141">
        <f t="shared" si="263"/>
        <v>0</v>
      </c>
      <c r="VYR45" s="4141">
        <f t="shared" si="263"/>
        <v>0</v>
      </c>
      <c r="VYS45" s="4141">
        <f t="shared" si="263"/>
        <v>0</v>
      </c>
      <c r="VYT45" s="4141">
        <f t="shared" si="263"/>
        <v>0</v>
      </c>
      <c r="VYU45" s="4141">
        <f t="shared" si="263"/>
        <v>0</v>
      </c>
      <c r="VYV45" s="4141">
        <f t="shared" si="263"/>
        <v>0</v>
      </c>
      <c r="VYW45" s="4141">
        <f t="shared" si="263"/>
        <v>0</v>
      </c>
      <c r="VYX45" s="4141">
        <f t="shared" si="263"/>
        <v>0</v>
      </c>
      <c r="VYY45" s="4141">
        <f t="shared" si="263"/>
        <v>0</v>
      </c>
      <c r="VYZ45" s="4141">
        <f t="shared" si="263"/>
        <v>0</v>
      </c>
      <c r="VZA45" s="4141">
        <f t="shared" si="263"/>
        <v>0</v>
      </c>
      <c r="VZB45" s="4141">
        <f t="shared" si="263"/>
        <v>0</v>
      </c>
      <c r="VZC45" s="4141">
        <f t="shared" si="263"/>
        <v>0</v>
      </c>
      <c r="VZD45" s="4141">
        <f t="shared" si="263"/>
        <v>0</v>
      </c>
      <c r="VZE45" s="4141">
        <f t="shared" si="263"/>
        <v>0</v>
      </c>
      <c r="VZF45" s="4141">
        <f t="shared" si="263"/>
        <v>0</v>
      </c>
      <c r="VZG45" s="4141">
        <f t="shared" si="263"/>
        <v>0</v>
      </c>
      <c r="VZH45" s="4141">
        <f t="shared" si="263"/>
        <v>0</v>
      </c>
      <c r="VZI45" s="4141">
        <f t="shared" ref="VZI45:WBT45" si="264">VZI39+VZI43</f>
        <v>0</v>
      </c>
      <c r="VZJ45" s="4141">
        <f t="shared" si="264"/>
        <v>0</v>
      </c>
      <c r="VZK45" s="4141">
        <f t="shared" si="264"/>
        <v>0</v>
      </c>
      <c r="VZL45" s="4141">
        <f t="shared" si="264"/>
        <v>0</v>
      </c>
      <c r="VZM45" s="4141">
        <f t="shared" si="264"/>
        <v>0</v>
      </c>
      <c r="VZN45" s="4141">
        <f t="shared" si="264"/>
        <v>0</v>
      </c>
      <c r="VZO45" s="4141">
        <f t="shared" si="264"/>
        <v>0</v>
      </c>
      <c r="VZP45" s="4141">
        <f t="shared" si="264"/>
        <v>0</v>
      </c>
      <c r="VZQ45" s="4141">
        <f t="shared" si="264"/>
        <v>0</v>
      </c>
      <c r="VZR45" s="4141">
        <f t="shared" si="264"/>
        <v>0</v>
      </c>
      <c r="VZS45" s="4141">
        <f t="shared" si="264"/>
        <v>0</v>
      </c>
      <c r="VZT45" s="4141">
        <f t="shared" si="264"/>
        <v>0</v>
      </c>
      <c r="VZU45" s="4141">
        <f t="shared" si="264"/>
        <v>0</v>
      </c>
      <c r="VZV45" s="4141">
        <f t="shared" si="264"/>
        <v>0</v>
      </c>
      <c r="VZW45" s="4141">
        <f t="shared" si="264"/>
        <v>0</v>
      </c>
      <c r="VZX45" s="4141">
        <f t="shared" si="264"/>
        <v>0</v>
      </c>
      <c r="VZY45" s="4141">
        <f t="shared" si="264"/>
        <v>0</v>
      </c>
      <c r="VZZ45" s="4141">
        <f t="shared" si="264"/>
        <v>0</v>
      </c>
      <c r="WAA45" s="4141">
        <f t="shared" si="264"/>
        <v>0</v>
      </c>
      <c r="WAB45" s="4141">
        <f t="shared" si="264"/>
        <v>0</v>
      </c>
      <c r="WAC45" s="4141">
        <f t="shared" si="264"/>
        <v>0</v>
      </c>
      <c r="WAD45" s="4141">
        <f t="shared" si="264"/>
        <v>0</v>
      </c>
      <c r="WAE45" s="4141">
        <f t="shared" si="264"/>
        <v>0</v>
      </c>
      <c r="WAF45" s="4141">
        <f t="shared" si="264"/>
        <v>0</v>
      </c>
      <c r="WAG45" s="4141">
        <f t="shared" si="264"/>
        <v>0</v>
      </c>
      <c r="WAH45" s="4141">
        <f t="shared" si="264"/>
        <v>0</v>
      </c>
      <c r="WAI45" s="4141">
        <f t="shared" si="264"/>
        <v>0</v>
      </c>
      <c r="WAJ45" s="4141">
        <f t="shared" si="264"/>
        <v>0</v>
      </c>
      <c r="WAK45" s="4141">
        <f t="shared" si="264"/>
        <v>0</v>
      </c>
      <c r="WAL45" s="4141">
        <f t="shared" si="264"/>
        <v>0</v>
      </c>
      <c r="WAM45" s="4141">
        <f t="shared" si="264"/>
        <v>0</v>
      </c>
      <c r="WAN45" s="4141">
        <f t="shared" si="264"/>
        <v>0</v>
      </c>
      <c r="WAO45" s="4141">
        <f t="shared" si="264"/>
        <v>0</v>
      </c>
      <c r="WAP45" s="4141">
        <f t="shared" si="264"/>
        <v>0</v>
      </c>
      <c r="WAQ45" s="4141">
        <f t="shared" si="264"/>
        <v>0</v>
      </c>
      <c r="WAR45" s="4141">
        <f t="shared" si="264"/>
        <v>0</v>
      </c>
      <c r="WAS45" s="4141">
        <f t="shared" si="264"/>
        <v>0</v>
      </c>
      <c r="WAT45" s="4141">
        <f t="shared" si="264"/>
        <v>0</v>
      </c>
      <c r="WAU45" s="4141">
        <f t="shared" si="264"/>
        <v>0</v>
      </c>
      <c r="WAV45" s="4141">
        <f t="shared" si="264"/>
        <v>0</v>
      </c>
      <c r="WAW45" s="4141">
        <f t="shared" si="264"/>
        <v>0</v>
      </c>
      <c r="WAX45" s="4141">
        <f t="shared" si="264"/>
        <v>0</v>
      </c>
      <c r="WAY45" s="4141">
        <f t="shared" si="264"/>
        <v>0</v>
      </c>
      <c r="WAZ45" s="4141">
        <f t="shared" si="264"/>
        <v>0</v>
      </c>
      <c r="WBA45" s="4141">
        <f t="shared" si="264"/>
        <v>0</v>
      </c>
      <c r="WBB45" s="4141">
        <f t="shared" si="264"/>
        <v>0</v>
      </c>
      <c r="WBC45" s="4141">
        <f t="shared" si="264"/>
        <v>0</v>
      </c>
      <c r="WBD45" s="4141">
        <f t="shared" si="264"/>
        <v>0</v>
      </c>
      <c r="WBE45" s="4141">
        <f t="shared" si="264"/>
        <v>0</v>
      </c>
      <c r="WBF45" s="4141">
        <f t="shared" si="264"/>
        <v>0</v>
      </c>
      <c r="WBG45" s="4141">
        <f t="shared" si="264"/>
        <v>0</v>
      </c>
      <c r="WBH45" s="4141">
        <f t="shared" si="264"/>
        <v>0</v>
      </c>
      <c r="WBI45" s="4141">
        <f t="shared" si="264"/>
        <v>0</v>
      </c>
      <c r="WBJ45" s="4141">
        <f t="shared" si="264"/>
        <v>0</v>
      </c>
      <c r="WBK45" s="4141">
        <f t="shared" si="264"/>
        <v>0</v>
      </c>
      <c r="WBL45" s="4141">
        <f t="shared" si="264"/>
        <v>0</v>
      </c>
      <c r="WBM45" s="4141">
        <f t="shared" si="264"/>
        <v>0</v>
      </c>
      <c r="WBN45" s="4141">
        <f t="shared" si="264"/>
        <v>0</v>
      </c>
      <c r="WBO45" s="4141">
        <f t="shared" si="264"/>
        <v>0</v>
      </c>
      <c r="WBP45" s="4141">
        <f t="shared" si="264"/>
        <v>0</v>
      </c>
      <c r="WBQ45" s="4141">
        <f t="shared" si="264"/>
        <v>0</v>
      </c>
      <c r="WBR45" s="4141">
        <f t="shared" si="264"/>
        <v>0</v>
      </c>
      <c r="WBS45" s="4141">
        <f t="shared" si="264"/>
        <v>0</v>
      </c>
      <c r="WBT45" s="4141">
        <f t="shared" si="264"/>
        <v>0</v>
      </c>
      <c r="WBU45" s="4141">
        <f t="shared" ref="WBU45:WEF45" si="265">WBU39+WBU43</f>
        <v>0</v>
      </c>
      <c r="WBV45" s="4141">
        <f t="shared" si="265"/>
        <v>0</v>
      </c>
      <c r="WBW45" s="4141">
        <f t="shared" si="265"/>
        <v>0</v>
      </c>
      <c r="WBX45" s="4141">
        <f t="shared" si="265"/>
        <v>0</v>
      </c>
      <c r="WBY45" s="4141">
        <f t="shared" si="265"/>
        <v>0</v>
      </c>
      <c r="WBZ45" s="4141">
        <f t="shared" si="265"/>
        <v>0</v>
      </c>
      <c r="WCA45" s="4141">
        <f t="shared" si="265"/>
        <v>0</v>
      </c>
      <c r="WCB45" s="4141">
        <f t="shared" si="265"/>
        <v>0</v>
      </c>
      <c r="WCC45" s="4141">
        <f t="shared" si="265"/>
        <v>0</v>
      </c>
      <c r="WCD45" s="4141">
        <f t="shared" si="265"/>
        <v>0</v>
      </c>
      <c r="WCE45" s="4141">
        <f t="shared" si="265"/>
        <v>0</v>
      </c>
      <c r="WCF45" s="4141">
        <f t="shared" si="265"/>
        <v>0</v>
      </c>
      <c r="WCG45" s="4141">
        <f t="shared" si="265"/>
        <v>0</v>
      </c>
      <c r="WCH45" s="4141">
        <f t="shared" si="265"/>
        <v>0</v>
      </c>
      <c r="WCI45" s="4141">
        <f t="shared" si="265"/>
        <v>0</v>
      </c>
      <c r="WCJ45" s="4141">
        <f t="shared" si="265"/>
        <v>0</v>
      </c>
      <c r="WCK45" s="4141">
        <f t="shared" si="265"/>
        <v>0</v>
      </c>
      <c r="WCL45" s="4141">
        <f t="shared" si="265"/>
        <v>0</v>
      </c>
      <c r="WCM45" s="4141">
        <f t="shared" si="265"/>
        <v>0</v>
      </c>
      <c r="WCN45" s="4141">
        <f t="shared" si="265"/>
        <v>0</v>
      </c>
      <c r="WCO45" s="4141">
        <f t="shared" si="265"/>
        <v>0</v>
      </c>
      <c r="WCP45" s="4141">
        <f t="shared" si="265"/>
        <v>0</v>
      </c>
      <c r="WCQ45" s="4141">
        <f t="shared" si="265"/>
        <v>0</v>
      </c>
      <c r="WCR45" s="4141">
        <f t="shared" si="265"/>
        <v>0</v>
      </c>
      <c r="WCS45" s="4141">
        <f t="shared" si="265"/>
        <v>0</v>
      </c>
      <c r="WCT45" s="4141">
        <f t="shared" si="265"/>
        <v>0</v>
      </c>
      <c r="WCU45" s="4141">
        <f t="shared" si="265"/>
        <v>0</v>
      </c>
      <c r="WCV45" s="4141">
        <f t="shared" si="265"/>
        <v>0</v>
      </c>
      <c r="WCW45" s="4141">
        <f t="shared" si="265"/>
        <v>0</v>
      </c>
      <c r="WCX45" s="4141">
        <f t="shared" si="265"/>
        <v>0</v>
      </c>
      <c r="WCY45" s="4141">
        <f t="shared" si="265"/>
        <v>0</v>
      </c>
      <c r="WCZ45" s="4141">
        <f t="shared" si="265"/>
        <v>0</v>
      </c>
      <c r="WDA45" s="4141">
        <f t="shared" si="265"/>
        <v>0</v>
      </c>
      <c r="WDB45" s="4141">
        <f t="shared" si="265"/>
        <v>0</v>
      </c>
      <c r="WDC45" s="4141">
        <f t="shared" si="265"/>
        <v>0</v>
      </c>
      <c r="WDD45" s="4141">
        <f t="shared" si="265"/>
        <v>0</v>
      </c>
      <c r="WDE45" s="4141">
        <f t="shared" si="265"/>
        <v>0</v>
      </c>
      <c r="WDF45" s="4141">
        <f t="shared" si="265"/>
        <v>0</v>
      </c>
      <c r="WDG45" s="4141">
        <f t="shared" si="265"/>
        <v>0</v>
      </c>
      <c r="WDH45" s="4141">
        <f t="shared" si="265"/>
        <v>0</v>
      </c>
      <c r="WDI45" s="4141">
        <f t="shared" si="265"/>
        <v>0</v>
      </c>
      <c r="WDJ45" s="4141">
        <f t="shared" si="265"/>
        <v>0</v>
      </c>
      <c r="WDK45" s="4141">
        <f t="shared" si="265"/>
        <v>0</v>
      </c>
      <c r="WDL45" s="4141">
        <f t="shared" si="265"/>
        <v>0</v>
      </c>
      <c r="WDM45" s="4141">
        <f t="shared" si="265"/>
        <v>0</v>
      </c>
      <c r="WDN45" s="4141">
        <f t="shared" si="265"/>
        <v>0</v>
      </c>
      <c r="WDO45" s="4141">
        <f t="shared" si="265"/>
        <v>0</v>
      </c>
      <c r="WDP45" s="4141">
        <f t="shared" si="265"/>
        <v>0</v>
      </c>
      <c r="WDQ45" s="4141">
        <f t="shared" si="265"/>
        <v>0</v>
      </c>
      <c r="WDR45" s="4141">
        <f t="shared" si="265"/>
        <v>0</v>
      </c>
      <c r="WDS45" s="4141">
        <f t="shared" si="265"/>
        <v>0</v>
      </c>
      <c r="WDT45" s="4141">
        <f t="shared" si="265"/>
        <v>0</v>
      </c>
      <c r="WDU45" s="4141">
        <f t="shared" si="265"/>
        <v>0</v>
      </c>
      <c r="WDV45" s="4141">
        <f t="shared" si="265"/>
        <v>0</v>
      </c>
      <c r="WDW45" s="4141">
        <f t="shared" si="265"/>
        <v>0</v>
      </c>
      <c r="WDX45" s="4141">
        <f t="shared" si="265"/>
        <v>0</v>
      </c>
      <c r="WDY45" s="4141">
        <f t="shared" si="265"/>
        <v>0</v>
      </c>
      <c r="WDZ45" s="4141">
        <f t="shared" si="265"/>
        <v>0</v>
      </c>
      <c r="WEA45" s="4141">
        <f t="shared" si="265"/>
        <v>0</v>
      </c>
      <c r="WEB45" s="4141">
        <f t="shared" si="265"/>
        <v>0</v>
      </c>
      <c r="WEC45" s="4141">
        <f t="shared" si="265"/>
        <v>0</v>
      </c>
      <c r="WED45" s="4141">
        <f t="shared" si="265"/>
        <v>0</v>
      </c>
      <c r="WEE45" s="4141">
        <f t="shared" si="265"/>
        <v>0</v>
      </c>
      <c r="WEF45" s="4141">
        <f t="shared" si="265"/>
        <v>0</v>
      </c>
      <c r="WEG45" s="4141">
        <f t="shared" ref="WEG45:WGR45" si="266">WEG39+WEG43</f>
        <v>0</v>
      </c>
      <c r="WEH45" s="4141">
        <f t="shared" si="266"/>
        <v>0</v>
      </c>
      <c r="WEI45" s="4141">
        <f t="shared" si="266"/>
        <v>0</v>
      </c>
      <c r="WEJ45" s="4141">
        <f t="shared" si="266"/>
        <v>0</v>
      </c>
      <c r="WEK45" s="4141">
        <f t="shared" si="266"/>
        <v>0</v>
      </c>
      <c r="WEL45" s="4141">
        <f t="shared" si="266"/>
        <v>0</v>
      </c>
      <c r="WEM45" s="4141">
        <f t="shared" si="266"/>
        <v>0</v>
      </c>
      <c r="WEN45" s="4141">
        <f t="shared" si="266"/>
        <v>0</v>
      </c>
      <c r="WEO45" s="4141">
        <f t="shared" si="266"/>
        <v>0</v>
      </c>
      <c r="WEP45" s="4141">
        <f t="shared" si="266"/>
        <v>0</v>
      </c>
      <c r="WEQ45" s="4141">
        <f t="shared" si="266"/>
        <v>0</v>
      </c>
      <c r="WER45" s="4141">
        <f t="shared" si="266"/>
        <v>0</v>
      </c>
      <c r="WES45" s="4141">
        <f t="shared" si="266"/>
        <v>0</v>
      </c>
      <c r="WET45" s="4141">
        <f t="shared" si="266"/>
        <v>0</v>
      </c>
      <c r="WEU45" s="4141">
        <f t="shared" si="266"/>
        <v>0</v>
      </c>
      <c r="WEV45" s="4141">
        <f t="shared" si="266"/>
        <v>0</v>
      </c>
      <c r="WEW45" s="4141">
        <f t="shared" si="266"/>
        <v>0</v>
      </c>
      <c r="WEX45" s="4141">
        <f t="shared" si="266"/>
        <v>0</v>
      </c>
      <c r="WEY45" s="4141">
        <f t="shared" si="266"/>
        <v>0</v>
      </c>
      <c r="WEZ45" s="4141">
        <f t="shared" si="266"/>
        <v>0</v>
      </c>
      <c r="WFA45" s="4141">
        <f t="shared" si="266"/>
        <v>0</v>
      </c>
      <c r="WFB45" s="4141">
        <f t="shared" si="266"/>
        <v>0</v>
      </c>
      <c r="WFC45" s="4141">
        <f t="shared" si="266"/>
        <v>0</v>
      </c>
      <c r="WFD45" s="4141">
        <f t="shared" si="266"/>
        <v>0</v>
      </c>
      <c r="WFE45" s="4141">
        <f t="shared" si="266"/>
        <v>0</v>
      </c>
      <c r="WFF45" s="4141">
        <f t="shared" si="266"/>
        <v>0</v>
      </c>
      <c r="WFG45" s="4141">
        <f t="shared" si="266"/>
        <v>0</v>
      </c>
      <c r="WFH45" s="4141">
        <f t="shared" si="266"/>
        <v>0</v>
      </c>
      <c r="WFI45" s="4141">
        <f t="shared" si="266"/>
        <v>0</v>
      </c>
      <c r="WFJ45" s="4141">
        <f t="shared" si="266"/>
        <v>0</v>
      </c>
      <c r="WFK45" s="4141">
        <f t="shared" si="266"/>
        <v>0</v>
      </c>
      <c r="WFL45" s="4141">
        <f t="shared" si="266"/>
        <v>0</v>
      </c>
      <c r="WFM45" s="4141">
        <f t="shared" si="266"/>
        <v>0</v>
      </c>
      <c r="WFN45" s="4141">
        <f t="shared" si="266"/>
        <v>0</v>
      </c>
      <c r="WFO45" s="4141">
        <f t="shared" si="266"/>
        <v>0</v>
      </c>
      <c r="WFP45" s="4141">
        <f t="shared" si="266"/>
        <v>0</v>
      </c>
      <c r="WFQ45" s="4141">
        <f t="shared" si="266"/>
        <v>0</v>
      </c>
      <c r="WFR45" s="4141">
        <f t="shared" si="266"/>
        <v>0</v>
      </c>
      <c r="WFS45" s="4141">
        <f t="shared" si="266"/>
        <v>0</v>
      </c>
      <c r="WFT45" s="4141">
        <f t="shared" si="266"/>
        <v>0</v>
      </c>
      <c r="WFU45" s="4141">
        <f t="shared" si="266"/>
        <v>0</v>
      </c>
      <c r="WFV45" s="4141">
        <f t="shared" si="266"/>
        <v>0</v>
      </c>
      <c r="WFW45" s="4141">
        <f t="shared" si="266"/>
        <v>0</v>
      </c>
      <c r="WFX45" s="4141">
        <f t="shared" si="266"/>
        <v>0</v>
      </c>
      <c r="WFY45" s="4141">
        <f t="shared" si="266"/>
        <v>0</v>
      </c>
      <c r="WFZ45" s="4141">
        <f t="shared" si="266"/>
        <v>0</v>
      </c>
      <c r="WGA45" s="4141">
        <f t="shared" si="266"/>
        <v>0</v>
      </c>
      <c r="WGB45" s="4141">
        <f t="shared" si="266"/>
        <v>0</v>
      </c>
      <c r="WGC45" s="4141">
        <f t="shared" si="266"/>
        <v>0</v>
      </c>
      <c r="WGD45" s="4141">
        <f t="shared" si="266"/>
        <v>0</v>
      </c>
      <c r="WGE45" s="4141">
        <f t="shared" si="266"/>
        <v>0</v>
      </c>
      <c r="WGF45" s="4141">
        <f t="shared" si="266"/>
        <v>0</v>
      </c>
      <c r="WGG45" s="4141">
        <f t="shared" si="266"/>
        <v>0</v>
      </c>
      <c r="WGH45" s="4141">
        <f t="shared" si="266"/>
        <v>0</v>
      </c>
      <c r="WGI45" s="4141">
        <f t="shared" si="266"/>
        <v>0</v>
      </c>
      <c r="WGJ45" s="4141">
        <f t="shared" si="266"/>
        <v>0</v>
      </c>
      <c r="WGK45" s="4141">
        <f t="shared" si="266"/>
        <v>0</v>
      </c>
      <c r="WGL45" s="4141">
        <f t="shared" si="266"/>
        <v>0</v>
      </c>
      <c r="WGM45" s="4141">
        <f t="shared" si="266"/>
        <v>0</v>
      </c>
      <c r="WGN45" s="4141">
        <f t="shared" si="266"/>
        <v>0</v>
      </c>
      <c r="WGO45" s="4141">
        <f t="shared" si="266"/>
        <v>0</v>
      </c>
      <c r="WGP45" s="4141">
        <f t="shared" si="266"/>
        <v>0</v>
      </c>
      <c r="WGQ45" s="4141">
        <f t="shared" si="266"/>
        <v>0</v>
      </c>
      <c r="WGR45" s="4141">
        <f t="shared" si="266"/>
        <v>0</v>
      </c>
      <c r="WGS45" s="4141">
        <f t="shared" ref="WGS45:WJD45" si="267">WGS39+WGS43</f>
        <v>0</v>
      </c>
      <c r="WGT45" s="4141">
        <f t="shared" si="267"/>
        <v>0</v>
      </c>
      <c r="WGU45" s="4141">
        <f t="shared" si="267"/>
        <v>0</v>
      </c>
      <c r="WGV45" s="4141">
        <f t="shared" si="267"/>
        <v>0</v>
      </c>
      <c r="WGW45" s="4141">
        <f t="shared" si="267"/>
        <v>0</v>
      </c>
      <c r="WGX45" s="4141">
        <f t="shared" si="267"/>
        <v>0</v>
      </c>
      <c r="WGY45" s="4141">
        <f t="shared" si="267"/>
        <v>0</v>
      </c>
      <c r="WGZ45" s="4141">
        <f t="shared" si="267"/>
        <v>0</v>
      </c>
      <c r="WHA45" s="4141">
        <f t="shared" si="267"/>
        <v>0</v>
      </c>
      <c r="WHB45" s="4141">
        <f t="shared" si="267"/>
        <v>0</v>
      </c>
      <c r="WHC45" s="4141">
        <f t="shared" si="267"/>
        <v>0</v>
      </c>
      <c r="WHD45" s="4141">
        <f t="shared" si="267"/>
        <v>0</v>
      </c>
      <c r="WHE45" s="4141">
        <f t="shared" si="267"/>
        <v>0</v>
      </c>
      <c r="WHF45" s="4141">
        <f t="shared" si="267"/>
        <v>0</v>
      </c>
      <c r="WHG45" s="4141">
        <f t="shared" si="267"/>
        <v>0</v>
      </c>
      <c r="WHH45" s="4141">
        <f t="shared" si="267"/>
        <v>0</v>
      </c>
      <c r="WHI45" s="4141">
        <f t="shared" si="267"/>
        <v>0</v>
      </c>
      <c r="WHJ45" s="4141">
        <f t="shared" si="267"/>
        <v>0</v>
      </c>
      <c r="WHK45" s="4141">
        <f t="shared" si="267"/>
        <v>0</v>
      </c>
      <c r="WHL45" s="4141">
        <f t="shared" si="267"/>
        <v>0</v>
      </c>
      <c r="WHM45" s="4141">
        <f t="shared" si="267"/>
        <v>0</v>
      </c>
      <c r="WHN45" s="4141">
        <f t="shared" si="267"/>
        <v>0</v>
      </c>
      <c r="WHO45" s="4141">
        <f t="shared" si="267"/>
        <v>0</v>
      </c>
      <c r="WHP45" s="4141">
        <f t="shared" si="267"/>
        <v>0</v>
      </c>
      <c r="WHQ45" s="4141">
        <f t="shared" si="267"/>
        <v>0</v>
      </c>
      <c r="WHR45" s="4141">
        <f t="shared" si="267"/>
        <v>0</v>
      </c>
      <c r="WHS45" s="4141">
        <f t="shared" si="267"/>
        <v>0</v>
      </c>
      <c r="WHT45" s="4141">
        <f t="shared" si="267"/>
        <v>0</v>
      </c>
      <c r="WHU45" s="4141">
        <f t="shared" si="267"/>
        <v>0</v>
      </c>
      <c r="WHV45" s="4141">
        <f t="shared" si="267"/>
        <v>0</v>
      </c>
      <c r="WHW45" s="4141">
        <f t="shared" si="267"/>
        <v>0</v>
      </c>
      <c r="WHX45" s="4141">
        <f t="shared" si="267"/>
        <v>0</v>
      </c>
      <c r="WHY45" s="4141">
        <f t="shared" si="267"/>
        <v>0</v>
      </c>
      <c r="WHZ45" s="4141">
        <f t="shared" si="267"/>
        <v>0</v>
      </c>
      <c r="WIA45" s="4141">
        <f t="shared" si="267"/>
        <v>0</v>
      </c>
      <c r="WIB45" s="4141">
        <f t="shared" si="267"/>
        <v>0</v>
      </c>
      <c r="WIC45" s="4141">
        <f t="shared" si="267"/>
        <v>0</v>
      </c>
      <c r="WID45" s="4141">
        <f t="shared" si="267"/>
        <v>0</v>
      </c>
      <c r="WIE45" s="4141">
        <f t="shared" si="267"/>
        <v>0</v>
      </c>
      <c r="WIF45" s="4141">
        <f t="shared" si="267"/>
        <v>0</v>
      </c>
      <c r="WIG45" s="4141">
        <f t="shared" si="267"/>
        <v>0</v>
      </c>
      <c r="WIH45" s="4141">
        <f t="shared" si="267"/>
        <v>0</v>
      </c>
      <c r="WII45" s="4141">
        <f t="shared" si="267"/>
        <v>0</v>
      </c>
      <c r="WIJ45" s="4141">
        <f t="shared" si="267"/>
        <v>0</v>
      </c>
      <c r="WIK45" s="4141">
        <f t="shared" si="267"/>
        <v>0</v>
      </c>
      <c r="WIL45" s="4141">
        <f t="shared" si="267"/>
        <v>0</v>
      </c>
      <c r="WIM45" s="4141">
        <f t="shared" si="267"/>
        <v>0</v>
      </c>
      <c r="WIN45" s="4141">
        <f t="shared" si="267"/>
        <v>0</v>
      </c>
      <c r="WIO45" s="4141">
        <f t="shared" si="267"/>
        <v>0</v>
      </c>
      <c r="WIP45" s="4141">
        <f t="shared" si="267"/>
        <v>0</v>
      </c>
      <c r="WIQ45" s="4141">
        <f t="shared" si="267"/>
        <v>0</v>
      </c>
      <c r="WIR45" s="4141">
        <f t="shared" si="267"/>
        <v>0</v>
      </c>
      <c r="WIS45" s="4141">
        <f t="shared" si="267"/>
        <v>0</v>
      </c>
      <c r="WIT45" s="4141">
        <f t="shared" si="267"/>
        <v>0</v>
      </c>
      <c r="WIU45" s="4141">
        <f t="shared" si="267"/>
        <v>0</v>
      </c>
      <c r="WIV45" s="4141">
        <f t="shared" si="267"/>
        <v>0</v>
      </c>
      <c r="WIW45" s="4141">
        <f t="shared" si="267"/>
        <v>0</v>
      </c>
      <c r="WIX45" s="4141">
        <f t="shared" si="267"/>
        <v>0</v>
      </c>
      <c r="WIY45" s="4141">
        <f t="shared" si="267"/>
        <v>0</v>
      </c>
      <c r="WIZ45" s="4141">
        <f t="shared" si="267"/>
        <v>0</v>
      </c>
      <c r="WJA45" s="4141">
        <f t="shared" si="267"/>
        <v>0</v>
      </c>
      <c r="WJB45" s="4141">
        <f t="shared" si="267"/>
        <v>0</v>
      </c>
      <c r="WJC45" s="4141">
        <f t="shared" si="267"/>
        <v>0</v>
      </c>
      <c r="WJD45" s="4141">
        <f t="shared" si="267"/>
        <v>0</v>
      </c>
      <c r="WJE45" s="4141">
        <f t="shared" ref="WJE45:WLP45" si="268">WJE39+WJE43</f>
        <v>0</v>
      </c>
      <c r="WJF45" s="4141">
        <f t="shared" si="268"/>
        <v>0</v>
      </c>
      <c r="WJG45" s="4141">
        <f t="shared" si="268"/>
        <v>0</v>
      </c>
      <c r="WJH45" s="4141">
        <f t="shared" si="268"/>
        <v>0</v>
      </c>
      <c r="WJI45" s="4141">
        <f t="shared" si="268"/>
        <v>0</v>
      </c>
      <c r="WJJ45" s="4141">
        <f t="shared" si="268"/>
        <v>0</v>
      </c>
      <c r="WJK45" s="4141">
        <f t="shared" si="268"/>
        <v>0</v>
      </c>
      <c r="WJL45" s="4141">
        <f t="shared" si="268"/>
        <v>0</v>
      </c>
      <c r="WJM45" s="4141">
        <f t="shared" si="268"/>
        <v>0</v>
      </c>
      <c r="WJN45" s="4141">
        <f t="shared" si="268"/>
        <v>0</v>
      </c>
      <c r="WJO45" s="4141">
        <f t="shared" si="268"/>
        <v>0</v>
      </c>
      <c r="WJP45" s="4141">
        <f t="shared" si="268"/>
        <v>0</v>
      </c>
      <c r="WJQ45" s="4141">
        <f t="shared" si="268"/>
        <v>0</v>
      </c>
      <c r="WJR45" s="4141">
        <f t="shared" si="268"/>
        <v>0</v>
      </c>
      <c r="WJS45" s="4141">
        <f t="shared" si="268"/>
        <v>0</v>
      </c>
      <c r="WJT45" s="4141">
        <f t="shared" si="268"/>
        <v>0</v>
      </c>
      <c r="WJU45" s="4141">
        <f t="shared" si="268"/>
        <v>0</v>
      </c>
      <c r="WJV45" s="4141">
        <f t="shared" si="268"/>
        <v>0</v>
      </c>
      <c r="WJW45" s="4141">
        <f t="shared" si="268"/>
        <v>0</v>
      </c>
      <c r="WJX45" s="4141">
        <f t="shared" si="268"/>
        <v>0</v>
      </c>
      <c r="WJY45" s="4141">
        <f t="shared" si="268"/>
        <v>0</v>
      </c>
      <c r="WJZ45" s="4141">
        <f t="shared" si="268"/>
        <v>0</v>
      </c>
      <c r="WKA45" s="4141">
        <f t="shared" si="268"/>
        <v>0</v>
      </c>
      <c r="WKB45" s="4141">
        <f t="shared" si="268"/>
        <v>0</v>
      </c>
      <c r="WKC45" s="4141">
        <f t="shared" si="268"/>
        <v>0</v>
      </c>
      <c r="WKD45" s="4141">
        <f t="shared" si="268"/>
        <v>0</v>
      </c>
      <c r="WKE45" s="4141">
        <f t="shared" si="268"/>
        <v>0</v>
      </c>
      <c r="WKF45" s="4141">
        <f t="shared" si="268"/>
        <v>0</v>
      </c>
      <c r="WKG45" s="4141">
        <f t="shared" si="268"/>
        <v>0</v>
      </c>
      <c r="WKH45" s="4141">
        <f t="shared" si="268"/>
        <v>0</v>
      </c>
      <c r="WKI45" s="4141">
        <f t="shared" si="268"/>
        <v>0</v>
      </c>
      <c r="WKJ45" s="4141">
        <f t="shared" si="268"/>
        <v>0</v>
      </c>
      <c r="WKK45" s="4141">
        <f t="shared" si="268"/>
        <v>0</v>
      </c>
      <c r="WKL45" s="4141">
        <f t="shared" si="268"/>
        <v>0</v>
      </c>
      <c r="WKM45" s="4141">
        <f t="shared" si="268"/>
        <v>0</v>
      </c>
      <c r="WKN45" s="4141">
        <f t="shared" si="268"/>
        <v>0</v>
      </c>
      <c r="WKO45" s="4141">
        <f t="shared" si="268"/>
        <v>0</v>
      </c>
      <c r="WKP45" s="4141">
        <f t="shared" si="268"/>
        <v>0</v>
      </c>
      <c r="WKQ45" s="4141">
        <f t="shared" si="268"/>
        <v>0</v>
      </c>
      <c r="WKR45" s="4141">
        <f t="shared" si="268"/>
        <v>0</v>
      </c>
      <c r="WKS45" s="4141">
        <f t="shared" si="268"/>
        <v>0</v>
      </c>
      <c r="WKT45" s="4141">
        <f t="shared" si="268"/>
        <v>0</v>
      </c>
      <c r="WKU45" s="4141">
        <f t="shared" si="268"/>
        <v>0</v>
      </c>
      <c r="WKV45" s="4141">
        <f t="shared" si="268"/>
        <v>0</v>
      </c>
      <c r="WKW45" s="4141">
        <f t="shared" si="268"/>
        <v>0</v>
      </c>
      <c r="WKX45" s="4141">
        <f t="shared" si="268"/>
        <v>0</v>
      </c>
      <c r="WKY45" s="4141">
        <f t="shared" si="268"/>
        <v>0</v>
      </c>
      <c r="WKZ45" s="4141">
        <f t="shared" si="268"/>
        <v>0</v>
      </c>
      <c r="WLA45" s="4141">
        <f t="shared" si="268"/>
        <v>0</v>
      </c>
      <c r="WLB45" s="4141">
        <f t="shared" si="268"/>
        <v>0</v>
      </c>
      <c r="WLC45" s="4141">
        <f t="shared" si="268"/>
        <v>0</v>
      </c>
      <c r="WLD45" s="4141">
        <f t="shared" si="268"/>
        <v>0</v>
      </c>
      <c r="WLE45" s="4141">
        <f t="shared" si="268"/>
        <v>0</v>
      </c>
      <c r="WLF45" s="4141">
        <f t="shared" si="268"/>
        <v>0</v>
      </c>
      <c r="WLG45" s="4141">
        <f t="shared" si="268"/>
        <v>0</v>
      </c>
      <c r="WLH45" s="4141">
        <f t="shared" si="268"/>
        <v>0</v>
      </c>
      <c r="WLI45" s="4141">
        <f t="shared" si="268"/>
        <v>0</v>
      </c>
      <c r="WLJ45" s="4141">
        <f t="shared" si="268"/>
        <v>0</v>
      </c>
      <c r="WLK45" s="4141">
        <f t="shared" si="268"/>
        <v>0</v>
      </c>
      <c r="WLL45" s="4141">
        <f t="shared" si="268"/>
        <v>0</v>
      </c>
      <c r="WLM45" s="4141">
        <f t="shared" si="268"/>
        <v>0</v>
      </c>
      <c r="WLN45" s="4141">
        <f t="shared" si="268"/>
        <v>0</v>
      </c>
      <c r="WLO45" s="4141">
        <f t="shared" si="268"/>
        <v>0</v>
      </c>
      <c r="WLP45" s="4141">
        <f t="shared" si="268"/>
        <v>0</v>
      </c>
      <c r="WLQ45" s="4141">
        <f t="shared" ref="WLQ45:WOB45" si="269">WLQ39+WLQ43</f>
        <v>0</v>
      </c>
      <c r="WLR45" s="4141">
        <f t="shared" si="269"/>
        <v>0</v>
      </c>
      <c r="WLS45" s="4141">
        <f t="shared" si="269"/>
        <v>0</v>
      </c>
      <c r="WLT45" s="4141">
        <f t="shared" si="269"/>
        <v>0</v>
      </c>
      <c r="WLU45" s="4141">
        <f t="shared" si="269"/>
        <v>0</v>
      </c>
      <c r="WLV45" s="4141">
        <f t="shared" si="269"/>
        <v>0</v>
      </c>
      <c r="WLW45" s="4141">
        <f t="shared" si="269"/>
        <v>0</v>
      </c>
      <c r="WLX45" s="4141">
        <f t="shared" si="269"/>
        <v>0</v>
      </c>
      <c r="WLY45" s="4141">
        <f t="shared" si="269"/>
        <v>0</v>
      </c>
      <c r="WLZ45" s="4141">
        <f t="shared" si="269"/>
        <v>0</v>
      </c>
      <c r="WMA45" s="4141">
        <f t="shared" si="269"/>
        <v>0</v>
      </c>
      <c r="WMB45" s="4141">
        <f t="shared" si="269"/>
        <v>0</v>
      </c>
      <c r="WMC45" s="4141">
        <f t="shared" si="269"/>
        <v>0</v>
      </c>
      <c r="WMD45" s="4141">
        <f t="shared" si="269"/>
        <v>0</v>
      </c>
      <c r="WME45" s="4141">
        <f t="shared" si="269"/>
        <v>0</v>
      </c>
      <c r="WMF45" s="4141">
        <f t="shared" si="269"/>
        <v>0</v>
      </c>
      <c r="WMG45" s="4141">
        <f t="shared" si="269"/>
        <v>0</v>
      </c>
      <c r="WMH45" s="4141">
        <f t="shared" si="269"/>
        <v>0</v>
      </c>
      <c r="WMI45" s="4141">
        <f t="shared" si="269"/>
        <v>0</v>
      </c>
      <c r="WMJ45" s="4141">
        <f t="shared" si="269"/>
        <v>0</v>
      </c>
      <c r="WMK45" s="4141">
        <f t="shared" si="269"/>
        <v>0</v>
      </c>
      <c r="WML45" s="4141">
        <f t="shared" si="269"/>
        <v>0</v>
      </c>
      <c r="WMM45" s="4141">
        <f t="shared" si="269"/>
        <v>0</v>
      </c>
      <c r="WMN45" s="4141">
        <f t="shared" si="269"/>
        <v>0</v>
      </c>
      <c r="WMO45" s="4141">
        <f t="shared" si="269"/>
        <v>0</v>
      </c>
      <c r="WMP45" s="4141">
        <f t="shared" si="269"/>
        <v>0</v>
      </c>
      <c r="WMQ45" s="4141">
        <f t="shared" si="269"/>
        <v>0</v>
      </c>
      <c r="WMR45" s="4141">
        <f t="shared" si="269"/>
        <v>0</v>
      </c>
      <c r="WMS45" s="4141">
        <f t="shared" si="269"/>
        <v>0</v>
      </c>
      <c r="WMT45" s="4141">
        <f t="shared" si="269"/>
        <v>0</v>
      </c>
      <c r="WMU45" s="4141">
        <f t="shared" si="269"/>
        <v>0</v>
      </c>
      <c r="WMV45" s="4141">
        <f t="shared" si="269"/>
        <v>0</v>
      </c>
      <c r="WMW45" s="4141">
        <f t="shared" si="269"/>
        <v>0</v>
      </c>
      <c r="WMX45" s="4141">
        <f t="shared" si="269"/>
        <v>0</v>
      </c>
      <c r="WMY45" s="4141">
        <f t="shared" si="269"/>
        <v>0</v>
      </c>
      <c r="WMZ45" s="4141">
        <f t="shared" si="269"/>
        <v>0</v>
      </c>
      <c r="WNA45" s="4141">
        <f t="shared" si="269"/>
        <v>0</v>
      </c>
      <c r="WNB45" s="4141">
        <f t="shared" si="269"/>
        <v>0</v>
      </c>
      <c r="WNC45" s="4141">
        <f t="shared" si="269"/>
        <v>0</v>
      </c>
      <c r="WND45" s="4141">
        <f t="shared" si="269"/>
        <v>0</v>
      </c>
      <c r="WNE45" s="4141">
        <f t="shared" si="269"/>
        <v>0</v>
      </c>
      <c r="WNF45" s="4141">
        <f t="shared" si="269"/>
        <v>0</v>
      </c>
      <c r="WNG45" s="4141">
        <f t="shared" si="269"/>
        <v>0</v>
      </c>
      <c r="WNH45" s="4141">
        <f t="shared" si="269"/>
        <v>0</v>
      </c>
      <c r="WNI45" s="4141">
        <f t="shared" si="269"/>
        <v>0</v>
      </c>
      <c r="WNJ45" s="4141">
        <f t="shared" si="269"/>
        <v>0</v>
      </c>
      <c r="WNK45" s="4141">
        <f t="shared" si="269"/>
        <v>0</v>
      </c>
      <c r="WNL45" s="4141">
        <f t="shared" si="269"/>
        <v>0</v>
      </c>
      <c r="WNM45" s="4141">
        <f t="shared" si="269"/>
        <v>0</v>
      </c>
      <c r="WNN45" s="4141">
        <f t="shared" si="269"/>
        <v>0</v>
      </c>
      <c r="WNO45" s="4141">
        <f t="shared" si="269"/>
        <v>0</v>
      </c>
      <c r="WNP45" s="4141">
        <f t="shared" si="269"/>
        <v>0</v>
      </c>
      <c r="WNQ45" s="4141">
        <f t="shared" si="269"/>
        <v>0</v>
      </c>
      <c r="WNR45" s="4141">
        <f t="shared" si="269"/>
        <v>0</v>
      </c>
      <c r="WNS45" s="4141">
        <f t="shared" si="269"/>
        <v>0</v>
      </c>
      <c r="WNT45" s="4141">
        <f t="shared" si="269"/>
        <v>0</v>
      </c>
      <c r="WNU45" s="4141">
        <f t="shared" si="269"/>
        <v>0</v>
      </c>
      <c r="WNV45" s="4141">
        <f t="shared" si="269"/>
        <v>0</v>
      </c>
      <c r="WNW45" s="4141">
        <f t="shared" si="269"/>
        <v>0</v>
      </c>
      <c r="WNX45" s="4141">
        <f t="shared" si="269"/>
        <v>0</v>
      </c>
      <c r="WNY45" s="4141">
        <f t="shared" si="269"/>
        <v>0</v>
      </c>
      <c r="WNZ45" s="4141">
        <f t="shared" si="269"/>
        <v>0</v>
      </c>
      <c r="WOA45" s="4141">
        <f t="shared" si="269"/>
        <v>0</v>
      </c>
      <c r="WOB45" s="4141">
        <f t="shared" si="269"/>
        <v>0</v>
      </c>
      <c r="WOC45" s="4141">
        <f t="shared" ref="WOC45:WQN45" si="270">WOC39+WOC43</f>
        <v>0</v>
      </c>
      <c r="WOD45" s="4141">
        <f t="shared" si="270"/>
        <v>0</v>
      </c>
      <c r="WOE45" s="4141">
        <f t="shared" si="270"/>
        <v>0</v>
      </c>
      <c r="WOF45" s="4141">
        <f t="shared" si="270"/>
        <v>0</v>
      </c>
      <c r="WOG45" s="4141">
        <f t="shared" si="270"/>
        <v>0</v>
      </c>
      <c r="WOH45" s="4141">
        <f t="shared" si="270"/>
        <v>0</v>
      </c>
      <c r="WOI45" s="4141">
        <f t="shared" si="270"/>
        <v>0</v>
      </c>
      <c r="WOJ45" s="4141">
        <f t="shared" si="270"/>
        <v>0</v>
      </c>
      <c r="WOK45" s="4141">
        <f t="shared" si="270"/>
        <v>0</v>
      </c>
      <c r="WOL45" s="4141">
        <f t="shared" si="270"/>
        <v>0</v>
      </c>
      <c r="WOM45" s="4141">
        <f t="shared" si="270"/>
        <v>0</v>
      </c>
      <c r="WON45" s="4141">
        <f t="shared" si="270"/>
        <v>0</v>
      </c>
      <c r="WOO45" s="4141">
        <f t="shared" si="270"/>
        <v>0</v>
      </c>
      <c r="WOP45" s="4141">
        <f t="shared" si="270"/>
        <v>0</v>
      </c>
      <c r="WOQ45" s="4141">
        <f t="shared" si="270"/>
        <v>0</v>
      </c>
      <c r="WOR45" s="4141">
        <f t="shared" si="270"/>
        <v>0</v>
      </c>
      <c r="WOS45" s="4141">
        <f t="shared" si="270"/>
        <v>0</v>
      </c>
      <c r="WOT45" s="4141">
        <f t="shared" si="270"/>
        <v>0</v>
      </c>
      <c r="WOU45" s="4141">
        <f t="shared" si="270"/>
        <v>0</v>
      </c>
      <c r="WOV45" s="4141">
        <f t="shared" si="270"/>
        <v>0</v>
      </c>
      <c r="WOW45" s="4141">
        <f t="shared" si="270"/>
        <v>0</v>
      </c>
      <c r="WOX45" s="4141">
        <f t="shared" si="270"/>
        <v>0</v>
      </c>
      <c r="WOY45" s="4141">
        <f t="shared" si="270"/>
        <v>0</v>
      </c>
      <c r="WOZ45" s="4141">
        <f t="shared" si="270"/>
        <v>0</v>
      </c>
      <c r="WPA45" s="4141">
        <f t="shared" si="270"/>
        <v>0</v>
      </c>
      <c r="WPB45" s="4141">
        <f t="shared" si="270"/>
        <v>0</v>
      </c>
      <c r="WPC45" s="4141">
        <f t="shared" si="270"/>
        <v>0</v>
      </c>
      <c r="WPD45" s="4141">
        <f t="shared" si="270"/>
        <v>0</v>
      </c>
      <c r="WPE45" s="4141">
        <f t="shared" si="270"/>
        <v>0</v>
      </c>
      <c r="WPF45" s="4141">
        <f t="shared" si="270"/>
        <v>0</v>
      </c>
      <c r="WPG45" s="4141">
        <f t="shared" si="270"/>
        <v>0</v>
      </c>
      <c r="WPH45" s="4141">
        <f t="shared" si="270"/>
        <v>0</v>
      </c>
      <c r="WPI45" s="4141">
        <f t="shared" si="270"/>
        <v>0</v>
      </c>
      <c r="WPJ45" s="4141">
        <f t="shared" si="270"/>
        <v>0</v>
      </c>
      <c r="WPK45" s="4141">
        <f t="shared" si="270"/>
        <v>0</v>
      </c>
      <c r="WPL45" s="4141">
        <f t="shared" si="270"/>
        <v>0</v>
      </c>
      <c r="WPM45" s="4141">
        <f t="shared" si="270"/>
        <v>0</v>
      </c>
      <c r="WPN45" s="4141">
        <f t="shared" si="270"/>
        <v>0</v>
      </c>
      <c r="WPO45" s="4141">
        <f t="shared" si="270"/>
        <v>0</v>
      </c>
      <c r="WPP45" s="4141">
        <f t="shared" si="270"/>
        <v>0</v>
      </c>
      <c r="WPQ45" s="4141">
        <f t="shared" si="270"/>
        <v>0</v>
      </c>
      <c r="WPR45" s="4141">
        <f t="shared" si="270"/>
        <v>0</v>
      </c>
      <c r="WPS45" s="4141">
        <f t="shared" si="270"/>
        <v>0</v>
      </c>
      <c r="WPT45" s="4141">
        <f t="shared" si="270"/>
        <v>0</v>
      </c>
      <c r="WPU45" s="4141">
        <f t="shared" si="270"/>
        <v>0</v>
      </c>
      <c r="WPV45" s="4141">
        <f t="shared" si="270"/>
        <v>0</v>
      </c>
      <c r="WPW45" s="4141">
        <f t="shared" si="270"/>
        <v>0</v>
      </c>
      <c r="WPX45" s="4141">
        <f t="shared" si="270"/>
        <v>0</v>
      </c>
      <c r="WPY45" s="4141">
        <f t="shared" si="270"/>
        <v>0</v>
      </c>
      <c r="WPZ45" s="4141">
        <f t="shared" si="270"/>
        <v>0</v>
      </c>
      <c r="WQA45" s="4141">
        <f t="shared" si="270"/>
        <v>0</v>
      </c>
      <c r="WQB45" s="4141">
        <f t="shared" si="270"/>
        <v>0</v>
      </c>
      <c r="WQC45" s="4141">
        <f t="shared" si="270"/>
        <v>0</v>
      </c>
      <c r="WQD45" s="4141">
        <f t="shared" si="270"/>
        <v>0</v>
      </c>
      <c r="WQE45" s="4141">
        <f t="shared" si="270"/>
        <v>0</v>
      </c>
      <c r="WQF45" s="4141">
        <f t="shared" si="270"/>
        <v>0</v>
      </c>
      <c r="WQG45" s="4141">
        <f t="shared" si="270"/>
        <v>0</v>
      </c>
      <c r="WQH45" s="4141">
        <f t="shared" si="270"/>
        <v>0</v>
      </c>
      <c r="WQI45" s="4141">
        <f t="shared" si="270"/>
        <v>0</v>
      </c>
      <c r="WQJ45" s="4141">
        <f t="shared" si="270"/>
        <v>0</v>
      </c>
      <c r="WQK45" s="4141">
        <f t="shared" si="270"/>
        <v>0</v>
      </c>
      <c r="WQL45" s="4141">
        <f t="shared" si="270"/>
        <v>0</v>
      </c>
      <c r="WQM45" s="4141">
        <f t="shared" si="270"/>
        <v>0</v>
      </c>
      <c r="WQN45" s="4141">
        <f t="shared" si="270"/>
        <v>0</v>
      </c>
      <c r="WQO45" s="4141">
        <f t="shared" ref="WQO45:WSZ45" si="271">WQO39+WQO43</f>
        <v>0</v>
      </c>
      <c r="WQP45" s="4141">
        <f t="shared" si="271"/>
        <v>0</v>
      </c>
      <c r="WQQ45" s="4141">
        <f t="shared" si="271"/>
        <v>0</v>
      </c>
      <c r="WQR45" s="4141">
        <f t="shared" si="271"/>
        <v>0</v>
      </c>
      <c r="WQS45" s="4141">
        <f t="shared" si="271"/>
        <v>0</v>
      </c>
      <c r="WQT45" s="4141">
        <f t="shared" si="271"/>
        <v>0</v>
      </c>
      <c r="WQU45" s="4141">
        <f t="shared" si="271"/>
        <v>0</v>
      </c>
      <c r="WQV45" s="4141">
        <f t="shared" si="271"/>
        <v>0</v>
      </c>
      <c r="WQW45" s="4141">
        <f t="shared" si="271"/>
        <v>0</v>
      </c>
      <c r="WQX45" s="4141">
        <f t="shared" si="271"/>
        <v>0</v>
      </c>
      <c r="WQY45" s="4141">
        <f t="shared" si="271"/>
        <v>0</v>
      </c>
      <c r="WQZ45" s="4141">
        <f t="shared" si="271"/>
        <v>0</v>
      </c>
      <c r="WRA45" s="4141">
        <f t="shared" si="271"/>
        <v>0</v>
      </c>
      <c r="WRB45" s="4141">
        <f t="shared" si="271"/>
        <v>0</v>
      </c>
      <c r="WRC45" s="4141">
        <f t="shared" si="271"/>
        <v>0</v>
      </c>
      <c r="WRD45" s="4141">
        <f t="shared" si="271"/>
        <v>0</v>
      </c>
      <c r="WRE45" s="4141">
        <f t="shared" si="271"/>
        <v>0</v>
      </c>
      <c r="WRF45" s="4141">
        <f t="shared" si="271"/>
        <v>0</v>
      </c>
      <c r="WRG45" s="4141">
        <f t="shared" si="271"/>
        <v>0</v>
      </c>
      <c r="WRH45" s="4141">
        <f t="shared" si="271"/>
        <v>0</v>
      </c>
      <c r="WRI45" s="4141">
        <f t="shared" si="271"/>
        <v>0</v>
      </c>
      <c r="WRJ45" s="4141">
        <f t="shared" si="271"/>
        <v>0</v>
      </c>
      <c r="WRK45" s="4141">
        <f t="shared" si="271"/>
        <v>0</v>
      </c>
      <c r="WRL45" s="4141">
        <f t="shared" si="271"/>
        <v>0</v>
      </c>
      <c r="WRM45" s="4141">
        <f t="shared" si="271"/>
        <v>0</v>
      </c>
      <c r="WRN45" s="4141">
        <f t="shared" si="271"/>
        <v>0</v>
      </c>
      <c r="WRO45" s="4141">
        <f t="shared" si="271"/>
        <v>0</v>
      </c>
      <c r="WRP45" s="4141">
        <f t="shared" si="271"/>
        <v>0</v>
      </c>
      <c r="WRQ45" s="4141">
        <f t="shared" si="271"/>
        <v>0</v>
      </c>
      <c r="WRR45" s="4141">
        <f t="shared" si="271"/>
        <v>0</v>
      </c>
      <c r="WRS45" s="4141">
        <f t="shared" si="271"/>
        <v>0</v>
      </c>
      <c r="WRT45" s="4141">
        <f t="shared" si="271"/>
        <v>0</v>
      </c>
      <c r="WRU45" s="4141">
        <f t="shared" si="271"/>
        <v>0</v>
      </c>
      <c r="WRV45" s="4141">
        <f t="shared" si="271"/>
        <v>0</v>
      </c>
      <c r="WRW45" s="4141">
        <f t="shared" si="271"/>
        <v>0</v>
      </c>
      <c r="WRX45" s="4141">
        <f t="shared" si="271"/>
        <v>0</v>
      </c>
      <c r="WRY45" s="4141">
        <f t="shared" si="271"/>
        <v>0</v>
      </c>
      <c r="WRZ45" s="4141">
        <f t="shared" si="271"/>
        <v>0</v>
      </c>
      <c r="WSA45" s="4141">
        <f t="shared" si="271"/>
        <v>0</v>
      </c>
      <c r="WSB45" s="4141">
        <f t="shared" si="271"/>
        <v>0</v>
      </c>
      <c r="WSC45" s="4141">
        <f t="shared" si="271"/>
        <v>0</v>
      </c>
      <c r="WSD45" s="4141">
        <f t="shared" si="271"/>
        <v>0</v>
      </c>
      <c r="WSE45" s="4141">
        <f t="shared" si="271"/>
        <v>0</v>
      </c>
      <c r="WSF45" s="4141">
        <f t="shared" si="271"/>
        <v>0</v>
      </c>
      <c r="WSG45" s="4141">
        <f t="shared" si="271"/>
        <v>0</v>
      </c>
      <c r="WSH45" s="4141">
        <f t="shared" si="271"/>
        <v>0</v>
      </c>
      <c r="WSI45" s="4141">
        <f t="shared" si="271"/>
        <v>0</v>
      </c>
      <c r="WSJ45" s="4141">
        <f t="shared" si="271"/>
        <v>0</v>
      </c>
      <c r="WSK45" s="4141">
        <f t="shared" si="271"/>
        <v>0</v>
      </c>
      <c r="WSL45" s="4141">
        <f t="shared" si="271"/>
        <v>0</v>
      </c>
      <c r="WSM45" s="4141">
        <f t="shared" si="271"/>
        <v>0</v>
      </c>
      <c r="WSN45" s="4141">
        <f t="shared" si="271"/>
        <v>0</v>
      </c>
      <c r="WSO45" s="4141">
        <f t="shared" si="271"/>
        <v>0</v>
      </c>
      <c r="WSP45" s="4141">
        <f t="shared" si="271"/>
        <v>0</v>
      </c>
      <c r="WSQ45" s="4141">
        <f t="shared" si="271"/>
        <v>0</v>
      </c>
      <c r="WSR45" s="4141">
        <f t="shared" si="271"/>
        <v>0</v>
      </c>
      <c r="WSS45" s="4141">
        <f t="shared" si="271"/>
        <v>0</v>
      </c>
      <c r="WST45" s="4141">
        <f t="shared" si="271"/>
        <v>0</v>
      </c>
      <c r="WSU45" s="4141">
        <f t="shared" si="271"/>
        <v>0</v>
      </c>
      <c r="WSV45" s="4141">
        <f t="shared" si="271"/>
        <v>0</v>
      </c>
      <c r="WSW45" s="4141">
        <f t="shared" si="271"/>
        <v>0</v>
      </c>
      <c r="WSX45" s="4141">
        <f t="shared" si="271"/>
        <v>0</v>
      </c>
      <c r="WSY45" s="4141">
        <f t="shared" si="271"/>
        <v>0</v>
      </c>
      <c r="WSZ45" s="4141">
        <f t="shared" si="271"/>
        <v>0</v>
      </c>
      <c r="WTA45" s="4141">
        <f t="shared" ref="WTA45:WVL45" si="272">WTA39+WTA43</f>
        <v>0</v>
      </c>
      <c r="WTB45" s="4141">
        <f t="shared" si="272"/>
        <v>0</v>
      </c>
      <c r="WTC45" s="4141">
        <f t="shared" si="272"/>
        <v>0</v>
      </c>
      <c r="WTD45" s="4141">
        <f t="shared" si="272"/>
        <v>0</v>
      </c>
      <c r="WTE45" s="4141">
        <f t="shared" si="272"/>
        <v>0</v>
      </c>
      <c r="WTF45" s="4141">
        <f t="shared" si="272"/>
        <v>0</v>
      </c>
      <c r="WTG45" s="4141">
        <f t="shared" si="272"/>
        <v>0</v>
      </c>
      <c r="WTH45" s="4141">
        <f t="shared" si="272"/>
        <v>0</v>
      </c>
      <c r="WTI45" s="4141">
        <f t="shared" si="272"/>
        <v>0</v>
      </c>
      <c r="WTJ45" s="4141">
        <f t="shared" si="272"/>
        <v>0</v>
      </c>
      <c r="WTK45" s="4141">
        <f t="shared" si="272"/>
        <v>0</v>
      </c>
      <c r="WTL45" s="4141">
        <f t="shared" si="272"/>
        <v>0</v>
      </c>
      <c r="WTM45" s="4141">
        <f t="shared" si="272"/>
        <v>0</v>
      </c>
      <c r="WTN45" s="4141">
        <f t="shared" si="272"/>
        <v>0</v>
      </c>
      <c r="WTO45" s="4141">
        <f t="shared" si="272"/>
        <v>0</v>
      </c>
      <c r="WTP45" s="4141">
        <f t="shared" si="272"/>
        <v>0</v>
      </c>
      <c r="WTQ45" s="4141">
        <f t="shared" si="272"/>
        <v>0</v>
      </c>
      <c r="WTR45" s="4141">
        <f t="shared" si="272"/>
        <v>0</v>
      </c>
      <c r="WTS45" s="4141">
        <f t="shared" si="272"/>
        <v>0</v>
      </c>
      <c r="WTT45" s="4141">
        <f t="shared" si="272"/>
        <v>0</v>
      </c>
      <c r="WTU45" s="4141">
        <f t="shared" si="272"/>
        <v>0</v>
      </c>
      <c r="WTV45" s="4141">
        <f t="shared" si="272"/>
        <v>0</v>
      </c>
      <c r="WTW45" s="4141">
        <f t="shared" si="272"/>
        <v>0</v>
      </c>
      <c r="WTX45" s="4141">
        <f t="shared" si="272"/>
        <v>0</v>
      </c>
      <c r="WTY45" s="4141">
        <f t="shared" si="272"/>
        <v>0</v>
      </c>
      <c r="WTZ45" s="4141">
        <f t="shared" si="272"/>
        <v>0</v>
      </c>
      <c r="WUA45" s="4141">
        <f t="shared" si="272"/>
        <v>0</v>
      </c>
      <c r="WUB45" s="4141">
        <f t="shared" si="272"/>
        <v>0</v>
      </c>
      <c r="WUC45" s="4141">
        <f t="shared" si="272"/>
        <v>0</v>
      </c>
      <c r="WUD45" s="4141">
        <f t="shared" si="272"/>
        <v>0</v>
      </c>
      <c r="WUE45" s="4141">
        <f t="shared" si="272"/>
        <v>0</v>
      </c>
      <c r="WUF45" s="4141">
        <f t="shared" si="272"/>
        <v>0</v>
      </c>
      <c r="WUG45" s="4141">
        <f t="shared" si="272"/>
        <v>0</v>
      </c>
      <c r="WUH45" s="4141">
        <f t="shared" si="272"/>
        <v>0</v>
      </c>
      <c r="WUI45" s="4141">
        <f t="shared" si="272"/>
        <v>0</v>
      </c>
      <c r="WUJ45" s="4141">
        <f t="shared" si="272"/>
        <v>0</v>
      </c>
      <c r="WUK45" s="4141">
        <f t="shared" si="272"/>
        <v>0</v>
      </c>
      <c r="WUL45" s="4141">
        <f t="shared" si="272"/>
        <v>0</v>
      </c>
      <c r="WUM45" s="4141">
        <f t="shared" si="272"/>
        <v>0</v>
      </c>
      <c r="WUN45" s="4141">
        <f t="shared" si="272"/>
        <v>0</v>
      </c>
      <c r="WUO45" s="4141">
        <f t="shared" si="272"/>
        <v>0</v>
      </c>
      <c r="WUP45" s="4141">
        <f t="shared" si="272"/>
        <v>0</v>
      </c>
      <c r="WUQ45" s="4141">
        <f t="shared" si="272"/>
        <v>0</v>
      </c>
      <c r="WUR45" s="4141">
        <f t="shared" si="272"/>
        <v>0</v>
      </c>
      <c r="WUS45" s="4141">
        <f t="shared" si="272"/>
        <v>0</v>
      </c>
      <c r="WUT45" s="4141">
        <f t="shared" si="272"/>
        <v>0</v>
      </c>
      <c r="WUU45" s="4141">
        <f t="shared" si="272"/>
        <v>0</v>
      </c>
      <c r="WUV45" s="4141">
        <f t="shared" si="272"/>
        <v>0</v>
      </c>
      <c r="WUW45" s="4141">
        <f t="shared" si="272"/>
        <v>0</v>
      </c>
      <c r="WUX45" s="4141">
        <f t="shared" si="272"/>
        <v>0</v>
      </c>
      <c r="WUY45" s="4141">
        <f t="shared" si="272"/>
        <v>0</v>
      </c>
      <c r="WUZ45" s="4141">
        <f t="shared" si="272"/>
        <v>0</v>
      </c>
      <c r="WVA45" s="4141">
        <f t="shared" si="272"/>
        <v>0</v>
      </c>
      <c r="WVB45" s="4141">
        <f t="shared" si="272"/>
        <v>0</v>
      </c>
      <c r="WVC45" s="4141">
        <f t="shared" si="272"/>
        <v>0</v>
      </c>
      <c r="WVD45" s="4141">
        <f t="shared" si="272"/>
        <v>0</v>
      </c>
      <c r="WVE45" s="4141">
        <f t="shared" si="272"/>
        <v>0</v>
      </c>
      <c r="WVF45" s="4141">
        <f t="shared" si="272"/>
        <v>0</v>
      </c>
      <c r="WVG45" s="4141">
        <f t="shared" si="272"/>
        <v>0</v>
      </c>
      <c r="WVH45" s="4141">
        <f t="shared" si="272"/>
        <v>0</v>
      </c>
      <c r="WVI45" s="4141">
        <f t="shared" si="272"/>
        <v>0</v>
      </c>
      <c r="WVJ45" s="4141">
        <f t="shared" si="272"/>
        <v>0</v>
      </c>
      <c r="WVK45" s="4141">
        <f t="shared" si="272"/>
        <v>0</v>
      </c>
      <c r="WVL45" s="4141">
        <f t="shared" si="272"/>
        <v>0</v>
      </c>
      <c r="WVM45" s="4141">
        <f t="shared" ref="WVM45:WXX45" si="273">WVM39+WVM43</f>
        <v>0</v>
      </c>
      <c r="WVN45" s="4141">
        <f t="shared" si="273"/>
        <v>0</v>
      </c>
      <c r="WVO45" s="4141">
        <f t="shared" si="273"/>
        <v>0</v>
      </c>
      <c r="WVP45" s="4141">
        <f t="shared" si="273"/>
        <v>0</v>
      </c>
      <c r="WVQ45" s="4141">
        <f t="shared" si="273"/>
        <v>0</v>
      </c>
      <c r="WVR45" s="4141">
        <f t="shared" si="273"/>
        <v>0</v>
      </c>
      <c r="WVS45" s="4141">
        <f t="shared" si="273"/>
        <v>0</v>
      </c>
      <c r="WVT45" s="4141">
        <f t="shared" si="273"/>
        <v>0</v>
      </c>
      <c r="WVU45" s="4141">
        <f t="shared" si="273"/>
        <v>0</v>
      </c>
      <c r="WVV45" s="4141">
        <f t="shared" si="273"/>
        <v>0</v>
      </c>
      <c r="WVW45" s="4141">
        <f t="shared" si="273"/>
        <v>0</v>
      </c>
      <c r="WVX45" s="4141">
        <f t="shared" si="273"/>
        <v>0</v>
      </c>
      <c r="WVY45" s="4141">
        <f t="shared" si="273"/>
        <v>0</v>
      </c>
      <c r="WVZ45" s="4141">
        <f t="shared" si="273"/>
        <v>0</v>
      </c>
      <c r="WWA45" s="4141">
        <f t="shared" si="273"/>
        <v>0</v>
      </c>
      <c r="WWB45" s="4141">
        <f t="shared" si="273"/>
        <v>0</v>
      </c>
      <c r="WWC45" s="4141">
        <f t="shared" si="273"/>
        <v>0</v>
      </c>
      <c r="WWD45" s="4141">
        <f t="shared" si="273"/>
        <v>0</v>
      </c>
      <c r="WWE45" s="4141">
        <f t="shared" si="273"/>
        <v>0</v>
      </c>
      <c r="WWF45" s="4141">
        <f t="shared" si="273"/>
        <v>0</v>
      </c>
      <c r="WWG45" s="4141">
        <f t="shared" si="273"/>
        <v>0</v>
      </c>
      <c r="WWH45" s="4141">
        <f t="shared" si="273"/>
        <v>0</v>
      </c>
      <c r="WWI45" s="4141">
        <f t="shared" si="273"/>
        <v>0</v>
      </c>
      <c r="WWJ45" s="4141">
        <f t="shared" si="273"/>
        <v>0</v>
      </c>
      <c r="WWK45" s="4141">
        <f t="shared" si="273"/>
        <v>0</v>
      </c>
      <c r="WWL45" s="4141">
        <f t="shared" si="273"/>
        <v>0</v>
      </c>
      <c r="WWM45" s="4141">
        <f t="shared" si="273"/>
        <v>0</v>
      </c>
      <c r="WWN45" s="4141">
        <f t="shared" si="273"/>
        <v>0</v>
      </c>
      <c r="WWO45" s="4141">
        <f t="shared" si="273"/>
        <v>0</v>
      </c>
      <c r="WWP45" s="4141">
        <f t="shared" si="273"/>
        <v>0</v>
      </c>
      <c r="WWQ45" s="4141">
        <f t="shared" si="273"/>
        <v>0</v>
      </c>
      <c r="WWR45" s="4141">
        <f t="shared" si="273"/>
        <v>0</v>
      </c>
      <c r="WWS45" s="4141">
        <f t="shared" si="273"/>
        <v>0</v>
      </c>
      <c r="WWT45" s="4141">
        <f t="shared" si="273"/>
        <v>0</v>
      </c>
      <c r="WWU45" s="4141">
        <f t="shared" si="273"/>
        <v>0</v>
      </c>
      <c r="WWV45" s="4141">
        <f t="shared" si="273"/>
        <v>0</v>
      </c>
      <c r="WWW45" s="4141">
        <f t="shared" si="273"/>
        <v>0</v>
      </c>
      <c r="WWX45" s="4141">
        <f t="shared" si="273"/>
        <v>0</v>
      </c>
      <c r="WWY45" s="4141">
        <f t="shared" si="273"/>
        <v>0</v>
      </c>
      <c r="WWZ45" s="4141">
        <f t="shared" si="273"/>
        <v>0</v>
      </c>
      <c r="WXA45" s="4141">
        <f t="shared" si="273"/>
        <v>0</v>
      </c>
      <c r="WXB45" s="4141">
        <f t="shared" si="273"/>
        <v>0</v>
      </c>
      <c r="WXC45" s="4141">
        <f t="shared" si="273"/>
        <v>0</v>
      </c>
      <c r="WXD45" s="4141">
        <f t="shared" si="273"/>
        <v>0</v>
      </c>
      <c r="WXE45" s="4141">
        <f t="shared" si="273"/>
        <v>0</v>
      </c>
      <c r="WXF45" s="4141">
        <f t="shared" si="273"/>
        <v>0</v>
      </c>
      <c r="WXG45" s="4141">
        <f t="shared" si="273"/>
        <v>0</v>
      </c>
      <c r="WXH45" s="4141">
        <f t="shared" si="273"/>
        <v>0</v>
      </c>
      <c r="WXI45" s="4141">
        <f t="shared" si="273"/>
        <v>0</v>
      </c>
      <c r="WXJ45" s="4141">
        <f t="shared" si="273"/>
        <v>0</v>
      </c>
      <c r="WXK45" s="4141">
        <f t="shared" si="273"/>
        <v>0</v>
      </c>
      <c r="WXL45" s="4141">
        <f t="shared" si="273"/>
        <v>0</v>
      </c>
      <c r="WXM45" s="4141">
        <f t="shared" si="273"/>
        <v>0</v>
      </c>
      <c r="WXN45" s="4141">
        <f t="shared" si="273"/>
        <v>0</v>
      </c>
      <c r="WXO45" s="4141">
        <f t="shared" si="273"/>
        <v>0</v>
      </c>
      <c r="WXP45" s="4141">
        <f t="shared" si="273"/>
        <v>0</v>
      </c>
      <c r="WXQ45" s="4141">
        <f t="shared" si="273"/>
        <v>0</v>
      </c>
      <c r="WXR45" s="4141">
        <f t="shared" si="273"/>
        <v>0</v>
      </c>
      <c r="WXS45" s="4141">
        <f t="shared" si="273"/>
        <v>0</v>
      </c>
      <c r="WXT45" s="4141">
        <f t="shared" si="273"/>
        <v>0</v>
      </c>
      <c r="WXU45" s="4141">
        <f t="shared" si="273"/>
        <v>0</v>
      </c>
      <c r="WXV45" s="4141">
        <f t="shared" si="273"/>
        <v>0</v>
      </c>
      <c r="WXW45" s="4141">
        <f t="shared" si="273"/>
        <v>0</v>
      </c>
      <c r="WXX45" s="4141">
        <f t="shared" si="273"/>
        <v>0</v>
      </c>
      <c r="WXY45" s="4141">
        <f t="shared" ref="WXY45:XAJ45" si="274">WXY39+WXY43</f>
        <v>0</v>
      </c>
      <c r="WXZ45" s="4141">
        <f t="shared" si="274"/>
        <v>0</v>
      </c>
      <c r="WYA45" s="4141">
        <f t="shared" si="274"/>
        <v>0</v>
      </c>
      <c r="WYB45" s="4141">
        <f t="shared" si="274"/>
        <v>0</v>
      </c>
      <c r="WYC45" s="4141">
        <f t="shared" si="274"/>
        <v>0</v>
      </c>
      <c r="WYD45" s="4141">
        <f t="shared" si="274"/>
        <v>0</v>
      </c>
      <c r="WYE45" s="4141">
        <f t="shared" si="274"/>
        <v>0</v>
      </c>
      <c r="WYF45" s="4141">
        <f t="shared" si="274"/>
        <v>0</v>
      </c>
      <c r="WYG45" s="4141">
        <f t="shared" si="274"/>
        <v>0</v>
      </c>
      <c r="WYH45" s="4141">
        <f t="shared" si="274"/>
        <v>0</v>
      </c>
      <c r="WYI45" s="4141">
        <f t="shared" si="274"/>
        <v>0</v>
      </c>
      <c r="WYJ45" s="4141">
        <f t="shared" si="274"/>
        <v>0</v>
      </c>
      <c r="WYK45" s="4141">
        <f t="shared" si="274"/>
        <v>0</v>
      </c>
      <c r="WYL45" s="4141">
        <f t="shared" si="274"/>
        <v>0</v>
      </c>
      <c r="WYM45" s="4141">
        <f t="shared" si="274"/>
        <v>0</v>
      </c>
      <c r="WYN45" s="4141">
        <f t="shared" si="274"/>
        <v>0</v>
      </c>
      <c r="WYO45" s="4141">
        <f t="shared" si="274"/>
        <v>0</v>
      </c>
      <c r="WYP45" s="4141">
        <f t="shared" si="274"/>
        <v>0</v>
      </c>
      <c r="WYQ45" s="4141">
        <f t="shared" si="274"/>
        <v>0</v>
      </c>
      <c r="WYR45" s="4141">
        <f t="shared" si="274"/>
        <v>0</v>
      </c>
      <c r="WYS45" s="4141">
        <f t="shared" si="274"/>
        <v>0</v>
      </c>
      <c r="WYT45" s="4141">
        <f t="shared" si="274"/>
        <v>0</v>
      </c>
      <c r="WYU45" s="4141">
        <f t="shared" si="274"/>
        <v>0</v>
      </c>
      <c r="WYV45" s="4141">
        <f t="shared" si="274"/>
        <v>0</v>
      </c>
      <c r="WYW45" s="4141">
        <f t="shared" si="274"/>
        <v>0</v>
      </c>
      <c r="WYX45" s="4141">
        <f t="shared" si="274"/>
        <v>0</v>
      </c>
      <c r="WYY45" s="4141">
        <f t="shared" si="274"/>
        <v>0</v>
      </c>
      <c r="WYZ45" s="4141">
        <f t="shared" si="274"/>
        <v>0</v>
      </c>
      <c r="WZA45" s="4141">
        <f t="shared" si="274"/>
        <v>0</v>
      </c>
      <c r="WZB45" s="4141">
        <f t="shared" si="274"/>
        <v>0</v>
      </c>
      <c r="WZC45" s="4141">
        <f t="shared" si="274"/>
        <v>0</v>
      </c>
      <c r="WZD45" s="4141">
        <f t="shared" si="274"/>
        <v>0</v>
      </c>
      <c r="WZE45" s="4141">
        <f t="shared" si="274"/>
        <v>0</v>
      </c>
      <c r="WZF45" s="4141">
        <f t="shared" si="274"/>
        <v>0</v>
      </c>
      <c r="WZG45" s="4141">
        <f t="shared" si="274"/>
        <v>0</v>
      </c>
      <c r="WZH45" s="4141">
        <f t="shared" si="274"/>
        <v>0</v>
      </c>
      <c r="WZI45" s="4141">
        <f t="shared" si="274"/>
        <v>0</v>
      </c>
      <c r="WZJ45" s="4141">
        <f t="shared" si="274"/>
        <v>0</v>
      </c>
      <c r="WZK45" s="4141">
        <f t="shared" si="274"/>
        <v>0</v>
      </c>
      <c r="WZL45" s="4141">
        <f t="shared" si="274"/>
        <v>0</v>
      </c>
      <c r="WZM45" s="4141">
        <f t="shared" si="274"/>
        <v>0</v>
      </c>
      <c r="WZN45" s="4141">
        <f t="shared" si="274"/>
        <v>0</v>
      </c>
      <c r="WZO45" s="4141">
        <f t="shared" si="274"/>
        <v>0</v>
      </c>
      <c r="WZP45" s="4141">
        <f t="shared" si="274"/>
        <v>0</v>
      </c>
      <c r="WZQ45" s="4141">
        <f t="shared" si="274"/>
        <v>0</v>
      </c>
      <c r="WZR45" s="4141">
        <f t="shared" si="274"/>
        <v>0</v>
      </c>
      <c r="WZS45" s="4141">
        <f t="shared" si="274"/>
        <v>0</v>
      </c>
      <c r="WZT45" s="4141">
        <f t="shared" si="274"/>
        <v>0</v>
      </c>
      <c r="WZU45" s="4141">
        <f t="shared" si="274"/>
        <v>0</v>
      </c>
      <c r="WZV45" s="4141">
        <f t="shared" si="274"/>
        <v>0</v>
      </c>
      <c r="WZW45" s="4141">
        <f t="shared" si="274"/>
        <v>0</v>
      </c>
      <c r="WZX45" s="4141">
        <f t="shared" si="274"/>
        <v>0</v>
      </c>
      <c r="WZY45" s="4141">
        <f t="shared" si="274"/>
        <v>0</v>
      </c>
      <c r="WZZ45" s="4141">
        <f t="shared" si="274"/>
        <v>0</v>
      </c>
      <c r="XAA45" s="4141">
        <f t="shared" si="274"/>
        <v>0</v>
      </c>
      <c r="XAB45" s="4141">
        <f t="shared" si="274"/>
        <v>0</v>
      </c>
      <c r="XAC45" s="4141">
        <f t="shared" si="274"/>
        <v>0</v>
      </c>
      <c r="XAD45" s="4141">
        <f t="shared" si="274"/>
        <v>0</v>
      </c>
      <c r="XAE45" s="4141">
        <f t="shared" si="274"/>
        <v>0</v>
      </c>
      <c r="XAF45" s="4141">
        <f t="shared" si="274"/>
        <v>0</v>
      </c>
      <c r="XAG45" s="4141">
        <f t="shared" si="274"/>
        <v>0</v>
      </c>
      <c r="XAH45" s="4141">
        <f t="shared" si="274"/>
        <v>0</v>
      </c>
      <c r="XAI45" s="4141">
        <f t="shared" si="274"/>
        <v>0</v>
      </c>
      <c r="XAJ45" s="4141">
        <f t="shared" si="274"/>
        <v>0</v>
      </c>
      <c r="XAK45" s="4141">
        <f t="shared" ref="XAK45:XCV45" si="275">XAK39+XAK43</f>
        <v>0</v>
      </c>
      <c r="XAL45" s="4141">
        <f t="shared" si="275"/>
        <v>0</v>
      </c>
      <c r="XAM45" s="4141">
        <f t="shared" si="275"/>
        <v>0</v>
      </c>
      <c r="XAN45" s="4141">
        <f t="shared" si="275"/>
        <v>0</v>
      </c>
      <c r="XAO45" s="4141">
        <f t="shared" si="275"/>
        <v>0</v>
      </c>
      <c r="XAP45" s="4141">
        <f t="shared" si="275"/>
        <v>0</v>
      </c>
      <c r="XAQ45" s="4141">
        <f t="shared" si="275"/>
        <v>0</v>
      </c>
      <c r="XAR45" s="4141">
        <f t="shared" si="275"/>
        <v>0</v>
      </c>
      <c r="XAS45" s="4141">
        <f t="shared" si="275"/>
        <v>0</v>
      </c>
      <c r="XAT45" s="4141">
        <f t="shared" si="275"/>
        <v>0</v>
      </c>
      <c r="XAU45" s="4141">
        <f t="shared" si="275"/>
        <v>0</v>
      </c>
      <c r="XAV45" s="4141">
        <f t="shared" si="275"/>
        <v>0</v>
      </c>
      <c r="XAW45" s="4141">
        <f t="shared" si="275"/>
        <v>0</v>
      </c>
      <c r="XAX45" s="4141">
        <f t="shared" si="275"/>
        <v>0</v>
      </c>
      <c r="XAY45" s="4141">
        <f t="shared" si="275"/>
        <v>0</v>
      </c>
      <c r="XAZ45" s="4141">
        <f t="shared" si="275"/>
        <v>0</v>
      </c>
      <c r="XBA45" s="4141">
        <f t="shared" si="275"/>
        <v>0</v>
      </c>
      <c r="XBB45" s="4141">
        <f t="shared" si="275"/>
        <v>0</v>
      </c>
      <c r="XBC45" s="4141">
        <f t="shared" si="275"/>
        <v>0</v>
      </c>
      <c r="XBD45" s="4141">
        <f t="shared" si="275"/>
        <v>0</v>
      </c>
      <c r="XBE45" s="4141">
        <f t="shared" si="275"/>
        <v>0</v>
      </c>
      <c r="XBF45" s="4141">
        <f t="shared" si="275"/>
        <v>0</v>
      </c>
      <c r="XBG45" s="4141">
        <f t="shared" si="275"/>
        <v>0</v>
      </c>
      <c r="XBH45" s="4141">
        <f t="shared" si="275"/>
        <v>0</v>
      </c>
      <c r="XBI45" s="4141">
        <f t="shared" si="275"/>
        <v>0</v>
      </c>
      <c r="XBJ45" s="4141">
        <f t="shared" si="275"/>
        <v>0</v>
      </c>
      <c r="XBK45" s="4141">
        <f t="shared" si="275"/>
        <v>0</v>
      </c>
      <c r="XBL45" s="4141">
        <f t="shared" si="275"/>
        <v>0</v>
      </c>
      <c r="XBM45" s="4141">
        <f t="shared" si="275"/>
        <v>0</v>
      </c>
      <c r="XBN45" s="4141">
        <f t="shared" si="275"/>
        <v>0</v>
      </c>
      <c r="XBO45" s="4141">
        <f t="shared" si="275"/>
        <v>0</v>
      </c>
      <c r="XBP45" s="4141">
        <f t="shared" si="275"/>
        <v>0</v>
      </c>
      <c r="XBQ45" s="4141">
        <f t="shared" si="275"/>
        <v>0</v>
      </c>
      <c r="XBR45" s="4141">
        <f t="shared" si="275"/>
        <v>0</v>
      </c>
      <c r="XBS45" s="4141">
        <f t="shared" si="275"/>
        <v>0</v>
      </c>
      <c r="XBT45" s="4141">
        <f t="shared" si="275"/>
        <v>0</v>
      </c>
      <c r="XBU45" s="4141">
        <f t="shared" si="275"/>
        <v>0</v>
      </c>
      <c r="XBV45" s="4141">
        <f t="shared" si="275"/>
        <v>0</v>
      </c>
      <c r="XBW45" s="4141">
        <f t="shared" si="275"/>
        <v>0</v>
      </c>
      <c r="XBX45" s="4141">
        <f t="shared" si="275"/>
        <v>0</v>
      </c>
      <c r="XBY45" s="4141">
        <f t="shared" si="275"/>
        <v>0</v>
      </c>
      <c r="XBZ45" s="4141">
        <f t="shared" si="275"/>
        <v>0</v>
      </c>
      <c r="XCA45" s="4141">
        <f t="shared" si="275"/>
        <v>0</v>
      </c>
      <c r="XCB45" s="4141">
        <f t="shared" si="275"/>
        <v>0</v>
      </c>
      <c r="XCC45" s="4141">
        <f t="shared" si="275"/>
        <v>0</v>
      </c>
      <c r="XCD45" s="4141">
        <f t="shared" si="275"/>
        <v>0</v>
      </c>
      <c r="XCE45" s="4141">
        <f t="shared" si="275"/>
        <v>0</v>
      </c>
      <c r="XCF45" s="4141">
        <f t="shared" si="275"/>
        <v>0</v>
      </c>
      <c r="XCG45" s="4141">
        <f t="shared" si="275"/>
        <v>0</v>
      </c>
      <c r="XCH45" s="4141">
        <f t="shared" si="275"/>
        <v>0</v>
      </c>
      <c r="XCI45" s="4141">
        <f t="shared" si="275"/>
        <v>0</v>
      </c>
      <c r="XCJ45" s="4141">
        <f t="shared" si="275"/>
        <v>0</v>
      </c>
      <c r="XCK45" s="4141">
        <f t="shared" si="275"/>
        <v>0</v>
      </c>
      <c r="XCL45" s="4141">
        <f t="shared" si="275"/>
        <v>0</v>
      </c>
      <c r="XCM45" s="4141">
        <f t="shared" si="275"/>
        <v>0</v>
      </c>
      <c r="XCN45" s="4141">
        <f t="shared" si="275"/>
        <v>0</v>
      </c>
      <c r="XCO45" s="4141">
        <f t="shared" si="275"/>
        <v>0</v>
      </c>
      <c r="XCP45" s="4141">
        <f t="shared" si="275"/>
        <v>0</v>
      </c>
      <c r="XCQ45" s="4141">
        <f t="shared" si="275"/>
        <v>0</v>
      </c>
      <c r="XCR45" s="4141">
        <f t="shared" si="275"/>
        <v>0</v>
      </c>
      <c r="XCS45" s="4141">
        <f t="shared" si="275"/>
        <v>0</v>
      </c>
      <c r="XCT45" s="4141">
        <f t="shared" si="275"/>
        <v>0</v>
      </c>
      <c r="XCU45" s="4141">
        <f t="shared" si="275"/>
        <v>0</v>
      </c>
      <c r="XCV45" s="4141">
        <f t="shared" si="275"/>
        <v>0</v>
      </c>
      <c r="XCW45" s="4141">
        <f t="shared" ref="XCW45:XFD45" si="276">XCW39+XCW43</f>
        <v>0</v>
      </c>
      <c r="XCX45" s="4141">
        <f t="shared" si="276"/>
        <v>0</v>
      </c>
      <c r="XCY45" s="4141">
        <f t="shared" si="276"/>
        <v>0</v>
      </c>
      <c r="XCZ45" s="4141">
        <f t="shared" si="276"/>
        <v>0</v>
      </c>
      <c r="XDA45" s="4141">
        <f t="shared" si="276"/>
        <v>0</v>
      </c>
      <c r="XDB45" s="4141">
        <f t="shared" si="276"/>
        <v>0</v>
      </c>
      <c r="XDC45" s="4141">
        <f t="shared" si="276"/>
        <v>0</v>
      </c>
      <c r="XDD45" s="4141">
        <f t="shared" si="276"/>
        <v>0</v>
      </c>
      <c r="XDE45" s="4141">
        <f t="shared" si="276"/>
        <v>0</v>
      </c>
      <c r="XDF45" s="4141">
        <f t="shared" si="276"/>
        <v>0</v>
      </c>
      <c r="XDG45" s="4141">
        <f t="shared" si="276"/>
        <v>0</v>
      </c>
      <c r="XDH45" s="4141">
        <f t="shared" si="276"/>
        <v>0</v>
      </c>
      <c r="XDI45" s="4141">
        <f t="shared" si="276"/>
        <v>0</v>
      </c>
      <c r="XDJ45" s="4141">
        <f t="shared" si="276"/>
        <v>0</v>
      </c>
      <c r="XDK45" s="4141">
        <f t="shared" si="276"/>
        <v>0</v>
      </c>
      <c r="XDL45" s="4141">
        <f t="shared" si="276"/>
        <v>0</v>
      </c>
      <c r="XDM45" s="4141">
        <f t="shared" si="276"/>
        <v>0</v>
      </c>
      <c r="XDN45" s="4141">
        <f t="shared" si="276"/>
        <v>0</v>
      </c>
      <c r="XDO45" s="4141">
        <f t="shared" si="276"/>
        <v>0</v>
      </c>
      <c r="XDP45" s="4141">
        <f t="shared" si="276"/>
        <v>0</v>
      </c>
      <c r="XDQ45" s="4141">
        <f t="shared" si="276"/>
        <v>0</v>
      </c>
      <c r="XDR45" s="4141">
        <f t="shared" si="276"/>
        <v>0</v>
      </c>
      <c r="XDS45" s="4141">
        <f t="shared" si="276"/>
        <v>0</v>
      </c>
      <c r="XDT45" s="4141">
        <f t="shared" si="276"/>
        <v>0</v>
      </c>
      <c r="XDU45" s="4141">
        <f t="shared" si="276"/>
        <v>0</v>
      </c>
      <c r="XDV45" s="4141">
        <f t="shared" si="276"/>
        <v>0</v>
      </c>
      <c r="XDW45" s="4141">
        <f t="shared" si="276"/>
        <v>0</v>
      </c>
      <c r="XDX45" s="4141">
        <f t="shared" si="276"/>
        <v>0</v>
      </c>
      <c r="XDY45" s="4141">
        <f t="shared" si="276"/>
        <v>0</v>
      </c>
      <c r="XDZ45" s="4141">
        <f t="shared" si="276"/>
        <v>0</v>
      </c>
      <c r="XEA45" s="4141">
        <f t="shared" si="276"/>
        <v>0</v>
      </c>
      <c r="XEB45" s="4141">
        <f t="shared" si="276"/>
        <v>0</v>
      </c>
      <c r="XEC45" s="4141">
        <f t="shared" si="276"/>
        <v>0</v>
      </c>
      <c r="XED45" s="4141">
        <f t="shared" si="276"/>
        <v>0</v>
      </c>
      <c r="XEE45" s="4141">
        <f t="shared" si="276"/>
        <v>0</v>
      </c>
      <c r="XEF45" s="4141">
        <f t="shared" si="276"/>
        <v>0</v>
      </c>
      <c r="XEG45" s="4141">
        <f t="shared" si="276"/>
        <v>0</v>
      </c>
      <c r="XEH45" s="4141">
        <f t="shared" si="276"/>
        <v>0</v>
      </c>
      <c r="XEI45" s="4141">
        <f t="shared" si="276"/>
        <v>0</v>
      </c>
      <c r="XEJ45" s="4141">
        <f t="shared" si="276"/>
        <v>0</v>
      </c>
      <c r="XEK45" s="4141">
        <f t="shared" si="276"/>
        <v>0</v>
      </c>
      <c r="XEL45" s="4141">
        <f t="shared" si="276"/>
        <v>0</v>
      </c>
      <c r="XEM45" s="4141">
        <f t="shared" si="276"/>
        <v>0</v>
      </c>
      <c r="XEN45" s="4141">
        <f t="shared" si="276"/>
        <v>0</v>
      </c>
      <c r="XEO45" s="4141">
        <f t="shared" si="276"/>
        <v>0</v>
      </c>
      <c r="XEP45" s="4141">
        <f t="shared" si="276"/>
        <v>0</v>
      </c>
      <c r="XEQ45" s="4141">
        <f t="shared" si="276"/>
        <v>0</v>
      </c>
      <c r="XER45" s="4141">
        <f t="shared" si="276"/>
        <v>0</v>
      </c>
      <c r="XES45" s="4141">
        <f t="shared" si="276"/>
        <v>0</v>
      </c>
      <c r="XET45" s="4141">
        <f t="shared" si="276"/>
        <v>0</v>
      </c>
      <c r="XEU45" s="4141">
        <f t="shared" si="276"/>
        <v>0</v>
      </c>
      <c r="XEV45" s="4141">
        <f t="shared" si="276"/>
        <v>0</v>
      </c>
      <c r="XEW45" s="4141">
        <f t="shared" si="276"/>
        <v>0</v>
      </c>
      <c r="XEX45" s="4141">
        <f t="shared" si="276"/>
        <v>0</v>
      </c>
      <c r="XEY45" s="4141">
        <f t="shared" si="276"/>
        <v>0</v>
      </c>
      <c r="XEZ45" s="4141">
        <f t="shared" si="276"/>
        <v>0</v>
      </c>
      <c r="XFA45" s="4141">
        <f t="shared" si="276"/>
        <v>0</v>
      </c>
      <c r="XFB45" s="4141">
        <f t="shared" si="276"/>
        <v>0</v>
      </c>
      <c r="XFC45" s="4141">
        <f t="shared" si="276"/>
        <v>0</v>
      </c>
      <c r="XFD45" s="4141">
        <f t="shared" si="276"/>
        <v>0</v>
      </c>
    </row>
    <row r="46" spans="1:16384">
      <c r="A46" s="1973"/>
      <c r="B46" s="2150"/>
      <c r="C46" s="2537"/>
      <c r="D46" s="5102"/>
      <c r="E46" s="5102"/>
      <c r="F46" s="5102"/>
      <c r="G46" s="5102"/>
      <c r="H46" s="5102"/>
      <c r="I46" s="5102"/>
      <c r="J46" s="5102"/>
      <c r="K46" s="5102"/>
      <c r="L46" s="5102"/>
      <c r="M46" s="5102"/>
      <c r="N46" s="5102"/>
      <c r="O46" s="5102"/>
      <c r="P46" s="5102"/>
      <c r="Q46" s="5102"/>
      <c r="R46" s="5102"/>
      <c r="S46" s="5102"/>
      <c r="T46" s="5103"/>
      <c r="U46" s="5102"/>
      <c r="V46" s="5102"/>
      <c r="W46" s="5104"/>
      <c r="X46" s="5104"/>
      <c r="Y46" s="5102"/>
      <c r="Z46" s="5102"/>
    </row>
    <row r="47" spans="1:16384">
      <c r="A47" s="2002" t="s">
        <v>2110</v>
      </c>
      <c r="B47" s="2149"/>
      <c r="C47" s="2685"/>
      <c r="D47" s="4682"/>
      <c r="E47" s="4682"/>
      <c r="F47" s="4682"/>
      <c r="G47" s="4682"/>
      <c r="H47" s="4682"/>
      <c r="I47" s="4682"/>
      <c r="J47" s="4682"/>
      <c r="K47" s="4682"/>
      <c r="L47" s="4682"/>
      <c r="M47" s="4682"/>
      <c r="N47" s="4682"/>
      <c r="O47" s="4682"/>
      <c r="P47" s="4569">
        <f t="shared" si="3"/>
        <v>0</v>
      </c>
      <c r="Q47" s="4682"/>
      <c r="R47" s="4682"/>
      <c r="S47" s="4569">
        <f t="shared" si="4"/>
        <v>0</v>
      </c>
      <c r="T47" s="5098">
        <f t="shared" si="0"/>
        <v>0</v>
      </c>
      <c r="U47" s="4682"/>
      <c r="V47" s="4682"/>
      <c r="W47" s="5095">
        <f>SUM(U47:V47)</f>
        <v>0</v>
      </c>
      <c r="X47" s="4682"/>
      <c r="Y47" s="5086">
        <f>SUM(T47,W47,X47)</f>
        <v>0</v>
      </c>
      <c r="Z47" s="4682"/>
    </row>
    <row r="48" spans="1:16384">
      <c r="A48" s="2135"/>
      <c r="B48" s="2148"/>
      <c r="C48" s="2537"/>
      <c r="D48" s="5102"/>
      <c r="E48" s="5102"/>
      <c r="F48" s="5102"/>
      <c r="G48" s="5102"/>
      <c r="H48" s="5102"/>
      <c r="I48" s="5102"/>
      <c r="J48" s="5102"/>
      <c r="K48" s="5102"/>
      <c r="L48" s="5102"/>
      <c r="M48" s="5102"/>
      <c r="N48" s="5102"/>
      <c r="O48" s="5102"/>
      <c r="P48" s="5102"/>
      <c r="Q48" s="5102"/>
      <c r="R48" s="5102"/>
      <c r="S48" s="5102"/>
      <c r="T48" s="5103"/>
      <c r="U48" s="5102"/>
      <c r="V48" s="5102"/>
      <c r="W48" s="5104"/>
      <c r="X48" s="5104"/>
      <c r="Y48" s="5102"/>
      <c r="Z48" s="5102"/>
    </row>
    <row r="49" spans="1:26">
      <c r="A49" s="2136" t="s">
        <v>1868</v>
      </c>
      <c r="B49" s="2147"/>
      <c r="C49" s="2682"/>
      <c r="D49" s="4577">
        <f t="shared" ref="D49:O49" si="277">SUM(D45,D47)</f>
        <v>0</v>
      </c>
      <c r="E49" s="4577">
        <f t="shared" si="277"/>
        <v>0</v>
      </c>
      <c r="F49" s="4577">
        <f t="shared" si="277"/>
        <v>0</v>
      </c>
      <c r="G49" s="4577">
        <f t="shared" si="277"/>
        <v>0</v>
      </c>
      <c r="H49" s="4577">
        <f t="shared" si="277"/>
        <v>0</v>
      </c>
      <c r="I49" s="4577">
        <f t="shared" si="277"/>
        <v>0</v>
      </c>
      <c r="J49" s="4577">
        <f t="shared" si="277"/>
        <v>0</v>
      </c>
      <c r="K49" s="4577">
        <f t="shared" si="277"/>
        <v>0</v>
      </c>
      <c r="L49" s="4577">
        <f t="shared" si="277"/>
        <v>0</v>
      </c>
      <c r="M49" s="4577">
        <f t="shared" si="277"/>
        <v>0</v>
      </c>
      <c r="N49" s="4577">
        <f t="shared" si="277"/>
        <v>0</v>
      </c>
      <c r="O49" s="4577">
        <f t="shared" si="277"/>
        <v>0</v>
      </c>
      <c r="P49" s="4577">
        <f t="shared" ref="P49:Z49" si="278">SUM(P45,P47)</f>
        <v>0</v>
      </c>
      <c r="Q49" s="4577">
        <f t="shared" si="278"/>
        <v>0</v>
      </c>
      <c r="R49" s="4577">
        <f t="shared" si="278"/>
        <v>0</v>
      </c>
      <c r="S49" s="4577">
        <f t="shared" si="278"/>
        <v>0</v>
      </c>
      <c r="T49" s="4577">
        <f t="shared" si="0"/>
        <v>0</v>
      </c>
      <c r="U49" s="4577">
        <f t="shared" si="278"/>
        <v>0</v>
      </c>
      <c r="V49" s="4577">
        <f t="shared" si="278"/>
        <v>0</v>
      </c>
      <c r="W49" s="5105">
        <f>SUM(U49:V49)</f>
        <v>0</v>
      </c>
      <c r="X49" s="5105">
        <f t="shared" si="278"/>
        <v>0</v>
      </c>
      <c r="Y49" s="4577">
        <f>SUM(T49,W49,X49)</f>
        <v>0</v>
      </c>
      <c r="Z49" s="4577">
        <f t="shared" si="278"/>
        <v>0</v>
      </c>
    </row>
    <row r="50" spans="1:26">
      <c r="A50" s="2004"/>
      <c r="B50" s="2146"/>
      <c r="C50" s="2534"/>
      <c r="D50" s="5102"/>
      <c r="E50" s="5102"/>
      <c r="F50" s="5102"/>
      <c r="G50" s="5102"/>
      <c r="H50" s="5102"/>
      <c r="I50" s="5102"/>
      <c r="J50" s="5102"/>
      <c r="K50" s="5102"/>
      <c r="L50" s="5102"/>
      <c r="M50" s="5102"/>
      <c r="N50" s="5102"/>
      <c r="O50" s="5102"/>
      <c r="P50" s="5102"/>
      <c r="Q50" s="5102"/>
      <c r="R50" s="5102"/>
      <c r="S50" s="5102"/>
      <c r="T50" s="5103"/>
      <c r="U50" s="5102"/>
      <c r="V50" s="5102"/>
      <c r="W50" s="5104"/>
      <c r="X50" s="5104"/>
      <c r="Y50" s="5102"/>
      <c r="Z50" s="5102"/>
    </row>
    <row r="51" spans="1:26">
      <c r="A51" s="1973" t="s">
        <v>1869</v>
      </c>
      <c r="B51" s="2145"/>
      <c r="C51" s="2535"/>
      <c r="D51" s="5102"/>
      <c r="E51" s="5102"/>
      <c r="F51" s="5102"/>
      <c r="G51" s="5102"/>
      <c r="H51" s="5102"/>
      <c r="I51" s="5102"/>
      <c r="J51" s="5102"/>
      <c r="K51" s="5102"/>
      <c r="L51" s="5102"/>
      <c r="M51" s="5102"/>
      <c r="N51" s="5102"/>
      <c r="O51" s="5102"/>
      <c r="P51" s="5102"/>
      <c r="Q51" s="5102"/>
      <c r="R51" s="5102"/>
      <c r="S51" s="5102"/>
      <c r="T51" s="5103"/>
      <c r="U51" s="5102"/>
      <c r="V51" s="5102"/>
      <c r="W51" s="5104"/>
      <c r="X51" s="5104"/>
      <c r="Y51" s="5102"/>
      <c r="Z51" s="5102"/>
    </row>
    <row r="52" spans="1:26">
      <c r="A52" s="2143" t="s">
        <v>1870</v>
      </c>
      <c r="B52" s="2144"/>
      <c r="C52" s="2682"/>
      <c r="D52" s="4682"/>
      <c r="E52" s="4682"/>
      <c r="F52" s="4682"/>
      <c r="G52" s="4682"/>
      <c r="H52" s="4682"/>
      <c r="I52" s="4682"/>
      <c r="J52" s="4682"/>
      <c r="K52" s="4682"/>
      <c r="L52" s="4682"/>
      <c r="M52" s="4682"/>
      <c r="N52" s="4682"/>
      <c r="O52" s="4682"/>
      <c r="P52" s="4569">
        <f t="shared" si="3"/>
        <v>0</v>
      </c>
      <c r="Q52" s="4682"/>
      <c r="R52" s="4682"/>
      <c r="S52" s="4569">
        <f t="shared" si="4"/>
        <v>0</v>
      </c>
      <c r="T52" s="5098">
        <f>SUM(P52+S52)</f>
        <v>0</v>
      </c>
      <c r="U52" s="4682"/>
      <c r="V52" s="4682"/>
      <c r="W52" s="5095">
        <f>SUM(U52:V52)</f>
        <v>0</v>
      </c>
      <c r="X52" s="4682"/>
      <c r="Y52" s="5086">
        <f>SUM(T52,W52,X52)</f>
        <v>0</v>
      </c>
      <c r="Z52" s="4682"/>
    </row>
    <row r="53" spans="1:26">
      <c r="A53" s="2143" t="s">
        <v>593</v>
      </c>
      <c r="B53" s="2142"/>
      <c r="C53" s="2682"/>
      <c r="D53" s="4682"/>
      <c r="E53" s="4682"/>
      <c r="F53" s="4682"/>
      <c r="G53" s="4682"/>
      <c r="H53" s="4682"/>
      <c r="I53" s="4682"/>
      <c r="J53" s="4682"/>
      <c r="K53" s="4682"/>
      <c r="L53" s="4682"/>
      <c r="M53" s="4682"/>
      <c r="N53" s="4682"/>
      <c r="O53" s="4682"/>
      <c r="P53" s="5107">
        <f t="shared" si="3"/>
        <v>0</v>
      </c>
      <c r="Q53" s="4682"/>
      <c r="R53" s="4682"/>
      <c r="S53" s="5107">
        <f t="shared" si="4"/>
        <v>0</v>
      </c>
      <c r="T53" s="5108">
        <f>SUM(P53+S53)</f>
        <v>0</v>
      </c>
      <c r="U53" s="4682"/>
      <c r="V53" s="4682"/>
      <c r="W53" s="5109">
        <f>SUM(U53:V53)</f>
        <v>0</v>
      </c>
      <c r="X53" s="4682"/>
      <c r="Y53" s="5110">
        <f>SUM(T53,W53,X53)</f>
        <v>0</v>
      </c>
      <c r="Z53" s="4682"/>
    </row>
    <row r="54" spans="1:26" ht="16" thickBot="1">
      <c r="A54" s="2469" t="s">
        <v>1871</v>
      </c>
      <c r="B54" s="2467"/>
      <c r="C54" s="2684"/>
      <c r="D54" s="5082"/>
      <c r="E54" s="5082"/>
      <c r="F54" s="5082"/>
      <c r="G54" s="5082"/>
      <c r="H54" s="5082"/>
      <c r="I54" s="5082"/>
      <c r="J54" s="5082"/>
      <c r="K54" s="5082"/>
      <c r="L54" s="5082"/>
      <c r="M54" s="5082"/>
      <c r="N54" s="5082"/>
      <c r="O54" s="5082"/>
      <c r="P54" s="5111">
        <f t="shared" si="3"/>
        <v>0</v>
      </c>
      <c r="Q54" s="5082"/>
      <c r="R54" s="5082"/>
      <c r="S54" s="5111">
        <f t="shared" si="4"/>
        <v>0</v>
      </c>
      <c r="T54" s="5112">
        <f>SUM(P54+S54)</f>
        <v>0</v>
      </c>
      <c r="U54" s="5082"/>
      <c r="V54" s="5082"/>
      <c r="W54" s="5113">
        <f>SUM(U54:V54)</f>
        <v>0</v>
      </c>
      <c r="X54" s="5082"/>
      <c r="Y54" s="5114">
        <f>SUM(T54,W54,X54)</f>
        <v>0</v>
      </c>
      <c r="Z54" s="5082"/>
    </row>
    <row r="55" spans="1:26" ht="16" thickTop="1">
      <c r="A55" s="53"/>
      <c r="B55" s="53"/>
      <c r="C55" s="2364"/>
      <c r="D55" s="2200"/>
      <c r="E55" s="2200"/>
      <c r="F55" s="2200"/>
      <c r="G55" s="2200"/>
      <c r="H55" s="2200"/>
      <c r="I55" s="2200"/>
      <c r="J55" s="2200"/>
      <c r="K55" s="2200"/>
      <c r="L55" s="2200"/>
      <c r="M55" s="2200"/>
      <c r="N55" s="2200"/>
      <c r="O55" s="2200"/>
      <c r="P55" s="2200"/>
      <c r="Q55" s="2200"/>
      <c r="R55" s="2200"/>
      <c r="S55" s="2200"/>
      <c r="T55" s="2200"/>
      <c r="U55" s="2200"/>
      <c r="V55" s="2200"/>
      <c r="W55" s="2200"/>
      <c r="X55" s="2200"/>
      <c r="Y55" s="2200"/>
      <c r="Z55" s="2200"/>
    </row>
    <row r="56" spans="1:26">
      <c r="A56" s="53"/>
      <c r="B56" s="53"/>
      <c r="C56" s="2364"/>
      <c r="D56" s="2200"/>
      <c r="E56" s="2200"/>
      <c r="F56" s="2200"/>
      <c r="G56" s="2200"/>
      <c r="H56" s="2200"/>
      <c r="I56" s="2200"/>
      <c r="J56" s="2200"/>
      <c r="K56" s="2200"/>
      <c r="L56" s="2200"/>
      <c r="M56" s="2200"/>
      <c r="N56" s="2200"/>
      <c r="O56" s="2200"/>
      <c r="P56" s="2200"/>
      <c r="Q56" s="2200"/>
      <c r="R56" s="2200"/>
      <c r="S56" s="2200"/>
      <c r="T56" s="2200"/>
      <c r="U56" s="2200"/>
      <c r="V56" s="2200"/>
      <c r="W56" s="2200"/>
      <c r="X56" s="2200"/>
      <c r="Y56" s="2200"/>
      <c r="Z56" s="2200"/>
    </row>
    <row r="57" spans="1:26">
      <c r="A57" s="677"/>
      <c r="B57" s="677"/>
      <c r="C57" s="2360"/>
      <c r="D57" s="2359"/>
      <c r="E57" s="2359"/>
      <c r="F57" s="2359"/>
      <c r="G57" s="2359"/>
      <c r="H57" s="2359"/>
      <c r="I57" s="2359"/>
      <c r="J57" s="2359"/>
      <c r="K57" s="2359"/>
      <c r="L57" s="2359"/>
      <c r="M57" s="2359"/>
      <c r="N57" s="2359"/>
      <c r="O57" s="2359"/>
      <c r="P57" s="2359"/>
      <c r="Q57" s="2359"/>
      <c r="R57" s="2359"/>
      <c r="S57" s="2359"/>
      <c r="T57" s="2359"/>
      <c r="U57" s="2359"/>
      <c r="V57" s="2359"/>
      <c r="W57" s="2359"/>
      <c r="X57" s="2359"/>
      <c r="Y57" s="2359"/>
      <c r="Z57" s="1939" t="str">
        <f>+ToC!$E$123</f>
        <v xml:space="preserve">Long-Term Annual Return </v>
      </c>
    </row>
    <row r="58" spans="1:26" ht="13.5" customHeight="1">
      <c r="A58" s="677"/>
      <c r="B58" s="677"/>
      <c r="C58" s="2360"/>
      <c r="D58" s="677"/>
      <c r="E58" s="677"/>
      <c r="F58" s="677"/>
      <c r="G58" s="677"/>
      <c r="H58" s="677"/>
      <c r="I58" s="677"/>
      <c r="J58" s="677"/>
      <c r="K58" s="677"/>
      <c r="L58" s="677"/>
      <c r="M58" s="677"/>
      <c r="N58" s="677"/>
      <c r="O58" s="677"/>
      <c r="P58" s="677"/>
      <c r="Q58" s="677"/>
      <c r="R58" s="677"/>
      <c r="S58" s="677"/>
      <c r="T58" s="677"/>
      <c r="U58" s="677"/>
      <c r="V58" s="677"/>
      <c r="W58" s="677"/>
      <c r="X58" s="677"/>
      <c r="Y58" s="677"/>
      <c r="Z58" s="1939" t="s">
        <v>2199</v>
      </c>
    </row>
    <row r="59" spans="1:26" hidden="1"/>
    <row r="60" spans="1:26" hidden="1"/>
    <row r="1048576" ht="1.5" customHeight="1"/>
  </sheetData>
  <sheetProtection algorithmName="SHA-512" hashValue="r7/JY8ysjJNFTnBXBtqdkh5Jkcq1MWjd2P6gxNa/Qx6M5NVM12TKqgK7NRUHJlrI6jKSySOghD7gsFixAohc1A==" saltValue="Jy5JKNfgivzel8VEEt2hww==" spinCount="100000" sheet="1" objects="1" scenarios="1"/>
  <mergeCells count="28">
    <mergeCell ref="A1:Z1"/>
    <mergeCell ref="A8:Z8"/>
    <mergeCell ref="A9:Z9"/>
    <mergeCell ref="A10:Q10"/>
    <mergeCell ref="D11:P11"/>
    <mergeCell ref="Q11:S11"/>
    <mergeCell ref="U11:V11"/>
    <mergeCell ref="Y11:Z12"/>
    <mergeCell ref="D12:F12"/>
    <mergeCell ref="G12:I12"/>
    <mergeCell ref="Q12:Q13"/>
    <mergeCell ref="R12:R13"/>
    <mergeCell ref="S12:S13"/>
    <mergeCell ref="M12:M13"/>
    <mergeCell ref="N12:N13"/>
    <mergeCell ref="O12:O13"/>
    <mergeCell ref="T11:T13"/>
    <mergeCell ref="X11:X13"/>
    <mergeCell ref="W11:W13"/>
    <mergeCell ref="V12:V13"/>
    <mergeCell ref="A30:B30"/>
    <mergeCell ref="A25:B25"/>
    <mergeCell ref="A28:B28"/>
    <mergeCell ref="U12:U13"/>
    <mergeCell ref="A17:B17"/>
    <mergeCell ref="A24:B24"/>
    <mergeCell ref="P12:P13"/>
    <mergeCell ref="J12:L12"/>
  </mergeCells>
  <hyperlinks>
    <hyperlink ref="A1:Z1" location="ToC!A1" display="45.037"/>
  </hyperlinks>
  <pageMargins left="0.7" right="0.7" top="0.75" bottom="0.75" header="0.3" footer="0.3"/>
  <pageSetup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6">
    <tabColor rgb="FFCCFFCC"/>
  </sheetPr>
  <dimension ref="A1:XFC1048576"/>
  <sheetViews>
    <sheetView zoomScale="60" zoomScaleNormal="60" workbookViewId="0">
      <selection activeCell="A10" sqref="A10:E10"/>
    </sheetView>
  </sheetViews>
  <sheetFormatPr defaultColWidth="9.23046875" defaultRowHeight="15.5" zeroHeight="1"/>
  <cols>
    <col min="1" max="1" width="14.765625" style="4" customWidth="1"/>
    <col min="2" max="2" width="54.07421875" style="4" customWidth="1"/>
    <col min="3" max="3" width="7.23046875" style="4" customWidth="1"/>
    <col min="4" max="4" width="22.23046875" style="4" customWidth="1"/>
    <col min="5" max="5" width="19.23046875" style="4" customWidth="1"/>
    <col min="6" max="25" width="0" style="4" hidden="1" customWidth="1"/>
    <col min="26" max="16383" width="9.23046875" style="4" hidden="1" customWidth="1"/>
    <col min="16384" max="16384" width="1.23046875" style="4" hidden="1" customWidth="1"/>
  </cols>
  <sheetData>
    <row r="1" spans="1:25">
      <c r="A1" s="6149">
        <v>45.039000000000001</v>
      </c>
      <c r="B1" s="6149"/>
      <c r="C1" s="6149"/>
      <c r="D1" s="6149"/>
      <c r="E1" s="6149"/>
      <c r="F1" s="2188"/>
      <c r="G1" s="2188"/>
      <c r="H1" s="2188"/>
      <c r="I1" s="2188"/>
      <c r="J1" s="2188"/>
      <c r="K1" s="2188"/>
      <c r="L1" s="2188"/>
      <c r="M1" s="2188"/>
      <c r="N1" s="2188"/>
      <c r="O1" s="2188"/>
      <c r="P1" s="2188"/>
      <c r="Q1" s="2188"/>
      <c r="R1" s="2188"/>
      <c r="S1" s="2188"/>
      <c r="T1" s="2188"/>
      <c r="U1" s="2188"/>
      <c r="V1" s="2188"/>
      <c r="W1" s="2188"/>
      <c r="X1" s="1609"/>
      <c r="Y1" s="1609"/>
    </row>
    <row r="2" spans="1:25">
      <c r="A2" s="198"/>
      <c r="B2" s="11"/>
      <c r="C2" s="2138"/>
      <c r="D2" s="210"/>
      <c r="E2" s="1575" t="s">
        <v>1439</v>
      </c>
    </row>
    <row r="3" spans="1:25">
      <c r="A3" s="324" t="str">
        <f>+Cover!A14</f>
        <v>Select Name of Insurer/ Financial Holding Company</v>
      </c>
      <c r="B3" s="11"/>
      <c r="C3" s="2138"/>
      <c r="D3" s="2138"/>
      <c r="E3" s="2138"/>
    </row>
    <row r="4" spans="1:25">
      <c r="A4" s="2139" t="str">
        <f>+ToC!A3</f>
        <v>Insurer/Financial Holding Company</v>
      </c>
      <c r="B4" s="11"/>
      <c r="C4" s="2138"/>
      <c r="D4" s="2138"/>
      <c r="E4" s="2138"/>
    </row>
    <row r="5" spans="1:25">
      <c r="A5" s="53"/>
      <c r="B5" s="11"/>
      <c r="C5" s="2138"/>
      <c r="D5" s="2138"/>
      <c r="E5" s="2138"/>
    </row>
    <row r="6" spans="1:25">
      <c r="A6" s="51" t="str">
        <f>+ToC!A5</f>
        <v>Long-Term Insurers Annual Return</v>
      </c>
      <c r="B6" s="11"/>
      <c r="C6" s="2138"/>
      <c r="D6" s="2138"/>
      <c r="E6" s="2301"/>
    </row>
    <row r="7" spans="1:25">
      <c r="A7" s="2137" t="str">
        <f>+ToC!A6</f>
        <v>For Year Ended:</v>
      </c>
      <c r="B7" s="11"/>
      <c r="C7" s="11"/>
      <c r="D7" s="11"/>
      <c r="E7" s="2187" t="str">
        <f>IF(+Cover!$A$23="","",+Cover!$A$23)</f>
        <v/>
      </c>
    </row>
    <row r="8" spans="1:25">
      <c r="A8" s="6169" t="s">
        <v>2201</v>
      </c>
      <c r="B8" s="6169"/>
      <c r="C8" s="6169"/>
      <c r="D8" s="6169"/>
      <c r="E8" s="6169"/>
    </row>
    <row r="9" spans="1:25">
      <c r="A9" s="2186"/>
      <c r="B9" s="2185"/>
      <c r="C9" s="2185"/>
      <c r="D9" s="2185"/>
      <c r="E9" s="2185"/>
    </row>
    <row r="10" spans="1:25">
      <c r="A10" s="6170" t="s">
        <v>2116</v>
      </c>
      <c r="B10" s="6170"/>
      <c r="C10" s="6170"/>
      <c r="D10" s="6170"/>
      <c r="E10" s="6170"/>
    </row>
    <row r="11" spans="1:25" ht="16" thickBot="1">
      <c r="A11" s="2184"/>
      <c r="B11" s="2184"/>
      <c r="C11" s="2184"/>
      <c r="D11" s="2184"/>
      <c r="E11" s="2184"/>
    </row>
    <row r="12" spans="1:25" ht="16" thickTop="1">
      <c r="A12" s="2473"/>
      <c r="B12" s="2474"/>
      <c r="C12" s="2538"/>
      <c r="D12" s="6167" t="s">
        <v>736</v>
      </c>
      <c r="E12" s="6168"/>
    </row>
    <row r="13" spans="1:25">
      <c r="A13" s="2183"/>
      <c r="B13" s="2168"/>
      <c r="C13" s="2542"/>
      <c r="D13" s="2166" t="str">
        <f>IF(E7="","",YEAR($E$7))</f>
        <v/>
      </c>
      <c r="E13" s="1373" t="str">
        <f>IF(D13="","",D13-1)</f>
        <v/>
      </c>
    </row>
    <row r="14" spans="1:25">
      <c r="A14" s="2183"/>
      <c r="B14" s="2168"/>
      <c r="C14" s="2543" t="s">
        <v>113</v>
      </c>
      <c r="D14" s="2163" t="s">
        <v>230</v>
      </c>
      <c r="E14" s="2163" t="s">
        <v>230</v>
      </c>
    </row>
    <row r="15" spans="1:25">
      <c r="A15" s="2182" t="s">
        <v>2125</v>
      </c>
      <c r="B15" s="2168"/>
      <c r="C15" s="2539"/>
      <c r="D15" s="2181"/>
      <c r="E15" s="2180"/>
    </row>
    <row r="16" spans="1:25">
      <c r="A16" s="2176"/>
      <c r="B16" s="2179" t="s">
        <v>2124</v>
      </c>
      <c r="C16" s="4396"/>
      <c r="D16" s="4682"/>
      <c r="E16" s="4682"/>
    </row>
    <row r="17" spans="1:5">
      <c r="A17" s="2173"/>
      <c r="B17" s="2174" t="s">
        <v>2123</v>
      </c>
      <c r="C17" s="4396"/>
      <c r="D17" s="4682"/>
      <c r="E17" s="4682"/>
    </row>
    <row r="18" spans="1:5">
      <c r="A18" s="2173"/>
      <c r="B18" s="2174" t="s">
        <v>2122</v>
      </c>
      <c r="C18" s="4396"/>
      <c r="D18" s="4682"/>
      <c r="E18" s="4682"/>
    </row>
    <row r="19" spans="1:5">
      <c r="A19" s="6165" t="s">
        <v>359</v>
      </c>
      <c r="B19" s="6166"/>
      <c r="C19" s="4397"/>
      <c r="D19" s="5115">
        <f>SUM(D16:D18)</f>
        <v>0</v>
      </c>
      <c r="E19" s="5115">
        <f>SUM(E16:E18)</f>
        <v>0</v>
      </c>
    </row>
    <row r="20" spans="1:5">
      <c r="A20" s="2178" t="s">
        <v>2121</v>
      </c>
      <c r="B20" s="2177"/>
      <c r="C20" s="4398"/>
      <c r="D20" s="5116"/>
      <c r="E20" s="5116"/>
    </row>
    <row r="21" spans="1:5">
      <c r="A21" s="2176"/>
      <c r="B21" s="2175" t="s">
        <v>2120</v>
      </c>
      <c r="C21" s="4396"/>
      <c r="D21" s="4682"/>
      <c r="E21" s="4682"/>
    </row>
    <row r="22" spans="1:5">
      <c r="A22" s="2173"/>
      <c r="B22" s="2174" t="s">
        <v>2119</v>
      </c>
      <c r="C22" s="4397"/>
      <c r="D22" s="4682"/>
      <c r="E22" s="4682"/>
    </row>
    <row r="23" spans="1:5">
      <c r="A23" s="2173"/>
      <c r="B23" s="2174" t="s">
        <v>2118</v>
      </c>
      <c r="C23" s="4397"/>
      <c r="D23" s="4682"/>
      <c r="E23" s="4682"/>
    </row>
    <row r="24" spans="1:5">
      <c r="A24" s="2173"/>
      <c r="B24" s="2172" t="s">
        <v>2117</v>
      </c>
      <c r="C24" s="4397"/>
      <c r="D24" s="4682"/>
      <c r="E24" s="4682"/>
    </row>
    <row r="25" spans="1:5">
      <c r="A25" s="6165" t="s">
        <v>359</v>
      </c>
      <c r="B25" s="6166"/>
      <c r="C25" s="4397"/>
      <c r="D25" s="4131">
        <f>SUM(D21:D24)</f>
        <v>0</v>
      </c>
      <c r="E25" s="4131">
        <f>SUM(E21:E24)</f>
        <v>0</v>
      </c>
    </row>
    <row r="26" spans="1:5" ht="16" thickBot="1">
      <c r="A26" s="2471" t="s">
        <v>2116</v>
      </c>
      <c r="B26" s="2472"/>
      <c r="C26" s="4399"/>
      <c r="D26" s="4132">
        <f>SUM(D19,D25)</f>
        <v>0</v>
      </c>
      <c r="E26" s="4132">
        <f>SUM(E19,E25)</f>
        <v>0</v>
      </c>
    </row>
    <row r="27" spans="1:5" ht="16" thickTop="1">
      <c r="A27" s="2171"/>
      <c r="B27" s="2170"/>
      <c r="C27" s="2169"/>
      <c r="D27" s="2168"/>
      <c r="E27" s="2168"/>
    </row>
    <row r="28" spans="1:5">
      <c r="A28" s="11"/>
      <c r="B28" s="11"/>
      <c r="C28" s="11"/>
      <c r="D28" s="11"/>
      <c r="E28" s="1939" t="str">
        <f>+ToC!$E$123</f>
        <v xml:space="preserve">Long-Term Annual Return </v>
      </c>
    </row>
    <row r="29" spans="1:5" ht="14.65" customHeight="1">
      <c r="A29" s="11"/>
      <c r="B29" s="11"/>
      <c r="C29" s="11"/>
      <c r="D29" s="11"/>
      <c r="E29" s="1939" t="s">
        <v>2200</v>
      </c>
    </row>
    <row r="1048576" ht="7.15" hidden="1" customHeight="1"/>
  </sheetData>
  <sheetProtection algorithmName="SHA-512" hashValue="1GbCmQp1UWTsCs8jXMUDJ+nyHmAsWTaUIJRtzsxZu8LYXrU4O0vkVlQE/gTLZobHGg4+L+PK2K1INXuhn98Ahg==" saltValue="CyI0nTp1UzRbmGlf2ACT+A==" spinCount="100000" sheet="1" objects="1" scenarios="1"/>
  <mergeCells count="6">
    <mergeCell ref="A25:B25"/>
    <mergeCell ref="A1:E1"/>
    <mergeCell ref="D12:E12"/>
    <mergeCell ref="A8:E8"/>
    <mergeCell ref="A10:E10"/>
    <mergeCell ref="A19:B19"/>
  </mergeCells>
  <hyperlinks>
    <hyperlink ref="A1:E1" location="ToC!A1" display="ToC!A1"/>
  </hyperlinks>
  <pageMargins left="0.7" right="0.7" top="0.75" bottom="0.75" header="0.3" footer="0.3"/>
  <pageSetup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7">
    <tabColor rgb="FFCCFFCC"/>
  </sheetPr>
  <dimension ref="A1:XFC1048576"/>
  <sheetViews>
    <sheetView topLeftCell="A7" zoomScale="70" zoomScaleNormal="70" workbookViewId="0">
      <selection activeCell="A12" sqref="A12:J12"/>
    </sheetView>
  </sheetViews>
  <sheetFormatPr defaultColWidth="9.23046875" defaultRowHeight="15.5" zeroHeight="1"/>
  <cols>
    <col min="1" max="1" width="33.69140625" style="4" customWidth="1"/>
    <col min="2" max="2" width="15.23046875" style="4" customWidth="1"/>
    <col min="3" max="3" width="9.23046875" style="4" customWidth="1"/>
    <col min="4" max="4" width="12" style="4" customWidth="1"/>
    <col min="5" max="5" width="15.07421875" style="4" customWidth="1"/>
    <col min="6" max="6" width="16.69140625" style="4" customWidth="1"/>
    <col min="7" max="7" width="18.3046875" style="4" customWidth="1"/>
    <col min="8" max="8" width="16.84375" style="4" customWidth="1"/>
    <col min="9" max="9" width="14.69140625" style="4" customWidth="1"/>
    <col min="10" max="10" width="17.23046875" style="4" customWidth="1"/>
    <col min="11" max="23" width="0" style="4" hidden="1" customWidth="1"/>
    <col min="24" max="16383" width="9.23046875" style="4" hidden="1" customWidth="1"/>
    <col min="16384" max="16384" width="3.765625" style="4" hidden="1" customWidth="1"/>
  </cols>
  <sheetData>
    <row r="1" spans="1:10">
      <c r="A1" s="6149" t="s">
        <v>2160</v>
      </c>
      <c r="B1" s="6149"/>
      <c r="C1" s="6149"/>
      <c r="D1" s="6149"/>
      <c r="E1" s="6149"/>
      <c r="F1" s="6149"/>
      <c r="G1" s="6149"/>
      <c r="H1" s="6149"/>
      <c r="I1" s="6149"/>
      <c r="J1" s="6149"/>
    </row>
    <row r="2" spans="1:10">
      <c r="A2" s="21"/>
      <c r="B2" s="21"/>
      <c r="C2" s="21"/>
      <c r="D2" s="21"/>
      <c r="E2" s="21"/>
      <c r="F2" s="21"/>
      <c r="G2" s="476"/>
      <c r="H2" s="210"/>
      <c r="I2" s="210"/>
      <c r="J2" s="1575" t="s">
        <v>1439</v>
      </c>
    </row>
    <row r="3" spans="1:10">
      <c r="A3" s="324" t="str">
        <f>+Cover!A14</f>
        <v>Select Name of Insurer/ Financial Holding Company</v>
      </c>
      <c r="B3" s="21"/>
      <c r="C3" s="21"/>
      <c r="D3" s="21"/>
      <c r="E3" s="21"/>
      <c r="F3" s="21"/>
      <c r="G3" s="476"/>
      <c r="H3" s="476"/>
      <c r="I3" s="476"/>
      <c r="J3" s="476"/>
    </row>
    <row r="4" spans="1:10">
      <c r="A4" s="2648" t="str">
        <f>+ToC!A3</f>
        <v>Insurer/Financial Holding Company</v>
      </c>
      <c r="B4" s="21"/>
      <c r="C4" s="21"/>
      <c r="D4" s="21"/>
      <c r="E4" s="21"/>
      <c r="F4" s="21"/>
      <c r="G4" s="476"/>
      <c r="H4" s="476"/>
      <c r="I4" s="476"/>
      <c r="J4" s="476"/>
    </row>
    <row r="5" spans="1:10">
      <c r="A5" s="53"/>
      <c r="B5" s="21"/>
      <c r="C5" s="21"/>
      <c r="D5" s="21"/>
      <c r="E5" s="21"/>
      <c r="F5" s="21"/>
      <c r="G5" s="476"/>
      <c r="H5" s="476"/>
      <c r="I5" s="476"/>
      <c r="J5" s="476"/>
    </row>
    <row r="6" spans="1:10">
      <c r="A6" s="51" t="str">
        <f>+ToC!A5</f>
        <v>Long-Term Insurers Annual Return</v>
      </c>
      <c r="B6" s="21"/>
      <c r="C6" s="21"/>
      <c r="D6" s="21"/>
      <c r="E6" s="21"/>
      <c r="F6" s="21"/>
      <c r="G6" s="476"/>
      <c r="H6" s="476"/>
      <c r="I6" s="476"/>
      <c r="J6" s="476"/>
    </row>
    <row r="7" spans="1:10">
      <c r="A7" s="2616" t="str">
        <f>+ToC!A6</f>
        <v>For Year Ended:</v>
      </c>
      <c r="B7" s="21"/>
      <c r="C7" s="21"/>
      <c r="D7" s="21"/>
      <c r="E7" s="21"/>
      <c r="F7" s="21"/>
      <c r="G7" s="476"/>
      <c r="H7" s="6046" t="str">
        <f>IF(+Cover!$A$23="","",+Cover!$A$23)</f>
        <v/>
      </c>
      <c r="I7" s="6046"/>
      <c r="J7" s="6046"/>
    </row>
    <row r="8" spans="1:10">
      <c r="A8" s="6048" t="s">
        <v>764</v>
      </c>
      <c r="B8" s="6048"/>
      <c r="C8" s="6048"/>
      <c r="D8" s="6048"/>
      <c r="E8" s="6048"/>
      <c r="F8" s="6048"/>
      <c r="G8" s="6048"/>
      <c r="H8" s="6048"/>
      <c r="I8" s="6048"/>
      <c r="J8" s="6048"/>
    </row>
    <row r="9" spans="1:10">
      <c r="A9" s="2199"/>
      <c r="B9" s="2061"/>
      <c r="C9" s="2198"/>
      <c r="D9" s="2656"/>
      <c r="E9" s="2656"/>
      <c r="F9" s="2656"/>
      <c r="G9" s="21"/>
      <c r="H9" s="21"/>
      <c r="I9" s="21"/>
      <c r="J9" s="21"/>
    </row>
    <row r="10" spans="1:10">
      <c r="A10" s="6174" t="s">
        <v>2153</v>
      </c>
      <c r="B10" s="6174"/>
      <c r="C10" s="6174"/>
      <c r="D10" s="6174"/>
      <c r="E10" s="6174"/>
      <c r="F10" s="6174"/>
      <c r="G10" s="6174"/>
      <c r="H10" s="6174"/>
      <c r="I10" s="6174"/>
      <c r="J10" s="6174"/>
    </row>
    <row r="11" spans="1:10">
      <c r="A11" s="6174" t="s">
        <v>2152</v>
      </c>
      <c r="B11" s="6174"/>
      <c r="C11" s="6174"/>
      <c r="D11" s="6174"/>
      <c r="E11" s="6174"/>
      <c r="F11" s="6174"/>
      <c r="G11" s="6174"/>
      <c r="H11" s="6174"/>
      <c r="I11" s="6174"/>
      <c r="J11" s="6174"/>
    </row>
    <row r="12" spans="1:10">
      <c r="A12" s="6174" t="s">
        <v>2151</v>
      </c>
      <c r="B12" s="6174"/>
      <c r="C12" s="6174"/>
      <c r="D12" s="6174"/>
      <c r="E12" s="6174"/>
      <c r="F12" s="6174"/>
      <c r="G12" s="6174"/>
      <c r="H12" s="6174"/>
      <c r="I12" s="6174"/>
      <c r="J12" s="6174"/>
    </row>
    <row r="13" spans="1:10" ht="16" thickBot="1">
      <c r="A13" s="2061"/>
      <c r="B13" s="2061"/>
      <c r="C13" s="2061"/>
      <c r="D13" s="2061"/>
      <c r="E13" s="2061"/>
      <c r="F13" s="2061"/>
      <c r="G13" s="21"/>
      <c r="H13" s="21"/>
      <c r="I13" s="21"/>
      <c r="J13" s="2492"/>
    </row>
    <row r="14" spans="1:10" ht="17.5" thickTop="1">
      <c r="A14" s="2450"/>
      <c r="B14" s="2444"/>
      <c r="C14" s="2540"/>
      <c r="D14" s="6175" t="s">
        <v>2150</v>
      </c>
      <c r="E14" s="6179" t="s">
        <v>1224</v>
      </c>
      <c r="F14" s="6179"/>
      <c r="G14" s="2668" t="s">
        <v>1225</v>
      </c>
      <c r="H14" s="6177" t="s">
        <v>1227</v>
      </c>
      <c r="I14" s="6178"/>
      <c r="J14" s="6070" t="s">
        <v>731</v>
      </c>
    </row>
    <row r="15" spans="1:10">
      <c r="A15" s="2197"/>
      <c r="B15" s="2066"/>
      <c r="C15" s="2544" t="s">
        <v>113</v>
      </c>
      <c r="D15" s="6176"/>
      <c r="E15" s="2671" t="s">
        <v>1239</v>
      </c>
      <c r="F15" s="2665" t="s">
        <v>815</v>
      </c>
      <c r="G15" s="2666" t="s">
        <v>723</v>
      </c>
      <c r="H15" s="2673" t="s">
        <v>1236</v>
      </c>
      <c r="I15" s="2674" t="s">
        <v>272</v>
      </c>
      <c r="J15" s="6075"/>
    </row>
    <row r="16" spans="1:10" ht="30" customHeight="1">
      <c r="A16" s="6171" t="s">
        <v>2313</v>
      </c>
      <c r="B16" s="6172"/>
      <c r="C16" s="2515"/>
      <c r="D16" s="6176"/>
      <c r="E16" s="2661" t="s">
        <v>2149</v>
      </c>
      <c r="F16" s="2196" t="s">
        <v>2149</v>
      </c>
      <c r="G16" s="2195" t="s">
        <v>2149</v>
      </c>
      <c r="H16" s="2195" t="s">
        <v>2149</v>
      </c>
      <c r="I16" s="2195" t="s">
        <v>2149</v>
      </c>
      <c r="J16" s="2195" t="s">
        <v>2149</v>
      </c>
    </row>
    <row r="17" spans="1:10">
      <c r="A17" s="6171"/>
      <c r="B17" s="6172"/>
      <c r="C17" s="2165"/>
      <c r="D17" s="2193"/>
      <c r="E17" s="2193"/>
      <c r="F17" s="2194"/>
      <c r="G17" s="2193"/>
      <c r="H17" s="2193"/>
      <c r="I17" s="2193"/>
      <c r="J17" s="2193"/>
    </row>
    <row r="18" spans="1:10">
      <c r="A18" s="2192" t="s">
        <v>2148</v>
      </c>
      <c r="B18" s="2191"/>
      <c r="C18" s="2675"/>
      <c r="D18" s="4345"/>
      <c r="E18" s="4345"/>
      <c r="F18" s="4345"/>
      <c r="G18" s="4345"/>
      <c r="H18" s="4345"/>
      <c r="I18" s="4345"/>
      <c r="J18" s="4345"/>
    </row>
    <row r="19" spans="1:10">
      <c r="A19" s="2192" t="s">
        <v>2147</v>
      </c>
      <c r="B19" s="2191"/>
      <c r="C19" s="2675"/>
      <c r="D19" s="4345"/>
      <c r="E19" s="4345"/>
      <c r="F19" s="4345"/>
      <c r="G19" s="4345"/>
      <c r="H19" s="4345"/>
      <c r="I19" s="4345"/>
      <c r="J19" s="4345"/>
    </row>
    <row r="20" spans="1:10">
      <c r="A20" s="2192" t="s">
        <v>2146</v>
      </c>
      <c r="B20" s="2191"/>
      <c r="C20" s="2675"/>
      <c r="D20" s="4345"/>
      <c r="E20" s="4345"/>
      <c r="F20" s="4345"/>
      <c r="G20" s="4345"/>
      <c r="H20" s="4345"/>
      <c r="I20" s="4345"/>
      <c r="J20" s="4345"/>
    </row>
    <row r="21" spans="1:10">
      <c r="A21" s="2192" t="s">
        <v>2145</v>
      </c>
      <c r="B21" s="2191"/>
      <c r="C21" s="2675"/>
      <c r="D21" s="4345"/>
      <c r="E21" s="4345"/>
      <c r="F21" s="4345"/>
      <c r="G21" s="4345"/>
      <c r="H21" s="4345"/>
      <c r="I21" s="4345"/>
      <c r="J21" s="4345"/>
    </row>
    <row r="22" spans="1:10">
      <c r="A22" s="2192" t="s">
        <v>2144</v>
      </c>
      <c r="B22" s="2191"/>
      <c r="C22" s="2675"/>
      <c r="D22" s="4345"/>
      <c r="E22" s="4345"/>
      <c r="F22" s="4345"/>
      <c r="G22" s="4345"/>
      <c r="H22" s="4345"/>
      <c r="I22" s="4345"/>
      <c r="J22" s="4345"/>
    </row>
    <row r="23" spans="1:10">
      <c r="A23" s="2192" t="s">
        <v>2143</v>
      </c>
      <c r="B23" s="2191"/>
      <c r="C23" s="2675"/>
      <c r="D23" s="4345"/>
      <c r="E23" s="4345"/>
      <c r="F23" s="4345"/>
      <c r="G23" s="4345"/>
      <c r="H23" s="4345"/>
      <c r="I23" s="4345"/>
      <c r="J23" s="4345"/>
    </row>
    <row r="24" spans="1:10">
      <c r="A24" s="2192" t="s">
        <v>2142</v>
      </c>
      <c r="B24" s="2191"/>
      <c r="C24" s="2675"/>
      <c r="D24" s="4345"/>
      <c r="E24" s="4345"/>
      <c r="F24" s="4345"/>
      <c r="G24" s="4345"/>
      <c r="H24" s="4345"/>
      <c r="I24" s="4345"/>
      <c r="J24" s="4345"/>
    </row>
    <row r="25" spans="1:10">
      <c r="A25" s="2192" t="s">
        <v>2141</v>
      </c>
      <c r="B25" s="2191"/>
      <c r="C25" s="2675"/>
      <c r="D25" s="4345"/>
      <c r="E25" s="4345"/>
      <c r="F25" s="4345"/>
      <c r="G25" s="4345"/>
      <c r="H25" s="4345"/>
      <c r="I25" s="4345"/>
      <c r="J25" s="4345"/>
    </row>
    <row r="26" spans="1:10">
      <c r="A26" s="2192" t="s">
        <v>2140</v>
      </c>
      <c r="B26" s="2191"/>
      <c r="C26" s="2675"/>
      <c r="D26" s="4345"/>
      <c r="E26" s="4345"/>
      <c r="F26" s="4345"/>
      <c r="G26" s="4345"/>
      <c r="H26" s="4345"/>
      <c r="I26" s="4345"/>
      <c r="J26" s="4345"/>
    </row>
    <row r="27" spans="1:10">
      <c r="A27" s="2192" t="s">
        <v>2139</v>
      </c>
      <c r="B27" s="2191"/>
      <c r="C27" s="2675"/>
      <c r="D27" s="4345"/>
      <c r="E27" s="4345"/>
      <c r="F27" s="4345"/>
      <c r="G27" s="4345"/>
      <c r="H27" s="4345"/>
      <c r="I27" s="4345"/>
      <c r="J27" s="4345"/>
    </row>
    <row r="28" spans="1:10">
      <c r="A28" s="2192" t="s">
        <v>2138</v>
      </c>
      <c r="B28" s="2191"/>
      <c r="C28" s="2675"/>
      <c r="D28" s="4345"/>
      <c r="E28" s="4345"/>
      <c r="F28" s="4345"/>
      <c r="G28" s="4345"/>
      <c r="H28" s="4345"/>
      <c r="I28" s="4345"/>
      <c r="J28" s="4345"/>
    </row>
    <row r="29" spans="1:10">
      <c r="A29" s="2192" t="s">
        <v>2137</v>
      </c>
      <c r="B29" s="2191"/>
      <c r="C29" s="2675"/>
      <c r="D29" s="4345"/>
      <c r="E29" s="4345"/>
      <c r="F29" s="4345"/>
      <c r="G29" s="4345"/>
      <c r="H29" s="4345"/>
      <c r="I29" s="4345"/>
      <c r="J29" s="4345"/>
    </row>
    <row r="30" spans="1:10">
      <c r="A30" s="2192" t="s">
        <v>2136</v>
      </c>
      <c r="B30" s="2191"/>
      <c r="C30" s="2675"/>
      <c r="D30" s="4345"/>
      <c r="E30" s="4345"/>
      <c r="F30" s="4345"/>
      <c r="G30" s="4345"/>
      <c r="H30" s="4345"/>
      <c r="I30" s="4345"/>
      <c r="J30" s="4345"/>
    </row>
    <row r="31" spans="1:10">
      <c r="A31" s="2192" t="s">
        <v>2135</v>
      </c>
      <c r="B31" s="2191"/>
      <c r="C31" s="2675"/>
      <c r="D31" s="4345"/>
      <c r="E31" s="4345"/>
      <c r="F31" s="4345"/>
      <c r="G31" s="4345"/>
      <c r="H31" s="4345"/>
      <c r="I31" s="4345"/>
      <c r="J31" s="4345"/>
    </row>
    <row r="32" spans="1:10">
      <c r="A32" s="2192" t="s">
        <v>2134</v>
      </c>
      <c r="B32" s="2191"/>
      <c r="C32" s="2675"/>
      <c r="D32" s="4345"/>
      <c r="E32" s="4345"/>
      <c r="F32" s="4345"/>
      <c r="G32" s="4345"/>
      <c r="H32" s="4345"/>
      <c r="I32" s="4345"/>
      <c r="J32" s="4345"/>
    </row>
    <row r="33" spans="1:10">
      <c r="A33" s="2192" t="s">
        <v>2133</v>
      </c>
      <c r="B33" s="2191"/>
      <c r="C33" s="2675"/>
      <c r="D33" s="4345"/>
      <c r="E33" s="4345"/>
      <c r="F33" s="4345"/>
      <c r="G33" s="4345"/>
      <c r="H33" s="4345"/>
      <c r="I33" s="4345"/>
      <c r="J33" s="4345"/>
    </row>
    <row r="34" spans="1:10">
      <c r="A34" s="2192" t="s">
        <v>2132</v>
      </c>
      <c r="B34" s="2191"/>
      <c r="C34" s="2675"/>
      <c r="D34" s="4345"/>
      <c r="E34" s="4345"/>
      <c r="F34" s="4345"/>
      <c r="G34" s="4345"/>
      <c r="H34" s="4345"/>
      <c r="I34" s="4345"/>
      <c r="J34" s="4345"/>
    </row>
    <row r="35" spans="1:10">
      <c r="A35" s="2192" t="s">
        <v>2131</v>
      </c>
      <c r="B35" s="2191"/>
      <c r="C35" s="2675"/>
      <c r="D35" s="4345"/>
      <c r="E35" s="4345"/>
      <c r="F35" s="4345"/>
      <c r="G35" s="4345"/>
      <c r="H35" s="4345"/>
      <c r="I35" s="4345"/>
      <c r="J35" s="4345"/>
    </row>
    <row r="36" spans="1:10">
      <c r="A36" s="2192" t="s">
        <v>2130</v>
      </c>
      <c r="B36" s="2191"/>
      <c r="C36" s="2675"/>
      <c r="D36" s="4345"/>
      <c r="E36" s="4345"/>
      <c r="F36" s="4345"/>
      <c r="G36" s="4345"/>
      <c r="H36" s="4345"/>
      <c r="I36" s="4345"/>
      <c r="J36" s="4345"/>
    </row>
    <row r="37" spans="1:10">
      <c r="A37" s="2192" t="s">
        <v>2129</v>
      </c>
      <c r="B37" s="2191"/>
      <c r="C37" s="2675"/>
      <c r="D37" s="4345"/>
      <c r="E37" s="5034"/>
      <c r="F37" s="5034"/>
      <c r="G37" s="4345"/>
      <c r="H37" s="4345"/>
      <c r="I37" s="4345"/>
      <c r="J37" s="4345"/>
    </row>
    <row r="38" spans="1:10" ht="16" thickBot="1">
      <c r="A38" s="2470" t="s">
        <v>2128</v>
      </c>
      <c r="B38" s="2467"/>
      <c r="C38" s="2676"/>
      <c r="D38" s="5032"/>
      <c r="E38" s="5033"/>
      <c r="F38" s="5033"/>
      <c r="G38" s="5033"/>
      <c r="H38" s="5033"/>
      <c r="I38" s="5033"/>
      <c r="J38" s="5033"/>
    </row>
    <row r="39" spans="1:10" ht="16" thickTop="1">
      <c r="A39" s="2190"/>
      <c r="B39" s="2660"/>
      <c r="C39" s="2189"/>
      <c r="D39" s="2656"/>
      <c r="E39" s="2656"/>
      <c r="F39" s="2088"/>
      <c r="G39" s="21"/>
      <c r="H39" s="21"/>
      <c r="I39" s="21"/>
      <c r="J39" s="21"/>
    </row>
    <row r="40" spans="1:10" ht="27.65" customHeight="1">
      <c r="A40" s="6173" t="s">
        <v>2127</v>
      </c>
      <c r="B40" s="6173"/>
      <c r="C40" s="2189"/>
      <c r="D40" s="2672"/>
      <c r="E40" s="2656"/>
      <c r="F40" s="2088"/>
      <c r="G40" s="21"/>
      <c r="H40" s="21"/>
      <c r="I40" s="21"/>
      <c r="J40" s="21"/>
    </row>
    <row r="41" spans="1:10" ht="28.15" customHeight="1">
      <c r="A41" s="6173" t="s">
        <v>2126</v>
      </c>
      <c r="B41" s="6173"/>
      <c r="C41" s="2189"/>
      <c r="D41" s="2672"/>
      <c r="E41" s="2656"/>
      <c r="F41" s="2088"/>
      <c r="G41" s="21"/>
      <c r="H41" s="21"/>
      <c r="I41" s="21"/>
      <c r="J41" s="21"/>
    </row>
    <row r="42" spans="1:10">
      <c r="A42" s="21"/>
      <c r="B42" s="21"/>
      <c r="C42" s="21"/>
      <c r="D42" s="21"/>
      <c r="E42" s="21"/>
      <c r="F42" s="21"/>
      <c r="G42" s="21"/>
      <c r="H42" s="21"/>
      <c r="I42" s="21"/>
      <c r="J42" s="1939" t="str">
        <f>+ToC!$E$123</f>
        <v xml:space="preserve">Long-Term Annual Return </v>
      </c>
    </row>
    <row r="43" spans="1:10" ht="19.149999999999999" customHeight="1">
      <c r="A43" s="21" t="s">
        <v>2312</v>
      </c>
      <c r="B43" s="21"/>
      <c r="C43" s="21"/>
      <c r="D43" s="21"/>
      <c r="E43" s="21"/>
      <c r="F43" s="21"/>
      <c r="G43" s="21"/>
      <c r="H43" s="21"/>
      <c r="I43" s="21"/>
      <c r="J43" s="1939" t="s">
        <v>2203</v>
      </c>
    </row>
    <row r="44" spans="1:10" ht="0.4" customHeight="1"/>
    <row r="1048576" ht="0.4" customHeight="1"/>
  </sheetData>
  <sheetProtection algorithmName="SHA-512" hashValue="b5vQn3QFOr6pGMVo2qg/8KcMc6dkm8VXV8HccC2SAMgzbMe2hofsqpTFsUD3idxXxxqGlKCqYDdOlA2K84oIaw==" saltValue="jlQIltucRfg3Kp6uXe6+Hg==" spinCount="100000" sheet="1" objects="1" scenarios="1"/>
  <mergeCells count="13">
    <mergeCell ref="A1:J1"/>
    <mergeCell ref="H7:J7"/>
    <mergeCell ref="A16:B17"/>
    <mergeCell ref="A40:B40"/>
    <mergeCell ref="A41:B41"/>
    <mergeCell ref="A8:J8"/>
    <mergeCell ref="A10:J10"/>
    <mergeCell ref="A11:J11"/>
    <mergeCell ref="A12:J12"/>
    <mergeCell ref="D14:D16"/>
    <mergeCell ref="H14:I14"/>
    <mergeCell ref="J14:J15"/>
    <mergeCell ref="E14:F14"/>
  </mergeCells>
  <hyperlinks>
    <hyperlink ref="A1:J1" location="ToC!A1" display="45.040"/>
  </hyperlinks>
  <pageMargins left="0.7" right="0.7" top="0.75" bottom="0.75" header="0.3" footer="0.3"/>
  <pageSetup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8">
    <tabColor rgb="FFCCFFCC"/>
  </sheetPr>
  <dimension ref="A1:XFC1048576"/>
  <sheetViews>
    <sheetView topLeftCell="A8" zoomScale="70" zoomScaleNormal="70" workbookViewId="0">
      <selection activeCell="E23" sqref="E23"/>
    </sheetView>
  </sheetViews>
  <sheetFormatPr defaultColWidth="9.23046875" defaultRowHeight="15.5" zeroHeight="1"/>
  <cols>
    <col min="1" max="1" width="35" style="39" customWidth="1"/>
    <col min="2" max="2" width="16.69140625" style="39" customWidth="1"/>
    <col min="3" max="3" width="9.23046875" style="39" customWidth="1"/>
    <col min="4" max="10" width="15.07421875" style="39" customWidth="1"/>
    <col min="11" max="23" width="0" style="4" hidden="1" customWidth="1"/>
    <col min="24" max="16382" width="9.23046875" style="4" hidden="1" customWidth="1"/>
    <col min="16383" max="16383" width="9" style="4" hidden="1" customWidth="1"/>
    <col min="16384" max="16384" width="2.53515625" style="4" hidden="1" customWidth="1"/>
  </cols>
  <sheetData>
    <row r="1" spans="1:10">
      <c r="A1" s="6149">
        <v>45.040999999999997</v>
      </c>
      <c r="B1" s="6149"/>
      <c r="C1" s="6149"/>
      <c r="D1" s="6149"/>
      <c r="E1" s="6149"/>
      <c r="F1" s="6149"/>
      <c r="G1" s="6149"/>
      <c r="H1" s="6149"/>
      <c r="I1" s="6149"/>
      <c r="J1" s="6149"/>
    </row>
    <row r="2" spans="1:10">
      <c r="A2" s="21"/>
      <c r="B2" s="21"/>
      <c r="C2" s="21"/>
      <c r="D2" s="21"/>
      <c r="E2" s="21"/>
      <c r="F2" s="21"/>
      <c r="G2" s="476"/>
      <c r="H2" s="210"/>
      <c r="I2" s="210"/>
      <c r="J2" s="1575" t="s">
        <v>1439</v>
      </c>
    </row>
    <row r="3" spans="1:10">
      <c r="A3" s="324" t="str">
        <f>+Cover!A14</f>
        <v>Select Name of Insurer/ Financial Holding Company</v>
      </c>
      <c r="B3" s="21"/>
      <c r="C3" s="21"/>
      <c r="D3" s="21"/>
      <c r="E3" s="21"/>
      <c r="F3" s="21"/>
      <c r="G3" s="476"/>
      <c r="H3" s="476"/>
      <c r="I3" s="476"/>
      <c r="J3" s="476"/>
    </row>
    <row r="4" spans="1:10">
      <c r="A4" s="2648" t="str">
        <f>+ToC!A3</f>
        <v>Insurer/Financial Holding Company</v>
      </c>
      <c r="B4" s="21"/>
      <c r="C4" s="21"/>
      <c r="D4" s="21"/>
      <c r="E4" s="21"/>
      <c r="F4" s="21"/>
      <c r="G4" s="476"/>
      <c r="H4" s="476"/>
      <c r="I4" s="476"/>
      <c r="J4" s="476"/>
    </row>
    <row r="5" spans="1:10">
      <c r="A5" s="53"/>
      <c r="B5" s="21"/>
      <c r="C5" s="21"/>
      <c r="D5" s="21"/>
      <c r="E5" s="21"/>
      <c r="F5" s="21"/>
      <c r="G5" s="476"/>
      <c r="H5" s="476"/>
      <c r="I5" s="476"/>
      <c r="J5" s="476"/>
    </row>
    <row r="6" spans="1:10">
      <c r="A6" s="51" t="str">
        <f>+ToC!A5</f>
        <v>Long-Term Insurers Annual Return</v>
      </c>
      <c r="B6" s="21"/>
      <c r="C6" s="21"/>
      <c r="D6" s="21"/>
      <c r="E6" s="21"/>
      <c r="F6" s="21"/>
      <c r="G6" s="476"/>
      <c r="H6" s="476"/>
      <c r="I6" s="476"/>
      <c r="J6" s="476"/>
    </row>
    <row r="7" spans="1:10">
      <c r="A7" s="2616" t="str">
        <f>+ToC!A6</f>
        <v>For Year Ended:</v>
      </c>
      <c r="B7" s="21"/>
      <c r="C7" s="21"/>
      <c r="D7" s="21"/>
      <c r="E7" s="21"/>
      <c r="F7" s="21"/>
      <c r="G7" s="476"/>
      <c r="H7" s="6046" t="str">
        <f>IF(+Cover!$A$23="","",+Cover!$A$23)</f>
        <v/>
      </c>
      <c r="I7" s="6046"/>
      <c r="J7" s="6046"/>
    </row>
    <row r="8" spans="1:10">
      <c r="A8" s="6048" t="s">
        <v>764</v>
      </c>
      <c r="B8" s="6048"/>
      <c r="C8" s="6048"/>
      <c r="D8" s="6048"/>
      <c r="E8" s="6048"/>
      <c r="F8" s="6048"/>
      <c r="G8" s="6048"/>
      <c r="H8" s="6048"/>
      <c r="I8" s="6048"/>
      <c r="J8" s="6048"/>
    </row>
    <row r="9" spans="1:10">
      <c r="A9" s="2199"/>
      <c r="B9" s="2061"/>
      <c r="C9" s="2198"/>
      <c r="D9" s="2656"/>
      <c r="E9" s="2656"/>
      <c r="F9" s="2656"/>
      <c r="G9" s="21"/>
      <c r="H9" s="21"/>
      <c r="I9" s="21"/>
      <c r="J9" s="21"/>
    </row>
    <row r="10" spans="1:10">
      <c r="A10" s="6174" t="s">
        <v>2154</v>
      </c>
      <c r="B10" s="6174"/>
      <c r="C10" s="6174"/>
      <c r="D10" s="6174"/>
      <c r="E10" s="6174"/>
      <c r="F10" s="6174"/>
      <c r="G10" s="6174"/>
      <c r="H10" s="6174"/>
      <c r="I10" s="6174"/>
      <c r="J10" s="6174"/>
    </row>
    <row r="11" spans="1:10">
      <c r="A11" s="6174" t="s">
        <v>2152</v>
      </c>
      <c r="B11" s="6174"/>
      <c r="C11" s="6174"/>
      <c r="D11" s="6174"/>
      <c r="E11" s="6174"/>
      <c r="F11" s="6174"/>
      <c r="G11" s="6174"/>
      <c r="H11" s="6174"/>
      <c r="I11" s="6174"/>
      <c r="J11" s="6174"/>
    </row>
    <row r="12" spans="1:10">
      <c r="A12" s="6174" t="s">
        <v>2151</v>
      </c>
      <c r="B12" s="6174"/>
      <c r="C12" s="6174"/>
      <c r="D12" s="6174"/>
      <c r="E12" s="6174"/>
      <c r="F12" s="6174"/>
      <c r="G12" s="6174"/>
      <c r="H12" s="6174"/>
      <c r="I12" s="6174"/>
      <c r="J12" s="6174"/>
    </row>
    <row r="13" spans="1:10" ht="16" thickBot="1">
      <c r="A13" s="2061"/>
      <c r="B13" s="2061"/>
      <c r="C13" s="2061"/>
      <c r="D13" s="2061"/>
      <c r="E13" s="2061"/>
      <c r="F13" s="2061"/>
      <c r="G13" s="21"/>
      <c r="H13" s="21"/>
      <c r="I13" s="21"/>
      <c r="J13" s="2492"/>
    </row>
    <row r="14" spans="1:10" ht="30.4" customHeight="1" thickTop="1">
      <c r="A14" s="2450"/>
      <c r="B14" s="2444"/>
      <c r="C14" s="2540"/>
      <c r="D14" s="6182" t="s">
        <v>2150</v>
      </c>
      <c r="E14" s="6179" t="s">
        <v>1224</v>
      </c>
      <c r="F14" s="6179"/>
      <c r="G14" s="2668" t="s">
        <v>1225</v>
      </c>
      <c r="H14" s="6177" t="s">
        <v>1227</v>
      </c>
      <c r="I14" s="6178"/>
      <c r="J14" s="6180" t="s">
        <v>731</v>
      </c>
    </row>
    <row r="15" spans="1:10" ht="28.5">
      <c r="A15" s="2197"/>
      <c r="B15" s="2066"/>
      <c r="C15" s="2544" t="s">
        <v>113</v>
      </c>
      <c r="D15" s="6183"/>
      <c r="E15" s="2671" t="s">
        <v>1239</v>
      </c>
      <c r="F15" s="2665" t="s">
        <v>815</v>
      </c>
      <c r="G15" s="2666" t="s">
        <v>723</v>
      </c>
      <c r="H15" s="2667" t="s">
        <v>2257</v>
      </c>
      <c r="I15" s="2666" t="s">
        <v>272</v>
      </c>
      <c r="J15" s="6181"/>
    </row>
    <row r="16" spans="1:10">
      <c r="A16" s="6171" t="s">
        <v>2313</v>
      </c>
      <c r="B16" s="6172"/>
      <c r="C16" s="2515"/>
      <c r="D16" s="6183"/>
      <c r="E16" s="2661" t="s">
        <v>2149</v>
      </c>
      <c r="F16" s="2196" t="s">
        <v>2149</v>
      </c>
      <c r="G16" s="2195" t="s">
        <v>2149</v>
      </c>
      <c r="H16" s="2195" t="s">
        <v>2149</v>
      </c>
      <c r="I16" s="2195" t="s">
        <v>2149</v>
      </c>
      <c r="J16" s="2195" t="s">
        <v>2149</v>
      </c>
    </row>
    <row r="17" spans="1:10">
      <c r="A17" s="6171"/>
      <c r="B17" s="6172"/>
      <c r="C17" s="2165"/>
      <c r="D17" s="2193"/>
      <c r="E17" s="2193"/>
      <c r="F17" s="2194"/>
      <c r="G17" s="2193"/>
      <c r="H17" s="2193"/>
      <c r="I17" s="2193"/>
      <c r="J17" s="2193"/>
    </row>
    <row r="18" spans="1:10">
      <c r="A18" s="2192" t="s">
        <v>2148</v>
      </c>
      <c r="B18" s="2191"/>
      <c r="C18" s="2669"/>
      <c r="D18" s="4345"/>
      <c r="E18" s="4345"/>
      <c r="F18" s="4345"/>
      <c r="G18" s="4345"/>
      <c r="H18" s="4345"/>
      <c r="I18" s="4345"/>
      <c r="J18" s="4345"/>
    </row>
    <row r="19" spans="1:10">
      <c r="A19" s="2192" t="s">
        <v>2147</v>
      </c>
      <c r="B19" s="2191"/>
      <c r="C19" s="2669"/>
      <c r="D19" s="4345"/>
      <c r="E19" s="4345"/>
      <c r="F19" s="4345"/>
      <c r="G19" s="4345"/>
      <c r="H19" s="4345"/>
      <c r="I19" s="4345"/>
      <c r="J19" s="4345"/>
    </row>
    <row r="20" spans="1:10">
      <c r="A20" s="2192" t="s">
        <v>2146</v>
      </c>
      <c r="B20" s="2191"/>
      <c r="C20" s="2669"/>
      <c r="D20" s="4345"/>
      <c r="E20" s="4345"/>
      <c r="F20" s="4345"/>
      <c r="G20" s="4345"/>
      <c r="H20" s="4345"/>
      <c r="I20" s="4345"/>
      <c r="J20" s="4345"/>
    </row>
    <row r="21" spans="1:10">
      <c r="A21" s="2192" t="s">
        <v>2145</v>
      </c>
      <c r="B21" s="2191"/>
      <c r="C21" s="2669"/>
      <c r="D21" s="4345"/>
      <c r="E21" s="4345"/>
      <c r="F21" s="4345"/>
      <c r="G21" s="4345"/>
      <c r="H21" s="4345"/>
      <c r="I21" s="4345"/>
      <c r="J21" s="4345"/>
    </row>
    <row r="22" spans="1:10">
      <c r="A22" s="2192" t="s">
        <v>2144</v>
      </c>
      <c r="B22" s="2191"/>
      <c r="C22" s="2669"/>
      <c r="D22" s="4345"/>
      <c r="E22" s="4345"/>
      <c r="F22" s="4345"/>
      <c r="G22" s="4345"/>
      <c r="H22" s="4345"/>
      <c r="I22" s="4345"/>
      <c r="J22" s="4345"/>
    </row>
    <row r="23" spans="1:10">
      <c r="A23" s="2192" t="s">
        <v>2143</v>
      </c>
      <c r="B23" s="2191"/>
      <c r="C23" s="2669"/>
      <c r="D23" s="4345"/>
      <c r="E23" s="4345"/>
      <c r="F23" s="4345"/>
      <c r="G23" s="4345"/>
      <c r="H23" s="4345"/>
      <c r="I23" s="4345"/>
      <c r="J23" s="4345"/>
    </row>
    <row r="24" spans="1:10">
      <c r="A24" s="2192" t="s">
        <v>2142</v>
      </c>
      <c r="B24" s="2191"/>
      <c r="C24" s="2669"/>
      <c r="D24" s="4345"/>
      <c r="E24" s="4345"/>
      <c r="F24" s="4345"/>
      <c r="G24" s="4345"/>
      <c r="H24" s="4345"/>
      <c r="I24" s="4345"/>
      <c r="J24" s="4345"/>
    </row>
    <row r="25" spans="1:10">
      <c r="A25" s="2192" t="s">
        <v>2141</v>
      </c>
      <c r="B25" s="2191"/>
      <c r="C25" s="2669"/>
      <c r="D25" s="4345"/>
      <c r="E25" s="4345"/>
      <c r="F25" s="4345"/>
      <c r="G25" s="4345"/>
      <c r="H25" s="4345"/>
      <c r="I25" s="4345"/>
      <c r="J25" s="4345"/>
    </row>
    <row r="26" spans="1:10">
      <c r="A26" s="2192" t="s">
        <v>2140</v>
      </c>
      <c r="B26" s="2191"/>
      <c r="C26" s="2669"/>
      <c r="D26" s="4345"/>
      <c r="E26" s="4345"/>
      <c r="F26" s="4345"/>
      <c r="G26" s="4345"/>
      <c r="H26" s="4345"/>
      <c r="I26" s="4345"/>
      <c r="J26" s="4345"/>
    </row>
    <row r="27" spans="1:10">
      <c r="A27" s="2192" t="s">
        <v>2139</v>
      </c>
      <c r="B27" s="2191"/>
      <c r="C27" s="2669"/>
      <c r="D27" s="4345"/>
      <c r="E27" s="4345"/>
      <c r="F27" s="4345"/>
      <c r="G27" s="4345"/>
      <c r="H27" s="4345"/>
      <c r="I27" s="4345"/>
      <c r="J27" s="4345"/>
    </row>
    <row r="28" spans="1:10">
      <c r="A28" s="2192" t="s">
        <v>2138</v>
      </c>
      <c r="B28" s="2191"/>
      <c r="C28" s="2669"/>
      <c r="D28" s="4345"/>
      <c r="E28" s="4345"/>
      <c r="F28" s="4345"/>
      <c r="G28" s="4345"/>
      <c r="H28" s="4345"/>
      <c r="I28" s="4345"/>
      <c r="J28" s="4345"/>
    </row>
    <row r="29" spans="1:10">
      <c r="A29" s="2192" t="s">
        <v>2137</v>
      </c>
      <c r="B29" s="2191"/>
      <c r="C29" s="2669"/>
      <c r="D29" s="4345"/>
      <c r="E29" s="4345"/>
      <c r="F29" s="4345"/>
      <c r="G29" s="4345"/>
      <c r="H29" s="4345"/>
      <c r="I29" s="4345"/>
      <c r="J29" s="4345"/>
    </row>
    <row r="30" spans="1:10">
      <c r="A30" s="2192" t="s">
        <v>2136</v>
      </c>
      <c r="B30" s="2191"/>
      <c r="C30" s="2669"/>
      <c r="D30" s="4345"/>
      <c r="E30" s="4345"/>
      <c r="F30" s="4345"/>
      <c r="G30" s="4345"/>
      <c r="H30" s="4345"/>
      <c r="I30" s="4345"/>
      <c r="J30" s="4345"/>
    </row>
    <row r="31" spans="1:10">
      <c r="A31" s="2192" t="s">
        <v>2135</v>
      </c>
      <c r="B31" s="2191"/>
      <c r="C31" s="2669"/>
      <c r="D31" s="4345"/>
      <c r="E31" s="4345"/>
      <c r="F31" s="4345"/>
      <c r="G31" s="4345"/>
      <c r="H31" s="4345"/>
      <c r="I31" s="4345"/>
      <c r="J31" s="4345"/>
    </row>
    <row r="32" spans="1:10">
      <c r="A32" s="2192" t="s">
        <v>2134</v>
      </c>
      <c r="B32" s="2191"/>
      <c r="C32" s="2669"/>
      <c r="D32" s="4345"/>
      <c r="E32" s="4345"/>
      <c r="F32" s="4345"/>
      <c r="G32" s="4345"/>
      <c r="H32" s="4345"/>
      <c r="I32" s="4345"/>
      <c r="J32" s="4345"/>
    </row>
    <row r="33" spans="1:10">
      <c r="A33" s="2192" t="s">
        <v>2133</v>
      </c>
      <c r="B33" s="2191"/>
      <c r="C33" s="2669"/>
      <c r="D33" s="4345"/>
      <c r="E33" s="4345"/>
      <c r="F33" s="4345"/>
      <c r="G33" s="4345"/>
      <c r="H33" s="4345"/>
      <c r="I33" s="4345"/>
      <c r="J33" s="4345"/>
    </row>
    <row r="34" spans="1:10">
      <c r="A34" s="2192" t="s">
        <v>2132</v>
      </c>
      <c r="B34" s="2191"/>
      <c r="C34" s="2669"/>
      <c r="D34" s="4345"/>
      <c r="E34" s="4345"/>
      <c r="F34" s="4345"/>
      <c r="G34" s="4345"/>
      <c r="H34" s="4345"/>
      <c r="I34" s="4345"/>
      <c r="J34" s="4345"/>
    </row>
    <row r="35" spans="1:10">
      <c r="A35" s="2192" t="s">
        <v>2131</v>
      </c>
      <c r="B35" s="2191"/>
      <c r="C35" s="2669"/>
      <c r="D35" s="4345"/>
      <c r="E35" s="4345"/>
      <c r="F35" s="4345"/>
      <c r="G35" s="4345"/>
      <c r="H35" s="4345"/>
      <c r="I35" s="4345"/>
      <c r="J35" s="4345"/>
    </row>
    <row r="36" spans="1:10">
      <c r="A36" s="2192" t="s">
        <v>2130</v>
      </c>
      <c r="B36" s="2191"/>
      <c r="C36" s="2669"/>
      <c r="D36" s="4345"/>
      <c r="E36" s="4345"/>
      <c r="F36" s="4345"/>
      <c r="G36" s="4345"/>
      <c r="H36" s="4345"/>
      <c r="I36" s="4345"/>
      <c r="J36" s="4345"/>
    </row>
    <row r="37" spans="1:10">
      <c r="A37" s="2192" t="s">
        <v>2129</v>
      </c>
      <c r="B37" s="2191"/>
      <c r="C37" s="2669"/>
      <c r="D37" s="4345"/>
      <c r="E37" s="4345"/>
      <c r="F37" s="4345"/>
      <c r="G37" s="4345"/>
      <c r="H37" s="4345"/>
      <c r="I37" s="4345"/>
      <c r="J37" s="4345"/>
    </row>
    <row r="38" spans="1:10" ht="16" thickBot="1">
      <c r="A38" s="2470" t="s">
        <v>2128</v>
      </c>
      <c r="B38" s="2467"/>
      <c r="C38" s="2670"/>
      <c r="D38" s="4346"/>
      <c r="E38" s="4347"/>
      <c r="F38" s="4348"/>
      <c r="G38" s="4349"/>
      <c r="H38" s="4349"/>
      <c r="I38" s="4349"/>
      <c r="J38" s="4349"/>
    </row>
    <row r="39" spans="1:10" ht="16" thickTop="1">
      <c r="A39" s="2190"/>
      <c r="B39" s="2660"/>
      <c r="C39" s="2189"/>
      <c r="D39" s="2656"/>
      <c r="E39" s="2656"/>
      <c r="F39" s="2088"/>
      <c r="G39" s="21"/>
      <c r="H39" s="21"/>
      <c r="I39" s="21"/>
      <c r="J39" s="21"/>
    </row>
    <row r="40" spans="1:10" ht="25.5" customHeight="1">
      <c r="A40" s="6173" t="s">
        <v>2127</v>
      </c>
      <c r="B40" s="6173"/>
      <c r="C40" s="2189"/>
      <c r="D40" s="2672"/>
      <c r="E40" s="2656"/>
      <c r="F40" s="2088"/>
      <c r="G40" s="21"/>
      <c r="H40" s="21"/>
      <c r="I40" s="21"/>
      <c r="J40" s="21"/>
    </row>
    <row r="41" spans="1:10" ht="35.5" customHeight="1">
      <c r="A41" s="6173" t="s">
        <v>2126</v>
      </c>
      <c r="B41" s="6173"/>
      <c r="C41" s="2189"/>
      <c r="D41" s="2672"/>
      <c r="E41" s="2656"/>
      <c r="F41" s="2088"/>
      <c r="G41" s="21"/>
      <c r="H41" s="21"/>
      <c r="I41" s="21"/>
      <c r="J41" s="21"/>
    </row>
    <row r="42" spans="1:10">
      <c r="A42" s="21"/>
      <c r="B42" s="21"/>
      <c r="C42" s="21"/>
      <c r="D42" s="21"/>
      <c r="E42" s="21"/>
      <c r="F42" s="21"/>
      <c r="G42" s="21"/>
      <c r="H42" s="21"/>
      <c r="I42" s="21"/>
      <c r="J42" s="1939" t="str">
        <f>+ToC!$E$123</f>
        <v xml:space="preserve">Long-Term Annual Return </v>
      </c>
    </row>
    <row r="43" spans="1:10">
      <c r="A43" s="21" t="s">
        <v>2312</v>
      </c>
      <c r="B43" s="21"/>
      <c r="C43" s="21"/>
      <c r="D43" s="21"/>
      <c r="E43" s="21"/>
      <c r="F43" s="21"/>
      <c r="G43" s="21"/>
      <c r="H43" s="21"/>
      <c r="I43" s="21"/>
      <c r="J43" s="1939" t="s">
        <v>2202</v>
      </c>
    </row>
    <row r="44" spans="1:10" hidden="1"/>
    <row r="1048576" ht="1.1499999999999999" customHeight="1"/>
  </sheetData>
  <sheetProtection algorithmName="SHA-512" hashValue="NA8LzQVWWjMCgTog6TR2fLx/XWqhQ8mpF9Qsbbw1tolU4SDJ7zG8WBmvnTcI9Uj9N1pLPIkxARuFyXBe+6KJLQ==" saltValue="4GjkZGteSZlhyo/893jYAg==" spinCount="100000" sheet="1" objects="1" scenarios="1"/>
  <mergeCells count="13">
    <mergeCell ref="H14:I14"/>
    <mergeCell ref="J14:J15"/>
    <mergeCell ref="A16:B17"/>
    <mergeCell ref="A40:B40"/>
    <mergeCell ref="A41:B41"/>
    <mergeCell ref="D14:D16"/>
    <mergeCell ref="E14:F14"/>
    <mergeCell ref="A12:J12"/>
    <mergeCell ref="A1:J1"/>
    <mergeCell ref="H7:J7"/>
    <mergeCell ref="A8:J8"/>
    <mergeCell ref="A10:J10"/>
    <mergeCell ref="A11:J11"/>
  </mergeCells>
  <hyperlinks>
    <hyperlink ref="A1:J1" location="ToC!A1" display="ToC!A1"/>
  </hyperlinks>
  <pageMargins left="0.7" right="0.7" top="0.75" bottom="0.75" header="0.3" footer="0.3"/>
  <pageSetup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9">
    <tabColor rgb="FFCCFFCC"/>
  </sheetPr>
  <dimension ref="A1:XFC1048576"/>
  <sheetViews>
    <sheetView topLeftCell="A6" zoomScale="70" zoomScaleNormal="70" workbookViewId="0">
      <selection activeCell="E13" sqref="E13"/>
    </sheetView>
  </sheetViews>
  <sheetFormatPr defaultColWidth="9.23046875" defaultRowHeight="15.5" zeroHeight="1"/>
  <cols>
    <col min="1" max="1" width="38.23046875" style="4" customWidth="1"/>
    <col min="2" max="2" width="10.53515625" style="4" customWidth="1"/>
    <col min="3" max="3" width="9.23046875" style="4" customWidth="1"/>
    <col min="4" max="4" width="18.53515625" style="4" customWidth="1"/>
    <col min="5" max="5" width="17.69140625" style="4" customWidth="1"/>
    <col min="6" max="6" width="19.23046875" style="4" customWidth="1"/>
    <col min="7" max="7" width="20.07421875" style="4" customWidth="1"/>
    <col min="8" max="8" width="21.07421875" style="4" customWidth="1"/>
    <col min="9" max="9" width="21.765625" style="4" customWidth="1"/>
    <col min="10" max="22" width="0" style="4" hidden="1" customWidth="1"/>
    <col min="23" max="16382" width="9.23046875" style="4" hidden="1" customWidth="1"/>
    <col min="16383" max="16383" width="9" style="4" hidden="1" customWidth="1"/>
    <col min="16384" max="16384" width="2.3046875" style="4" hidden="1" customWidth="1"/>
  </cols>
  <sheetData>
    <row r="1" spans="1:9">
      <c r="A1" s="6149">
        <v>45.042000000000002</v>
      </c>
      <c r="B1" s="6149"/>
      <c r="C1" s="6149"/>
      <c r="D1" s="6149"/>
      <c r="E1" s="6149"/>
      <c r="F1" s="6149"/>
      <c r="G1" s="6149"/>
      <c r="H1" s="6149"/>
      <c r="I1" s="6149"/>
    </row>
    <row r="2" spans="1:9">
      <c r="A2" s="21"/>
      <c r="B2" s="21"/>
      <c r="C2" s="21"/>
      <c r="D2" s="21"/>
      <c r="E2" s="21"/>
      <c r="F2" s="476"/>
      <c r="G2" s="210"/>
      <c r="H2" s="210"/>
      <c r="I2" s="1575" t="s">
        <v>1439</v>
      </c>
    </row>
    <row r="3" spans="1:9">
      <c r="A3" s="324" t="str">
        <f>+Cover!A14</f>
        <v>Select Name of Insurer/ Financial Holding Company</v>
      </c>
      <c r="B3" s="21"/>
      <c r="C3" s="21"/>
      <c r="D3" s="21"/>
      <c r="E3" s="21"/>
      <c r="F3" s="476"/>
      <c r="G3" s="476"/>
      <c r="H3" s="476"/>
      <c r="I3" s="476"/>
    </row>
    <row r="4" spans="1:9">
      <c r="A4" s="2648" t="str">
        <f>+ToC!A3</f>
        <v>Insurer/Financial Holding Company</v>
      </c>
      <c r="B4" s="21"/>
      <c r="C4" s="21"/>
      <c r="D4" s="21"/>
      <c r="E4" s="21"/>
      <c r="F4" s="476"/>
      <c r="G4" s="476"/>
      <c r="H4" s="476"/>
      <c r="I4" s="476"/>
    </row>
    <row r="5" spans="1:9">
      <c r="A5" s="53"/>
      <c r="B5" s="21"/>
      <c r="C5" s="21"/>
      <c r="D5" s="21"/>
      <c r="E5" s="21"/>
      <c r="F5" s="476"/>
      <c r="G5" s="476"/>
      <c r="H5" s="476"/>
      <c r="I5" s="476"/>
    </row>
    <row r="6" spans="1:9">
      <c r="A6" s="51" t="str">
        <f>+ToC!A5</f>
        <v>Long-Term Insurers Annual Return</v>
      </c>
      <c r="B6" s="21"/>
      <c r="C6" s="21"/>
      <c r="D6" s="21"/>
      <c r="E6" s="21"/>
      <c r="F6" s="476"/>
      <c r="G6" s="476"/>
      <c r="H6" s="476"/>
      <c r="I6" s="476"/>
    </row>
    <row r="7" spans="1:9">
      <c r="A7" s="2616" t="str">
        <f>+ToC!A6</f>
        <v>For Year Ended:</v>
      </c>
      <c r="B7" s="21"/>
      <c r="C7" s="21"/>
      <c r="D7" s="21"/>
      <c r="E7" s="21"/>
      <c r="F7" s="476"/>
      <c r="G7" s="6046" t="str">
        <f>IF(+Cover!$A$23="","",+Cover!$A$23)</f>
        <v/>
      </c>
      <c r="H7" s="6046"/>
      <c r="I7" s="6046"/>
    </row>
    <row r="8" spans="1:9">
      <c r="A8" s="6048" t="s">
        <v>764</v>
      </c>
      <c r="B8" s="6048"/>
      <c r="C8" s="6048"/>
      <c r="D8" s="6048"/>
      <c r="E8" s="6048"/>
      <c r="F8" s="6048"/>
      <c r="G8" s="6048"/>
      <c r="H8" s="6048"/>
      <c r="I8" s="6048"/>
    </row>
    <row r="9" spans="1:9">
      <c r="A9" s="2199"/>
      <c r="B9" s="2061"/>
      <c r="C9" s="2198"/>
      <c r="D9" s="2656"/>
      <c r="E9" s="2656"/>
      <c r="F9" s="21"/>
      <c r="G9" s="21"/>
      <c r="H9" s="21"/>
      <c r="I9" s="21"/>
    </row>
    <row r="10" spans="1:9">
      <c r="A10" s="6174" t="s">
        <v>2153</v>
      </c>
      <c r="B10" s="6174"/>
      <c r="C10" s="6174"/>
      <c r="D10" s="6174"/>
      <c r="E10" s="6174"/>
      <c r="F10" s="6174"/>
      <c r="G10" s="6174"/>
      <c r="H10" s="6174"/>
      <c r="I10" s="6174"/>
    </row>
    <row r="11" spans="1:9">
      <c r="A11" s="6174" t="s">
        <v>2152</v>
      </c>
      <c r="B11" s="6174"/>
      <c r="C11" s="6174"/>
      <c r="D11" s="6174"/>
      <c r="E11" s="6174"/>
      <c r="F11" s="6174"/>
      <c r="G11" s="6174"/>
      <c r="H11" s="6174"/>
      <c r="I11" s="6174"/>
    </row>
    <row r="12" spans="1:9">
      <c r="A12" s="6174" t="s">
        <v>2156</v>
      </c>
      <c r="B12" s="6174"/>
      <c r="C12" s="6174"/>
      <c r="D12" s="6174"/>
      <c r="E12" s="6174"/>
      <c r="F12" s="6174"/>
      <c r="G12" s="6174"/>
      <c r="H12" s="6174"/>
      <c r="I12" s="6174"/>
    </row>
    <row r="13" spans="1:9" ht="16" thickBot="1">
      <c r="A13" s="2061"/>
      <c r="B13" s="2061"/>
      <c r="C13" s="2061"/>
      <c r="D13" s="2061"/>
      <c r="E13" s="2061"/>
      <c r="F13" s="21"/>
      <c r="G13" s="21"/>
      <c r="H13" s="21"/>
      <c r="I13" s="2492"/>
    </row>
    <row r="14" spans="1:9" ht="18.649999999999999" customHeight="1" thickTop="1">
      <c r="A14" s="2450"/>
      <c r="B14" s="2444"/>
      <c r="C14" s="2540"/>
      <c r="D14" s="6177" t="s">
        <v>1224</v>
      </c>
      <c r="E14" s="6179"/>
      <c r="F14" s="2668" t="s">
        <v>1225</v>
      </c>
      <c r="G14" s="6177" t="s">
        <v>1227</v>
      </c>
      <c r="H14" s="6178"/>
      <c r="I14" s="6180" t="s">
        <v>731</v>
      </c>
    </row>
    <row r="15" spans="1:9" ht="28.5">
      <c r="A15" s="2197"/>
      <c r="B15" s="2066"/>
      <c r="C15" s="2544" t="s">
        <v>113</v>
      </c>
      <c r="D15" s="2665" t="s">
        <v>1239</v>
      </c>
      <c r="E15" s="2665" t="s">
        <v>815</v>
      </c>
      <c r="F15" s="2666" t="s">
        <v>723</v>
      </c>
      <c r="G15" s="2667" t="s">
        <v>2257</v>
      </c>
      <c r="H15" s="2666" t="s">
        <v>272</v>
      </c>
      <c r="I15" s="6181"/>
    </row>
    <row r="16" spans="1:9" ht="15.4" customHeight="1">
      <c r="A16" s="6171" t="s">
        <v>2314</v>
      </c>
      <c r="B16" s="6172"/>
      <c r="C16" s="2515"/>
      <c r="D16" s="2661" t="s">
        <v>2155</v>
      </c>
      <c r="E16" s="2661" t="s">
        <v>2155</v>
      </c>
      <c r="F16" s="2661" t="s">
        <v>2155</v>
      </c>
      <c r="G16" s="2661" t="s">
        <v>2155</v>
      </c>
      <c r="H16" s="2661" t="s">
        <v>2155</v>
      </c>
      <c r="I16" s="2661" t="s">
        <v>2155</v>
      </c>
    </row>
    <row r="17" spans="1:9">
      <c r="A17" s="6171"/>
      <c r="B17" s="6172"/>
      <c r="C17" s="2165"/>
      <c r="D17" s="2193"/>
      <c r="E17" s="2194"/>
      <c r="F17" s="2193"/>
      <c r="G17" s="2193"/>
      <c r="H17" s="2193"/>
      <c r="I17" s="2193"/>
    </row>
    <row r="18" spans="1:9">
      <c r="A18" s="2192" t="s">
        <v>2148</v>
      </c>
      <c r="B18" s="2191"/>
      <c r="C18" s="2669"/>
      <c r="D18" s="4511"/>
      <c r="E18" s="4511"/>
      <c r="F18" s="4511"/>
      <c r="G18" s="4511"/>
      <c r="H18" s="4511"/>
      <c r="I18" s="4511"/>
    </row>
    <row r="19" spans="1:9">
      <c r="A19" s="2192" t="s">
        <v>2147</v>
      </c>
      <c r="B19" s="2191"/>
      <c r="C19" s="2669"/>
      <c r="D19" s="4511"/>
      <c r="E19" s="4511"/>
      <c r="F19" s="4511"/>
      <c r="G19" s="4511"/>
      <c r="H19" s="4511"/>
      <c r="I19" s="4511"/>
    </row>
    <row r="20" spans="1:9">
      <c r="A20" s="2192" t="s">
        <v>2146</v>
      </c>
      <c r="B20" s="2191"/>
      <c r="C20" s="2669"/>
      <c r="D20" s="4511"/>
      <c r="E20" s="4511"/>
      <c r="F20" s="4511"/>
      <c r="G20" s="4511"/>
      <c r="H20" s="4511"/>
      <c r="I20" s="4511"/>
    </row>
    <row r="21" spans="1:9">
      <c r="A21" s="2192" t="s">
        <v>2145</v>
      </c>
      <c r="B21" s="2191"/>
      <c r="C21" s="2669"/>
      <c r="D21" s="4511"/>
      <c r="E21" s="4511"/>
      <c r="F21" s="4511"/>
      <c r="G21" s="4511"/>
      <c r="H21" s="4511"/>
      <c r="I21" s="4511"/>
    </row>
    <row r="22" spans="1:9">
      <c r="A22" s="2192" t="s">
        <v>2144</v>
      </c>
      <c r="B22" s="2191"/>
      <c r="C22" s="2669"/>
      <c r="D22" s="4511"/>
      <c r="E22" s="4511"/>
      <c r="F22" s="4511"/>
      <c r="G22" s="4511"/>
      <c r="H22" s="4511"/>
      <c r="I22" s="4511"/>
    </row>
    <row r="23" spans="1:9">
      <c r="A23" s="2192" t="s">
        <v>2143</v>
      </c>
      <c r="B23" s="2191"/>
      <c r="C23" s="2669"/>
      <c r="D23" s="4511"/>
      <c r="E23" s="4511"/>
      <c r="F23" s="4511"/>
      <c r="G23" s="4511"/>
      <c r="H23" s="4511"/>
      <c r="I23" s="4511"/>
    </row>
    <row r="24" spans="1:9">
      <c r="A24" s="2192" t="s">
        <v>2142</v>
      </c>
      <c r="B24" s="2191"/>
      <c r="C24" s="2669"/>
      <c r="D24" s="4511"/>
      <c r="E24" s="4511"/>
      <c r="F24" s="4511"/>
      <c r="G24" s="4511"/>
      <c r="H24" s="4511"/>
      <c r="I24" s="4511"/>
    </row>
    <row r="25" spans="1:9">
      <c r="A25" s="2192" t="s">
        <v>2141</v>
      </c>
      <c r="B25" s="2191"/>
      <c r="C25" s="2669"/>
      <c r="D25" s="4511"/>
      <c r="E25" s="4511"/>
      <c r="F25" s="4511"/>
      <c r="G25" s="4511"/>
      <c r="H25" s="4511"/>
      <c r="I25" s="4511"/>
    </row>
    <row r="26" spans="1:9">
      <c r="A26" s="2192" t="s">
        <v>2140</v>
      </c>
      <c r="B26" s="2191"/>
      <c r="C26" s="2669"/>
      <c r="D26" s="4511"/>
      <c r="E26" s="4511"/>
      <c r="F26" s="4511"/>
      <c r="G26" s="4511"/>
      <c r="H26" s="4511"/>
      <c r="I26" s="4511"/>
    </row>
    <row r="27" spans="1:9">
      <c r="A27" s="2192" t="s">
        <v>2139</v>
      </c>
      <c r="B27" s="2191"/>
      <c r="C27" s="2669"/>
      <c r="D27" s="4511"/>
      <c r="E27" s="4511"/>
      <c r="F27" s="4511"/>
      <c r="G27" s="4511"/>
      <c r="H27" s="4511"/>
      <c r="I27" s="4511"/>
    </row>
    <row r="28" spans="1:9">
      <c r="A28" s="2192" t="s">
        <v>2138</v>
      </c>
      <c r="B28" s="2191"/>
      <c r="C28" s="2669"/>
      <c r="D28" s="4511"/>
      <c r="E28" s="4511"/>
      <c r="F28" s="4511"/>
      <c r="G28" s="4511"/>
      <c r="H28" s="4511"/>
      <c r="I28" s="4511"/>
    </row>
    <row r="29" spans="1:9">
      <c r="A29" s="2192" t="s">
        <v>2137</v>
      </c>
      <c r="B29" s="2191"/>
      <c r="C29" s="2669"/>
      <c r="D29" s="4511"/>
      <c r="E29" s="4511"/>
      <c r="F29" s="4511"/>
      <c r="G29" s="4511"/>
      <c r="H29" s="4511"/>
      <c r="I29" s="4511"/>
    </row>
    <row r="30" spans="1:9">
      <c r="A30" s="2192" t="s">
        <v>2136</v>
      </c>
      <c r="B30" s="2191"/>
      <c r="C30" s="2669"/>
      <c r="D30" s="4511"/>
      <c r="E30" s="4511"/>
      <c r="F30" s="4511"/>
      <c r="G30" s="4511"/>
      <c r="H30" s="4511"/>
      <c r="I30" s="4511"/>
    </row>
    <row r="31" spans="1:9">
      <c r="A31" s="2192" t="s">
        <v>2135</v>
      </c>
      <c r="B31" s="2191"/>
      <c r="C31" s="2669"/>
      <c r="D31" s="4511"/>
      <c r="E31" s="4511"/>
      <c r="F31" s="4511"/>
      <c r="G31" s="4511"/>
      <c r="H31" s="4511"/>
      <c r="I31" s="4511"/>
    </row>
    <row r="32" spans="1:9">
      <c r="A32" s="2192" t="s">
        <v>2134</v>
      </c>
      <c r="B32" s="2191"/>
      <c r="C32" s="2669"/>
      <c r="D32" s="4511"/>
      <c r="E32" s="4511"/>
      <c r="F32" s="4511"/>
      <c r="G32" s="4511"/>
      <c r="H32" s="4511"/>
      <c r="I32" s="4511"/>
    </row>
    <row r="33" spans="1:9">
      <c r="A33" s="2192" t="s">
        <v>2133</v>
      </c>
      <c r="B33" s="2191"/>
      <c r="C33" s="2669"/>
      <c r="D33" s="4511"/>
      <c r="E33" s="4511"/>
      <c r="F33" s="4511"/>
      <c r="G33" s="4511"/>
      <c r="H33" s="4511"/>
      <c r="I33" s="4511"/>
    </row>
    <row r="34" spans="1:9">
      <c r="A34" s="2192" t="s">
        <v>2132</v>
      </c>
      <c r="B34" s="2191"/>
      <c r="C34" s="2669"/>
      <c r="D34" s="4511"/>
      <c r="E34" s="4511"/>
      <c r="F34" s="4511"/>
      <c r="G34" s="4511"/>
      <c r="H34" s="4511"/>
      <c r="I34" s="4511"/>
    </row>
    <row r="35" spans="1:9">
      <c r="A35" s="2192" t="s">
        <v>2131</v>
      </c>
      <c r="B35" s="2191"/>
      <c r="C35" s="2669"/>
      <c r="D35" s="4511"/>
      <c r="E35" s="4511"/>
      <c r="F35" s="4511"/>
      <c r="G35" s="4511"/>
      <c r="H35" s="4511"/>
      <c r="I35" s="4511"/>
    </row>
    <row r="36" spans="1:9">
      <c r="A36" s="2192" t="s">
        <v>2130</v>
      </c>
      <c r="B36" s="2191"/>
      <c r="C36" s="2669"/>
      <c r="D36" s="4511"/>
      <c r="E36" s="4511"/>
      <c r="F36" s="4511"/>
      <c r="G36" s="4511"/>
      <c r="H36" s="4511"/>
      <c r="I36" s="4511"/>
    </row>
    <row r="37" spans="1:9">
      <c r="A37" s="2192" t="s">
        <v>2129</v>
      </c>
      <c r="B37" s="2191"/>
      <c r="C37" s="2669"/>
      <c r="D37" s="4511"/>
      <c r="E37" s="4511"/>
      <c r="F37" s="4511"/>
      <c r="G37" s="4511"/>
      <c r="H37" s="4511"/>
      <c r="I37" s="4511"/>
    </row>
    <row r="38" spans="1:9" ht="16" thickBot="1">
      <c r="A38" s="2470" t="s">
        <v>2128</v>
      </c>
      <c r="B38" s="2467"/>
      <c r="C38" s="2670"/>
      <c r="D38" s="4512"/>
      <c r="E38" s="4512"/>
      <c r="F38" s="4512"/>
      <c r="G38" s="4512"/>
      <c r="H38" s="4512"/>
      <c r="I38" s="4512"/>
    </row>
    <row r="39" spans="1:9" ht="16" thickTop="1">
      <c r="A39" s="2190"/>
      <c r="B39" s="2660"/>
      <c r="C39" s="2189"/>
      <c r="D39" s="2656"/>
      <c r="E39" s="2088"/>
      <c r="F39" s="21"/>
      <c r="G39" s="21"/>
      <c r="H39" s="21"/>
      <c r="I39" s="21"/>
    </row>
    <row r="40" spans="1:9" ht="32.15" customHeight="1">
      <c r="A40" s="6173" t="s">
        <v>2127</v>
      </c>
      <c r="B40" s="6173"/>
      <c r="C40" s="2189"/>
      <c r="D40" s="2672"/>
      <c r="E40" s="2088"/>
      <c r="F40" s="21"/>
      <c r="G40" s="21"/>
      <c r="H40" s="21"/>
      <c r="I40" s="21"/>
    </row>
    <row r="41" spans="1:9" ht="31" customHeight="1">
      <c r="A41" s="6173" t="s">
        <v>2126</v>
      </c>
      <c r="B41" s="6173"/>
      <c r="C41" s="2189"/>
      <c r="D41" s="2672"/>
      <c r="E41" s="2088"/>
      <c r="F41" s="21"/>
      <c r="G41" s="21"/>
      <c r="H41" s="21"/>
      <c r="I41" s="21"/>
    </row>
    <row r="42" spans="1:9">
      <c r="A42" s="21"/>
      <c r="B42" s="21"/>
      <c r="C42" s="21"/>
      <c r="D42" s="21"/>
      <c r="E42" s="21"/>
      <c r="F42" s="21"/>
      <c r="G42" s="21"/>
      <c r="H42" s="21"/>
      <c r="I42" s="1939" t="str">
        <f>+ToC!$E$123</f>
        <v xml:space="preserve">Long-Term Annual Return </v>
      </c>
    </row>
    <row r="43" spans="1:9" ht="16.149999999999999" customHeight="1">
      <c r="A43" s="3997" t="s">
        <v>2312</v>
      </c>
      <c r="B43" s="21"/>
      <c r="C43" s="21"/>
      <c r="D43" s="21"/>
      <c r="E43" s="21"/>
      <c r="F43" s="21"/>
      <c r="G43" s="21"/>
      <c r="H43" s="21"/>
      <c r="I43" s="1939" t="s">
        <v>2204</v>
      </c>
    </row>
    <row r="44" spans="1:9" hidden="1"/>
    <row r="1048576" ht="10.5" hidden="1" customHeight="1"/>
  </sheetData>
  <sheetProtection algorithmName="SHA-512" hashValue="j9U7LhVQA6hx0pQU/2mN1WGLEGLYyb4eREy2JJOTaelQ1yzH4sK2rZQKEAbVtX6V1fj7zFkw/YRis8NHdHfFTA==" saltValue="P+m1gdYWCfOH+C1Q9qIfHA==" spinCount="100000" sheet="1" objects="1" scenarios="1"/>
  <mergeCells count="12">
    <mergeCell ref="A41:B41"/>
    <mergeCell ref="D14:E14"/>
    <mergeCell ref="A16:B17"/>
    <mergeCell ref="A40:B40"/>
    <mergeCell ref="I14:I15"/>
    <mergeCell ref="G14:H14"/>
    <mergeCell ref="A12:I12"/>
    <mergeCell ref="A1:I1"/>
    <mergeCell ref="G7:I7"/>
    <mergeCell ref="A8:I8"/>
    <mergeCell ref="A10:I10"/>
    <mergeCell ref="A11:I11"/>
  </mergeCells>
  <hyperlinks>
    <hyperlink ref="A1:I1" location="ToC!A1" display="ToC!A1"/>
  </hyperlinks>
  <pageMargins left="0.7" right="0.7" top="0.75" bottom="0.75" header="0.3" footer="0.3"/>
  <pageSetup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0">
    <tabColor rgb="FFCCFFCC"/>
  </sheetPr>
  <dimension ref="A1:XFC1048576"/>
  <sheetViews>
    <sheetView topLeftCell="A10" zoomScale="70" zoomScaleNormal="70" workbookViewId="0">
      <selection activeCell="E13" sqref="E13"/>
    </sheetView>
  </sheetViews>
  <sheetFormatPr defaultColWidth="9.23046875" defaultRowHeight="15.5" zeroHeight="1"/>
  <cols>
    <col min="1" max="1" width="40.69140625" style="4" customWidth="1"/>
    <col min="2" max="2" width="14.84375" style="4" customWidth="1"/>
    <col min="3" max="3" width="9.23046875" style="4" customWidth="1"/>
    <col min="4" max="4" width="18.84375" style="4" customWidth="1"/>
    <col min="5" max="5" width="18.07421875" style="4" customWidth="1"/>
    <col min="6" max="6" width="18.3046875" style="4" customWidth="1"/>
    <col min="7" max="8" width="18.23046875" style="4" customWidth="1"/>
    <col min="9" max="9" width="19.23046875" style="4" customWidth="1"/>
    <col min="10" max="22" width="0" style="4" hidden="1" customWidth="1"/>
    <col min="23" max="16383" width="9.23046875" style="4" hidden="1" customWidth="1"/>
    <col min="16384" max="16384" width="2.23046875" style="4" hidden="1" customWidth="1"/>
  </cols>
  <sheetData>
    <row r="1" spans="1:9">
      <c r="A1" s="6105">
        <v>45.042999999999999</v>
      </c>
      <c r="B1" s="6105"/>
      <c r="C1" s="6105"/>
      <c r="D1" s="6105"/>
      <c r="E1" s="6105"/>
      <c r="F1" s="6105"/>
      <c r="G1" s="6105"/>
      <c r="H1" s="6105"/>
      <c r="I1" s="6105"/>
    </row>
    <row r="2" spans="1:9">
      <c r="A2" s="21"/>
      <c r="B2" s="21"/>
      <c r="C2" s="21"/>
      <c r="D2" s="21"/>
      <c r="E2" s="21"/>
      <c r="F2" s="476"/>
      <c r="G2" s="210"/>
      <c r="H2" s="210"/>
      <c r="I2" s="1575" t="s">
        <v>1439</v>
      </c>
    </row>
    <row r="3" spans="1:9">
      <c r="A3" s="324" t="str">
        <f>+Cover!A14</f>
        <v>Select Name of Insurer/ Financial Holding Company</v>
      </c>
      <c r="B3" s="21"/>
      <c r="C3" s="21"/>
      <c r="D3" s="21"/>
      <c r="E3" s="21"/>
      <c r="F3" s="476"/>
      <c r="G3" s="476"/>
      <c r="H3" s="476"/>
      <c r="I3" s="476"/>
    </row>
    <row r="4" spans="1:9">
      <c r="A4" s="2648" t="str">
        <f>+ToC!A3</f>
        <v>Insurer/Financial Holding Company</v>
      </c>
      <c r="B4" s="21"/>
      <c r="C4" s="21"/>
      <c r="D4" s="21"/>
      <c r="E4" s="21"/>
      <c r="F4" s="476"/>
      <c r="G4" s="476"/>
      <c r="H4" s="476"/>
      <c r="I4" s="476"/>
    </row>
    <row r="5" spans="1:9">
      <c r="A5" s="53"/>
      <c r="B5" s="21"/>
      <c r="C5" s="21"/>
      <c r="D5" s="21"/>
      <c r="E5" s="21"/>
      <c r="F5" s="476"/>
      <c r="G5" s="476"/>
      <c r="H5" s="476"/>
      <c r="I5" s="476"/>
    </row>
    <row r="6" spans="1:9">
      <c r="A6" s="51" t="str">
        <f>+ToC!A5</f>
        <v>Long-Term Insurers Annual Return</v>
      </c>
      <c r="B6" s="21"/>
      <c r="C6" s="21"/>
      <c r="D6" s="21"/>
      <c r="E6" s="21"/>
      <c r="F6" s="476"/>
      <c r="G6" s="476"/>
      <c r="H6" s="476"/>
      <c r="I6" s="476"/>
    </row>
    <row r="7" spans="1:9">
      <c r="A7" s="2616" t="str">
        <f>+ToC!A6</f>
        <v>For Year Ended:</v>
      </c>
      <c r="B7" s="21"/>
      <c r="C7" s="21"/>
      <c r="D7" s="21"/>
      <c r="E7" s="21"/>
      <c r="F7" s="476"/>
      <c r="G7" s="6046" t="str">
        <f>IF(+Cover!$A$23="","",+Cover!$A$23)</f>
        <v/>
      </c>
      <c r="H7" s="6046"/>
      <c r="I7" s="6046"/>
    </row>
    <row r="8" spans="1:9">
      <c r="A8" s="6048" t="s">
        <v>764</v>
      </c>
      <c r="B8" s="6048"/>
      <c r="C8" s="6048"/>
      <c r="D8" s="6048"/>
      <c r="E8" s="6048"/>
      <c r="F8" s="6048"/>
      <c r="G8" s="6048"/>
      <c r="H8" s="6048"/>
      <c r="I8" s="6048"/>
    </row>
    <row r="9" spans="1:9">
      <c r="A9" s="2199"/>
      <c r="B9" s="2061"/>
      <c r="C9" s="2198"/>
      <c r="D9" s="2656"/>
      <c r="E9" s="2656"/>
      <c r="F9" s="21"/>
      <c r="G9" s="21"/>
      <c r="H9" s="21"/>
      <c r="I9" s="21"/>
    </row>
    <row r="10" spans="1:9">
      <c r="A10" s="6174" t="s">
        <v>2154</v>
      </c>
      <c r="B10" s="6174"/>
      <c r="C10" s="6174"/>
      <c r="D10" s="6174"/>
      <c r="E10" s="6174"/>
      <c r="F10" s="6174"/>
      <c r="G10" s="6174"/>
      <c r="H10" s="6174"/>
      <c r="I10" s="6174"/>
    </row>
    <row r="11" spans="1:9">
      <c r="A11" s="6174" t="s">
        <v>2152</v>
      </c>
      <c r="B11" s="6174"/>
      <c r="C11" s="6174"/>
      <c r="D11" s="6174"/>
      <c r="E11" s="6174"/>
      <c r="F11" s="6174"/>
      <c r="G11" s="6174"/>
      <c r="H11" s="6174"/>
      <c r="I11" s="6174"/>
    </row>
    <row r="12" spans="1:9">
      <c r="A12" s="6174" t="s">
        <v>2156</v>
      </c>
      <c r="B12" s="6174"/>
      <c r="C12" s="6174"/>
      <c r="D12" s="6174"/>
      <c r="E12" s="6174"/>
      <c r="F12" s="6174"/>
      <c r="G12" s="6174"/>
      <c r="H12" s="6174"/>
      <c r="I12" s="6174"/>
    </row>
    <row r="13" spans="1:9" ht="16" thickBot="1">
      <c r="A13" s="2061"/>
      <c r="B13" s="2061"/>
      <c r="C13" s="2061"/>
      <c r="D13" s="2061"/>
      <c r="E13" s="2061"/>
      <c r="F13" s="21"/>
      <c r="G13" s="21"/>
      <c r="H13" s="21"/>
      <c r="I13" s="2492"/>
    </row>
    <row r="14" spans="1:9" ht="18.649999999999999" customHeight="1" thickTop="1">
      <c r="A14" s="2450"/>
      <c r="B14" s="2444"/>
      <c r="C14" s="2540"/>
      <c r="D14" s="6177" t="s">
        <v>1224</v>
      </c>
      <c r="E14" s="6179"/>
      <c r="F14" s="2668" t="s">
        <v>1225</v>
      </c>
      <c r="G14" s="6177" t="s">
        <v>1227</v>
      </c>
      <c r="H14" s="6178"/>
      <c r="I14" s="6180" t="s">
        <v>731</v>
      </c>
    </row>
    <row r="15" spans="1:9" ht="28.5">
      <c r="A15" s="2197"/>
      <c r="B15" s="2066"/>
      <c r="C15" s="2544" t="s">
        <v>113</v>
      </c>
      <c r="D15" s="2665" t="s">
        <v>1239</v>
      </c>
      <c r="E15" s="2665" t="s">
        <v>815</v>
      </c>
      <c r="F15" s="2666" t="s">
        <v>723</v>
      </c>
      <c r="G15" s="2667" t="s">
        <v>2256</v>
      </c>
      <c r="H15" s="2666" t="s">
        <v>272</v>
      </c>
      <c r="I15" s="6181"/>
    </row>
    <row r="16" spans="1:9">
      <c r="A16" s="6171" t="s">
        <v>2315</v>
      </c>
      <c r="B16" s="6172"/>
      <c r="C16" s="2515"/>
      <c r="D16" s="2661" t="s">
        <v>2155</v>
      </c>
      <c r="E16" s="2661" t="s">
        <v>2155</v>
      </c>
      <c r="F16" s="2661" t="s">
        <v>2155</v>
      </c>
      <c r="G16" s="2661" t="s">
        <v>2155</v>
      </c>
      <c r="H16" s="2661" t="s">
        <v>2155</v>
      </c>
      <c r="I16" s="2661" t="s">
        <v>2155</v>
      </c>
    </row>
    <row r="17" spans="1:9">
      <c r="A17" s="6171"/>
      <c r="B17" s="6172"/>
      <c r="C17" s="2165"/>
      <c r="D17" s="2193"/>
      <c r="E17" s="2194"/>
      <c r="F17" s="2193"/>
      <c r="G17" s="2193"/>
      <c r="H17" s="2193"/>
      <c r="I17" s="2193"/>
    </row>
    <row r="18" spans="1:9">
      <c r="A18" s="2192" t="s">
        <v>2148</v>
      </c>
      <c r="B18" s="2191"/>
      <c r="C18" s="2669"/>
      <c r="D18" s="4511"/>
      <c r="E18" s="4511"/>
      <c r="F18" s="4511"/>
      <c r="G18" s="4511"/>
      <c r="H18" s="4511"/>
      <c r="I18" s="4511"/>
    </row>
    <row r="19" spans="1:9">
      <c r="A19" s="2192" t="s">
        <v>2147</v>
      </c>
      <c r="B19" s="2191"/>
      <c r="C19" s="2669"/>
      <c r="D19" s="4511"/>
      <c r="E19" s="4511"/>
      <c r="F19" s="4511"/>
      <c r="G19" s="4511"/>
      <c r="H19" s="4511"/>
      <c r="I19" s="4511"/>
    </row>
    <row r="20" spans="1:9">
      <c r="A20" s="2192" t="s">
        <v>2146</v>
      </c>
      <c r="B20" s="2191"/>
      <c r="C20" s="2669"/>
      <c r="D20" s="4511"/>
      <c r="E20" s="4511"/>
      <c r="F20" s="4511"/>
      <c r="G20" s="4511"/>
      <c r="H20" s="4511"/>
      <c r="I20" s="4511"/>
    </row>
    <row r="21" spans="1:9">
      <c r="A21" s="2192" t="s">
        <v>2145</v>
      </c>
      <c r="B21" s="2191"/>
      <c r="C21" s="2669"/>
      <c r="D21" s="4511"/>
      <c r="E21" s="4511"/>
      <c r="F21" s="4511"/>
      <c r="G21" s="4511"/>
      <c r="H21" s="4511"/>
      <c r="I21" s="4511"/>
    </row>
    <row r="22" spans="1:9">
      <c r="A22" s="2192" t="s">
        <v>2144</v>
      </c>
      <c r="B22" s="2191"/>
      <c r="C22" s="2669"/>
      <c r="D22" s="4511"/>
      <c r="E22" s="4511"/>
      <c r="F22" s="4511"/>
      <c r="G22" s="4511"/>
      <c r="H22" s="4511"/>
      <c r="I22" s="4511"/>
    </row>
    <row r="23" spans="1:9">
      <c r="A23" s="2192" t="s">
        <v>2143</v>
      </c>
      <c r="B23" s="2191"/>
      <c r="C23" s="2669"/>
      <c r="D23" s="4511"/>
      <c r="E23" s="4511"/>
      <c r="F23" s="4511"/>
      <c r="G23" s="4511"/>
      <c r="H23" s="4511"/>
      <c r="I23" s="4511"/>
    </row>
    <row r="24" spans="1:9">
      <c r="A24" s="2192" t="s">
        <v>2142</v>
      </c>
      <c r="B24" s="2191"/>
      <c r="C24" s="2669"/>
      <c r="D24" s="4511"/>
      <c r="E24" s="4511"/>
      <c r="F24" s="4511"/>
      <c r="G24" s="4511"/>
      <c r="H24" s="4511"/>
      <c r="I24" s="4511"/>
    </row>
    <row r="25" spans="1:9">
      <c r="A25" s="2192" t="s">
        <v>2141</v>
      </c>
      <c r="B25" s="2191"/>
      <c r="C25" s="2669"/>
      <c r="D25" s="4511"/>
      <c r="E25" s="4511"/>
      <c r="F25" s="4511"/>
      <c r="G25" s="4511"/>
      <c r="H25" s="4511"/>
      <c r="I25" s="4511"/>
    </row>
    <row r="26" spans="1:9">
      <c r="A26" s="2192" t="s">
        <v>2140</v>
      </c>
      <c r="B26" s="2191"/>
      <c r="C26" s="2669"/>
      <c r="D26" s="4511"/>
      <c r="E26" s="4511"/>
      <c r="F26" s="4511"/>
      <c r="G26" s="4511"/>
      <c r="H26" s="4511"/>
      <c r="I26" s="4511"/>
    </row>
    <row r="27" spans="1:9">
      <c r="A27" s="2192" t="s">
        <v>2139</v>
      </c>
      <c r="B27" s="2191"/>
      <c r="C27" s="2669"/>
      <c r="D27" s="4511"/>
      <c r="E27" s="4511"/>
      <c r="F27" s="4511"/>
      <c r="G27" s="4511"/>
      <c r="H27" s="4511"/>
      <c r="I27" s="4511"/>
    </row>
    <row r="28" spans="1:9">
      <c r="A28" s="2192" t="s">
        <v>2138</v>
      </c>
      <c r="B28" s="2191"/>
      <c r="C28" s="2669"/>
      <c r="D28" s="4511"/>
      <c r="E28" s="4511"/>
      <c r="F28" s="4511"/>
      <c r="G28" s="4511"/>
      <c r="H28" s="4511"/>
      <c r="I28" s="4511"/>
    </row>
    <row r="29" spans="1:9">
      <c r="A29" s="2192" t="s">
        <v>2137</v>
      </c>
      <c r="B29" s="2191"/>
      <c r="C29" s="2669"/>
      <c r="D29" s="4511"/>
      <c r="E29" s="4511"/>
      <c r="F29" s="4511"/>
      <c r="G29" s="4511"/>
      <c r="H29" s="4511"/>
      <c r="I29" s="4511"/>
    </row>
    <row r="30" spans="1:9">
      <c r="A30" s="2192" t="s">
        <v>2136</v>
      </c>
      <c r="B30" s="2191"/>
      <c r="C30" s="2669"/>
      <c r="D30" s="4511"/>
      <c r="E30" s="4511"/>
      <c r="F30" s="4511"/>
      <c r="G30" s="4511"/>
      <c r="H30" s="4511"/>
      <c r="I30" s="4511"/>
    </row>
    <row r="31" spans="1:9">
      <c r="A31" s="2192" t="s">
        <v>2135</v>
      </c>
      <c r="B31" s="2191"/>
      <c r="C31" s="2669"/>
      <c r="D31" s="4511"/>
      <c r="E31" s="4511"/>
      <c r="F31" s="4511"/>
      <c r="G31" s="4511"/>
      <c r="H31" s="4511"/>
      <c r="I31" s="4511"/>
    </row>
    <row r="32" spans="1:9">
      <c r="A32" s="2192" t="s">
        <v>2134</v>
      </c>
      <c r="B32" s="2191"/>
      <c r="C32" s="2669"/>
      <c r="D32" s="4511"/>
      <c r="E32" s="4511"/>
      <c r="F32" s="4511"/>
      <c r="G32" s="4511"/>
      <c r="H32" s="4511"/>
      <c r="I32" s="4511"/>
    </row>
    <row r="33" spans="1:9">
      <c r="A33" s="2192" t="s">
        <v>2133</v>
      </c>
      <c r="B33" s="2191"/>
      <c r="C33" s="2669"/>
      <c r="D33" s="4511"/>
      <c r="E33" s="4511"/>
      <c r="F33" s="4511"/>
      <c r="G33" s="4511"/>
      <c r="H33" s="4511"/>
      <c r="I33" s="4511"/>
    </row>
    <row r="34" spans="1:9">
      <c r="A34" s="2192" t="s">
        <v>2132</v>
      </c>
      <c r="B34" s="2191"/>
      <c r="C34" s="2669"/>
      <c r="D34" s="4511"/>
      <c r="E34" s="4511"/>
      <c r="F34" s="4511"/>
      <c r="G34" s="4511"/>
      <c r="H34" s="4511"/>
      <c r="I34" s="4511"/>
    </row>
    <row r="35" spans="1:9">
      <c r="A35" s="2192" t="s">
        <v>2131</v>
      </c>
      <c r="B35" s="2191"/>
      <c r="C35" s="2669"/>
      <c r="D35" s="4511"/>
      <c r="E35" s="4511"/>
      <c r="F35" s="4511"/>
      <c r="G35" s="4511"/>
      <c r="H35" s="4511"/>
      <c r="I35" s="4511"/>
    </row>
    <row r="36" spans="1:9">
      <c r="A36" s="2192" t="s">
        <v>2130</v>
      </c>
      <c r="B36" s="2191"/>
      <c r="C36" s="2669"/>
      <c r="D36" s="4511"/>
      <c r="E36" s="4511"/>
      <c r="F36" s="4511"/>
      <c r="G36" s="4511"/>
      <c r="H36" s="4511"/>
      <c r="I36" s="4511"/>
    </row>
    <row r="37" spans="1:9">
      <c r="A37" s="2192" t="s">
        <v>2129</v>
      </c>
      <c r="B37" s="2191"/>
      <c r="C37" s="2669"/>
      <c r="D37" s="4511"/>
      <c r="E37" s="4511"/>
      <c r="F37" s="4511"/>
      <c r="G37" s="4511"/>
      <c r="H37" s="4511"/>
      <c r="I37" s="4511"/>
    </row>
    <row r="38" spans="1:9" ht="16" thickBot="1">
      <c r="A38" s="2470" t="s">
        <v>2128</v>
      </c>
      <c r="B38" s="2467"/>
      <c r="C38" s="2670"/>
      <c r="D38" s="4512"/>
      <c r="E38" s="4512"/>
      <c r="F38" s="4512"/>
      <c r="G38" s="4512"/>
      <c r="H38" s="4512"/>
      <c r="I38" s="4512"/>
    </row>
    <row r="39" spans="1:9" ht="16" thickTop="1">
      <c r="A39" s="2190"/>
      <c r="B39" s="2660"/>
      <c r="C39" s="2189"/>
      <c r="D39" s="2656"/>
      <c r="E39" s="2088"/>
      <c r="F39" s="21"/>
      <c r="G39" s="21"/>
      <c r="H39" s="21"/>
      <c r="I39" s="21"/>
    </row>
    <row r="40" spans="1:9" ht="25.5" customHeight="1">
      <c r="A40" s="6173" t="s">
        <v>2127</v>
      </c>
      <c r="B40" s="6173"/>
      <c r="C40" s="2189"/>
      <c r="D40" s="2672"/>
      <c r="E40" s="2088"/>
      <c r="F40" s="21"/>
      <c r="G40" s="21"/>
      <c r="H40" s="21"/>
      <c r="I40" s="21"/>
    </row>
    <row r="41" spans="1:9" ht="29.5" customHeight="1">
      <c r="A41" s="6173" t="s">
        <v>2126</v>
      </c>
      <c r="B41" s="6173"/>
      <c r="C41" s="2189"/>
      <c r="D41" s="2672"/>
      <c r="E41" s="2088"/>
      <c r="F41" s="21"/>
      <c r="G41" s="21"/>
      <c r="H41" s="21"/>
      <c r="I41" s="21"/>
    </row>
    <row r="42" spans="1:9">
      <c r="A42" s="21"/>
      <c r="B42" s="21"/>
      <c r="C42" s="21"/>
      <c r="D42" s="21"/>
      <c r="E42" s="21"/>
      <c r="F42" s="21"/>
      <c r="G42" s="21"/>
      <c r="H42" s="21"/>
      <c r="I42" s="1939" t="str">
        <f>+ToC!$E$123</f>
        <v xml:space="preserve">Long-Term Annual Return </v>
      </c>
    </row>
    <row r="43" spans="1:9">
      <c r="A43" s="21" t="s">
        <v>2312</v>
      </c>
      <c r="B43" s="21"/>
      <c r="C43" s="21"/>
      <c r="D43" s="21"/>
      <c r="E43" s="21"/>
      <c r="F43" s="21"/>
      <c r="G43" s="21"/>
      <c r="H43" s="21"/>
      <c r="I43" s="1939" t="s">
        <v>1616</v>
      </c>
    </row>
    <row r="44" spans="1:9" hidden="1"/>
    <row r="1048576" ht="4.9000000000000004" hidden="1" customHeight="1"/>
  </sheetData>
  <sheetProtection algorithmName="SHA-512" hashValue="f3CL6C4wBeHbDLvi2zzH2v7fwRMR0ryUEgLWiMeTVx7aP4JP8AkOGH2Eh0lGAeRoMidnEu2hH7c/iw0seMlFpg==" saltValue="JafnMAVAxy6/U/LxzOlkSw==" spinCount="100000" sheet="1" objects="1" scenarios="1"/>
  <mergeCells count="12">
    <mergeCell ref="A41:B41"/>
    <mergeCell ref="D14:E14"/>
    <mergeCell ref="G14:H14"/>
    <mergeCell ref="A16:B17"/>
    <mergeCell ref="A40:B40"/>
    <mergeCell ref="I14:I15"/>
    <mergeCell ref="A12:I12"/>
    <mergeCell ref="A1:I1"/>
    <mergeCell ref="G7:I7"/>
    <mergeCell ref="A8:I8"/>
    <mergeCell ref="A10:I10"/>
    <mergeCell ref="A11:I11"/>
  </mergeCells>
  <hyperlinks>
    <hyperlink ref="A1:I1" location="ToC!A1" display="ToC!A1"/>
  </hyperlinks>
  <pageMargins left="0.7" right="0.7" top="0.75" bottom="0.75" header="0.3" footer="0.3"/>
  <pageSetup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1">
    <pageSetUpPr fitToPage="1"/>
  </sheetPr>
  <dimension ref="A1:J74"/>
  <sheetViews>
    <sheetView topLeftCell="A7" zoomScale="60" zoomScaleNormal="60" workbookViewId="0">
      <selection activeCell="D10" sqref="D10"/>
    </sheetView>
  </sheetViews>
  <sheetFormatPr defaultColWidth="0" defaultRowHeight="15.5" zeroHeight="1"/>
  <cols>
    <col min="1" max="1" width="3.765625" style="43" customWidth="1"/>
    <col min="2" max="2" width="42.765625" style="43" customWidth="1"/>
    <col min="3" max="3" width="5.765625" style="43" customWidth="1"/>
    <col min="4" max="7" width="18.69140625" style="43" customWidth="1"/>
    <col min="8" max="16384" width="8.765625" style="43" hidden="1"/>
  </cols>
  <sheetData>
    <row r="1" spans="1:10" ht="15.75" customHeight="1">
      <c r="A1" s="6191" t="s">
        <v>100</v>
      </c>
      <c r="B1" s="6191"/>
      <c r="C1" s="6191"/>
      <c r="D1" s="6191"/>
      <c r="E1" s="6191"/>
      <c r="F1" s="6191"/>
      <c r="G1" s="6191"/>
    </row>
    <row r="2" spans="1:10" ht="15.75" customHeight="1">
      <c r="A2" s="725"/>
      <c r="B2" s="725"/>
      <c r="C2" s="725"/>
      <c r="D2" s="725"/>
      <c r="E2" s="725"/>
      <c r="F2" s="725"/>
      <c r="G2" s="725"/>
    </row>
    <row r="3" spans="1:10">
      <c r="A3" s="197" t="str">
        <f>+Cover!A14</f>
        <v>Select Name of Insurer/ Financial Holding Company</v>
      </c>
      <c r="B3" s="2291"/>
      <c r="C3" s="42"/>
      <c r="D3" s="42"/>
      <c r="E3" s="42"/>
      <c r="F3" s="42"/>
      <c r="G3" s="1440" t="s">
        <v>1817</v>
      </c>
    </row>
    <row r="4" spans="1:10">
      <c r="A4" s="76" t="str">
        <f>+ToC!A3</f>
        <v>Insurer/Financial Holding Company</v>
      </c>
      <c r="B4" s="99"/>
      <c r="C4" s="42"/>
      <c r="D4" s="42"/>
      <c r="E4" s="42"/>
      <c r="F4" s="42"/>
      <c r="G4" s="42"/>
    </row>
    <row r="5" spans="1:10">
      <c r="A5" s="76"/>
      <c r="B5" s="99"/>
      <c r="C5" s="100"/>
      <c r="D5" s="100"/>
      <c r="E5" s="100"/>
      <c r="F5" s="42"/>
      <c r="G5" s="42"/>
    </row>
    <row r="6" spans="1:10">
      <c r="A6" s="51" t="str">
        <f>+ToC!A5</f>
        <v>Long-Term Insurers Annual Return</v>
      </c>
      <c r="B6" s="42"/>
      <c r="C6" s="100"/>
      <c r="D6" s="100"/>
      <c r="E6" s="100"/>
      <c r="F6" s="42"/>
      <c r="G6" s="42"/>
      <c r="H6" s="102"/>
      <c r="I6" s="102"/>
      <c r="J6" s="102"/>
    </row>
    <row r="7" spans="1:10">
      <c r="A7" s="76" t="str">
        <f>+ToC!A6</f>
        <v>For Year Ended:</v>
      </c>
      <c r="B7" s="99"/>
      <c r="C7" s="100"/>
      <c r="D7" s="100"/>
      <c r="E7" s="100"/>
      <c r="F7" s="42"/>
      <c r="G7" s="1021" t="str">
        <f>IF(+Cover!$A$23="","",+Cover!$A$23)</f>
        <v/>
      </c>
    </row>
    <row r="8" spans="1:10">
      <c r="A8" s="76"/>
      <c r="B8" s="99"/>
      <c r="C8" s="100"/>
      <c r="D8" s="100"/>
      <c r="E8" s="100"/>
      <c r="F8" s="42"/>
      <c r="G8" s="42"/>
    </row>
    <row r="9" spans="1:10" s="46" customFormat="1" ht="21" customHeight="1">
      <c r="A9" s="6192" t="s">
        <v>737</v>
      </c>
      <c r="B9" s="6192"/>
      <c r="C9" s="6192"/>
      <c r="D9" s="6192"/>
      <c r="E9" s="6192"/>
      <c r="F9" s="6192"/>
      <c r="G9" s="6192"/>
    </row>
    <row r="10" spans="1:10" s="46" customFormat="1">
      <c r="A10" s="103"/>
      <c r="B10" s="2290"/>
      <c r="C10" s="2290"/>
      <c r="D10" s="2290"/>
      <c r="E10" s="2290"/>
      <c r="F10" s="2290"/>
      <c r="G10" s="2290"/>
    </row>
    <row r="11" spans="1:10" s="46" customFormat="1">
      <c r="A11" s="5375" t="s">
        <v>2194</v>
      </c>
      <c r="B11" s="5375"/>
      <c r="C11" s="5375"/>
      <c r="D11" s="5375"/>
      <c r="E11" s="5375"/>
      <c r="F11" s="5375"/>
      <c r="G11" s="5375"/>
    </row>
    <row r="12" spans="1:10" s="46" customFormat="1">
      <c r="A12" s="5375" t="s">
        <v>2193</v>
      </c>
      <c r="B12" s="5375"/>
      <c r="C12" s="5375"/>
      <c r="D12" s="5375"/>
      <c r="E12" s="5375"/>
      <c r="F12" s="5375"/>
      <c r="G12" s="5375"/>
    </row>
    <row r="13" spans="1:10" s="46" customFormat="1" ht="15" customHeight="1">
      <c r="A13" s="6190"/>
      <c r="B13" s="6190"/>
      <c r="C13" s="6190"/>
      <c r="D13" s="6190"/>
      <c r="E13" s="6190"/>
      <c r="F13" s="6190"/>
      <c r="G13" s="6190"/>
    </row>
    <row r="14" spans="1:10" ht="16" thickBot="1">
      <c r="A14" s="82"/>
      <c r="B14" s="82"/>
      <c r="C14" s="82"/>
      <c r="D14" s="82"/>
      <c r="E14" s="82"/>
      <c r="F14" s="82"/>
      <c r="G14" s="82"/>
    </row>
    <row r="15" spans="1:10" ht="36.4" customHeight="1" thickTop="1">
      <c r="A15" s="2265"/>
      <c r="B15" s="2264"/>
      <c r="C15" s="2263" t="s">
        <v>113</v>
      </c>
      <c r="D15" s="2102" t="str">
        <f>IF(G7="","","Business in Trinidad &amp; Tobago "&amp;YEAR($G$7))</f>
        <v/>
      </c>
      <c r="E15" s="2262" t="str">
        <f>IF(G7="","","Business Outside Trinidad &amp; Tobago "&amp;YEAR($G$7))</f>
        <v/>
      </c>
      <c r="F15" s="2262" t="str">
        <f>IF(G7="","",YEAR($G$7))</f>
        <v/>
      </c>
      <c r="G15" s="2541" t="str">
        <f>IF(F15="","",F15-1)</f>
        <v/>
      </c>
    </row>
    <row r="16" spans="1:10">
      <c r="A16" s="2261"/>
      <c r="B16" s="2287"/>
      <c r="C16" s="2259"/>
      <c r="D16" s="2258"/>
      <c r="E16" s="2258"/>
      <c r="F16" s="2286" t="s">
        <v>539</v>
      </c>
      <c r="G16" s="2285" t="s">
        <v>539</v>
      </c>
    </row>
    <row r="17" spans="1:7">
      <c r="A17" s="6184" t="s">
        <v>740</v>
      </c>
      <c r="B17" s="6185"/>
      <c r="C17" s="2284"/>
      <c r="D17" s="5117"/>
      <c r="E17" s="5117"/>
      <c r="F17" s="5118"/>
      <c r="G17" s="5119"/>
    </row>
    <row r="18" spans="1:7">
      <c r="A18" s="2283"/>
      <c r="B18" s="2282" t="s">
        <v>709</v>
      </c>
      <c r="C18" s="2281"/>
      <c r="D18" s="4682"/>
      <c r="E18" s="4682"/>
      <c r="F18" s="5120">
        <f t="shared" ref="F18:F26" si="0">SUM(D18:E18)</f>
        <v>0</v>
      </c>
      <c r="G18" s="4682"/>
    </row>
    <row r="19" spans="1:7">
      <c r="A19" s="2230"/>
      <c r="B19" s="2280" t="s">
        <v>710</v>
      </c>
      <c r="C19" s="2279"/>
      <c r="D19" s="4682"/>
      <c r="E19" s="4682"/>
      <c r="F19" s="5120">
        <f t="shared" si="0"/>
        <v>0</v>
      </c>
      <c r="G19" s="4682"/>
    </row>
    <row r="20" spans="1:7">
      <c r="A20" s="2230"/>
      <c r="B20" s="2280" t="s">
        <v>2192</v>
      </c>
      <c r="C20" s="2279"/>
      <c r="D20" s="4682"/>
      <c r="E20" s="4682"/>
      <c r="F20" s="5120">
        <f t="shared" si="0"/>
        <v>0</v>
      </c>
      <c r="G20" s="4682"/>
    </row>
    <row r="21" spans="1:7">
      <c r="A21" s="2230"/>
      <c r="B21" s="2280" t="s">
        <v>2191</v>
      </c>
      <c r="C21" s="2279"/>
      <c r="D21" s="4682"/>
      <c r="E21" s="4682"/>
      <c r="F21" s="5120">
        <f t="shared" si="0"/>
        <v>0</v>
      </c>
      <c r="G21" s="4682"/>
    </row>
    <row r="22" spans="1:7">
      <c r="A22" s="2230"/>
      <c r="B22" s="2280" t="s">
        <v>696</v>
      </c>
      <c r="C22" s="2279"/>
      <c r="D22" s="4682"/>
      <c r="E22" s="4682"/>
      <c r="F22" s="5120">
        <f t="shared" si="0"/>
        <v>0</v>
      </c>
      <c r="G22" s="4682"/>
    </row>
    <row r="23" spans="1:7">
      <c r="A23" s="2232"/>
      <c r="B23" s="2231" t="s">
        <v>2190</v>
      </c>
      <c r="C23" s="2279"/>
      <c r="D23" s="4682"/>
      <c r="E23" s="4682"/>
      <c r="F23" s="5120">
        <f t="shared" si="0"/>
        <v>0</v>
      </c>
      <c r="G23" s="4682"/>
    </row>
    <row r="24" spans="1:7">
      <c r="A24" s="2230"/>
      <c r="B24" s="2280" t="s">
        <v>771</v>
      </c>
      <c r="C24" s="2279"/>
      <c r="D24" s="4682"/>
      <c r="E24" s="4682"/>
      <c r="F24" s="5120">
        <f t="shared" si="0"/>
        <v>0</v>
      </c>
      <c r="G24" s="4682"/>
    </row>
    <row r="25" spans="1:7">
      <c r="A25" s="2230"/>
      <c r="B25" s="2280" t="s">
        <v>2189</v>
      </c>
      <c r="C25" s="2279"/>
      <c r="D25" s="4682"/>
      <c r="E25" s="4682"/>
      <c r="F25" s="5120">
        <f t="shared" si="0"/>
        <v>0</v>
      </c>
      <c r="G25" s="4682"/>
    </row>
    <row r="26" spans="1:7">
      <c r="A26" s="2278"/>
      <c r="B26" s="2244" t="s">
        <v>2188</v>
      </c>
      <c r="C26" s="2271"/>
      <c r="D26" s="4682"/>
      <c r="E26" s="4682"/>
      <c r="F26" s="5120">
        <f t="shared" si="0"/>
        <v>0</v>
      </c>
      <c r="G26" s="4682"/>
    </row>
    <row r="27" spans="1:7">
      <c r="A27" s="2277"/>
      <c r="B27" s="2276" t="s">
        <v>2187</v>
      </c>
      <c r="C27" s="2275"/>
      <c r="D27" s="5121">
        <f>SUM(D28:D31)</f>
        <v>0</v>
      </c>
      <c r="E27" s="5121">
        <f>SUM(E28:E31)</f>
        <v>0</v>
      </c>
      <c r="F27" s="5121">
        <f>SUM(F28:F31)</f>
        <v>0</v>
      </c>
      <c r="G27" s="5122">
        <f>SUM(G28:G31)</f>
        <v>0</v>
      </c>
    </row>
    <row r="28" spans="1:7">
      <c r="A28" s="2274"/>
      <c r="B28" s="2273"/>
      <c r="C28" s="3756"/>
      <c r="D28" s="4682"/>
      <c r="E28" s="4682"/>
      <c r="F28" s="5120">
        <f>SUM(D28:E28)</f>
        <v>0</v>
      </c>
      <c r="G28" s="4682"/>
    </row>
    <row r="29" spans="1:7">
      <c r="A29" s="2274"/>
      <c r="B29" s="2273"/>
      <c r="C29" s="3756"/>
      <c r="D29" s="4682"/>
      <c r="E29" s="4682"/>
      <c r="F29" s="5120">
        <f>SUM(D29:E29)</f>
        <v>0</v>
      </c>
      <c r="G29" s="4682"/>
    </row>
    <row r="30" spans="1:7">
      <c r="A30" s="2226"/>
      <c r="B30" s="2272"/>
      <c r="C30" s="3756"/>
      <c r="D30" s="4682"/>
      <c r="E30" s="4682"/>
      <c r="F30" s="5120">
        <f>SUM(D30:E30)</f>
        <v>0</v>
      </c>
      <c r="G30" s="4682"/>
    </row>
    <row r="31" spans="1:7">
      <c r="A31" s="2226"/>
      <c r="B31" s="2272"/>
      <c r="C31" s="3756"/>
      <c r="D31" s="4682"/>
      <c r="E31" s="4682"/>
      <c r="F31" s="5120">
        <f>SUM(D31:E31)</f>
        <v>0</v>
      </c>
      <c r="G31" s="4682"/>
    </row>
    <row r="32" spans="1:7" ht="16" thickBot="1">
      <c r="A32" s="6193" t="s">
        <v>2186</v>
      </c>
      <c r="B32" s="6194"/>
      <c r="C32" s="2270"/>
      <c r="D32" s="4746">
        <f>SUM(D18:D27)</f>
        <v>0</v>
      </c>
      <c r="E32" s="4746">
        <f>SUM(E18:E27)</f>
        <v>0</v>
      </c>
      <c r="F32" s="4746">
        <f>SUM(F18:F27)</f>
        <v>0</v>
      </c>
      <c r="G32" s="5123">
        <f>SUM(G18:G27)</f>
        <v>0</v>
      </c>
    </row>
    <row r="33" spans="1:7">
      <c r="A33" s="2269"/>
      <c r="B33" s="2269"/>
      <c r="C33" s="2268"/>
      <c r="D33" s="2268"/>
      <c r="E33" s="2268"/>
      <c r="F33" s="2267"/>
      <c r="G33" s="2267"/>
    </row>
    <row r="34" spans="1:7">
      <c r="A34" s="2269"/>
      <c r="B34" s="2269"/>
      <c r="C34" s="2268"/>
      <c r="D34" s="2268"/>
      <c r="E34" s="2268"/>
      <c r="F34" s="2267"/>
      <c r="G34" s="2267"/>
    </row>
    <row r="35" spans="1:7">
      <c r="A35" s="2269"/>
      <c r="B35" s="2269"/>
      <c r="C35" s="2268"/>
      <c r="D35" s="2268"/>
      <c r="E35" s="2268"/>
      <c r="F35" s="2267"/>
      <c r="G35" s="2267"/>
    </row>
    <row r="36" spans="1:7">
      <c r="A36" s="2269"/>
      <c r="B36" s="2269"/>
      <c r="C36" s="2268"/>
      <c r="D36" s="2268"/>
      <c r="E36" s="2268"/>
      <c r="F36" s="2267"/>
      <c r="G36" s="2267"/>
    </row>
    <row r="37" spans="1:7">
      <c r="A37" s="2269"/>
      <c r="B37" s="2269"/>
      <c r="C37" s="2268"/>
      <c r="D37" s="2268"/>
      <c r="E37" s="2268"/>
      <c r="F37" s="2267"/>
      <c r="G37" s="2267"/>
    </row>
    <row r="38" spans="1:7">
      <c r="A38" s="2269"/>
      <c r="B38" s="2269"/>
      <c r="C38" s="2268"/>
      <c r="D38" s="2268"/>
      <c r="E38" s="2268"/>
      <c r="F38" s="2267"/>
      <c r="G38" s="2267"/>
    </row>
    <row r="39" spans="1:7">
      <c r="A39" s="80"/>
      <c r="B39" s="82"/>
      <c r="C39" s="2266"/>
      <c r="D39" s="2266"/>
      <c r="E39" s="2266"/>
      <c r="F39" s="91"/>
      <c r="G39" s="91"/>
    </row>
    <row r="40" spans="1:7">
      <c r="A40" s="6190" t="s">
        <v>2185</v>
      </c>
      <c r="B40" s="6190"/>
      <c r="C40" s="6190"/>
      <c r="D40" s="6190"/>
      <c r="E40" s="6190"/>
      <c r="F40" s="6190"/>
      <c r="G40" s="6190"/>
    </row>
    <row r="41" spans="1:7">
      <c r="A41" s="6189"/>
      <c r="B41" s="6189"/>
      <c r="C41" s="6189"/>
      <c r="D41" s="6189"/>
      <c r="E41" s="6189"/>
      <c r="F41" s="6189"/>
      <c r="G41" s="6189"/>
    </row>
    <row r="42" spans="1:7" ht="16" thickBot="1">
      <c r="A42" s="80"/>
      <c r="B42" s="82"/>
      <c r="C42" s="2266"/>
      <c r="D42" s="2266"/>
      <c r="E42" s="2266"/>
      <c r="F42" s="91"/>
      <c r="G42" s="91"/>
    </row>
    <row r="43" spans="1:7" ht="16" thickTop="1">
      <c r="A43" s="2265"/>
      <c r="B43" s="2264"/>
      <c r="C43" s="2263" t="s">
        <v>113</v>
      </c>
      <c r="D43" s="2102" t="str">
        <f>IF(G7="","","Business in Trinidad &amp; Tobago "&amp;YEAR($G$7))</f>
        <v/>
      </c>
      <c r="E43" s="2262" t="str">
        <f>IF(G7="","","Business Outside Trinidad &amp; Tobago "&amp;YEAR($G$7))</f>
        <v/>
      </c>
      <c r="F43" s="2289" t="str">
        <f>IF(G7="","",YEAR($G$7))</f>
        <v/>
      </c>
      <c r="G43" s="2288" t="str">
        <f>IF(F43="","",F43-1)</f>
        <v/>
      </c>
    </row>
    <row r="44" spans="1:7">
      <c r="A44" s="2261"/>
      <c r="B44" s="2260"/>
      <c r="C44" s="2259"/>
      <c r="D44" s="2258"/>
      <c r="E44" s="2258"/>
      <c r="F44" s="2257" t="s">
        <v>539</v>
      </c>
      <c r="G44" s="2257" t="s">
        <v>539</v>
      </c>
    </row>
    <row r="45" spans="1:7">
      <c r="A45" s="6184" t="s">
        <v>2184</v>
      </c>
      <c r="B45" s="6185"/>
      <c r="C45" s="2256"/>
      <c r="D45" s="2255"/>
      <c r="E45" s="2255"/>
      <c r="F45" s="2254">
        <f>SUM(D45:E45)</f>
        <v>0</v>
      </c>
      <c r="G45" s="2253">
        <f>+G32</f>
        <v>0</v>
      </c>
    </row>
    <row r="46" spans="1:7">
      <c r="A46" s="6186" t="s">
        <v>2183</v>
      </c>
      <c r="B46" s="6187"/>
      <c r="C46" s="2252"/>
      <c r="D46" s="2251"/>
      <c r="E46" s="2251"/>
      <c r="F46" s="2250"/>
      <c r="G46" s="2250"/>
    </row>
    <row r="47" spans="1:7">
      <c r="A47" s="2247"/>
      <c r="B47" s="2234" t="s">
        <v>2182</v>
      </c>
      <c r="C47" s="2233"/>
      <c r="D47" s="500"/>
      <c r="E47" s="500"/>
      <c r="F47" s="2249">
        <f>SUM(D47:E47)</f>
        <v>0</v>
      </c>
      <c r="G47" s="500"/>
    </row>
    <row r="48" spans="1:7">
      <c r="A48" s="2248"/>
      <c r="B48" s="2231" t="s">
        <v>2181</v>
      </c>
      <c r="C48" s="2228"/>
      <c r="D48" s="2223"/>
      <c r="E48" s="2223"/>
      <c r="F48" s="2206">
        <f>SUM(D48:E48)</f>
        <v>0</v>
      </c>
      <c r="G48" s="2223"/>
    </row>
    <row r="49" spans="1:7">
      <c r="A49" s="2248"/>
      <c r="B49" s="2231" t="s">
        <v>2180</v>
      </c>
      <c r="C49" s="2228"/>
      <c r="D49" s="2223"/>
      <c r="E49" s="2223"/>
      <c r="F49" s="2206">
        <f>SUM(D49:E49)</f>
        <v>0</v>
      </c>
      <c r="G49" s="2223"/>
    </row>
    <row r="50" spans="1:7" ht="32.65" customHeight="1">
      <c r="A50" s="2247"/>
      <c r="B50" s="2246" t="s">
        <v>2179</v>
      </c>
      <c r="C50" s="2233"/>
      <c r="D50" s="2223"/>
      <c r="E50" s="2223"/>
      <c r="F50" s="2206">
        <f>SUM(D50:E50)</f>
        <v>0</v>
      </c>
      <c r="G50" s="2223"/>
    </row>
    <row r="51" spans="1:7">
      <c r="A51" s="2245"/>
      <c r="B51" s="2244" t="s">
        <v>2178</v>
      </c>
      <c r="C51" s="2228"/>
      <c r="D51" s="1154"/>
      <c r="E51" s="500"/>
      <c r="F51" s="1142">
        <f>SUM(D51:E51)</f>
        <v>0</v>
      </c>
      <c r="G51" s="500"/>
    </row>
    <row r="52" spans="1:7">
      <c r="A52" s="2243"/>
      <c r="B52" s="2242" t="s">
        <v>606</v>
      </c>
      <c r="C52" s="2228"/>
      <c r="D52" s="2227">
        <f>SUM(D53:D56)</f>
        <v>0</v>
      </c>
      <c r="E52" s="2227">
        <f>SUM(E53:E56)</f>
        <v>0</v>
      </c>
      <c r="F52" s="2227">
        <f>SUM(F53:F56)</f>
        <v>0</v>
      </c>
      <c r="G52" s="2227">
        <f>SUM(G53:G56)</f>
        <v>0</v>
      </c>
    </row>
    <row r="53" spans="1:7">
      <c r="A53" s="2241"/>
      <c r="B53" s="2240"/>
      <c r="C53" s="2224"/>
      <c r="D53" s="2223"/>
      <c r="E53" s="2223"/>
      <c r="F53" s="2206">
        <f t="shared" ref="F53:F55" si="1">SUM(D53:E53)</f>
        <v>0</v>
      </c>
      <c r="G53" s="2223"/>
    </row>
    <row r="54" spans="1:7">
      <c r="A54" s="2239"/>
      <c r="B54" s="2238"/>
      <c r="C54" s="2224"/>
      <c r="D54" s="2223"/>
      <c r="E54" s="2223"/>
      <c r="F54" s="2206">
        <f t="shared" si="1"/>
        <v>0</v>
      </c>
      <c r="G54" s="2223"/>
    </row>
    <row r="55" spans="1:7">
      <c r="A55" s="2239"/>
      <c r="B55" s="2238"/>
      <c r="C55" s="2224"/>
      <c r="D55" s="2223"/>
      <c r="E55" s="2223"/>
      <c r="F55" s="2206">
        <f t="shared" si="1"/>
        <v>0</v>
      </c>
      <c r="G55" s="2223"/>
    </row>
    <row r="56" spans="1:7">
      <c r="A56" s="2239"/>
      <c r="B56" s="2238"/>
      <c r="C56" s="2224"/>
      <c r="D56" s="2223"/>
      <c r="E56" s="2223"/>
      <c r="F56" s="2206">
        <f>SUM(D56:E56)</f>
        <v>0</v>
      </c>
      <c r="G56" s="2222"/>
    </row>
    <row r="57" spans="1:7">
      <c r="A57" s="6188" t="s">
        <v>2177</v>
      </c>
      <c r="B57" s="6188"/>
      <c r="C57" s="2221"/>
      <c r="D57" s="2205">
        <f>SUM(D47:D52)</f>
        <v>0</v>
      </c>
      <c r="E57" s="2205">
        <f>SUM(E47:E52)</f>
        <v>0</v>
      </c>
      <c r="F57" s="2205">
        <f>SUM(F47:F52)</f>
        <v>0</v>
      </c>
      <c r="G57" s="2205">
        <f>SUM(G47:G52)</f>
        <v>0</v>
      </c>
    </row>
    <row r="58" spans="1:7">
      <c r="A58" s="6184" t="s">
        <v>2176</v>
      </c>
      <c r="B58" s="6185"/>
      <c r="C58" s="2237"/>
      <c r="D58" s="2236"/>
      <c r="E58" s="2236"/>
      <c r="F58" s="2236"/>
      <c r="G58" s="2236"/>
    </row>
    <row r="59" spans="1:7">
      <c r="A59" s="2235"/>
      <c r="B59" s="2234" t="s">
        <v>2175</v>
      </c>
      <c r="C59" s="2233"/>
      <c r="D59" s="2223"/>
      <c r="E59" s="2223"/>
      <c r="F59" s="2206">
        <f>SUM(D59:E59)</f>
        <v>0</v>
      </c>
      <c r="G59" s="2223"/>
    </row>
    <row r="60" spans="1:7">
      <c r="A60" s="2232"/>
      <c r="B60" s="2231" t="s">
        <v>2174</v>
      </c>
      <c r="C60" s="2228"/>
      <c r="D60" s="2223"/>
      <c r="E60" s="2223"/>
      <c r="F60" s="2206">
        <f>SUM(D60:E60)</f>
        <v>0</v>
      </c>
      <c r="G60" s="2223"/>
    </row>
    <row r="61" spans="1:7">
      <c r="A61" s="2230"/>
      <c r="B61" s="2229" t="s">
        <v>606</v>
      </c>
      <c r="C61" s="2228"/>
      <c r="D61" s="2227">
        <f>SUM(D62:D65)</f>
        <v>0</v>
      </c>
      <c r="E61" s="2227">
        <f>SUM(E62:E65)</f>
        <v>0</v>
      </c>
      <c r="F61" s="2227">
        <f>SUM(F62:F65)</f>
        <v>0</v>
      </c>
      <c r="G61" s="2227">
        <f>SUM(G62:G65)</f>
        <v>0</v>
      </c>
    </row>
    <row r="62" spans="1:7">
      <c r="A62" s="2226"/>
      <c r="B62" s="2225"/>
      <c r="C62" s="2224"/>
      <c r="D62" s="2223"/>
      <c r="E62" s="2223"/>
      <c r="F62" s="2206">
        <f t="shared" ref="F62:F65" si="2">SUM(D62:E62)</f>
        <v>0</v>
      </c>
      <c r="G62" s="2223"/>
    </row>
    <row r="63" spans="1:7">
      <c r="A63" s="2226"/>
      <c r="B63" s="2225"/>
      <c r="C63" s="2224"/>
      <c r="D63" s="2223"/>
      <c r="E63" s="2223"/>
      <c r="F63" s="2206">
        <f t="shared" si="2"/>
        <v>0</v>
      </c>
      <c r="G63" s="2223"/>
    </row>
    <row r="64" spans="1:7">
      <c r="A64" s="2226"/>
      <c r="B64" s="2225"/>
      <c r="C64" s="2224"/>
      <c r="D64" s="2223"/>
      <c r="E64" s="2223"/>
      <c r="F64" s="2206">
        <f t="shared" si="2"/>
        <v>0</v>
      </c>
      <c r="G64" s="2222"/>
    </row>
    <row r="65" spans="1:7">
      <c r="A65" s="2226"/>
      <c r="B65" s="2225"/>
      <c r="C65" s="2224"/>
      <c r="D65" s="2223"/>
      <c r="E65" s="2223"/>
      <c r="F65" s="2206">
        <f t="shared" si="2"/>
        <v>0</v>
      </c>
      <c r="G65" s="2222"/>
    </row>
    <row r="66" spans="1:7">
      <c r="A66" s="6188" t="s">
        <v>907</v>
      </c>
      <c r="B66" s="6188"/>
      <c r="C66" s="2221"/>
      <c r="D66" s="2205">
        <f>SUM(D59:D61)</f>
        <v>0</v>
      </c>
      <c r="E66" s="2205">
        <f>SUM(E59:E61)</f>
        <v>0</v>
      </c>
      <c r="F66" s="2205">
        <f>SUM(F59:F61)</f>
        <v>0</v>
      </c>
      <c r="G66" s="2205">
        <f>SUM(G59:G61)</f>
        <v>0</v>
      </c>
    </row>
    <row r="67" spans="1:7">
      <c r="A67" s="2220"/>
      <c r="B67" s="2220"/>
      <c r="C67" s="2219"/>
      <c r="D67" s="2218"/>
      <c r="E67" s="2218"/>
      <c r="F67" s="2218"/>
      <c r="G67" s="2218"/>
    </row>
    <row r="68" spans="1:7">
      <c r="A68" s="2217"/>
      <c r="B68" s="2216" t="s">
        <v>2173</v>
      </c>
      <c r="C68" s="2215"/>
      <c r="D68" s="2214">
        <f>D45+D57-D66</f>
        <v>0</v>
      </c>
      <c r="E68" s="2214">
        <f>E45+E57-E66</f>
        <v>0</v>
      </c>
      <c r="F68" s="2214">
        <f>F45+F57-F66</f>
        <v>0</v>
      </c>
      <c r="G68" s="2214">
        <f>G45+G57-G66</f>
        <v>0</v>
      </c>
    </row>
    <row r="69" spans="1:7">
      <c r="A69" s="82"/>
      <c r="B69" s="82"/>
      <c r="C69" s="82"/>
      <c r="D69" s="82"/>
      <c r="E69" s="82"/>
      <c r="F69" s="82"/>
      <c r="G69" s="82"/>
    </row>
    <row r="70" spans="1:7">
      <c r="A70" s="82"/>
      <c r="B70" s="82"/>
      <c r="C70" s="42"/>
      <c r="D70" s="42"/>
      <c r="E70" s="42"/>
      <c r="F70" s="42"/>
      <c r="G70" s="82"/>
    </row>
    <row r="71" spans="1:7">
      <c r="A71" s="82"/>
      <c r="B71" s="82"/>
      <c r="C71" s="42"/>
      <c r="D71" s="42"/>
      <c r="E71" s="42"/>
      <c r="F71" s="42"/>
      <c r="G71" s="82"/>
    </row>
    <row r="72" spans="1:7">
      <c r="A72" s="82"/>
      <c r="B72" s="82"/>
      <c r="C72" s="42"/>
      <c r="D72" s="42"/>
      <c r="E72" s="42"/>
      <c r="F72" s="42"/>
      <c r="G72" s="82"/>
    </row>
    <row r="73" spans="1:7">
      <c r="A73" s="82"/>
      <c r="B73" s="82"/>
      <c r="C73" s="82"/>
      <c r="D73" s="82"/>
      <c r="E73" s="82"/>
      <c r="F73" s="53"/>
      <c r="G73" s="215" t="str">
        <f>+ToC!E123</f>
        <v xml:space="preserve">Long-Term Annual Return </v>
      </c>
    </row>
    <row r="74" spans="1:7">
      <c r="A74" s="42"/>
      <c r="B74" s="42"/>
      <c r="C74" s="42"/>
      <c r="D74" s="42"/>
      <c r="E74" s="42"/>
      <c r="F74" s="2140"/>
      <c r="G74" s="57" t="s">
        <v>2172</v>
      </c>
    </row>
  </sheetData>
  <sheetProtection algorithmName="SHA-512" hashValue="vp1qD7PC6KlcqiRwGlji0ytmGutHs4qUvfiDnW7xFQGvKAarg0AditYak1cn3VMRtQBfcKUPWPsjOYhFP0LEXg==" saltValue="ZtJg6fFZvlIXDLd/H5lnUw==" spinCount="100000" sheet="1" objects="1" scenarios="1"/>
  <mergeCells count="14">
    <mergeCell ref="A41:G41"/>
    <mergeCell ref="A40:G40"/>
    <mergeCell ref="A13:G13"/>
    <mergeCell ref="A1:G1"/>
    <mergeCell ref="A9:G9"/>
    <mergeCell ref="A11:G11"/>
    <mergeCell ref="A12:G12"/>
    <mergeCell ref="A17:B17"/>
    <mergeCell ref="A32:B32"/>
    <mergeCell ref="A45:B45"/>
    <mergeCell ref="A46:B46"/>
    <mergeCell ref="A57:B57"/>
    <mergeCell ref="A58:B58"/>
    <mergeCell ref="A66:B66"/>
  </mergeCells>
  <dataValidations count="1">
    <dataValidation type="decimal" operator="lessThanOrEqual" allowBlank="1" showInputMessage="1" showErrorMessage="1" errorTitle="Numbers Only" error="You can only enter numbers in these cells.To re input a number, press Cancel  or Retry and  delete, and then re enter a valid number_x000a_" sqref="D68:G68 D27:G27 F53:F57 D32:G32 F18:F26 G66 F47:F51 D45:G45 F28:F31 G57 D57:E57 F59:F60 D66:E66 F62:F66">
      <formula1>50000000000</formula1>
    </dataValidation>
  </dataValidations>
  <hyperlinks>
    <hyperlink ref="A1:G1" location="ToC!A1" display="50.010"/>
  </hyperlinks>
  <printOptions horizontalCentered="1"/>
  <pageMargins left="0.39370078740157483" right="0.39370078740157483" top="0.39370078740157483" bottom="0.39370078740157483" header="0.39370078740157483" footer="0.39370078740157483"/>
  <pageSetup paperSize="5" scale="67" orientation="portrait"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dimension ref="A1:EU79"/>
  <sheetViews>
    <sheetView topLeftCell="A10" zoomScale="70" zoomScaleNormal="70" workbookViewId="0">
      <selection activeCell="D18" sqref="D18"/>
    </sheetView>
  </sheetViews>
  <sheetFormatPr defaultColWidth="0" defaultRowHeight="15.5" zeroHeight="1"/>
  <cols>
    <col min="1" max="1" width="39.23046875" customWidth="1"/>
    <col min="2" max="2" width="5.765625" customWidth="1"/>
    <col min="3" max="6" width="15.765625" style="4" customWidth="1"/>
    <col min="7" max="7" width="15.765625" customWidth="1"/>
    <col min="8" max="10" width="15.765625" style="4" customWidth="1"/>
    <col min="11" max="11" width="7.765625" customWidth="1"/>
    <col min="12" max="12" width="8.765625" hidden="1" customWidth="1"/>
    <col min="13" max="13" width="16.53515625" style="362" hidden="1" customWidth="1"/>
    <col min="14" max="151" width="0" hidden="1" customWidth="1"/>
    <col min="152" max="16384" width="8.765625" hidden="1"/>
  </cols>
  <sheetData>
    <row r="1" spans="1:151">
      <c r="A1" s="6191" t="s">
        <v>102</v>
      </c>
      <c r="B1" s="6191"/>
      <c r="C1" s="6191"/>
      <c r="D1" s="6191"/>
      <c r="E1" s="6191"/>
      <c r="F1" s="6191"/>
      <c r="G1" s="6191"/>
      <c r="H1" s="6191"/>
      <c r="I1" s="6191"/>
      <c r="J1" s="11"/>
      <c r="K1" s="11"/>
      <c r="L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row>
    <row r="2" spans="1:151">
      <c r="A2" s="725"/>
      <c r="B2" s="725"/>
      <c r="C2" s="725"/>
      <c r="D2" s="725"/>
      <c r="E2" s="725"/>
      <c r="F2" s="725"/>
      <c r="G2" s="725"/>
      <c r="H2" s="725"/>
      <c r="I2" s="725"/>
      <c r="J2" s="11"/>
      <c r="K2" s="11"/>
      <c r="L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row>
    <row r="3" spans="1:151">
      <c r="A3" s="197" t="str">
        <f>+Cover!A14</f>
        <v>Select Name of Insurer/ Financial Holding Company</v>
      </c>
      <c r="B3" s="347"/>
      <c r="C3" s="91"/>
      <c r="D3" s="91"/>
      <c r="E3" s="91"/>
      <c r="F3" s="98"/>
      <c r="G3" s="82"/>
      <c r="H3" s="82"/>
      <c r="I3" s="42"/>
      <c r="J3" s="1440" t="s">
        <v>1817</v>
      </c>
      <c r="K3" s="11"/>
      <c r="L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row>
    <row r="4" spans="1:151">
      <c r="A4" s="76" t="str">
        <f>+ToC!A3</f>
        <v>Insurer/Financial Holding Company</v>
      </c>
      <c r="B4" s="99"/>
      <c r="C4" s="82"/>
      <c r="D4" s="82"/>
      <c r="E4" s="82"/>
      <c r="F4" s="82"/>
      <c r="G4" s="82"/>
      <c r="H4" s="82"/>
      <c r="I4" s="42"/>
      <c r="J4" s="11"/>
      <c r="K4" s="11"/>
      <c r="L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row>
    <row r="5" spans="1:151">
      <c r="A5" s="76"/>
      <c r="B5" s="99"/>
      <c r="C5" s="82"/>
      <c r="D5" s="82"/>
      <c r="E5" s="82"/>
      <c r="F5" s="82"/>
      <c r="G5" s="82"/>
      <c r="H5" s="82"/>
      <c r="I5" s="42"/>
      <c r="J5" s="11"/>
      <c r="K5" s="11"/>
      <c r="L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row>
    <row r="6" spans="1:151">
      <c r="A6" s="51" t="str">
        <f>+ToC!A5</f>
        <v>Long-Term Insurers Annual Return</v>
      </c>
      <c r="B6" s="42"/>
      <c r="C6" s="100"/>
      <c r="D6" s="42"/>
      <c r="E6" s="42"/>
      <c r="F6" s="82"/>
      <c r="G6" s="82"/>
      <c r="H6" s="82"/>
      <c r="I6" s="42"/>
      <c r="J6" s="11"/>
      <c r="K6" s="11"/>
      <c r="L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row>
    <row r="7" spans="1:151">
      <c r="A7" s="101" t="str">
        <f>+ToC!A6</f>
        <v>For Year Ended:</v>
      </c>
      <c r="B7" s="80"/>
      <c r="C7" s="82"/>
      <c r="D7" s="82"/>
      <c r="E7" s="82"/>
      <c r="F7" s="82"/>
      <c r="G7" s="82"/>
      <c r="H7" s="82"/>
      <c r="I7" s="42"/>
      <c r="J7" s="1021" t="str">
        <f>IF(+Cover!$A$23="","",+Cover!$A$23)</f>
        <v/>
      </c>
      <c r="K7" s="11"/>
      <c r="L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row>
    <row r="8" spans="1:151">
      <c r="A8" s="101"/>
      <c r="B8" s="80"/>
      <c r="C8" s="82"/>
      <c r="D8" s="82"/>
      <c r="E8" s="82"/>
      <c r="F8" s="82"/>
      <c r="G8" s="82"/>
      <c r="H8" s="82"/>
      <c r="I8" s="42"/>
      <c r="J8" s="11"/>
      <c r="K8" s="11"/>
      <c r="L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row>
    <row r="9" spans="1:151">
      <c r="A9" s="6192" t="s">
        <v>764</v>
      </c>
      <c r="B9" s="6192"/>
      <c r="C9" s="6192"/>
      <c r="D9" s="6192"/>
      <c r="E9" s="6192"/>
      <c r="F9" s="6192"/>
      <c r="G9" s="6192"/>
      <c r="H9" s="6192"/>
      <c r="I9" s="6192"/>
      <c r="J9" s="6192"/>
      <c r="K9" s="11"/>
      <c r="L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row>
    <row r="10" spans="1:151">
      <c r="A10" s="726"/>
      <c r="B10" s="726"/>
      <c r="C10" s="726"/>
      <c r="D10" s="726"/>
      <c r="E10" s="726"/>
      <c r="F10" s="726"/>
      <c r="G10" s="726"/>
      <c r="H10" s="726"/>
      <c r="I10" s="726"/>
      <c r="J10" s="11"/>
      <c r="K10" s="11"/>
      <c r="L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row>
    <row r="11" spans="1:151">
      <c r="A11" s="5334" t="s">
        <v>1279</v>
      </c>
      <c r="B11" s="5334"/>
      <c r="C11" s="5334"/>
      <c r="D11" s="5334"/>
      <c r="E11" s="5334"/>
      <c r="F11" s="5334"/>
      <c r="G11" s="5334"/>
      <c r="H11" s="5334"/>
      <c r="I11" s="5334"/>
      <c r="J11" s="5334"/>
      <c r="K11" s="11"/>
      <c r="L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row>
    <row r="12" spans="1:151" ht="16" thickBot="1">
      <c r="A12" s="11"/>
      <c r="B12" s="11"/>
      <c r="C12" s="11"/>
      <c r="D12" s="11"/>
      <c r="E12" s="11"/>
      <c r="F12" s="11"/>
      <c r="G12" s="11"/>
      <c r="H12" s="11"/>
      <c r="I12" s="11"/>
      <c r="J12" s="11"/>
      <c r="K12" s="11"/>
      <c r="L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row>
    <row r="13" spans="1:151" ht="26.5" thickTop="1">
      <c r="A13" s="2545" t="s">
        <v>1280</v>
      </c>
      <c r="B13" s="2546" t="s">
        <v>113</v>
      </c>
      <c r="C13" s="2547" t="str">
        <f>IF(J7="","","Equity Beginning of Year "&amp;YEAR($J$7))</f>
        <v/>
      </c>
      <c r="D13" s="2547" t="s">
        <v>1281</v>
      </c>
      <c r="E13" s="2547" t="s">
        <v>1282</v>
      </c>
      <c r="F13" s="2547" t="s">
        <v>1283</v>
      </c>
      <c r="G13" s="2547" t="s">
        <v>1284</v>
      </c>
      <c r="H13" s="2547" t="s">
        <v>1285</v>
      </c>
      <c r="I13" s="2547" t="s">
        <v>272</v>
      </c>
      <c r="J13" s="2548" t="str">
        <f>IF(J7="","","Equity
End of Year "&amp;YEAR($J$7))</f>
        <v/>
      </c>
      <c r="K13" s="11"/>
      <c r="L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row>
    <row r="14" spans="1:151" s="4" customFormat="1">
      <c r="A14" s="1605" t="s">
        <v>1286</v>
      </c>
      <c r="B14" s="1139"/>
      <c r="C14" s="1091" t="s">
        <v>539</v>
      </c>
      <c r="D14" s="1091" t="s">
        <v>539</v>
      </c>
      <c r="E14" s="1091" t="s">
        <v>539</v>
      </c>
      <c r="F14" s="1091" t="s">
        <v>539</v>
      </c>
      <c r="G14" s="1091" t="s">
        <v>539</v>
      </c>
      <c r="H14" s="1091" t="s">
        <v>539</v>
      </c>
      <c r="I14" s="1091" t="s">
        <v>539</v>
      </c>
      <c r="J14" s="2285" t="s">
        <v>539</v>
      </c>
      <c r="K14" s="11"/>
      <c r="M14" s="362"/>
    </row>
    <row r="15" spans="1:151">
      <c r="A15" s="1386"/>
      <c r="B15" s="1387"/>
      <c r="C15" s="4682"/>
      <c r="D15" s="4682"/>
      <c r="E15" s="4682"/>
      <c r="F15" s="4682"/>
      <c r="G15" s="5124">
        <f>SUM(D15:F15)</f>
        <v>0</v>
      </c>
      <c r="H15" s="4682"/>
      <c r="I15" s="4682"/>
      <c r="J15" s="5125">
        <f>C15+SUM(G15:I15)</f>
        <v>0</v>
      </c>
      <c r="K15" s="11"/>
      <c r="L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row>
    <row r="16" spans="1:151" s="4" customFormat="1">
      <c r="A16" s="1389"/>
      <c r="B16" s="1388"/>
      <c r="C16" s="4682"/>
      <c r="D16" s="4682"/>
      <c r="E16" s="4682"/>
      <c r="F16" s="4682"/>
      <c r="G16" s="5124">
        <f>SUM(D16:F16)</f>
        <v>0</v>
      </c>
      <c r="H16" s="4682"/>
      <c r="I16" s="4682"/>
      <c r="J16" s="5125">
        <f t="shared" ref="J16:J25" si="0">C16+SUM(G16:I16)</f>
        <v>0</v>
      </c>
      <c r="K16" s="11"/>
      <c r="M16" s="362"/>
    </row>
    <row r="17" spans="1:151" s="4" customFormat="1" ht="15" customHeight="1">
      <c r="A17" s="1389"/>
      <c r="B17" s="1388"/>
      <c r="C17" s="4682"/>
      <c r="D17" s="4682"/>
      <c r="E17" s="4682"/>
      <c r="F17" s="4682"/>
      <c r="G17" s="5124">
        <f t="shared" ref="G17:G24" si="1">SUM(D17:F17)</f>
        <v>0</v>
      </c>
      <c r="H17" s="4682"/>
      <c r="I17" s="4682"/>
      <c r="J17" s="5125">
        <f t="shared" si="0"/>
        <v>0</v>
      </c>
      <c r="K17" s="11"/>
      <c r="M17" s="362"/>
    </row>
    <row r="18" spans="1:151" s="4" customFormat="1">
      <c r="A18" s="1389"/>
      <c r="B18" s="1388"/>
      <c r="C18" s="4682"/>
      <c r="D18" s="4682"/>
      <c r="E18" s="4682"/>
      <c r="F18" s="4682"/>
      <c r="G18" s="5124">
        <f t="shared" si="1"/>
        <v>0</v>
      </c>
      <c r="H18" s="4682"/>
      <c r="I18" s="4682"/>
      <c r="J18" s="5125">
        <f t="shared" si="0"/>
        <v>0</v>
      </c>
      <c r="K18" s="11"/>
      <c r="M18" s="362"/>
    </row>
    <row r="19" spans="1:151" s="4" customFormat="1">
      <c r="A19" s="1389"/>
      <c r="B19" s="1388"/>
      <c r="C19" s="4682"/>
      <c r="D19" s="4682"/>
      <c r="E19" s="4682"/>
      <c r="F19" s="4682"/>
      <c r="G19" s="5124">
        <f t="shared" si="1"/>
        <v>0</v>
      </c>
      <c r="H19" s="4682"/>
      <c r="I19" s="4682"/>
      <c r="J19" s="5125">
        <f t="shared" si="0"/>
        <v>0</v>
      </c>
      <c r="K19" s="11"/>
      <c r="M19" s="362"/>
    </row>
    <row r="20" spans="1:151" s="4" customFormat="1">
      <c r="A20" s="1389"/>
      <c r="B20" s="1388"/>
      <c r="C20" s="4682"/>
      <c r="D20" s="4682"/>
      <c r="E20" s="4682"/>
      <c r="F20" s="4682"/>
      <c r="G20" s="5124">
        <f t="shared" si="1"/>
        <v>0</v>
      </c>
      <c r="H20" s="4682"/>
      <c r="I20" s="4682"/>
      <c r="J20" s="5125">
        <f t="shared" si="0"/>
        <v>0</v>
      </c>
      <c r="K20" s="11"/>
      <c r="M20" s="362"/>
    </row>
    <row r="21" spans="1:151" s="4" customFormat="1">
      <c r="A21" s="1389"/>
      <c r="B21" s="1388"/>
      <c r="C21" s="4682"/>
      <c r="D21" s="4682"/>
      <c r="E21" s="4682"/>
      <c r="F21" s="4682"/>
      <c r="G21" s="5124">
        <f t="shared" si="1"/>
        <v>0</v>
      </c>
      <c r="H21" s="4682"/>
      <c r="I21" s="4682"/>
      <c r="J21" s="5125">
        <f t="shared" si="0"/>
        <v>0</v>
      </c>
      <c r="K21" s="11"/>
      <c r="M21" s="362"/>
    </row>
    <row r="22" spans="1:151" s="4" customFormat="1">
      <c r="A22" s="1389"/>
      <c r="B22" s="1388"/>
      <c r="C22" s="4682"/>
      <c r="D22" s="4682"/>
      <c r="E22" s="4682"/>
      <c r="F22" s="4682"/>
      <c r="G22" s="5124">
        <f t="shared" si="1"/>
        <v>0</v>
      </c>
      <c r="H22" s="4682"/>
      <c r="I22" s="4682"/>
      <c r="J22" s="5125">
        <f t="shared" si="0"/>
        <v>0</v>
      </c>
      <c r="K22" s="11"/>
      <c r="M22" s="362"/>
    </row>
    <row r="23" spans="1:151" s="4" customFormat="1">
      <c r="A23" s="5131"/>
      <c r="B23" s="1388"/>
      <c r="C23" s="4682"/>
      <c r="D23" s="4682"/>
      <c r="E23" s="4682"/>
      <c r="F23" s="4682"/>
      <c r="G23" s="5124">
        <f t="shared" si="1"/>
        <v>0</v>
      </c>
      <c r="H23" s="4682"/>
      <c r="I23" s="4682"/>
      <c r="J23" s="5125">
        <f t="shared" si="0"/>
        <v>0</v>
      </c>
      <c r="K23" s="11"/>
      <c r="M23" s="362"/>
    </row>
    <row r="24" spans="1:151" s="4" customFormat="1">
      <c r="A24" s="1390"/>
      <c r="B24" s="1391"/>
      <c r="C24" s="4682"/>
      <c r="D24" s="4682"/>
      <c r="E24" s="4682"/>
      <c r="F24" s="4682"/>
      <c r="G24" s="5124">
        <f t="shared" si="1"/>
        <v>0</v>
      </c>
      <c r="H24" s="4682"/>
      <c r="I24" s="4682"/>
      <c r="J24" s="5125">
        <f t="shared" si="0"/>
        <v>0</v>
      </c>
      <c r="K24" s="11"/>
      <c r="M24" s="362"/>
    </row>
    <row r="25" spans="1:151" s="4" customFormat="1" ht="16" thickBot="1">
      <c r="A25" s="2549" t="s">
        <v>359</v>
      </c>
      <c r="B25" s="2550"/>
      <c r="C25" s="5126">
        <f t="shared" ref="C25:I25" si="2">SUM(C15:C24)</f>
        <v>0</v>
      </c>
      <c r="D25" s="5126">
        <f t="shared" si="2"/>
        <v>0</v>
      </c>
      <c r="E25" s="5126">
        <f t="shared" si="2"/>
        <v>0</v>
      </c>
      <c r="F25" s="5126">
        <f t="shared" si="2"/>
        <v>0</v>
      </c>
      <c r="G25" s="5126">
        <f t="shared" si="2"/>
        <v>0</v>
      </c>
      <c r="H25" s="5126">
        <f t="shared" si="2"/>
        <v>0</v>
      </c>
      <c r="I25" s="5126">
        <f t="shared" si="2"/>
        <v>0</v>
      </c>
      <c r="J25" s="5127">
        <f t="shared" si="0"/>
        <v>0</v>
      </c>
      <c r="K25" s="11"/>
      <c r="M25" s="362"/>
    </row>
    <row r="26" spans="1:151" s="4" customFormat="1" ht="16" thickTop="1">
      <c r="A26" s="343"/>
      <c r="B26" s="343"/>
      <c r="C26" s="344"/>
      <c r="D26" s="345"/>
      <c r="E26" s="345"/>
      <c r="F26" s="345"/>
      <c r="G26" s="345"/>
      <c r="H26" s="345"/>
      <c r="I26" s="345"/>
      <c r="J26" s="345"/>
      <c r="K26" s="11"/>
      <c r="M26" s="362"/>
    </row>
    <row r="27" spans="1:151" s="4" customFormat="1">
      <c r="A27" s="82"/>
      <c r="B27" s="82"/>
      <c r="C27" s="82"/>
      <c r="D27" s="97"/>
      <c r="E27" s="82"/>
      <c r="F27" s="82"/>
      <c r="G27" s="82"/>
      <c r="H27" s="82"/>
      <c r="I27" s="82"/>
      <c r="J27" s="346"/>
      <c r="K27" s="11"/>
      <c r="M27" s="362"/>
    </row>
    <row r="28" spans="1:151" s="11" customFormat="1" ht="13.5" customHeight="1">
      <c r="A28" s="92"/>
      <c r="B28" s="92"/>
      <c r="C28" s="98"/>
      <c r="D28" s="98"/>
      <c r="E28" s="98"/>
      <c r="F28" s="98"/>
      <c r="G28" s="98"/>
      <c r="H28" s="42"/>
      <c r="I28" s="42"/>
      <c r="J28" s="75"/>
      <c r="L28" s="4"/>
      <c r="M28" s="362"/>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row>
    <row r="29" spans="1:151">
      <c r="A29" s="11"/>
      <c r="B29" s="11"/>
      <c r="C29" s="11"/>
      <c r="D29" s="11"/>
      <c r="E29" s="11"/>
      <c r="F29" s="11"/>
      <c r="G29" s="11"/>
      <c r="H29" s="11"/>
      <c r="I29" s="11"/>
      <c r="J29" s="11"/>
      <c r="K29" s="11"/>
    </row>
    <row r="30" spans="1:151">
      <c r="A30" s="197"/>
      <c r="B30" s="11"/>
      <c r="C30" s="11"/>
      <c r="D30" s="11"/>
      <c r="E30" s="11"/>
      <c r="F30" s="11"/>
      <c r="G30" s="11"/>
      <c r="H30" s="11"/>
      <c r="I30" s="11"/>
      <c r="J30" s="11"/>
      <c r="K30" s="11"/>
    </row>
    <row r="31" spans="1:151">
      <c r="A31" s="51" t="str">
        <f>+ToC!A5</f>
        <v>Long-Term Insurers Annual Return</v>
      </c>
      <c r="B31" s="42"/>
      <c r="C31" s="100"/>
      <c r="D31" s="42"/>
      <c r="E31" s="42"/>
      <c r="F31" s="82"/>
      <c r="G31" s="82"/>
      <c r="H31" s="82"/>
      <c r="I31" s="42"/>
      <c r="J31" s="11"/>
      <c r="K31" s="11"/>
    </row>
    <row r="32" spans="1:151">
      <c r="A32" s="101" t="str">
        <f>+ToC!A6</f>
        <v>For Year Ended:</v>
      </c>
      <c r="B32" s="80"/>
      <c r="C32" s="82"/>
      <c r="D32" s="82"/>
      <c r="E32" s="82"/>
      <c r="F32" s="82"/>
      <c r="G32" s="82"/>
      <c r="H32" s="82"/>
      <c r="I32" s="42"/>
      <c r="J32" s="1021" t="str">
        <f>IF(+Cover!$A$23="","",+Cover!$A$23)</f>
        <v/>
      </c>
      <c r="K32" s="11"/>
    </row>
    <row r="33" spans="1:12">
      <c r="A33" s="101"/>
      <c r="B33" s="80"/>
      <c r="C33" s="82"/>
      <c r="D33" s="82"/>
      <c r="E33" s="82"/>
      <c r="F33" s="82"/>
      <c r="G33" s="82"/>
      <c r="H33" s="82"/>
      <c r="I33" s="42"/>
      <c r="J33" s="11"/>
      <c r="K33" s="11"/>
    </row>
    <row r="34" spans="1:12">
      <c r="A34" s="6192" t="s">
        <v>764</v>
      </c>
      <c r="B34" s="6192"/>
      <c r="C34" s="6192"/>
      <c r="D34" s="6192"/>
      <c r="E34" s="6192"/>
      <c r="F34" s="6192"/>
      <c r="G34" s="6192"/>
      <c r="H34" s="6192"/>
      <c r="I34" s="6192"/>
      <c r="J34" s="6192"/>
      <c r="K34" s="11"/>
    </row>
    <row r="35" spans="1:12">
      <c r="A35" s="726"/>
      <c r="B35" s="726"/>
      <c r="C35" s="726"/>
      <c r="D35" s="726"/>
      <c r="E35" s="726"/>
      <c r="F35" s="726"/>
      <c r="G35" s="726"/>
      <c r="H35" s="726"/>
      <c r="I35" s="726"/>
      <c r="J35" s="11"/>
      <c r="K35" s="11"/>
    </row>
    <row r="36" spans="1:12">
      <c r="A36" s="5334" t="s">
        <v>1279</v>
      </c>
      <c r="B36" s="5334"/>
      <c r="C36" s="5334"/>
      <c r="D36" s="5334"/>
      <c r="E36" s="5334"/>
      <c r="F36" s="5334"/>
      <c r="G36" s="5334"/>
      <c r="H36" s="5334"/>
      <c r="I36" s="5334"/>
      <c r="J36" s="5334"/>
      <c r="K36" s="11"/>
    </row>
    <row r="37" spans="1:12" ht="16" thickBot="1">
      <c r="A37" s="11"/>
      <c r="B37" s="11"/>
      <c r="C37" s="11"/>
      <c r="D37" s="11"/>
      <c r="E37" s="11"/>
      <c r="F37" s="11"/>
      <c r="G37" s="11"/>
      <c r="H37" s="11"/>
      <c r="I37" s="11"/>
      <c r="J37" s="11"/>
      <c r="K37" s="11"/>
    </row>
    <row r="38" spans="1:12" ht="26.5" thickTop="1">
      <c r="A38" s="2545" t="s">
        <v>1287</v>
      </c>
      <c r="B38" s="2546" t="s">
        <v>113</v>
      </c>
      <c r="C38" s="2547" t="str">
        <f>IF(J7="","","Equity Beginning of Year "&amp;YEAR($J$7))</f>
        <v/>
      </c>
      <c r="D38" s="2547" t="s">
        <v>1281</v>
      </c>
      <c r="E38" s="2547" t="s">
        <v>1282</v>
      </c>
      <c r="F38" s="2547" t="s">
        <v>1283</v>
      </c>
      <c r="G38" s="2547" t="s">
        <v>1284</v>
      </c>
      <c r="H38" s="2547" t="s">
        <v>1285</v>
      </c>
      <c r="I38" s="2547" t="s">
        <v>272</v>
      </c>
      <c r="J38" s="2548" t="str">
        <f>IF(J7="","","Equity
End of Year "&amp;YEAR($J$7))</f>
        <v/>
      </c>
      <c r="K38" s="11"/>
    </row>
    <row r="39" spans="1:12">
      <c r="A39" s="1605" t="s">
        <v>1286</v>
      </c>
      <c r="B39" s="1139"/>
      <c r="C39" s="1091" t="s">
        <v>539</v>
      </c>
      <c r="D39" s="1091" t="s">
        <v>539</v>
      </c>
      <c r="E39" s="1091" t="s">
        <v>539</v>
      </c>
      <c r="F39" s="1091" t="s">
        <v>539</v>
      </c>
      <c r="G39" s="1091" t="s">
        <v>539</v>
      </c>
      <c r="H39" s="1091" t="s">
        <v>539</v>
      </c>
      <c r="I39" s="1091" t="s">
        <v>539</v>
      </c>
      <c r="J39" s="2285" t="s">
        <v>539</v>
      </c>
      <c r="K39" s="11"/>
    </row>
    <row r="40" spans="1:12">
      <c r="A40" s="1606"/>
      <c r="B40" s="1392"/>
      <c r="C40" s="4682"/>
      <c r="D40" s="4682"/>
      <c r="E40" s="4682"/>
      <c r="F40" s="4682"/>
      <c r="G40" s="5124">
        <f>SUM(D40:F40)</f>
        <v>0</v>
      </c>
      <c r="H40" s="4682"/>
      <c r="I40" s="4682"/>
      <c r="J40" s="5125">
        <f t="shared" ref="J40:J50" si="3">C40+SUM(G40:I40)</f>
        <v>0</v>
      </c>
      <c r="K40" s="11"/>
    </row>
    <row r="41" spans="1:12">
      <c r="A41" s="1389"/>
      <c r="B41" s="1388"/>
      <c r="C41" s="4682"/>
      <c r="D41" s="4682"/>
      <c r="E41" s="4682"/>
      <c r="F41" s="4682"/>
      <c r="G41" s="5124">
        <f t="shared" ref="G41:G49" si="4">SUM(D41:F41)</f>
        <v>0</v>
      </c>
      <c r="H41" s="4682"/>
      <c r="I41" s="4682"/>
      <c r="J41" s="5125">
        <f t="shared" si="3"/>
        <v>0</v>
      </c>
      <c r="K41" s="11"/>
    </row>
    <row r="42" spans="1:12">
      <c r="A42" s="1389"/>
      <c r="B42" s="1388"/>
      <c r="C42" s="4682"/>
      <c r="D42" s="4682"/>
      <c r="E42" s="4682"/>
      <c r="F42" s="4682"/>
      <c r="G42" s="5124">
        <f t="shared" si="4"/>
        <v>0</v>
      </c>
      <c r="H42" s="4682"/>
      <c r="I42" s="4682"/>
      <c r="J42" s="5125">
        <f t="shared" si="3"/>
        <v>0</v>
      </c>
      <c r="K42" s="11"/>
      <c r="L42" s="4"/>
    </row>
    <row r="43" spans="1:12">
      <c r="A43" s="1389"/>
      <c r="B43" s="1388"/>
      <c r="C43" s="4682"/>
      <c r="D43" s="4682"/>
      <c r="E43" s="4682"/>
      <c r="F43" s="4682"/>
      <c r="G43" s="5124">
        <f t="shared" si="4"/>
        <v>0</v>
      </c>
      <c r="H43" s="4682"/>
      <c r="I43" s="4682"/>
      <c r="J43" s="5125">
        <f t="shared" si="3"/>
        <v>0</v>
      </c>
      <c r="K43" s="11"/>
      <c r="L43" s="4"/>
    </row>
    <row r="44" spans="1:12">
      <c r="A44" s="1389"/>
      <c r="B44" s="1388"/>
      <c r="C44" s="4682"/>
      <c r="D44" s="4682"/>
      <c r="E44" s="4682"/>
      <c r="F44" s="4682"/>
      <c r="G44" s="5124">
        <f t="shared" si="4"/>
        <v>0</v>
      </c>
      <c r="H44" s="4682"/>
      <c r="I44" s="4682"/>
      <c r="J44" s="5125">
        <f t="shared" si="3"/>
        <v>0</v>
      </c>
      <c r="K44" s="11"/>
      <c r="L44" s="4"/>
    </row>
    <row r="45" spans="1:12">
      <c r="A45" s="1389"/>
      <c r="B45" s="1388"/>
      <c r="C45" s="4682"/>
      <c r="D45" s="4682"/>
      <c r="E45" s="4682"/>
      <c r="F45" s="4682"/>
      <c r="G45" s="5124">
        <f t="shared" si="4"/>
        <v>0</v>
      </c>
      <c r="H45" s="4682"/>
      <c r="I45" s="4682"/>
      <c r="J45" s="5125">
        <f t="shared" si="3"/>
        <v>0</v>
      </c>
      <c r="K45" s="11"/>
      <c r="L45" s="4"/>
    </row>
    <row r="46" spans="1:12">
      <c r="A46" s="1389"/>
      <c r="B46" s="1388"/>
      <c r="C46" s="4682"/>
      <c r="D46" s="4682"/>
      <c r="E46" s="4682"/>
      <c r="F46" s="4682"/>
      <c r="G46" s="5124">
        <f t="shared" si="4"/>
        <v>0</v>
      </c>
      <c r="H46" s="4682"/>
      <c r="I46" s="4682"/>
      <c r="J46" s="5125">
        <f t="shared" si="3"/>
        <v>0</v>
      </c>
      <c r="K46" s="11"/>
      <c r="L46" s="4"/>
    </row>
    <row r="47" spans="1:12">
      <c r="A47" s="1389"/>
      <c r="B47" s="1388"/>
      <c r="C47" s="4682"/>
      <c r="D47" s="4682"/>
      <c r="E47" s="4682"/>
      <c r="F47" s="4682"/>
      <c r="G47" s="5124">
        <f t="shared" si="4"/>
        <v>0</v>
      </c>
      <c r="H47" s="4682"/>
      <c r="I47" s="4682"/>
      <c r="J47" s="5125">
        <f t="shared" si="3"/>
        <v>0</v>
      </c>
      <c r="K47" s="11"/>
      <c r="L47" s="4"/>
    </row>
    <row r="48" spans="1:12">
      <c r="A48" s="1389"/>
      <c r="B48" s="1388"/>
      <c r="C48" s="4682"/>
      <c r="D48" s="4682"/>
      <c r="E48" s="4682"/>
      <c r="F48" s="4682"/>
      <c r="G48" s="5124">
        <f t="shared" si="4"/>
        <v>0</v>
      </c>
      <c r="H48" s="4682"/>
      <c r="I48" s="4682"/>
      <c r="J48" s="5125">
        <f t="shared" si="3"/>
        <v>0</v>
      </c>
      <c r="K48" s="11"/>
      <c r="L48" s="4"/>
    </row>
    <row r="49" spans="1:12">
      <c r="A49" s="1390"/>
      <c r="B49" s="1391"/>
      <c r="C49" s="5128"/>
      <c r="D49" s="5128"/>
      <c r="E49" s="5129"/>
      <c r="F49" s="5128"/>
      <c r="G49" s="5124">
        <f t="shared" si="4"/>
        <v>0</v>
      </c>
      <c r="H49" s="5128"/>
      <c r="I49" s="5128"/>
      <c r="J49" s="5125">
        <f t="shared" si="3"/>
        <v>0</v>
      </c>
      <c r="K49" s="11"/>
      <c r="L49" s="4"/>
    </row>
    <row r="50" spans="1:12" ht="16" thickBot="1">
      <c r="A50" s="2549" t="s">
        <v>359</v>
      </c>
      <c r="B50" s="2550"/>
      <c r="C50" s="5126">
        <f t="shared" ref="C50:I50" si="5">SUM(C40:C49)</f>
        <v>0</v>
      </c>
      <c r="D50" s="5126">
        <f t="shared" si="5"/>
        <v>0</v>
      </c>
      <c r="E50" s="5130">
        <f t="shared" si="5"/>
        <v>0</v>
      </c>
      <c r="F50" s="5126">
        <f t="shared" si="5"/>
        <v>0</v>
      </c>
      <c r="G50" s="5126">
        <f t="shared" si="5"/>
        <v>0</v>
      </c>
      <c r="H50" s="5126">
        <f t="shared" si="5"/>
        <v>0</v>
      </c>
      <c r="I50" s="5126">
        <f t="shared" si="5"/>
        <v>0</v>
      </c>
      <c r="J50" s="5127">
        <f t="shared" si="3"/>
        <v>0</v>
      </c>
      <c r="K50" s="11"/>
      <c r="L50" s="4"/>
    </row>
    <row r="51" spans="1:12" ht="16" thickTop="1">
      <c r="A51" s="343"/>
      <c r="B51" s="343"/>
      <c r="C51" s="344"/>
      <c r="D51" s="345"/>
      <c r="E51" s="345"/>
      <c r="F51" s="345"/>
      <c r="G51" s="345"/>
      <c r="H51" s="345"/>
      <c r="I51" s="345"/>
      <c r="J51" s="345"/>
      <c r="K51" s="11"/>
      <c r="L51" s="4"/>
    </row>
    <row r="52" spans="1:12">
      <c r="A52" s="11"/>
      <c r="B52" s="11"/>
      <c r="C52" s="11"/>
      <c r="D52" s="11"/>
      <c r="E52" s="11"/>
      <c r="F52" s="11"/>
      <c r="G52" s="11"/>
      <c r="H52" s="11"/>
      <c r="I52" s="11"/>
      <c r="J52" s="11"/>
      <c r="K52" s="11"/>
    </row>
    <row r="53" spans="1:12">
      <c r="A53" s="11"/>
      <c r="B53" s="11"/>
      <c r="C53" s="11"/>
      <c r="D53" s="11"/>
      <c r="E53" s="11"/>
      <c r="F53" s="11"/>
      <c r="G53" s="11"/>
      <c r="H53" s="11"/>
      <c r="I53" s="11"/>
      <c r="J53" s="21" t="str">
        <f>+ToC!E123</f>
        <v xml:space="preserve">Long-Term Annual Return </v>
      </c>
      <c r="K53" s="11"/>
    </row>
    <row r="54" spans="1:12">
      <c r="A54" s="11"/>
      <c r="B54" s="11"/>
      <c r="C54" s="11"/>
      <c r="D54" s="11"/>
      <c r="E54" s="11"/>
      <c r="F54" s="11"/>
      <c r="G54" s="11"/>
      <c r="H54" s="11"/>
      <c r="I54" s="11"/>
      <c r="J54" s="57" t="s">
        <v>1288</v>
      </c>
      <c r="K54" s="11"/>
    </row>
    <row r="55" spans="1:12">
      <c r="A55" s="11"/>
      <c r="B55" s="11"/>
      <c r="C55" s="11"/>
      <c r="D55" s="11"/>
      <c r="E55" s="11"/>
      <c r="F55" s="11"/>
      <c r="G55" s="11"/>
      <c r="H55" s="11"/>
      <c r="I55" s="11"/>
      <c r="J55" s="11"/>
      <c r="K55" s="11"/>
    </row>
    <row r="56" spans="1:12" ht="13.5" customHeight="1">
      <c r="A56" s="11"/>
      <c r="B56" s="11"/>
      <c r="C56" s="11"/>
      <c r="D56" s="11"/>
      <c r="E56" s="11"/>
      <c r="F56" s="11"/>
      <c r="G56" s="11"/>
      <c r="H56" s="11"/>
      <c r="I56" s="11"/>
      <c r="J56" s="11"/>
      <c r="K56" s="11"/>
    </row>
    <row r="57" spans="1:12" hidden="1">
      <c r="A57" s="11"/>
      <c r="B57" s="11"/>
      <c r="C57" s="11"/>
      <c r="D57" s="11"/>
      <c r="E57" s="11"/>
      <c r="F57" s="11"/>
      <c r="G57" s="11"/>
      <c r="H57" s="11"/>
      <c r="I57" s="11"/>
      <c r="J57" s="11"/>
      <c r="K57" s="11"/>
    </row>
    <row r="58" spans="1:12" hidden="1"/>
    <row r="59" spans="1:12" hidden="1"/>
    <row r="60" spans="1:12" hidden="1"/>
    <row r="61" spans="1:12" hidden="1"/>
    <row r="62" spans="1:12" hidden="1"/>
    <row r="63" spans="1:12" hidden="1"/>
    <row r="64" spans="1:12" hidden="1"/>
    <row r="65" hidden="1"/>
    <row r="66" hidden="1"/>
    <row r="67" hidden="1"/>
    <row r="68" hidden="1"/>
    <row r="69" hidden="1"/>
    <row r="70" hidden="1"/>
    <row r="71" hidden="1"/>
    <row r="72" hidden="1"/>
    <row r="73" hidden="1"/>
    <row r="74" hidden="1"/>
    <row r="75" hidden="1"/>
    <row r="76" hidden="1"/>
    <row r="77" hidden="1"/>
    <row r="78" hidden="1"/>
    <row r="79" hidden="1"/>
  </sheetData>
  <sheetProtection algorithmName="SHA-512" hashValue="llk2s6rWK9bZbzwE9n+76ub8LeygusjwQeL0VaLkbfHaVpHuKsGn/RAeDXOF/quCjdPq1xPN4ZkHQTKXAZ8Cog==" saltValue="QB+8aIt3y989fG2aPt/DmA==" spinCount="100000" sheet="1" objects="1" scenarios="1"/>
  <mergeCells count="5">
    <mergeCell ref="A9:J9"/>
    <mergeCell ref="A1:I1"/>
    <mergeCell ref="A34:J34"/>
    <mergeCell ref="A36:J36"/>
    <mergeCell ref="A11:J11"/>
  </mergeCells>
  <dataValidations count="2">
    <dataValidation type="decimal" operator="lessThanOrEqual" allowBlank="1" showInputMessage="1" showErrorMessage="1" errorTitle="Numbers Only" error="You can only enter numbers in these cells.To re input a number, press Cancel  or Retry and  delete, and then re enter a valid number_x000a_" sqref="C25:J25 J15:J24 G40:G49 C50:J50 G15:G24 J40:J49">
      <formula1>50000000000</formula1>
    </dataValidation>
    <dataValidation type="decimal" operator="lessThanOrEqual" allowBlank="1" showInputMessage="1" showErrorMessage="1" errorTitle="Numbers Only" error="You can only enter numbers in these cells.To re input a number, press Cancel  or Retry and  delete, and then re enter a valid number_x000a_" sqref="C41">
      <formula1>90000000000</formula1>
    </dataValidation>
  </dataValidations>
  <hyperlinks>
    <hyperlink ref="A1:I1" location="ToC!A1" display="50.020"/>
  </hyperlinks>
  <pageMargins left="0.5" right="0" top="0.5" bottom="0.5" header="0.5" footer="0.5"/>
  <pageSetup paperSize="5" scale="65" orientation="landscape" r:id="rId1"/>
  <headerFooter>
    <oddFooter>&amp;CPage &amp;P of &amp;N</oddFooter>
  </headerFooter>
  <rowBreaks count="1" manualBreakCount="1">
    <brk id="29" max="16383" man="1"/>
  </rowBreak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0">
    <pageSetUpPr fitToPage="1"/>
  </sheetPr>
  <dimension ref="A1:S31"/>
  <sheetViews>
    <sheetView zoomScaleNormal="100" workbookViewId="0">
      <selection activeCell="D16" sqref="D16"/>
    </sheetView>
  </sheetViews>
  <sheetFormatPr defaultColWidth="0" defaultRowHeight="15.5" zeroHeight="1"/>
  <cols>
    <col min="1" max="2" width="4.23046875" style="209" customWidth="1"/>
    <col min="3" max="3" width="35.765625" style="209" customWidth="1"/>
    <col min="4" max="4" width="7.23046875" style="209" customWidth="1"/>
    <col min="5" max="5" width="13.765625" style="209" customWidth="1"/>
    <col min="6" max="6" width="19.84375" style="209" customWidth="1"/>
    <col min="7" max="18" width="0" style="43" hidden="1" customWidth="1"/>
    <col min="19" max="19" width="6.23046875" style="43" hidden="1" customWidth="1"/>
    <col min="20" max="20" width="8.765625" style="43" hidden="1" customWidth="1"/>
    <col min="21" max="16384" width="8.765625" style="43" hidden="1"/>
  </cols>
  <sheetData>
    <row r="1" spans="1:19">
      <c r="A1" s="6191" t="s">
        <v>1289</v>
      </c>
      <c r="B1" s="6191"/>
      <c r="C1" s="6191"/>
      <c r="D1" s="6191"/>
      <c r="E1" s="6191"/>
      <c r="F1" s="6191"/>
    </row>
    <row r="2" spans="1:19">
      <c r="A2" s="725"/>
      <c r="B2" s="725"/>
      <c r="C2" s="725"/>
      <c r="D2" s="725"/>
      <c r="E2" s="725"/>
      <c r="F2" s="725"/>
    </row>
    <row r="3" spans="1:19">
      <c r="A3" s="197" t="str">
        <f>+Cover!A14</f>
        <v>Select Name of Insurer/ Financial Holding Company</v>
      </c>
      <c r="B3" s="341"/>
      <c r="C3" s="342"/>
      <c r="D3" s="80"/>
      <c r="E3" s="80"/>
      <c r="F3" s="1440" t="s">
        <v>1817</v>
      </c>
    </row>
    <row r="4" spans="1:19">
      <c r="A4" s="76" t="str">
        <f>+ToC!A3</f>
        <v>Insurer/Financial Holding Company</v>
      </c>
      <c r="B4" s="80"/>
      <c r="C4" s="81"/>
      <c r="D4" s="80"/>
      <c r="E4" s="80"/>
      <c r="F4" s="181"/>
    </row>
    <row r="5" spans="1:19">
      <c r="A5" s="76"/>
      <c r="B5" s="80"/>
      <c r="C5" s="81"/>
      <c r="D5" s="80"/>
      <c r="E5" s="80"/>
      <c r="F5" s="181"/>
    </row>
    <row r="6" spans="1:19">
      <c r="A6" s="51" t="str">
        <f>+ToC!A5</f>
        <v>Long-Term Insurers Annual Return</v>
      </c>
      <c r="B6" s="80"/>
      <c r="C6" s="81"/>
      <c r="D6" s="80"/>
      <c r="E6" s="80"/>
      <c r="F6" s="181"/>
    </row>
    <row r="7" spans="1:19">
      <c r="A7" s="101" t="str">
        <f>+ToC!A6</f>
        <v>For Year Ended:</v>
      </c>
      <c r="B7" s="80"/>
      <c r="C7" s="81"/>
      <c r="D7" s="80"/>
      <c r="E7" s="80"/>
      <c r="F7" s="1087" t="str">
        <f>IF(+Cover!$A$23="","",+Cover!$A$23)</f>
        <v/>
      </c>
    </row>
    <row r="8" spans="1:19">
      <c r="A8" s="88"/>
      <c r="B8" s="80"/>
      <c r="C8" s="81"/>
      <c r="D8" s="82"/>
      <c r="E8" s="82"/>
      <c r="F8" s="44"/>
    </row>
    <row r="9" spans="1:19">
      <c r="A9" s="6192" t="s">
        <v>764</v>
      </c>
      <c r="B9" s="6192"/>
      <c r="C9" s="6192"/>
      <c r="D9" s="6192"/>
      <c r="E9" s="6192"/>
      <c r="F9" s="6192"/>
      <c r="S9" s="95" t="s">
        <v>340</v>
      </c>
    </row>
    <row r="10" spans="1:19">
      <c r="A10" s="1602"/>
      <c r="B10" s="1602"/>
      <c r="C10" s="1602"/>
      <c r="D10" s="1602"/>
      <c r="E10" s="1602"/>
      <c r="F10" s="1602"/>
      <c r="S10" s="95" t="s">
        <v>343</v>
      </c>
    </row>
    <row r="11" spans="1:19">
      <c r="A11" s="5375" t="s">
        <v>1290</v>
      </c>
      <c r="B11" s="5375"/>
      <c r="C11" s="5375"/>
      <c r="D11" s="5375"/>
      <c r="E11" s="5375"/>
      <c r="F11" s="5375"/>
      <c r="S11" s="95" t="s">
        <v>346</v>
      </c>
    </row>
    <row r="12" spans="1:19">
      <c r="A12" s="82"/>
      <c r="B12" s="91"/>
      <c r="C12" s="91"/>
      <c r="D12" s="82"/>
      <c r="E12" s="91"/>
      <c r="F12" s="96"/>
      <c r="S12" s="95" t="s">
        <v>2063</v>
      </c>
    </row>
    <row r="13" spans="1:19" ht="32.65" customHeight="1">
      <c r="A13" s="349" t="s">
        <v>332</v>
      </c>
      <c r="B13" s="1727" t="s">
        <v>392</v>
      </c>
      <c r="C13" s="6198" t="s">
        <v>1409</v>
      </c>
      <c r="D13" s="6198"/>
      <c r="E13" s="6198"/>
      <c r="F13" s="6198"/>
    </row>
    <row r="14" spans="1:19">
      <c r="A14" s="348"/>
      <c r="B14" s="348"/>
      <c r="C14" s="348"/>
      <c r="D14" s="348"/>
      <c r="E14" s="348"/>
      <c r="F14" s="90"/>
    </row>
    <row r="15" spans="1:19">
      <c r="A15" s="348"/>
      <c r="B15" s="348"/>
      <c r="C15" s="348"/>
      <c r="D15" s="351"/>
      <c r="E15" s="352"/>
      <c r="F15" s="1728" t="s">
        <v>340</v>
      </c>
    </row>
    <row r="16" spans="1:19">
      <c r="A16" s="348"/>
      <c r="B16" s="348"/>
      <c r="C16" s="358"/>
      <c r="D16" s="348"/>
      <c r="E16" s="348"/>
      <c r="F16" s="348"/>
    </row>
    <row r="17" spans="1:6">
      <c r="A17" s="348"/>
      <c r="B17" s="348"/>
      <c r="C17" s="6200" t="s">
        <v>1410</v>
      </c>
      <c r="D17" s="6200"/>
      <c r="E17" s="6200"/>
      <c r="F17" s="6200"/>
    </row>
    <row r="18" spans="1:6" ht="100.15" customHeight="1">
      <c r="A18" s="354"/>
      <c r="B18" s="354"/>
      <c r="C18" s="6195"/>
      <c r="D18" s="6196"/>
      <c r="E18" s="6196"/>
      <c r="F18" s="6197"/>
    </row>
    <row r="19" spans="1:6">
      <c r="A19" s="348"/>
      <c r="B19" s="348"/>
      <c r="C19" s="348"/>
      <c r="D19" s="348"/>
      <c r="E19" s="348"/>
      <c r="F19" s="348"/>
    </row>
    <row r="20" spans="1:6" ht="30.65" customHeight="1">
      <c r="A20" s="348"/>
      <c r="B20" s="1727" t="s">
        <v>393</v>
      </c>
      <c r="C20" s="6198" t="s">
        <v>1291</v>
      </c>
      <c r="D20" s="6198"/>
      <c r="E20" s="6198"/>
      <c r="F20" s="6198"/>
    </row>
    <row r="21" spans="1:6">
      <c r="A21" s="348"/>
      <c r="B21" s="1729"/>
      <c r="C21" s="348"/>
      <c r="D21" s="348"/>
      <c r="E21" s="348"/>
      <c r="F21" s="90"/>
    </row>
    <row r="22" spans="1:6">
      <c r="A22" s="348"/>
      <c r="B22" s="348"/>
      <c r="C22" s="348"/>
      <c r="D22" s="351"/>
      <c r="E22" s="352"/>
      <c r="F22" s="1728" t="s">
        <v>340</v>
      </c>
    </row>
    <row r="23" spans="1:6">
      <c r="A23" s="348"/>
      <c r="B23" s="348"/>
      <c r="C23" s="358"/>
      <c r="D23" s="348"/>
      <c r="E23" s="352"/>
      <c r="F23" s="350"/>
    </row>
    <row r="24" spans="1:6" ht="32.65" customHeight="1">
      <c r="A24" s="357"/>
      <c r="B24" s="357"/>
      <c r="C24" s="6198" t="s">
        <v>1292</v>
      </c>
      <c r="D24" s="6198"/>
      <c r="E24" s="6198"/>
      <c r="F24" s="6198"/>
    </row>
    <row r="25" spans="1:6" ht="100.15" customHeight="1">
      <c r="A25" s="348"/>
      <c r="B25" s="354"/>
      <c r="C25" s="6195"/>
      <c r="D25" s="6196"/>
      <c r="E25" s="6196"/>
      <c r="F25" s="6197"/>
    </row>
    <row r="26" spans="1:6">
      <c r="A26" s="348"/>
      <c r="B26" s="348"/>
      <c r="C26" s="350"/>
      <c r="D26" s="350"/>
      <c r="E26" s="350"/>
      <c r="F26" s="350"/>
    </row>
    <row r="27" spans="1:6">
      <c r="A27" s="348"/>
      <c r="B27" s="1729"/>
      <c r="C27" s="6199" t="s">
        <v>1293</v>
      </c>
      <c r="D27" s="6199"/>
      <c r="E27" s="6199"/>
      <c r="F27" s="6199"/>
    </row>
    <row r="28" spans="1:6" ht="100.15" customHeight="1">
      <c r="A28" s="356"/>
      <c r="B28" s="357"/>
      <c r="C28" s="6195"/>
      <c r="D28" s="6196"/>
      <c r="E28" s="6196"/>
      <c r="F28" s="6197"/>
    </row>
    <row r="29" spans="1:6">
      <c r="A29" s="348"/>
      <c r="B29" s="1729"/>
      <c r="C29" s="350"/>
      <c r="D29" s="350"/>
      <c r="E29" s="350"/>
      <c r="F29" s="350"/>
    </row>
    <row r="30" spans="1:6">
      <c r="A30" s="359"/>
      <c r="B30" s="359"/>
      <c r="C30" s="1730"/>
      <c r="D30" s="348"/>
      <c r="E30" s="348"/>
      <c r="F30" s="215" t="str">
        <f>+ToC!E123</f>
        <v xml:space="preserve">Long-Term Annual Return </v>
      </c>
    </row>
    <row r="31" spans="1:6">
      <c r="A31" s="348"/>
      <c r="B31" s="1729"/>
      <c r="C31" s="350"/>
      <c r="D31" s="1731"/>
      <c r="E31" s="350"/>
      <c r="F31" s="1726" t="s">
        <v>1294</v>
      </c>
    </row>
  </sheetData>
  <sheetProtection algorithmName="SHA-512" hashValue="LApwZGHRWeCMDkkUL5t9Dmye8pmGqZdiM5A2B4dNsJps/sbaLR7qeQDBCoVD/w9WciCcNQkHfWioxrEj8SyOtw==" saltValue="CL7Zwy+pLGmjsX67BlnSGw==" spinCount="100000" sheet="1" objects="1" scenarios="1"/>
  <mergeCells count="11">
    <mergeCell ref="A9:F9"/>
    <mergeCell ref="A11:F11"/>
    <mergeCell ref="A1:F1"/>
    <mergeCell ref="C13:F13"/>
    <mergeCell ref="C17:F17"/>
    <mergeCell ref="C28:F28"/>
    <mergeCell ref="C18:F18"/>
    <mergeCell ref="C20:F20"/>
    <mergeCell ref="C24:F24"/>
    <mergeCell ref="C25:F25"/>
    <mergeCell ref="C27:F27"/>
  </mergeCells>
  <dataValidations count="2">
    <dataValidation type="list" allowBlank="1" showInputMessage="1" showErrorMessage="1" sqref="F22">
      <formula1>$S$9:$S$12</formula1>
    </dataValidation>
    <dataValidation type="list" allowBlank="1" showInputMessage="1" showErrorMessage="1" sqref="F15">
      <formula1>$S$9:$S$12</formula1>
    </dataValidation>
  </dataValidations>
  <hyperlinks>
    <hyperlink ref="A1:F1" location="ToC!A1" display="50.030"/>
  </hyperlinks>
  <printOptions horizontalCentered="1"/>
  <pageMargins left="0.39370078740157483" right="0.39370078740157483" top="0.39370078740157483" bottom="0.39370078740157483" header="0.39370078740157483" footer="0.39370078740157483"/>
  <pageSetup paperSize="5" scale="96"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H95"/>
  <sheetViews>
    <sheetView showZeros="0" zoomScale="80" zoomScaleNormal="80" workbookViewId="0">
      <selection activeCell="D16" sqref="D16"/>
    </sheetView>
  </sheetViews>
  <sheetFormatPr defaultColWidth="0" defaultRowHeight="15.5" zeroHeight="1"/>
  <cols>
    <col min="1" max="1" width="5.765625" customWidth="1"/>
    <col min="2" max="2" width="26.07421875" customWidth="1"/>
    <col min="3" max="3" width="24.53515625" customWidth="1"/>
    <col min="4" max="4" width="13.765625" customWidth="1"/>
    <col min="5" max="5" width="17.4609375" customWidth="1"/>
    <col min="6" max="6" width="10.765625" style="4" customWidth="1"/>
    <col min="7" max="7" width="20.53515625" customWidth="1"/>
    <col min="8" max="8" width="18" customWidth="1"/>
    <col min="9" max="16384" width="8.765625" hidden="1"/>
  </cols>
  <sheetData>
    <row r="1" spans="1:8">
      <c r="A1" s="5374">
        <v>10.005000000000001</v>
      </c>
      <c r="B1" s="5374"/>
      <c r="C1" s="5374"/>
      <c r="D1" s="5374"/>
      <c r="E1" s="5374"/>
      <c r="F1" s="5374"/>
      <c r="G1" s="5374"/>
      <c r="H1" s="5374"/>
    </row>
    <row r="2" spans="1:8">
      <c r="A2" s="206"/>
      <c r="B2" s="206"/>
      <c r="C2" s="206"/>
      <c r="D2" s="671" t="s">
        <v>1743</v>
      </c>
      <c r="E2" s="671"/>
      <c r="F2" s="673"/>
      <c r="G2" s="672"/>
      <c r="H2" s="206"/>
    </row>
    <row r="3" spans="1:8" s="624" customFormat="1" ht="20.149999999999999" customHeight="1">
      <c r="A3" s="622" t="str">
        <f>+Cover!A14</f>
        <v>Select Name of Insurer/ Financial Holding Company</v>
      </c>
      <c r="B3" s="623"/>
      <c r="C3" s="623"/>
      <c r="D3" s="623"/>
      <c r="E3" s="204"/>
      <c r="F3" s="204"/>
      <c r="G3" s="204"/>
      <c r="H3" s="204"/>
    </row>
    <row r="4" spans="1:8" s="624" customFormat="1" ht="20.149999999999999" customHeight="1">
      <c r="A4" s="5402" t="str">
        <f>+ToC!A3</f>
        <v>Insurer/Financial Holding Company</v>
      </c>
      <c r="B4" s="5402"/>
      <c r="C4" s="5402"/>
      <c r="D4" s="625"/>
      <c r="E4" s="625"/>
      <c r="F4" s="625"/>
      <c r="G4" s="625"/>
      <c r="H4" s="625"/>
    </row>
    <row r="5" spans="1:8" s="624" customFormat="1" ht="20.149999999999999" customHeight="1">
      <c r="A5" s="205"/>
      <c r="B5" s="626"/>
      <c r="C5" s="205"/>
      <c r="D5" s="204"/>
      <c r="E5" s="204"/>
      <c r="F5" s="204"/>
      <c r="G5" s="204"/>
      <c r="H5" s="205"/>
    </row>
    <row r="6" spans="1:8" s="624" customFormat="1" ht="20.149999999999999" customHeight="1">
      <c r="A6" s="627" t="str">
        <f>+ToC!A5</f>
        <v>Long-Term Insurers Annual Return</v>
      </c>
      <c r="B6" s="205"/>
      <c r="C6" s="205"/>
      <c r="D6" s="204"/>
      <c r="E6" s="204"/>
      <c r="F6" s="204"/>
      <c r="G6" s="204"/>
      <c r="H6" s="205"/>
    </row>
    <row r="7" spans="1:8" s="624" customFormat="1" ht="20.149999999999999" customHeight="1">
      <c r="A7" s="700" t="str">
        <f>+ToC!A6</f>
        <v>For Year Ended:</v>
      </c>
      <c r="B7" s="628"/>
      <c r="C7" s="628"/>
      <c r="D7" s="204"/>
      <c r="E7" s="204"/>
      <c r="F7" s="204"/>
      <c r="G7" s="5337" t="str">
        <f>IF(+Cover!$A$23="","",+Cover!$A$23)</f>
        <v/>
      </c>
      <c r="H7" s="5338"/>
    </row>
    <row r="8" spans="1:8" s="697" customFormat="1" ht="20.149999999999999" customHeight="1">
      <c r="A8" s="1589"/>
      <c r="B8" s="628"/>
      <c r="C8" s="628"/>
      <c r="D8" s="204"/>
      <c r="E8" s="204"/>
      <c r="F8" s="204"/>
      <c r="G8" s="1588"/>
      <c r="H8" s="1594"/>
    </row>
    <row r="9" spans="1:8" s="624" customFormat="1" ht="20.149999999999999" customHeight="1">
      <c r="A9" s="5375" t="s">
        <v>1504</v>
      </c>
      <c r="B9" s="5375"/>
      <c r="C9" s="5375"/>
      <c r="D9" s="5375"/>
      <c r="E9" s="5375"/>
      <c r="F9" s="5375"/>
      <c r="G9" s="5375"/>
      <c r="H9" s="5375"/>
    </row>
    <row r="10" spans="1:8" s="624" customFormat="1" ht="20.149999999999999" customHeight="1">
      <c r="A10" s="5403" t="s">
        <v>1508</v>
      </c>
      <c r="B10" s="5403"/>
      <c r="C10" s="5403"/>
      <c r="D10" s="5403"/>
      <c r="E10" s="5403"/>
      <c r="F10" s="5403"/>
      <c r="G10" s="5403"/>
      <c r="H10" s="5403"/>
    </row>
    <row r="11" spans="1:8" s="624" customFormat="1" ht="20.149999999999999" customHeight="1">
      <c r="A11" s="204"/>
      <c r="B11" s="204"/>
      <c r="C11" s="204"/>
      <c r="D11" s="204"/>
      <c r="E11" s="204"/>
      <c r="F11" s="204"/>
      <c r="G11" s="204"/>
      <c r="H11" s="204"/>
    </row>
    <row r="12" spans="1:8" s="624" customFormat="1" ht="20.149999999999999" customHeight="1">
      <c r="A12" s="204"/>
      <c r="B12" s="204"/>
      <c r="C12" s="704"/>
      <c r="D12" s="704"/>
      <c r="E12" s="204"/>
      <c r="F12" s="204"/>
      <c r="G12" s="204"/>
      <c r="H12" s="204"/>
    </row>
    <row r="13" spans="1:8" s="631" customFormat="1" ht="20.149999999999999" customHeight="1">
      <c r="A13" s="684" t="s">
        <v>167</v>
      </c>
      <c r="B13" s="746"/>
      <c r="C13" s="621" t="s">
        <v>2039</v>
      </c>
      <c r="D13" s="616" t="s">
        <v>175</v>
      </c>
      <c r="E13" s="747" t="str">
        <f>+A3</f>
        <v>Select Name of Insurer/ Financial Holding Company</v>
      </c>
      <c r="F13" s="747"/>
      <c r="G13" s="748"/>
      <c r="H13" s="749"/>
    </row>
    <row r="14" spans="1:8" s="631" customFormat="1" ht="20.149999999999999" customHeight="1">
      <c r="A14" s="684"/>
      <c r="B14" s="703"/>
      <c r="C14" s="703"/>
      <c r="D14" s="703"/>
      <c r="E14" s="703"/>
      <c r="F14" s="703"/>
      <c r="G14" s="703"/>
      <c r="H14" s="703"/>
    </row>
    <row r="15" spans="1:8" s="631" customFormat="1" ht="20.149999999999999" customHeight="1">
      <c r="A15" s="684" t="s">
        <v>121</v>
      </c>
      <c r="B15" s="5404">
        <f>+Cover!A15</f>
        <v>0</v>
      </c>
      <c r="C15" s="5404"/>
      <c r="D15" s="684" t="s">
        <v>122</v>
      </c>
      <c r="E15" s="5404">
        <f>+Cover!A16</f>
        <v>0</v>
      </c>
      <c r="F15" s="5405"/>
      <c r="G15" s="619" t="s">
        <v>123</v>
      </c>
      <c r="H15" s="750">
        <f>+Cover!F16</f>
        <v>0</v>
      </c>
    </row>
    <row r="16" spans="1:8" s="631" customFormat="1" ht="20.149999999999999" customHeight="1">
      <c r="A16" s="684"/>
      <c r="B16" s="684"/>
      <c r="C16" s="684"/>
      <c r="D16" s="632"/>
      <c r="E16" s="632"/>
      <c r="F16" s="632"/>
      <c r="G16" s="632"/>
      <c r="H16" s="632"/>
    </row>
    <row r="17" spans="1:8" s="631" customFormat="1" ht="20.149999999999999" customHeight="1">
      <c r="A17" s="684"/>
      <c r="B17" s="684"/>
      <c r="C17" s="684"/>
      <c r="D17" s="684"/>
      <c r="E17" s="684"/>
      <c r="F17" s="684"/>
      <c r="G17" s="684"/>
      <c r="H17" s="703"/>
    </row>
    <row r="18" spans="1:8" s="631" customFormat="1" ht="20.149999999999999" customHeight="1">
      <c r="A18" s="684" t="s">
        <v>1831</v>
      </c>
      <c r="B18" s="684"/>
      <c r="C18" s="684"/>
      <c r="D18" s="684"/>
      <c r="E18" s="684"/>
      <c r="F18" s="684"/>
      <c r="G18" s="684"/>
      <c r="H18" s="684"/>
    </row>
    <row r="19" spans="1:8" s="631" customFormat="1" ht="20.149999999999999" customHeight="1">
      <c r="A19" s="684"/>
      <c r="B19" s="684"/>
      <c r="C19" s="684"/>
      <c r="D19" s="684"/>
      <c r="E19" s="684"/>
      <c r="F19" s="684"/>
      <c r="G19" s="684"/>
      <c r="H19" s="684"/>
    </row>
    <row r="20" spans="1:8" s="631" customFormat="1" ht="20.149999999999999" customHeight="1">
      <c r="A20" s="630" t="s">
        <v>176</v>
      </c>
      <c r="B20" s="630"/>
      <c r="C20" s="630"/>
      <c r="D20" s="630"/>
      <c r="E20" s="633" t="str">
        <f>+A3</f>
        <v>Select Name of Insurer/ Financial Holding Company</v>
      </c>
      <c r="F20" s="633"/>
      <c r="G20" s="634"/>
      <c r="H20" s="630"/>
    </row>
    <row r="21" spans="1:8" s="631" customFormat="1" ht="20.149999999999999" customHeight="1">
      <c r="A21" s="630" t="s">
        <v>177</v>
      </c>
      <c r="B21" s="751" t="str">
        <f>+G7</f>
        <v/>
      </c>
      <c r="C21" s="630" t="s">
        <v>178</v>
      </c>
      <c r="D21" s="630"/>
      <c r="E21" s="630"/>
      <c r="F21" s="630"/>
      <c r="G21" s="630"/>
      <c r="H21" s="630"/>
    </row>
    <row r="22" spans="1:8" s="631" customFormat="1" ht="20.149999999999999" customHeight="1">
      <c r="A22" s="630" t="s">
        <v>1744</v>
      </c>
      <c r="B22" s="630"/>
      <c r="C22" s="630"/>
      <c r="D22" s="630"/>
      <c r="E22" s="630"/>
      <c r="F22" s="630"/>
      <c r="G22" s="630"/>
      <c r="H22" s="630"/>
    </row>
    <row r="23" spans="1:8" s="631" customFormat="1" ht="20.149999999999999" customHeight="1">
      <c r="A23" s="635"/>
      <c r="B23" s="630"/>
      <c r="C23" s="630"/>
      <c r="D23" s="630"/>
      <c r="E23" s="630"/>
      <c r="F23" s="630"/>
      <c r="G23" s="630"/>
      <c r="H23" s="630"/>
    </row>
    <row r="24" spans="1:8" s="631" customFormat="1" ht="20.149999999999999" customHeight="1">
      <c r="A24" s="630"/>
      <c r="B24" s="630"/>
      <c r="C24" s="630"/>
      <c r="D24" s="630"/>
      <c r="E24" s="630"/>
      <c r="F24" s="630"/>
      <c r="G24" s="630"/>
      <c r="H24" s="630"/>
    </row>
    <row r="25" spans="1:8" s="631" customFormat="1" ht="20.149999999999999" customHeight="1">
      <c r="A25" s="630"/>
      <c r="B25" s="630"/>
      <c r="C25" s="630"/>
      <c r="D25" s="630"/>
      <c r="E25" s="630"/>
      <c r="F25" s="630"/>
      <c r="G25" s="630"/>
      <c r="H25" s="630"/>
    </row>
    <row r="26" spans="1:8" s="631" customFormat="1" ht="20.149999999999999" customHeight="1">
      <c r="A26" s="630"/>
      <c r="B26" s="630"/>
      <c r="C26" s="630"/>
      <c r="D26" s="630"/>
      <c r="E26" s="630"/>
      <c r="F26" s="630"/>
      <c r="G26" s="630"/>
      <c r="H26" s="630"/>
    </row>
    <row r="27" spans="1:8" s="631" customFormat="1" ht="20.149999999999999" customHeight="1">
      <c r="A27" s="635"/>
      <c r="B27" s="635"/>
      <c r="C27" s="635"/>
      <c r="D27" s="635"/>
      <c r="E27" s="635"/>
      <c r="F27" s="635"/>
      <c r="G27" s="635"/>
      <c r="H27" s="635"/>
    </row>
    <row r="28" spans="1:8" s="631" customFormat="1" ht="20.149999999999999" customHeight="1">
      <c r="A28" s="635"/>
      <c r="B28" s="635"/>
      <c r="C28" s="635"/>
      <c r="D28" s="635"/>
      <c r="E28" s="635"/>
      <c r="F28" s="635"/>
      <c r="G28" s="635"/>
      <c r="H28" s="635"/>
    </row>
    <row r="29" spans="1:8" s="631" customFormat="1" ht="20.149999999999999" customHeight="1">
      <c r="A29" s="5398"/>
      <c r="B29" s="5399"/>
      <c r="C29" s="635"/>
      <c r="D29" s="635"/>
      <c r="E29" s="4406"/>
      <c r="F29" s="636"/>
      <c r="G29" s="635"/>
      <c r="H29" s="635"/>
    </row>
    <row r="30" spans="1:8" s="631" customFormat="1" ht="20.149999999999999" customHeight="1">
      <c r="A30" s="5406" t="s">
        <v>131</v>
      </c>
      <c r="B30" s="5407"/>
      <c r="C30" s="635"/>
      <c r="D30" s="635"/>
      <c r="E30" s="752" t="s">
        <v>132</v>
      </c>
      <c r="F30" s="637"/>
      <c r="G30" s="635"/>
      <c r="H30" s="635"/>
    </row>
    <row r="31" spans="1:8" s="631" customFormat="1" ht="20.149999999999999" customHeight="1">
      <c r="A31" s="5400" t="s">
        <v>1476</v>
      </c>
      <c r="B31" s="5401"/>
      <c r="C31" s="635"/>
      <c r="D31" s="635"/>
      <c r="E31" s="4402" t="s">
        <v>2392</v>
      </c>
      <c r="F31" s="635"/>
      <c r="G31" s="635"/>
      <c r="H31" s="635"/>
    </row>
    <row r="32" spans="1:8" s="631" customFormat="1" ht="20.149999999999999" customHeight="1">
      <c r="A32" s="635"/>
      <c r="B32" s="635"/>
      <c r="C32" s="635"/>
      <c r="D32" s="635"/>
      <c r="E32" s="635"/>
      <c r="F32" s="635"/>
      <c r="G32" s="635"/>
      <c r="H32" s="635"/>
    </row>
    <row r="33" spans="1:8" s="624" customFormat="1" ht="20.149999999999999" customHeight="1">
      <c r="A33" s="629" t="s">
        <v>1477</v>
      </c>
      <c r="B33" s="629"/>
      <c r="C33" s="629"/>
      <c r="D33" s="629"/>
      <c r="E33" s="629"/>
      <c r="F33" s="629"/>
      <c r="G33" s="629"/>
      <c r="H33" s="629"/>
    </row>
    <row r="34" spans="1:8" s="624" customFormat="1" ht="20.149999999999999" customHeight="1">
      <c r="A34" s="629"/>
      <c r="B34" s="629"/>
      <c r="C34" s="629"/>
      <c r="D34" s="629"/>
      <c r="E34" s="629"/>
      <c r="F34" s="629"/>
      <c r="G34" s="629"/>
      <c r="H34" s="629"/>
    </row>
    <row r="35" spans="1:8" s="624" customFormat="1" ht="20.149999999999999" customHeight="1">
      <c r="A35" s="629"/>
      <c r="B35" s="629"/>
      <c r="C35" s="629"/>
      <c r="D35" s="629"/>
      <c r="E35" s="629"/>
      <c r="F35" s="629"/>
      <c r="G35" s="629"/>
      <c r="H35" s="629"/>
    </row>
    <row r="36" spans="1:8" s="624" customFormat="1" ht="20.149999999999999" customHeight="1">
      <c r="A36" s="629"/>
      <c r="B36" s="629"/>
      <c r="C36" s="629"/>
      <c r="D36" s="629"/>
      <c r="E36" s="629"/>
      <c r="F36" s="629"/>
      <c r="G36" s="1647" t="str">
        <f>+ToC!E123</f>
        <v xml:space="preserve">Long-Term Annual Return </v>
      </c>
      <c r="H36" s="629"/>
    </row>
    <row r="37" spans="1:8" s="624" customFormat="1" ht="20.149999999999999" customHeight="1">
      <c r="A37" s="629"/>
      <c r="B37" s="629"/>
      <c r="C37" s="629"/>
      <c r="D37" s="629"/>
      <c r="E37" s="629"/>
      <c r="F37" s="629"/>
      <c r="G37" s="1647" t="s">
        <v>179</v>
      </c>
      <c r="H37" s="629"/>
    </row>
    <row r="38" spans="1:8" hidden="1">
      <c r="A38" s="4"/>
      <c r="B38" s="4"/>
      <c r="C38" s="4"/>
      <c r="D38" s="4"/>
      <c r="E38" s="4"/>
      <c r="G38" s="4"/>
      <c r="H38" s="4"/>
    </row>
    <row r="39" spans="1:8" hidden="1">
      <c r="A39" s="4"/>
      <c r="B39" s="4"/>
      <c r="C39" s="4"/>
      <c r="D39" s="4"/>
      <c r="E39" s="4"/>
      <c r="G39" s="4"/>
      <c r="H39" s="4"/>
    </row>
    <row r="40" spans="1:8" hidden="1">
      <c r="A40" s="4"/>
      <c r="B40" s="4"/>
      <c r="C40" s="4"/>
      <c r="D40" s="4"/>
      <c r="E40" s="4"/>
      <c r="G40" s="4"/>
      <c r="H40" s="4"/>
    </row>
    <row r="41" spans="1:8" hidden="1">
      <c r="A41" s="4"/>
      <c r="B41" s="4"/>
      <c r="C41" s="4"/>
      <c r="D41" s="4"/>
      <c r="E41" s="4"/>
      <c r="G41" s="4"/>
      <c r="H41" s="4"/>
    </row>
    <row r="42" spans="1:8" hidden="1">
      <c r="A42" s="4"/>
      <c r="B42" s="4"/>
      <c r="C42" s="4"/>
      <c r="D42" s="4"/>
      <c r="E42" s="4"/>
      <c r="G42" s="4"/>
      <c r="H42" s="4"/>
    </row>
    <row r="43" spans="1:8" hidden="1">
      <c r="A43" s="4"/>
      <c r="B43" s="4"/>
      <c r="C43" s="4"/>
      <c r="D43" s="4"/>
      <c r="E43" s="4"/>
      <c r="G43" s="4"/>
      <c r="H43" s="4"/>
    </row>
    <row r="44" spans="1:8" hidden="1">
      <c r="A44" s="4"/>
      <c r="B44" s="4"/>
      <c r="C44" s="4"/>
      <c r="D44" s="4"/>
      <c r="E44" s="4"/>
      <c r="G44" s="4"/>
      <c r="H44" s="4"/>
    </row>
    <row r="45" spans="1:8" hidden="1">
      <c r="A45" s="4"/>
      <c r="B45" s="4"/>
      <c r="C45" s="4"/>
      <c r="D45" s="4"/>
      <c r="E45" s="4"/>
      <c r="G45" s="4"/>
      <c r="H45" s="4"/>
    </row>
    <row r="46" spans="1:8" hidden="1">
      <c r="A46" s="4"/>
      <c r="B46" s="4"/>
      <c r="C46" s="4"/>
      <c r="D46" s="4"/>
      <c r="E46" s="4"/>
      <c r="G46" s="4"/>
      <c r="H46" s="4"/>
    </row>
    <row r="47" spans="1:8" hidden="1">
      <c r="A47" s="4"/>
      <c r="B47" s="4"/>
      <c r="C47" s="4"/>
      <c r="D47" s="4"/>
      <c r="E47" s="4"/>
      <c r="G47" s="4"/>
      <c r="H47" s="4"/>
    </row>
    <row r="48" spans="1:8" hidden="1">
      <c r="A48" s="4"/>
      <c r="B48" s="4"/>
      <c r="C48" s="4"/>
      <c r="D48" s="4"/>
      <c r="E48" s="4"/>
      <c r="G48" s="4"/>
      <c r="H48" s="4"/>
    </row>
    <row r="49" spans="1:8" hidden="1">
      <c r="A49" s="4"/>
      <c r="B49" s="4"/>
      <c r="C49" s="4"/>
      <c r="D49" s="4"/>
      <c r="E49" s="4"/>
      <c r="G49" s="4"/>
      <c r="H49" s="4"/>
    </row>
    <row r="50" spans="1:8" hidden="1"/>
    <row r="51" spans="1:8" hidden="1"/>
    <row r="52" spans="1:8" hidden="1"/>
    <row r="53" spans="1:8" hidden="1"/>
    <row r="54" spans="1:8" hidden="1"/>
    <row r="55" spans="1:8" hidden="1"/>
    <row r="56" spans="1:8" hidden="1"/>
    <row r="57" spans="1:8" hidden="1"/>
    <row r="58" spans="1:8" hidden="1"/>
    <row r="59" spans="1:8" hidden="1"/>
    <row r="60" spans="1:8" hidden="1"/>
    <row r="61" spans="1:8" hidden="1"/>
    <row r="62" spans="1:8" hidden="1"/>
    <row r="63" spans="1:8" hidden="1"/>
    <row r="64" spans="1:8"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sheetData>
  <sheetProtection algorithmName="SHA-512" hashValue="WZVBbf7DhHo3AnrbNaZjWkPIGBUBn7BCl/kH0T+wfXlMOSPvWeClcY6UFNt+webLCKzolVXN8KBmM7bWmCRcyA==" saltValue="Fe36DOwb3R+N4k/QQRMIuA==" spinCount="100000" sheet="1" objects="1" scenarios="1"/>
  <mergeCells count="10">
    <mergeCell ref="A29:B29"/>
    <mergeCell ref="A31:B31"/>
    <mergeCell ref="A1:H1"/>
    <mergeCell ref="A4:C4"/>
    <mergeCell ref="A9:H9"/>
    <mergeCell ref="A10:H10"/>
    <mergeCell ref="B15:C15"/>
    <mergeCell ref="E15:F15"/>
    <mergeCell ref="G7:H7"/>
    <mergeCell ref="A30:B30"/>
  </mergeCells>
  <hyperlinks>
    <hyperlink ref="A1:H1" location="ToC!A1" display="ToC!A1"/>
  </hyperlinks>
  <pageMargins left="0.7" right="0.7" top="0.75" bottom="0.75" header="0.3" footer="0.3"/>
  <pageSetup paperSize="5" scale="55"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pageSetUpPr fitToPage="1"/>
  </sheetPr>
  <dimension ref="A1:S40"/>
  <sheetViews>
    <sheetView zoomScaleNormal="100" workbookViewId="0">
      <selection activeCell="D16" sqref="D16"/>
    </sheetView>
  </sheetViews>
  <sheetFormatPr defaultColWidth="0" defaultRowHeight="15.5" zeroHeight="1"/>
  <cols>
    <col min="1" max="2" width="4.23046875" style="209" customWidth="1"/>
    <col min="3" max="3" width="34" style="209" customWidth="1"/>
    <col min="4" max="4" width="8.765625" style="209" customWidth="1"/>
    <col min="5" max="5" width="15.765625" style="209" customWidth="1"/>
    <col min="6" max="6" width="10.765625" style="209" customWidth="1"/>
    <col min="7" max="19" width="0" style="43" hidden="1" customWidth="1"/>
    <col min="20" max="16384" width="8.765625" style="43" hidden="1"/>
  </cols>
  <sheetData>
    <row r="1" spans="1:19">
      <c r="A1" s="6203" t="s">
        <v>1295</v>
      </c>
      <c r="B1" s="6203"/>
      <c r="C1" s="6203"/>
      <c r="D1" s="6203"/>
      <c r="E1" s="6203"/>
      <c r="F1" s="6203"/>
    </row>
    <row r="2" spans="1:19">
      <c r="A2" s="6204" t="s">
        <v>1296</v>
      </c>
      <c r="B2" s="6204"/>
      <c r="C2" s="6204"/>
      <c r="D2" s="6204"/>
      <c r="E2" s="6204"/>
      <c r="F2" s="6204"/>
    </row>
    <row r="3" spans="1:19">
      <c r="A3" s="727"/>
      <c r="B3" s="727"/>
      <c r="C3" s="727"/>
      <c r="D3" s="727"/>
      <c r="E3" s="727"/>
      <c r="F3" s="1440" t="s">
        <v>1818</v>
      </c>
    </row>
    <row r="4" spans="1:19">
      <c r="A4" s="197" t="str">
        <f>+Cover!A14</f>
        <v>Select Name of Insurer/ Financial Holding Company</v>
      </c>
      <c r="B4" s="373"/>
      <c r="C4" s="374"/>
      <c r="D4" s="348"/>
      <c r="E4" s="348"/>
      <c r="F4" s="53"/>
    </row>
    <row r="5" spans="1:19">
      <c r="A5" s="76" t="str">
        <f>+ToC!A3</f>
        <v>Insurer/Financial Holding Company</v>
      </c>
      <c r="B5" s="212"/>
      <c r="C5" s="213"/>
      <c r="D5" s="348"/>
      <c r="E5" s="348"/>
      <c r="F5" s="53"/>
    </row>
    <row r="6" spans="1:19">
      <c r="A6" s="76"/>
      <c r="B6" s="212"/>
      <c r="C6" s="213"/>
      <c r="D6" s="348"/>
      <c r="E6" s="348"/>
      <c r="F6" s="53"/>
    </row>
    <row r="7" spans="1:19">
      <c r="A7" s="51" t="str">
        <f>+ToC!A5</f>
        <v>Long-Term Insurers Annual Return</v>
      </c>
      <c r="B7" s="212"/>
      <c r="C7" s="213"/>
      <c r="D7" s="348"/>
      <c r="E7" s="348"/>
      <c r="F7" s="53"/>
    </row>
    <row r="8" spans="1:19" ht="12" customHeight="1">
      <c r="A8" s="101" t="str">
        <f>+ToC!A6</f>
        <v>For Year Ended:</v>
      </c>
      <c r="B8" s="212"/>
      <c r="C8" s="213"/>
      <c r="D8" s="348"/>
      <c r="E8" s="348"/>
      <c r="F8" s="1021" t="str">
        <f>IF(+Cover!$A$23="","",+Cover!$A$23)</f>
        <v/>
      </c>
    </row>
    <row r="9" spans="1:19" ht="12" customHeight="1">
      <c r="A9" s="101"/>
      <c r="B9" s="212"/>
      <c r="C9" s="213"/>
      <c r="D9" s="348"/>
      <c r="E9" s="348"/>
      <c r="F9" s="348"/>
    </row>
    <row r="10" spans="1:19">
      <c r="A10" s="6192" t="s">
        <v>764</v>
      </c>
      <c r="B10" s="6192"/>
      <c r="C10" s="6192"/>
      <c r="D10" s="6192"/>
      <c r="E10" s="6192"/>
      <c r="F10" s="6192"/>
      <c r="S10" s="89" t="s">
        <v>340</v>
      </c>
    </row>
    <row r="11" spans="1:19">
      <c r="A11" s="1602"/>
      <c r="B11" s="1602"/>
      <c r="C11" s="1602"/>
      <c r="D11" s="1602"/>
      <c r="E11" s="1602"/>
      <c r="F11" s="1602"/>
      <c r="S11" s="89" t="s">
        <v>343</v>
      </c>
    </row>
    <row r="12" spans="1:19">
      <c r="A12" s="5375" t="s">
        <v>1297</v>
      </c>
      <c r="B12" s="5375"/>
      <c r="C12" s="5375"/>
      <c r="D12" s="5375"/>
      <c r="E12" s="5375"/>
      <c r="F12" s="5375"/>
      <c r="S12" s="89" t="s">
        <v>346</v>
      </c>
    </row>
    <row r="13" spans="1:19">
      <c r="A13" s="348"/>
      <c r="B13" s="348"/>
      <c r="C13" s="212"/>
      <c r="D13" s="348"/>
      <c r="E13" s="348"/>
      <c r="F13" s="90"/>
    </row>
    <row r="14" spans="1:19" ht="36.65" customHeight="1">
      <c r="A14" s="349" t="s">
        <v>336</v>
      </c>
      <c r="B14" s="6201" t="s">
        <v>1298</v>
      </c>
      <c r="C14" s="6201"/>
      <c r="D14" s="6201"/>
      <c r="E14" s="6201"/>
      <c r="F14" s="6201"/>
    </row>
    <row r="15" spans="1:19">
      <c r="A15" s="348"/>
      <c r="B15" s="348"/>
      <c r="C15" s="350"/>
      <c r="D15" s="348"/>
      <c r="E15" s="348"/>
      <c r="F15" s="90"/>
    </row>
    <row r="16" spans="1:19">
      <c r="A16" s="348"/>
      <c r="B16" s="348"/>
      <c r="C16" s="350"/>
      <c r="D16" s="351"/>
      <c r="E16" s="352"/>
      <c r="F16" s="1369" t="s">
        <v>340</v>
      </c>
    </row>
    <row r="17" spans="1:6">
      <c r="A17" s="348"/>
      <c r="B17" s="348"/>
      <c r="C17" s="353"/>
      <c r="D17" s="348"/>
      <c r="E17" s="348"/>
      <c r="F17" s="348"/>
    </row>
    <row r="18" spans="1:6" ht="65.650000000000006" customHeight="1">
      <c r="A18" s="348"/>
      <c r="B18" s="348"/>
      <c r="C18" s="6202" t="s">
        <v>1299</v>
      </c>
      <c r="D18" s="6202"/>
      <c r="E18" s="6202"/>
      <c r="F18" s="6202"/>
    </row>
    <row r="19" spans="1:6" ht="75" customHeight="1">
      <c r="A19" s="53"/>
      <c r="B19" s="354"/>
      <c r="C19" s="6195"/>
      <c r="D19" s="6196"/>
      <c r="E19" s="6196"/>
      <c r="F19" s="6197"/>
    </row>
    <row r="20" spans="1:6">
      <c r="A20" s="348"/>
      <c r="B20" s="348"/>
      <c r="C20" s="350"/>
      <c r="D20" s="348"/>
      <c r="E20" s="348"/>
      <c r="F20" s="348"/>
    </row>
    <row r="21" spans="1:6" ht="31.9" customHeight="1">
      <c r="A21" s="349" t="s">
        <v>337</v>
      </c>
      <c r="B21" s="355" t="s">
        <v>392</v>
      </c>
      <c r="C21" s="6201" t="s">
        <v>1300</v>
      </c>
      <c r="D21" s="6201"/>
      <c r="E21" s="6201"/>
      <c r="F21" s="6201"/>
    </row>
    <row r="22" spans="1:6">
      <c r="A22" s="348"/>
      <c r="B22" s="348"/>
      <c r="C22" s="350"/>
      <c r="D22" s="351"/>
      <c r="E22" s="352"/>
      <c r="F22" s="1370" t="s">
        <v>340</v>
      </c>
    </row>
    <row r="23" spans="1:6">
      <c r="A23" s="348"/>
      <c r="B23" s="348"/>
      <c r="C23" s="353"/>
      <c r="D23" s="348"/>
      <c r="E23" s="348"/>
      <c r="F23" s="348"/>
    </row>
    <row r="24" spans="1:6" ht="32.65" customHeight="1">
      <c r="A24" s="356"/>
      <c r="B24" s="348"/>
      <c r="C24" s="6202" t="s">
        <v>1301</v>
      </c>
      <c r="D24" s="6202"/>
      <c r="E24" s="6202"/>
      <c r="F24" s="6202"/>
    </row>
    <row r="25" spans="1:6" ht="75" customHeight="1">
      <c r="A25" s="53"/>
      <c r="B25" s="357"/>
      <c r="C25" s="6195"/>
      <c r="D25" s="6196"/>
      <c r="E25" s="6196"/>
      <c r="F25" s="6197"/>
    </row>
    <row r="26" spans="1:6">
      <c r="A26" s="348"/>
      <c r="B26" s="348"/>
      <c r="C26" s="350"/>
      <c r="D26" s="348"/>
      <c r="E26" s="348"/>
      <c r="F26" s="348"/>
    </row>
    <row r="27" spans="1:6" ht="33.65" customHeight="1">
      <c r="A27" s="348"/>
      <c r="B27" s="355" t="s">
        <v>393</v>
      </c>
      <c r="C27" s="6201" t="s">
        <v>1411</v>
      </c>
      <c r="D27" s="6201"/>
      <c r="E27" s="6201"/>
      <c r="F27" s="6201"/>
    </row>
    <row r="28" spans="1:6">
      <c r="A28" s="348"/>
      <c r="B28" s="348"/>
      <c r="C28" s="350" t="s">
        <v>772</v>
      </c>
      <c r="D28" s="351"/>
      <c r="E28" s="352"/>
      <c r="F28" s="1370" t="s">
        <v>340</v>
      </c>
    </row>
    <row r="29" spans="1:6">
      <c r="A29" s="348"/>
      <c r="B29" s="348"/>
      <c r="C29" s="350"/>
      <c r="D29" s="348"/>
      <c r="E29" s="348"/>
      <c r="F29" s="348"/>
    </row>
    <row r="30" spans="1:6" ht="33.65" customHeight="1">
      <c r="A30" s="348"/>
      <c r="B30" s="355" t="s">
        <v>1302</v>
      </c>
      <c r="C30" s="6201" t="s">
        <v>1412</v>
      </c>
      <c r="D30" s="6201"/>
      <c r="E30" s="6201"/>
      <c r="F30" s="6201"/>
    </row>
    <row r="31" spans="1:6">
      <c r="A31" s="348"/>
      <c r="B31" s="348"/>
      <c r="C31" s="350"/>
      <c r="D31" s="351"/>
      <c r="E31" s="352"/>
      <c r="F31" s="1370" t="s">
        <v>340</v>
      </c>
    </row>
    <row r="32" spans="1:6">
      <c r="A32" s="348"/>
      <c r="B32" s="348"/>
      <c r="C32" s="348"/>
      <c r="D32" s="348"/>
      <c r="E32" s="348"/>
      <c r="F32" s="348"/>
    </row>
    <row r="33" spans="1:6" ht="39.65" customHeight="1">
      <c r="A33" s="349" t="s">
        <v>338</v>
      </c>
      <c r="B33" s="6198" t="s">
        <v>1413</v>
      </c>
      <c r="C33" s="6198"/>
      <c r="D33" s="6198"/>
      <c r="E33" s="6198"/>
      <c r="F33" s="6198"/>
    </row>
    <row r="34" spans="1:6">
      <c r="A34" s="348"/>
      <c r="B34" s="358"/>
      <c r="C34" s="348"/>
      <c r="D34" s="351"/>
      <c r="E34" s="352"/>
      <c r="F34" s="1370" t="s">
        <v>340</v>
      </c>
    </row>
    <row r="35" spans="1:6">
      <c r="A35" s="348"/>
      <c r="B35" s="358"/>
      <c r="C35" s="348"/>
      <c r="D35" s="351"/>
      <c r="E35" s="352"/>
      <c r="F35" s="350"/>
    </row>
    <row r="36" spans="1:6" ht="75" customHeight="1">
      <c r="A36" s="53"/>
      <c r="B36" s="357"/>
      <c r="C36" s="6195"/>
      <c r="D36" s="6196"/>
      <c r="E36" s="6196"/>
      <c r="F36" s="6197"/>
    </row>
    <row r="37" spans="1:6">
      <c r="A37" s="348"/>
      <c r="B37" s="348"/>
      <c r="C37" s="348"/>
      <c r="D37" s="348"/>
      <c r="E37" s="348"/>
      <c r="F37" s="348"/>
    </row>
    <row r="38" spans="1:6">
      <c r="A38" s="359"/>
      <c r="B38" s="359"/>
      <c r="C38" s="359"/>
      <c r="D38" s="348"/>
      <c r="E38" s="348"/>
      <c r="F38" s="215" t="str">
        <f>+ToC!E123</f>
        <v xml:space="preserve">Long-Term Annual Return </v>
      </c>
    </row>
    <row r="39" spans="1:6">
      <c r="A39" s="348"/>
      <c r="B39" s="348"/>
      <c r="C39" s="348"/>
      <c r="D39" s="212"/>
      <c r="E39" s="348"/>
      <c r="F39" s="356" t="s">
        <v>1303</v>
      </c>
    </row>
    <row r="40" spans="1:6" hidden="1">
      <c r="A40" s="53"/>
      <c r="B40" s="53"/>
      <c r="C40" s="53"/>
      <c r="D40" s="53"/>
      <c r="E40" s="53"/>
      <c r="F40" s="53"/>
    </row>
  </sheetData>
  <sheetProtection algorithmName="SHA-512" hashValue="wW/+/g7caFPGvn8NqVS1zCrDJpTHp7xW1j1+DQXqyQMKv21Psm7fxiw4p/lAlvD8w+g/4h05+mBcFcrgBL7ceg==" saltValue="y8OS3BPSBZv4nq8INfVQug==" spinCount="100000" sheet="1" objects="1" scenarios="1"/>
  <mergeCells count="14">
    <mergeCell ref="A12:F12"/>
    <mergeCell ref="A10:F10"/>
    <mergeCell ref="A1:F1"/>
    <mergeCell ref="B14:F14"/>
    <mergeCell ref="C19:F19"/>
    <mergeCell ref="C18:F18"/>
    <mergeCell ref="A2:F2"/>
    <mergeCell ref="C36:F36"/>
    <mergeCell ref="B33:F33"/>
    <mergeCell ref="C21:F21"/>
    <mergeCell ref="C25:F25"/>
    <mergeCell ref="C27:F27"/>
    <mergeCell ref="C24:F24"/>
    <mergeCell ref="C30:F30"/>
  </mergeCells>
  <dataValidations count="1">
    <dataValidation type="list" allowBlank="1" showInputMessage="1" showErrorMessage="1" sqref="F16 F22 F28 F31 F34">
      <formula1>$S$10:$S$12</formula1>
    </dataValidation>
  </dataValidations>
  <hyperlinks>
    <hyperlink ref="A1:F1" location="ToC!A1" display="50.032"/>
  </hyperlinks>
  <printOptions horizontalCentered="1"/>
  <pageMargins left="0.39370078740157483" right="0.39370078740157483" top="0.39370078740157483" bottom="0.39370078740157483" header="0.39370078740157483" footer="0.39370078740157483"/>
  <pageSetup scale="81" orientation="portrait" r:id="rId1"/>
  <headerFooter alignWithMargins="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pageSetUpPr fitToPage="1"/>
  </sheetPr>
  <dimension ref="A1:T70"/>
  <sheetViews>
    <sheetView zoomScale="70" zoomScaleNormal="70" workbookViewId="0">
      <selection activeCell="J10" sqref="J10"/>
    </sheetView>
  </sheetViews>
  <sheetFormatPr defaultColWidth="0" defaultRowHeight="0" customHeight="1" zeroHeight="1"/>
  <cols>
    <col min="1" max="1" width="37.23046875" style="209" customWidth="1"/>
    <col min="2" max="2" width="5.765625" style="209" customWidth="1"/>
    <col min="3" max="3" width="14.07421875" style="209" customWidth="1"/>
    <col min="4" max="8" width="13.69140625" style="209" customWidth="1"/>
    <col min="9" max="9" width="13.23046875" style="209" customWidth="1"/>
    <col min="10" max="10" width="16.07421875" style="209" customWidth="1"/>
    <col min="11" max="11" width="14" style="209" customWidth="1"/>
    <col min="12" max="12" width="14.3828125" style="209" customWidth="1"/>
    <col min="13" max="13" width="15.3046875" style="209" customWidth="1"/>
    <col min="14" max="14" width="13.3828125" style="209" bestFit="1" customWidth="1"/>
    <col min="15" max="15" width="13.69140625" style="209" customWidth="1"/>
    <col min="16" max="16" width="14.765625" style="209" customWidth="1"/>
    <col min="17" max="17" width="12.69140625" style="209" customWidth="1"/>
    <col min="18" max="18" width="13" style="209" customWidth="1"/>
    <col min="19" max="19" width="14.53515625" style="209" customWidth="1"/>
    <col min="20" max="20" width="14.3046875" style="209" customWidth="1"/>
    <col min="21" max="16384" width="8.765625" style="522" hidden="1"/>
  </cols>
  <sheetData>
    <row r="1" spans="1:20" ht="15" customHeight="1">
      <c r="A1" s="5421" t="s">
        <v>107</v>
      </c>
      <c r="B1" s="5421"/>
      <c r="C1" s="5421"/>
      <c r="D1" s="5421"/>
      <c r="E1" s="5421"/>
      <c r="F1" s="5421"/>
      <c r="G1" s="5421"/>
      <c r="H1" s="5421"/>
      <c r="I1" s="5421"/>
      <c r="J1" s="5421"/>
      <c r="K1" s="5421"/>
      <c r="L1" s="5421"/>
      <c r="M1" s="5421"/>
      <c r="N1" s="5421"/>
      <c r="O1" s="5421"/>
      <c r="P1" s="5421"/>
      <c r="Q1" s="5421"/>
      <c r="R1" s="5421"/>
      <c r="S1" s="5421"/>
      <c r="T1" s="5421"/>
    </row>
    <row r="2" spans="1:20" ht="15" customHeight="1">
      <c r="A2" s="53"/>
      <c r="B2" s="53"/>
      <c r="C2" s="53"/>
      <c r="D2" s="53"/>
      <c r="E2" s="53"/>
      <c r="F2" s="53"/>
      <c r="G2" s="53"/>
      <c r="H2" s="53"/>
      <c r="I2" s="53"/>
      <c r="J2" s="53"/>
      <c r="K2" s="53"/>
      <c r="L2" s="53"/>
      <c r="M2" s="53"/>
      <c r="N2" s="53"/>
      <c r="O2" s="53"/>
      <c r="P2" s="53"/>
      <c r="Q2" s="53"/>
      <c r="R2" s="53"/>
      <c r="S2" s="53"/>
      <c r="T2" s="2576"/>
    </row>
    <row r="3" spans="1:20" ht="15" customHeight="1">
      <c r="A3" s="197" t="str">
        <f>+Cover!A14</f>
        <v>Select Name of Insurer/ Financial Holding Company</v>
      </c>
      <c r="B3" s="211"/>
      <c r="C3" s="53"/>
      <c r="D3" s="53"/>
      <c r="E3" s="53"/>
      <c r="F3" s="53"/>
      <c r="G3" s="53"/>
      <c r="H3" s="53"/>
      <c r="I3" s="53"/>
      <c r="J3" s="53"/>
      <c r="K3" s="53"/>
      <c r="L3" s="53"/>
      <c r="M3" s="53"/>
      <c r="N3" s="53"/>
      <c r="O3" s="53"/>
      <c r="P3" s="53"/>
      <c r="Q3" s="53"/>
      <c r="R3" s="53"/>
      <c r="S3" s="37" t="s">
        <v>1792</v>
      </c>
      <c r="T3" s="53"/>
    </row>
    <row r="4" spans="1:20" ht="15" customHeight="1">
      <c r="A4" s="330" t="str">
        <f>+ToC!A3</f>
        <v>Insurer/Financial Holding Company</v>
      </c>
      <c r="B4" s="360"/>
      <c r="C4" s="360"/>
      <c r="D4" s="360"/>
      <c r="E4" s="360"/>
      <c r="F4" s="360"/>
      <c r="G4" s="360"/>
      <c r="H4" s="360"/>
      <c r="I4" s="360"/>
      <c r="J4" s="360"/>
      <c r="K4" s="360"/>
      <c r="L4" s="360"/>
      <c r="M4" s="360"/>
      <c r="N4" s="360"/>
      <c r="O4" s="360"/>
      <c r="P4" s="360"/>
      <c r="Q4" s="360"/>
      <c r="R4" s="360"/>
      <c r="S4" s="360"/>
      <c r="T4" s="53"/>
    </row>
    <row r="5" spans="1:20" ht="15" customHeight="1">
      <c r="A5" s="330"/>
      <c r="B5" s="360"/>
      <c r="C5" s="360"/>
      <c r="D5" s="360"/>
      <c r="E5" s="360"/>
      <c r="F5" s="360"/>
      <c r="G5" s="360"/>
      <c r="H5" s="360"/>
      <c r="I5" s="360"/>
      <c r="J5" s="360"/>
      <c r="K5" s="360"/>
      <c r="L5" s="360"/>
      <c r="M5" s="360"/>
      <c r="N5" s="360"/>
      <c r="O5" s="360"/>
      <c r="P5" s="360"/>
      <c r="Q5" s="360"/>
      <c r="R5" s="360"/>
      <c r="S5" s="360"/>
      <c r="T5" s="53"/>
    </row>
    <row r="6" spans="1:20" ht="15" customHeight="1">
      <c r="A6" s="51" t="str">
        <f>+ToC!A5</f>
        <v>Long-Term Insurers Annual Return</v>
      </c>
      <c r="B6" s="212"/>
      <c r="C6" s="212"/>
      <c r="D6" s="212"/>
      <c r="E6" s="212"/>
      <c r="F6" s="212"/>
      <c r="G6" s="212"/>
      <c r="H6" s="212"/>
      <c r="I6" s="212"/>
      <c r="J6" s="212"/>
      <c r="K6" s="212"/>
      <c r="L6" s="212"/>
      <c r="M6" s="212"/>
      <c r="N6" s="212"/>
      <c r="O6" s="212"/>
      <c r="P6" s="212"/>
      <c r="Q6" s="212"/>
      <c r="R6" s="213"/>
      <c r="S6" s="348"/>
      <c r="T6" s="53"/>
    </row>
    <row r="7" spans="1:20" ht="15" customHeight="1">
      <c r="A7" s="330" t="str">
        <f>+ToC!A6</f>
        <v>For Year Ended:</v>
      </c>
      <c r="B7" s="360"/>
      <c r="C7" s="360"/>
      <c r="D7" s="360"/>
      <c r="E7" s="360"/>
      <c r="F7" s="360"/>
      <c r="G7" s="360"/>
      <c r="H7" s="360"/>
      <c r="I7" s="360"/>
      <c r="J7" s="360"/>
      <c r="K7" s="360"/>
      <c r="L7" s="360"/>
      <c r="M7" s="360"/>
      <c r="N7" s="360"/>
      <c r="O7" s="360"/>
      <c r="P7" s="360"/>
      <c r="Q7" s="360"/>
      <c r="R7" s="360"/>
      <c r="S7" s="360"/>
      <c r="T7" s="1021" t="str">
        <f>IF(+Cover!$A$23="","",+Cover!$A$23)</f>
        <v/>
      </c>
    </row>
    <row r="8" spans="1:20" ht="15" customHeight="1">
      <c r="A8" s="330"/>
      <c r="B8" s="360"/>
      <c r="C8" s="360"/>
      <c r="D8" s="360"/>
      <c r="E8" s="360"/>
      <c r="F8" s="360"/>
      <c r="G8" s="360"/>
      <c r="H8" s="360"/>
      <c r="I8" s="360"/>
      <c r="J8" s="360"/>
      <c r="K8" s="360"/>
      <c r="L8" s="360"/>
      <c r="M8" s="360"/>
      <c r="N8" s="360"/>
      <c r="O8" s="360"/>
      <c r="P8" s="360"/>
      <c r="Q8" s="360"/>
      <c r="R8" s="360"/>
      <c r="S8" s="360"/>
      <c r="T8" s="53"/>
    </row>
    <row r="9" spans="1:20" ht="15" customHeight="1">
      <c r="A9" s="6226" t="s">
        <v>764</v>
      </c>
      <c r="B9" s="6226"/>
      <c r="C9" s="6226"/>
      <c r="D9" s="6226"/>
      <c r="E9" s="6226"/>
      <c r="F9" s="6226"/>
      <c r="G9" s="6226"/>
      <c r="H9" s="6226"/>
      <c r="I9" s="6226"/>
      <c r="J9" s="6226"/>
      <c r="K9" s="6226"/>
      <c r="L9" s="6226"/>
      <c r="M9" s="6226"/>
      <c r="N9" s="6226"/>
      <c r="O9" s="6226"/>
      <c r="P9" s="6226"/>
      <c r="Q9" s="6226"/>
      <c r="R9" s="6226"/>
      <c r="S9" s="6226"/>
      <c r="T9" s="6226"/>
    </row>
    <row r="10" spans="1:20" ht="15" customHeight="1">
      <c r="A10" s="2577"/>
      <c r="B10" s="2577"/>
      <c r="C10" s="2577"/>
      <c r="D10" s="2577"/>
      <c r="E10" s="2577"/>
      <c r="F10" s="2577"/>
      <c r="G10" s="2577"/>
      <c r="H10" s="2577"/>
      <c r="I10" s="2577"/>
      <c r="J10" s="2577"/>
      <c r="K10" s="2577"/>
      <c r="L10" s="2577"/>
      <c r="M10" s="2577"/>
      <c r="N10" s="2577"/>
      <c r="O10" s="2577"/>
      <c r="P10" s="2577"/>
      <c r="Q10" s="2577"/>
      <c r="R10" s="2577"/>
      <c r="S10" s="2577"/>
      <c r="T10" s="2577"/>
    </row>
    <row r="11" spans="1:20" ht="15" customHeight="1">
      <c r="A11" s="6227" t="s">
        <v>1304</v>
      </c>
      <c r="B11" s="6227"/>
      <c r="C11" s="6227"/>
      <c r="D11" s="6227"/>
      <c r="E11" s="6227"/>
      <c r="F11" s="6227"/>
      <c r="G11" s="6227"/>
      <c r="H11" s="6227"/>
      <c r="I11" s="6227"/>
      <c r="J11" s="6227"/>
      <c r="K11" s="6227"/>
      <c r="L11" s="6227"/>
      <c r="M11" s="6227"/>
      <c r="N11" s="6227"/>
      <c r="O11" s="6227"/>
      <c r="P11" s="6227"/>
      <c r="Q11" s="6227"/>
      <c r="R11" s="6227"/>
      <c r="S11" s="6227"/>
      <c r="T11" s="6227"/>
    </row>
    <row r="12" spans="1:20" ht="15" customHeight="1" thickBot="1">
      <c r="A12" s="6227"/>
      <c r="B12" s="6227"/>
      <c r="C12" s="6227"/>
      <c r="D12" s="6227"/>
      <c r="E12" s="6227"/>
      <c r="F12" s="6227"/>
      <c r="G12" s="6227"/>
      <c r="H12" s="6227"/>
      <c r="I12" s="6227"/>
      <c r="J12" s="6227"/>
      <c r="K12" s="6227"/>
      <c r="L12" s="6227"/>
      <c r="M12" s="6227"/>
      <c r="N12" s="6227"/>
      <c r="O12" s="6227"/>
      <c r="P12" s="6227"/>
      <c r="Q12" s="6227"/>
      <c r="R12" s="6227"/>
      <c r="S12" s="6227"/>
      <c r="T12" s="6227"/>
    </row>
    <row r="13" spans="1:20" ht="14.5" thickTop="1">
      <c r="A13" s="2578" t="s">
        <v>807</v>
      </c>
      <c r="B13" s="471"/>
      <c r="C13" s="6207" t="s">
        <v>1224</v>
      </c>
      <c r="D13" s="6228"/>
      <c r="E13" s="6228"/>
      <c r="F13" s="6228"/>
      <c r="G13" s="6228"/>
      <c r="H13" s="6228"/>
      <c r="I13" s="6228"/>
      <c r="J13" s="6228"/>
      <c r="K13" s="6228"/>
      <c r="L13" s="6228"/>
      <c r="M13" s="6228"/>
      <c r="N13" s="6229"/>
      <c r="O13" s="6207" t="s">
        <v>1225</v>
      </c>
      <c r="P13" s="6225"/>
      <c r="Q13" s="6207" t="s">
        <v>1227</v>
      </c>
      <c r="R13" s="6229"/>
      <c r="S13" s="6233" t="s">
        <v>736</v>
      </c>
      <c r="T13" s="6234"/>
    </row>
    <row r="14" spans="1:20" ht="15" customHeight="1">
      <c r="A14" s="1371"/>
      <c r="B14" s="1372"/>
      <c r="C14" s="6230" t="s">
        <v>1228</v>
      </c>
      <c r="D14" s="6231"/>
      <c r="E14" s="6232"/>
      <c r="F14" s="6132" t="s">
        <v>1229</v>
      </c>
      <c r="G14" s="5319"/>
      <c r="H14" s="6133"/>
      <c r="I14" s="6134" t="s">
        <v>1230</v>
      </c>
      <c r="J14" s="5353"/>
      <c r="K14" s="6163"/>
      <c r="L14" s="6215" t="s">
        <v>1231</v>
      </c>
      <c r="M14" s="6142" t="s">
        <v>1232</v>
      </c>
      <c r="N14" s="6217" t="s">
        <v>1233</v>
      </c>
      <c r="O14" s="6219" t="s">
        <v>1234</v>
      </c>
      <c r="P14" s="6219" t="s">
        <v>1235</v>
      </c>
      <c r="Q14" s="6220" t="s">
        <v>1236</v>
      </c>
      <c r="R14" s="6219" t="s">
        <v>272</v>
      </c>
      <c r="S14" s="6164"/>
      <c r="T14" s="6159"/>
    </row>
    <row r="15" spans="1:20" ht="43.5" customHeight="1">
      <c r="A15" s="305"/>
      <c r="B15" s="2579" t="s">
        <v>113</v>
      </c>
      <c r="C15" s="1464" t="s">
        <v>1239</v>
      </c>
      <c r="D15" s="1442" t="s">
        <v>1240</v>
      </c>
      <c r="E15" s="1464" t="s">
        <v>815</v>
      </c>
      <c r="F15" s="1464" t="s">
        <v>1241</v>
      </c>
      <c r="G15" s="1442" t="s">
        <v>1240</v>
      </c>
      <c r="H15" s="1465" t="s">
        <v>815</v>
      </c>
      <c r="I15" s="1466" t="s">
        <v>1242</v>
      </c>
      <c r="J15" s="1467" t="s">
        <v>1243</v>
      </c>
      <c r="K15" s="1465" t="s">
        <v>1244</v>
      </c>
      <c r="L15" s="6216"/>
      <c r="M15" s="6143"/>
      <c r="N15" s="6218"/>
      <c r="O15" s="6143"/>
      <c r="P15" s="6143"/>
      <c r="Q15" s="6218"/>
      <c r="R15" s="6143"/>
      <c r="S15" s="2579" t="str">
        <f>IF(T7="","",YEAR($T$7))</f>
        <v/>
      </c>
      <c r="T15" s="2580" t="str">
        <f>IF(S15="","",S15-1)</f>
        <v/>
      </c>
    </row>
    <row r="16" spans="1:20" ht="15" customHeight="1">
      <c r="A16" s="2581"/>
      <c r="B16" s="1111"/>
      <c r="C16" s="1611" t="s">
        <v>539</v>
      </c>
      <c r="D16" s="1611" t="s">
        <v>539</v>
      </c>
      <c r="E16" s="1611" t="s">
        <v>539</v>
      </c>
      <c r="F16" s="1611" t="s">
        <v>539</v>
      </c>
      <c r="G16" s="1611" t="s">
        <v>539</v>
      </c>
      <c r="H16" s="1611" t="s">
        <v>539</v>
      </c>
      <c r="I16" s="1611" t="s">
        <v>539</v>
      </c>
      <c r="J16" s="1611" t="s">
        <v>539</v>
      </c>
      <c r="K16" s="1611" t="s">
        <v>539</v>
      </c>
      <c r="L16" s="1611" t="s">
        <v>539</v>
      </c>
      <c r="M16" s="1611" t="s">
        <v>539</v>
      </c>
      <c r="N16" s="1611" t="s">
        <v>539</v>
      </c>
      <c r="O16" s="1611" t="s">
        <v>539</v>
      </c>
      <c r="P16" s="1611" t="s">
        <v>539</v>
      </c>
      <c r="Q16" s="1611" t="s">
        <v>539</v>
      </c>
      <c r="R16" s="1611" t="s">
        <v>539</v>
      </c>
      <c r="S16" s="1611" t="s">
        <v>539</v>
      </c>
      <c r="T16" s="1612" t="s">
        <v>539</v>
      </c>
    </row>
    <row r="17" spans="1:20" ht="29.25" customHeight="1">
      <c r="A17" s="2582" t="s">
        <v>1619</v>
      </c>
      <c r="B17" s="3756"/>
      <c r="C17" s="4682"/>
      <c r="D17" s="4682"/>
      <c r="E17" s="4682"/>
      <c r="F17" s="4682"/>
      <c r="G17" s="4682"/>
      <c r="H17" s="4682"/>
      <c r="I17" s="4682"/>
      <c r="J17" s="4682"/>
      <c r="K17" s="4682"/>
      <c r="L17" s="4682"/>
      <c r="M17" s="4682"/>
      <c r="N17" s="4682"/>
      <c r="O17" s="4682"/>
      <c r="P17" s="4682"/>
      <c r="Q17" s="4682"/>
      <c r="R17" s="4682"/>
      <c r="S17" s="5132">
        <f>SUM(C17:R17)</f>
        <v>0</v>
      </c>
      <c r="T17" s="4682"/>
    </row>
    <row r="18" spans="1:20" ht="31.5" customHeight="1">
      <c r="A18" s="2584" t="s">
        <v>1620</v>
      </c>
      <c r="B18" s="3756"/>
      <c r="C18" s="4682"/>
      <c r="D18" s="4682"/>
      <c r="E18" s="4682"/>
      <c r="F18" s="4682"/>
      <c r="G18" s="4682"/>
      <c r="H18" s="4682"/>
      <c r="I18" s="4682"/>
      <c r="J18" s="4682"/>
      <c r="K18" s="4682"/>
      <c r="L18" s="4682"/>
      <c r="M18" s="4682"/>
      <c r="N18" s="4682"/>
      <c r="O18" s="4682"/>
      <c r="P18" s="4682"/>
      <c r="Q18" s="4682"/>
      <c r="R18" s="4682"/>
      <c r="S18" s="5132">
        <f t="shared" ref="S18:S31" si="0">SUM(C18:R18)</f>
        <v>0</v>
      </c>
      <c r="T18" s="4682"/>
    </row>
    <row r="19" spans="1:20" ht="25.5" customHeight="1">
      <c r="A19" s="2584" t="s">
        <v>1622</v>
      </c>
      <c r="B19" s="3756"/>
      <c r="C19" s="4682"/>
      <c r="D19" s="4682"/>
      <c r="E19" s="4682"/>
      <c r="F19" s="4682"/>
      <c r="G19" s="4682"/>
      <c r="H19" s="4682"/>
      <c r="I19" s="4682"/>
      <c r="J19" s="4682"/>
      <c r="K19" s="4682"/>
      <c r="L19" s="4682"/>
      <c r="M19" s="4682"/>
      <c r="N19" s="4682"/>
      <c r="O19" s="4682"/>
      <c r="P19" s="4682"/>
      <c r="Q19" s="4682"/>
      <c r="R19" s="4682"/>
      <c r="S19" s="5132">
        <f t="shared" si="0"/>
        <v>0</v>
      </c>
      <c r="T19" s="4682"/>
    </row>
    <row r="20" spans="1:20" ht="29.25" customHeight="1">
      <c r="A20" s="4513" t="s">
        <v>1623</v>
      </c>
      <c r="B20" s="3756"/>
      <c r="C20" s="4682"/>
      <c r="D20" s="4682"/>
      <c r="E20" s="4682"/>
      <c r="F20" s="4682"/>
      <c r="G20" s="4682"/>
      <c r="H20" s="4682"/>
      <c r="I20" s="4682"/>
      <c r="J20" s="4682"/>
      <c r="K20" s="4682"/>
      <c r="L20" s="4682"/>
      <c r="M20" s="4682"/>
      <c r="N20" s="4682"/>
      <c r="O20" s="4682"/>
      <c r="P20" s="4682"/>
      <c r="Q20" s="4682"/>
      <c r="R20" s="4682"/>
      <c r="S20" s="5132">
        <f t="shared" si="0"/>
        <v>0</v>
      </c>
      <c r="T20" s="4682"/>
    </row>
    <row r="21" spans="1:20" ht="14">
      <c r="A21" s="2586"/>
      <c r="B21" s="3756"/>
      <c r="C21" s="4682"/>
      <c r="D21" s="4682"/>
      <c r="E21" s="4682"/>
      <c r="F21" s="4682"/>
      <c r="G21" s="4682"/>
      <c r="H21" s="4682"/>
      <c r="I21" s="4682"/>
      <c r="J21" s="4682"/>
      <c r="K21" s="4682"/>
      <c r="L21" s="4682"/>
      <c r="M21" s="4682"/>
      <c r="N21" s="4682"/>
      <c r="O21" s="4682"/>
      <c r="P21" s="4682"/>
      <c r="Q21" s="4682"/>
      <c r="R21" s="4682"/>
      <c r="S21" s="5132">
        <f t="shared" si="0"/>
        <v>0</v>
      </c>
      <c r="T21" s="4682"/>
    </row>
    <row r="22" spans="1:20" ht="14">
      <c r="A22" s="2587"/>
      <c r="B22" s="3756"/>
      <c r="C22" s="4682"/>
      <c r="D22" s="4682"/>
      <c r="E22" s="4682"/>
      <c r="F22" s="4682"/>
      <c r="G22" s="4682"/>
      <c r="H22" s="4682"/>
      <c r="I22" s="4682"/>
      <c r="J22" s="4682"/>
      <c r="K22" s="4682"/>
      <c r="L22" s="4682"/>
      <c r="M22" s="4682"/>
      <c r="N22" s="4682"/>
      <c r="O22" s="4682"/>
      <c r="P22" s="4682"/>
      <c r="Q22" s="4682"/>
      <c r="R22" s="4682"/>
      <c r="S22" s="5132">
        <f>SUM(C22:R22)</f>
        <v>0</v>
      </c>
      <c r="T22" s="4682"/>
    </row>
    <row r="23" spans="1:20" ht="14">
      <c r="A23" s="2587"/>
      <c r="B23" s="3756"/>
      <c r="C23" s="4682"/>
      <c r="D23" s="4682"/>
      <c r="E23" s="4682"/>
      <c r="F23" s="4682"/>
      <c r="G23" s="4682"/>
      <c r="H23" s="4682"/>
      <c r="I23" s="4682"/>
      <c r="J23" s="4682"/>
      <c r="K23" s="4682"/>
      <c r="L23" s="4682"/>
      <c r="M23" s="4682"/>
      <c r="N23" s="4682"/>
      <c r="O23" s="4682"/>
      <c r="P23" s="4682"/>
      <c r="Q23" s="4682"/>
      <c r="R23" s="4682"/>
      <c r="S23" s="5132">
        <f t="shared" si="0"/>
        <v>0</v>
      </c>
      <c r="T23" s="4682"/>
    </row>
    <row r="24" spans="1:20" ht="14">
      <c r="A24" s="2588"/>
      <c r="B24" s="3756"/>
      <c r="C24" s="4682"/>
      <c r="D24" s="4682"/>
      <c r="E24" s="4682"/>
      <c r="F24" s="4682"/>
      <c r="G24" s="4682"/>
      <c r="H24" s="4682"/>
      <c r="I24" s="4682"/>
      <c r="J24" s="4682"/>
      <c r="K24" s="4682"/>
      <c r="L24" s="4682"/>
      <c r="M24" s="4682"/>
      <c r="N24" s="4682"/>
      <c r="O24" s="4682"/>
      <c r="P24" s="4682"/>
      <c r="Q24" s="4682"/>
      <c r="R24" s="4682"/>
      <c r="S24" s="5132">
        <f t="shared" si="0"/>
        <v>0</v>
      </c>
      <c r="T24" s="4682"/>
    </row>
    <row r="25" spans="1:20" ht="15" customHeight="1">
      <c r="A25" s="972" t="s">
        <v>1307</v>
      </c>
      <c r="B25" s="3756"/>
      <c r="C25" s="5133">
        <f>SUM(C26:C31)</f>
        <v>0</v>
      </c>
      <c r="D25" s="5133">
        <f t="shared" ref="D25:T25" si="1">SUM(D26:D31)</f>
        <v>0</v>
      </c>
      <c r="E25" s="5133">
        <f t="shared" si="1"/>
        <v>0</v>
      </c>
      <c r="F25" s="5133">
        <f t="shared" si="1"/>
        <v>0</v>
      </c>
      <c r="G25" s="5133">
        <f t="shared" si="1"/>
        <v>0</v>
      </c>
      <c r="H25" s="5133">
        <f t="shared" si="1"/>
        <v>0</v>
      </c>
      <c r="I25" s="5133">
        <f t="shared" si="1"/>
        <v>0</v>
      </c>
      <c r="J25" s="5133">
        <f t="shared" si="1"/>
        <v>0</v>
      </c>
      <c r="K25" s="5133">
        <f t="shared" si="1"/>
        <v>0</v>
      </c>
      <c r="L25" s="5133">
        <f t="shared" si="1"/>
        <v>0</v>
      </c>
      <c r="M25" s="5133">
        <f t="shared" si="1"/>
        <v>0</v>
      </c>
      <c r="N25" s="5133">
        <f t="shared" si="1"/>
        <v>0</v>
      </c>
      <c r="O25" s="5133">
        <f t="shared" si="1"/>
        <v>0</v>
      </c>
      <c r="P25" s="5133">
        <f t="shared" si="1"/>
        <v>0</v>
      </c>
      <c r="Q25" s="5133">
        <f t="shared" si="1"/>
        <v>0</v>
      </c>
      <c r="R25" s="5133">
        <f>SUM(R26:R31)</f>
        <v>0</v>
      </c>
      <c r="S25" s="5132">
        <f>SUM(S26:S31)</f>
        <v>0</v>
      </c>
      <c r="T25" s="5134">
        <f t="shared" si="1"/>
        <v>0</v>
      </c>
    </row>
    <row r="26" spans="1:20" ht="15" customHeight="1">
      <c r="A26" s="2589"/>
      <c r="B26" s="3756"/>
      <c r="C26" s="4682"/>
      <c r="D26" s="4682"/>
      <c r="E26" s="4682"/>
      <c r="F26" s="4682"/>
      <c r="G26" s="4682"/>
      <c r="H26" s="4682"/>
      <c r="I26" s="4682"/>
      <c r="J26" s="4682"/>
      <c r="K26" s="4682"/>
      <c r="L26" s="4682"/>
      <c r="M26" s="4682"/>
      <c r="N26" s="4682"/>
      <c r="O26" s="4682"/>
      <c r="P26" s="4682"/>
      <c r="Q26" s="4682"/>
      <c r="R26" s="4682"/>
      <c r="S26" s="5132">
        <f t="shared" si="0"/>
        <v>0</v>
      </c>
      <c r="T26" s="4682"/>
    </row>
    <row r="27" spans="1:20" ht="15" customHeight="1">
      <c r="A27" s="2589"/>
      <c r="B27" s="3756"/>
      <c r="C27" s="4682"/>
      <c r="D27" s="4682"/>
      <c r="E27" s="4682"/>
      <c r="F27" s="4682"/>
      <c r="G27" s="4682"/>
      <c r="H27" s="4682"/>
      <c r="I27" s="4682"/>
      <c r="J27" s="4682"/>
      <c r="K27" s="4682"/>
      <c r="L27" s="4682"/>
      <c r="M27" s="4682"/>
      <c r="N27" s="4682"/>
      <c r="O27" s="4682"/>
      <c r="P27" s="4682"/>
      <c r="Q27" s="4682"/>
      <c r="R27" s="4682"/>
      <c r="S27" s="5132">
        <f t="shared" si="0"/>
        <v>0</v>
      </c>
      <c r="T27" s="4682"/>
    </row>
    <row r="28" spans="1:20" ht="14">
      <c r="A28" s="2590"/>
      <c r="B28" s="3756"/>
      <c r="C28" s="4682"/>
      <c r="D28" s="4682"/>
      <c r="E28" s="4682"/>
      <c r="F28" s="4682"/>
      <c r="G28" s="4682"/>
      <c r="H28" s="4682"/>
      <c r="I28" s="4682"/>
      <c r="J28" s="4682"/>
      <c r="K28" s="4682"/>
      <c r="L28" s="4682"/>
      <c r="M28" s="4682"/>
      <c r="N28" s="4682"/>
      <c r="O28" s="4682"/>
      <c r="P28" s="4682"/>
      <c r="Q28" s="4682"/>
      <c r="R28" s="4682"/>
      <c r="S28" s="5132">
        <f t="shared" si="0"/>
        <v>0</v>
      </c>
      <c r="T28" s="4682"/>
    </row>
    <row r="29" spans="1:20" ht="14">
      <c r="A29" s="2590"/>
      <c r="B29" s="3756"/>
      <c r="C29" s="4682"/>
      <c r="D29" s="4682"/>
      <c r="E29" s="4682"/>
      <c r="F29" s="4682"/>
      <c r="G29" s="4682"/>
      <c r="H29" s="4682"/>
      <c r="I29" s="4682"/>
      <c r="J29" s="4682"/>
      <c r="K29" s="4682"/>
      <c r="L29" s="4682"/>
      <c r="M29" s="4682"/>
      <c r="N29" s="4682"/>
      <c r="O29" s="4682"/>
      <c r="P29" s="4682"/>
      <c r="Q29" s="4682"/>
      <c r="R29" s="4682"/>
      <c r="S29" s="5132">
        <f t="shared" si="0"/>
        <v>0</v>
      </c>
      <c r="T29" s="4682"/>
    </row>
    <row r="30" spans="1:20" ht="14">
      <c r="A30" s="2591"/>
      <c r="B30" s="3756"/>
      <c r="C30" s="4682"/>
      <c r="D30" s="4682"/>
      <c r="E30" s="4682"/>
      <c r="F30" s="4682"/>
      <c r="G30" s="4682"/>
      <c r="H30" s="4682"/>
      <c r="I30" s="4682"/>
      <c r="J30" s="4682"/>
      <c r="K30" s="4682"/>
      <c r="L30" s="4682"/>
      <c r="M30" s="4682"/>
      <c r="N30" s="4682"/>
      <c r="O30" s="4682"/>
      <c r="P30" s="4682"/>
      <c r="Q30" s="4682"/>
      <c r="R30" s="4682"/>
      <c r="S30" s="5135">
        <f t="shared" si="0"/>
        <v>0</v>
      </c>
      <c r="T30" s="4682"/>
    </row>
    <row r="31" spans="1:20" ht="14">
      <c r="A31" s="2593"/>
      <c r="B31" s="3756"/>
      <c r="C31" s="4682"/>
      <c r="D31" s="4682"/>
      <c r="E31" s="4682"/>
      <c r="F31" s="4682"/>
      <c r="G31" s="4682"/>
      <c r="H31" s="4682"/>
      <c r="I31" s="4682"/>
      <c r="J31" s="4682"/>
      <c r="K31" s="4682"/>
      <c r="L31" s="4682"/>
      <c r="M31" s="4682"/>
      <c r="N31" s="4682"/>
      <c r="O31" s="4682"/>
      <c r="P31" s="4682"/>
      <c r="Q31" s="4682"/>
      <c r="R31" s="4682"/>
      <c r="S31" s="5135">
        <f t="shared" si="0"/>
        <v>0</v>
      </c>
      <c r="T31" s="4682"/>
    </row>
    <row r="32" spans="1:20" ht="15.75" customHeight="1" thickBot="1">
      <c r="A32" s="1607" t="s">
        <v>359</v>
      </c>
      <c r="B32" s="1123"/>
      <c r="C32" s="5136">
        <f>SUM(C17:C25)</f>
        <v>0</v>
      </c>
      <c r="D32" s="5136">
        <f t="shared" ref="D32:T32" si="2">SUM(D17:D25)</f>
        <v>0</v>
      </c>
      <c r="E32" s="5136">
        <f t="shared" si="2"/>
        <v>0</v>
      </c>
      <c r="F32" s="5136">
        <f t="shared" si="2"/>
        <v>0</v>
      </c>
      <c r="G32" s="5136">
        <f t="shared" si="2"/>
        <v>0</v>
      </c>
      <c r="H32" s="5136">
        <f t="shared" si="2"/>
        <v>0</v>
      </c>
      <c r="I32" s="5136">
        <f t="shared" si="2"/>
        <v>0</v>
      </c>
      <c r="J32" s="5136">
        <f t="shared" si="2"/>
        <v>0</v>
      </c>
      <c r="K32" s="5136">
        <f t="shared" si="2"/>
        <v>0</v>
      </c>
      <c r="L32" s="5136">
        <f t="shared" si="2"/>
        <v>0</v>
      </c>
      <c r="M32" s="5136">
        <f t="shared" si="2"/>
        <v>0</v>
      </c>
      <c r="N32" s="5136">
        <f t="shared" si="2"/>
        <v>0</v>
      </c>
      <c r="O32" s="5136">
        <f t="shared" si="2"/>
        <v>0</v>
      </c>
      <c r="P32" s="5136">
        <f t="shared" si="2"/>
        <v>0</v>
      </c>
      <c r="Q32" s="5136">
        <f t="shared" si="2"/>
        <v>0</v>
      </c>
      <c r="R32" s="5136">
        <f t="shared" si="2"/>
        <v>0</v>
      </c>
      <c r="S32" s="5136">
        <f t="shared" si="2"/>
        <v>0</v>
      </c>
      <c r="T32" s="5136">
        <f t="shared" si="2"/>
        <v>0</v>
      </c>
    </row>
    <row r="33" spans="1:20" ht="14.5" thickTop="1">
      <c r="A33" s="2594"/>
      <c r="B33" s="2595"/>
      <c r="C33" s="2595"/>
      <c r="D33" s="2595"/>
      <c r="E33" s="2595"/>
      <c r="F33" s="2595"/>
      <c r="G33" s="2595"/>
      <c r="H33" s="2595"/>
      <c r="I33" s="2595"/>
      <c r="J33" s="2595"/>
      <c r="K33" s="2595"/>
      <c r="L33" s="2595"/>
      <c r="M33" s="2595"/>
      <c r="N33" s="2595"/>
      <c r="O33" s="2595"/>
      <c r="P33" s="2595"/>
      <c r="Q33" s="2595"/>
      <c r="R33" s="2595"/>
      <c r="S33" s="2596"/>
      <c r="T33" s="2596"/>
    </row>
    <row r="34" spans="1:20" ht="15" customHeight="1">
      <c r="A34" s="53"/>
      <c r="B34" s="53"/>
      <c r="C34" s="53"/>
      <c r="D34" s="53"/>
      <c r="E34" s="53"/>
      <c r="F34" s="110"/>
      <c r="G34" s="53"/>
      <c r="H34" s="53"/>
      <c r="I34" s="53"/>
      <c r="J34" s="53"/>
      <c r="K34" s="53"/>
      <c r="L34" s="53"/>
      <c r="M34" s="53"/>
      <c r="N34" s="53"/>
      <c r="O34" s="53"/>
      <c r="P34" s="53"/>
      <c r="Q34" s="53"/>
      <c r="R34" s="53"/>
      <c r="S34" s="53"/>
      <c r="T34" s="53"/>
    </row>
    <row r="35" spans="1:20" ht="15" customHeight="1">
      <c r="A35" s="53"/>
      <c r="B35" s="53"/>
      <c r="C35" s="53"/>
      <c r="D35" s="53"/>
      <c r="E35" s="53"/>
      <c r="F35" s="110"/>
      <c r="G35" s="53"/>
      <c r="H35" s="53"/>
      <c r="I35" s="53"/>
      <c r="J35" s="53"/>
      <c r="K35" s="53"/>
      <c r="L35" s="53"/>
      <c r="M35" s="53"/>
      <c r="N35" s="53"/>
      <c r="O35" s="53"/>
      <c r="P35" s="53"/>
      <c r="Q35" s="53"/>
      <c r="R35" s="53"/>
      <c r="S35" s="53"/>
      <c r="T35" s="53"/>
    </row>
    <row r="36" spans="1:20" ht="15" customHeight="1">
      <c r="A36" s="6226" t="s">
        <v>764</v>
      </c>
      <c r="B36" s="6226"/>
      <c r="C36" s="6226"/>
      <c r="D36" s="6226"/>
      <c r="E36" s="6226"/>
      <c r="F36" s="6226"/>
      <c r="G36" s="6226"/>
      <c r="H36" s="6226"/>
      <c r="I36" s="6226"/>
      <c r="J36" s="6226"/>
      <c r="K36" s="6226"/>
      <c r="L36" s="6226"/>
      <c r="M36" s="6226"/>
      <c r="N36" s="6226"/>
      <c r="O36" s="6226"/>
      <c r="P36" s="6226"/>
      <c r="Q36" s="6226"/>
      <c r="R36" s="6226"/>
      <c r="S36" s="6226"/>
      <c r="T36" s="6226"/>
    </row>
    <row r="37" spans="1:20" ht="15" customHeight="1">
      <c r="A37" s="2577"/>
      <c r="B37" s="2577"/>
      <c r="C37" s="2577"/>
      <c r="D37" s="2577"/>
      <c r="E37" s="2577"/>
      <c r="F37" s="2577"/>
      <c r="G37" s="2577"/>
      <c r="H37" s="2577"/>
      <c r="I37" s="2577"/>
      <c r="J37" s="2577"/>
      <c r="K37" s="2577"/>
      <c r="L37" s="2577"/>
      <c r="M37" s="2577"/>
      <c r="N37" s="2577"/>
      <c r="O37" s="2577"/>
      <c r="P37" s="2577"/>
      <c r="Q37" s="2577"/>
      <c r="R37" s="2577"/>
      <c r="S37" s="2577"/>
      <c r="T37" s="2577"/>
    </row>
    <row r="38" spans="1:20" ht="15" customHeight="1">
      <c r="A38" s="6227" t="s">
        <v>1304</v>
      </c>
      <c r="B38" s="6227"/>
      <c r="C38" s="6227"/>
      <c r="D38" s="6227"/>
      <c r="E38" s="6227"/>
      <c r="F38" s="6227"/>
      <c r="G38" s="6227"/>
      <c r="H38" s="6227"/>
      <c r="I38" s="6227"/>
      <c r="J38" s="6227"/>
      <c r="K38" s="6227"/>
      <c r="L38" s="6227"/>
      <c r="M38" s="6227"/>
      <c r="N38" s="6227"/>
      <c r="O38" s="6227"/>
      <c r="P38" s="6227"/>
      <c r="Q38" s="6227"/>
      <c r="R38" s="6227"/>
      <c r="S38" s="6227"/>
      <c r="T38" s="6227"/>
    </row>
    <row r="39" spans="1:20" ht="15" customHeight="1" thickBot="1">
      <c r="A39" s="360"/>
      <c r="B39" s="360"/>
      <c r="C39" s="360"/>
      <c r="D39" s="360"/>
      <c r="E39" s="360"/>
      <c r="F39" s="360"/>
      <c r="G39" s="360"/>
      <c r="H39" s="360"/>
      <c r="I39" s="360"/>
      <c r="J39" s="360"/>
      <c r="K39" s="360"/>
      <c r="L39" s="360"/>
      <c r="M39" s="360"/>
      <c r="N39" s="360"/>
      <c r="O39" s="360"/>
      <c r="P39" s="360"/>
      <c r="Q39" s="360"/>
      <c r="R39" s="360"/>
      <c r="S39" s="360"/>
      <c r="T39" s="360"/>
    </row>
    <row r="40" spans="1:20" ht="17.5" thickTop="1">
      <c r="A40" s="2597" t="s">
        <v>722</v>
      </c>
      <c r="B40" s="2598"/>
      <c r="C40" s="6205" t="s">
        <v>1224</v>
      </c>
      <c r="D40" s="6224"/>
      <c r="E40" s="6224"/>
      <c r="F40" s="6224"/>
      <c r="G40" s="6224"/>
      <c r="H40" s="6224"/>
      <c r="I40" s="6224"/>
      <c r="J40" s="6224"/>
      <c r="K40" s="6224"/>
      <c r="L40" s="6224"/>
      <c r="M40" s="6224"/>
      <c r="N40" s="6225"/>
      <c r="O40" s="6205" t="s">
        <v>1225</v>
      </c>
      <c r="P40" s="6223"/>
      <c r="Q40" s="6205" t="s">
        <v>1227</v>
      </c>
      <c r="R40" s="6206"/>
      <c r="S40" s="6207" t="s">
        <v>736</v>
      </c>
      <c r="T40" s="6208"/>
    </row>
    <row r="41" spans="1:20" ht="15" customHeight="1">
      <c r="A41" s="2599"/>
      <c r="B41" s="2600"/>
      <c r="C41" s="6211" t="s">
        <v>1228</v>
      </c>
      <c r="D41" s="6212"/>
      <c r="E41" s="6213"/>
      <c r="F41" s="6211" t="s">
        <v>1229</v>
      </c>
      <c r="G41" s="6212"/>
      <c r="H41" s="6213"/>
      <c r="I41" s="6214" t="s">
        <v>1230</v>
      </c>
      <c r="J41" s="5479"/>
      <c r="K41" s="5480"/>
      <c r="L41" s="6215" t="s">
        <v>1231</v>
      </c>
      <c r="M41" s="6142" t="s">
        <v>1232</v>
      </c>
      <c r="N41" s="6217" t="s">
        <v>1233</v>
      </c>
      <c r="O41" s="6219" t="s">
        <v>1234</v>
      </c>
      <c r="P41" s="6219" t="s">
        <v>1235</v>
      </c>
      <c r="Q41" s="6220" t="s">
        <v>1236</v>
      </c>
      <c r="R41" s="6219" t="s">
        <v>272</v>
      </c>
      <c r="S41" s="6221" t="str">
        <f>IF(T7="","",YEAR($T$7))</f>
        <v/>
      </c>
      <c r="T41" s="6209" t="str">
        <f>IF(S41="","",S41-1)</f>
        <v/>
      </c>
    </row>
    <row r="42" spans="1:20" ht="28">
      <c r="A42" s="305"/>
      <c r="B42" s="2579" t="s">
        <v>113</v>
      </c>
      <c r="C42" s="1464" t="s">
        <v>1239</v>
      </c>
      <c r="D42" s="1442" t="s">
        <v>1240</v>
      </c>
      <c r="E42" s="1464" t="s">
        <v>815</v>
      </c>
      <c r="F42" s="1464" t="s">
        <v>1241</v>
      </c>
      <c r="G42" s="1442" t="s">
        <v>1240</v>
      </c>
      <c r="H42" s="1465" t="s">
        <v>815</v>
      </c>
      <c r="I42" s="1466" t="s">
        <v>1242</v>
      </c>
      <c r="J42" s="1467" t="s">
        <v>1243</v>
      </c>
      <c r="K42" s="1465" t="s">
        <v>1244</v>
      </c>
      <c r="L42" s="6216"/>
      <c r="M42" s="6143"/>
      <c r="N42" s="6218"/>
      <c r="O42" s="6143"/>
      <c r="P42" s="6143"/>
      <c r="Q42" s="6218"/>
      <c r="R42" s="6143"/>
      <c r="S42" s="6222"/>
      <c r="T42" s="6210"/>
    </row>
    <row r="43" spans="1:20" ht="15" customHeight="1">
      <c r="A43" s="2581"/>
      <c r="B43" s="1111"/>
      <c r="C43" s="1611" t="s">
        <v>539</v>
      </c>
      <c r="D43" s="1611" t="s">
        <v>539</v>
      </c>
      <c r="E43" s="1611" t="s">
        <v>539</v>
      </c>
      <c r="F43" s="1611" t="s">
        <v>539</v>
      </c>
      <c r="G43" s="1611" t="s">
        <v>539</v>
      </c>
      <c r="H43" s="1611" t="s">
        <v>539</v>
      </c>
      <c r="I43" s="1611" t="s">
        <v>539</v>
      </c>
      <c r="J43" s="1611" t="s">
        <v>539</v>
      </c>
      <c r="K43" s="1611" t="s">
        <v>539</v>
      </c>
      <c r="L43" s="1611" t="s">
        <v>539</v>
      </c>
      <c r="M43" s="1611" t="s">
        <v>539</v>
      </c>
      <c r="N43" s="1611" t="s">
        <v>539</v>
      </c>
      <c r="O43" s="1611" t="s">
        <v>539</v>
      </c>
      <c r="P43" s="1611" t="s">
        <v>539</v>
      </c>
      <c r="Q43" s="1611" t="s">
        <v>539</v>
      </c>
      <c r="R43" s="1611" t="s">
        <v>539</v>
      </c>
      <c r="S43" s="2601" t="s">
        <v>539</v>
      </c>
      <c r="T43" s="2602" t="s">
        <v>539</v>
      </c>
    </row>
    <row r="44" spans="1:20" ht="27.75" customHeight="1">
      <c r="A44" s="2582" t="s">
        <v>1305</v>
      </c>
      <c r="B44" s="2603"/>
      <c r="C44" s="3756"/>
      <c r="D44" s="3756"/>
      <c r="E44" s="3756"/>
      <c r="F44" s="3756"/>
      <c r="G44" s="3756"/>
      <c r="H44" s="3756"/>
      <c r="I44" s="3756"/>
      <c r="J44" s="3756"/>
      <c r="K44" s="3756"/>
      <c r="L44" s="3756"/>
      <c r="M44" s="3756"/>
      <c r="N44" s="3756"/>
      <c r="O44" s="3756"/>
      <c r="P44" s="3756"/>
      <c r="Q44" s="3756"/>
      <c r="R44" s="3756"/>
      <c r="S44" s="2461">
        <f t="shared" ref="S44:S58" si="3">SUM(C44:R44)</f>
        <v>0</v>
      </c>
      <c r="T44" s="3756"/>
    </row>
    <row r="45" spans="1:20" ht="26.25" customHeight="1">
      <c r="A45" s="2584" t="s">
        <v>1306</v>
      </c>
      <c r="B45" s="2604"/>
      <c r="C45" s="3756"/>
      <c r="D45" s="3756"/>
      <c r="E45" s="3756"/>
      <c r="F45" s="3756"/>
      <c r="G45" s="3756"/>
      <c r="H45" s="3756"/>
      <c r="I45" s="3756"/>
      <c r="J45" s="3756"/>
      <c r="K45" s="3756"/>
      <c r="L45" s="3756"/>
      <c r="M45" s="3756"/>
      <c r="N45" s="3756"/>
      <c r="O45" s="3756"/>
      <c r="P45" s="3756"/>
      <c r="Q45" s="3756"/>
      <c r="R45" s="3756"/>
      <c r="S45" s="2461">
        <f t="shared" si="3"/>
        <v>0</v>
      </c>
      <c r="T45" s="3756"/>
    </row>
    <row r="46" spans="1:20" ht="27" customHeight="1">
      <c r="A46" s="2584" t="s">
        <v>1621</v>
      </c>
      <c r="B46" s="2604"/>
      <c r="C46" s="3756"/>
      <c r="D46" s="3756"/>
      <c r="E46" s="3756"/>
      <c r="F46" s="3756"/>
      <c r="G46" s="3756"/>
      <c r="H46" s="3756"/>
      <c r="I46" s="3756"/>
      <c r="J46" s="3756"/>
      <c r="K46" s="3756"/>
      <c r="L46" s="3756"/>
      <c r="M46" s="3756"/>
      <c r="N46" s="3756"/>
      <c r="O46" s="3756"/>
      <c r="P46" s="3756"/>
      <c r="Q46" s="3756"/>
      <c r="R46" s="3756"/>
      <c r="S46" s="2461">
        <f t="shared" si="3"/>
        <v>0</v>
      </c>
      <c r="T46" s="3756"/>
    </row>
    <row r="47" spans="1:20" ht="28">
      <c r="A47" s="4514" t="s">
        <v>1624</v>
      </c>
      <c r="B47" s="2604"/>
      <c r="C47" s="3756"/>
      <c r="D47" s="3756"/>
      <c r="E47" s="3756"/>
      <c r="F47" s="3756"/>
      <c r="G47" s="3756"/>
      <c r="H47" s="3756"/>
      <c r="I47" s="3756"/>
      <c r="J47" s="3756"/>
      <c r="K47" s="3756"/>
      <c r="L47" s="3756"/>
      <c r="M47" s="3756"/>
      <c r="N47" s="3756"/>
      <c r="O47" s="3756"/>
      <c r="P47" s="3756"/>
      <c r="Q47" s="3756"/>
      <c r="R47" s="3756"/>
      <c r="S47" s="2461">
        <f t="shared" si="3"/>
        <v>0</v>
      </c>
      <c r="T47" s="3756"/>
    </row>
    <row r="48" spans="1:20" ht="14">
      <c r="A48" s="2605"/>
      <c r="B48" s="2604"/>
      <c r="C48" s="3756"/>
      <c r="D48" s="3756"/>
      <c r="E48" s="3756"/>
      <c r="F48" s="3756"/>
      <c r="G48" s="3756"/>
      <c r="H48" s="3756"/>
      <c r="I48" s="3756"/>
      <c r="J48" s="3756"/>
      <c r="K48" s="3756"/>
      <c r="L48" s="3756"/>
      <c r="M48" s="3756"/>
      <c r="N48" s="3756"/>
      <c r="O48" s="3756"/>
      <c r="P48" s="3756"/>
      <c r="Q48" s="3756"/>
      <c r="R48" s="3756"/>
      <c r="S48" s="2461">
        <f t="shared" si="3"/>
        <v>0</v>
      </c>
      <c r="T48" s="3756"/>
    </row>
    <row r="49" spans="1:20" ht="14">
      <c r="A49" s="2605"/>
      <c r="B49" s="2604"/>
      <c r="C49" s="3756"/>
      <c r="D49" s="3756"/>
      <c r="E49" s="3756"/>
      <c r="F49" s="3756"/>
      <c r="G49" s="3756"/>
      <c r="H49" s="3756"/>
      <c r="I49" s="3756"/>
      <c r="J49" s="3756"/>
      <c r="K49" s="3756"/>
      <c r="L49" s="3756"/>
      <c r="M49" s="3756"/>
      <c r="N49" s="3756"/>
      <c r="O49" s="3756"/>
      <c r="P49" s="3756"/>
      <c r="Q49" s="3756"/>
      <c r="R49" s="3756"/>
      <c r="S49" s="2461">
        <f t="shared" si="3"/>
        <v>0</v>
      </c>
      <c r="T49" s="3756"/>
    </row>
    <row r="50" spans="1:20" ht="14">
      <c r="A50" s="2605"/>
      <c r="B50" s="2603"/>
      <c r="C50" s="3756"/>
      <c r="D50" s="3756"/>
      <c r="E50" s="3756"/>
      <c r="F50" s="3756"/>
      <c r="G50" s="3756"/>
      <c r="H50" s="3756"/>
      <c r="I50" s="3756"/>
      <c r="J50" s="3756"/>
      <c r="K50" s="3756"/>
      <c r="L50" s="3756"/>
      <c r="M50" s="3756"/>
      <c r="N50" s="3756"/>
      <c r="O50" s="3756"/>
      <c r="P50" s="3756"/>
      <c r="Q50" s="3756"/>
      <c r="R50" s="3756"/>
      <c r="S50" s="2461">
        <f t="shared" si="3"/>
        <v>0</v>
      </c>
      <c r="T50" s="3756"/>
    </row>
    <row r="51" spans="1:20" ht="14">
      <c r="A51" s="2606"/>
      <c r="B51" s="2603"/>
      <c r="C51" s="3756"/>
      <c r="D51" s="3756"/>
      <c r="E51" s="3756"/>
      <c r="F51" s="3756"/>
      <c r="G51" s="3756"/>
      <c r="H51" s="3756"/>
      <c r="I51" s="3756"/>
      <c r="J51" s="3756"/>
      <c r="K51" s="3756"/>
      <c r="L51" s="3756"/>
      <c r="M51" s="3756"/>
      <c r="N51" s="3756"/>
      <c r="O51" s="3756"/>
      <c r="P51" s="3756"/>
      <c r="Q51" s="3756"/>
      <c r="R51" s="3756"/>
      <c r="S51" s="2461">
        <f t="shared" si="3"/>
        <v>0</v>
      </c>
      <c r="T51" s="2462"/>
    </row>
    <row r="52" spans="1:20" ht="15" customHeight="1">
      <c r="A52" s="2607" t="s">
        <v>1307</v>
      </c>
      <c r="B52" s="2608"/>
      <c r="C52" s="1376">
        <f>SUM(C53:C58)</f>
        <v>0</v>
      </c>
      <c r="D52" s="1376">
        <f t="shared" ref="D52:T52" si="4">SUM(D53:D58)</f>
        <v>0</v>
      </c>
      <c r="E52" s="1376">
        <f t="shared" si="4"/>
        <v>0</v>
      </c>
      <c r="F52" s="1376">
        <f t="shared" si="4"/>
        <v>0</v>
      </c>
      <c r="G52" s="1376">
        <f t="shared" si="4"/>
        <v>0</v>
      </c>
      <c r="H52" s="1376">
        <f t="shared" si="4"/>
        <v>0</v>
      </c>
      <c r="I52" s="1376">
        <f t="shared" si="4"/>
        <v>0</v>
      </c>
      <c r="J52" s="1376">
        <f t="shared" si="4"/>
        <v>0</v>
      </c>
      <c r="K52" s="1376">
        <f t="shared" si="4"/>
        <v>0</v>
      </c>
      <c r="L52" s="1376">
        <f t="shared" si="4"/>
        <v>0</v>
      </c>
      <c r="M52" s="1376">
        <f t="shared" si="4"/>
        <v>0</v>
      </c>
      <c r="N52" s="1376">
        <f t="shared" si="4"/>
        <v>0</v>
      </c>
      <c r="O52" s="1376">
        <f t="shared" si="4"/>
        <v>0</v>
      </c>
      <c r="P52" s="1376">
        <f t="shared" si="4"/>
        <v>0</v>
      </c>
      <c r="Q52" s="1376">
        <f t="shared" si="4"/>
        <v>0</v>
      </c>
      <c r="R52" s="1376">
        <f t="shared" si="4"/>
        <v>0</v>
      </c>
      <c r="S52" s="2461">
        <f>SUM(S53:S58)</f>
        <v>0</v>
      </c>
      <c r="T52" s="2463">
        <f t="shared" si="4"/>
        <v>0</v>
      </c>
    </row>
    <row r="53" spans="1:20" ht="15" customHeight="1">
      <c r="A53" s="2589"/>
      <c r="B53" s="2583"/>
      <c r="C53" s="3756"/>
      <c r="D53" s="3756"/>
      <c r="E53" s="3756"/>
      <c r="F53" s="3756"/>
      <c r="G53" s="3756"/>
      <c r="H53" s="3756"/>
      <c r="I53" s="3756"/>
      <c r="J53" s="3756"/>
      <c r="K53" s="3756"/>
      <c r="L53" s="3756"/>
      <c r="M53" s="3756"/>
      <c r="N53" s="3756"/>
      <c r="O53" s="3756"/>
      <c r="P53" s="3756"/>
      <c r="Q53" s="3756"/>
      <c r="R53" s="3756"/>
      <c r="S53" s="2461">
        <f t="shared" si="3"/>
        <v>0</v>
      </c>
      <c r="T53" s="3756"/>
    </row>
    <row r="54" spans="1:20" ht="15" customHeight="1">
      <c r="A54" s="2589"/>
      <c r="B54" s="2583"/>
      <c r="C54" s="3756"/>
      <c r="D54" s="3756"/>
      <c r="E54" s="3756"/>
      <c r="F54" s="3756"/>
      <c r="G54" s="3756"/>
      <c r="H54" s="3756"/>
      <c r="I54" s="3756"/>
      <c r="J54" s="3756"/>
      <c r="K54" s="3756"/>
      <c r="L54" s="3756"/>
      <c r="M54" s="3756"/>
      <c r="N54" s="3756"/>
      <c r="O54" s="3756"/>
      <c r="P54" s="3756"/>
      <c r="Q54" s="3756"/>
      <c r="R54" s="3756"/>
      <c r="S54" s="2461">
        <f t="shared" si="3"/>
        <v>0</v>
      </c>
      <c r="T54" s="3756"/>
    </row>
    <row r="55" spans="1:20" ht="15" customHeight="1">
      <c r="A55" s="2589"/>
      <c r="B55" s="2583"/>
      <c r="C55" s="3756"/>
      <c r="D55" s="3756"/>
      <c r="E55" s="3756"/>
      <c r="F55" s="3756"/>
      <c r="G55" s="3756"/>
      <c r="H55" s="3756"/>
      <c r="I55" s="3756"/>
      <c r="J55" s="3756"/>
      <c r="K55" s="3756"/>
      <c r="L55" s="3756"/>
      <c r="M55" s="3756"/>
      <c r="N55" s="3756"/>
      <c r="O55" s="3756"/>
      <c r="P55" s="3756"/>
      <c r="Q55" s="3756"/>
      <c r="R55" s="3756"/>
      <c r="S55" s="2461">
        <f t="shared" si="3"/>
        <v>0</v>
      </c>
      <c r="T55" s="3756"/>
    </row>
    <row r="56" spans="1:20" ht="15" customHeight="1">
      <c r="A56" s="2589"/>
      <c r="B56" s="2583"/>
      <c r="C56" s="3756"/>
      <c r="D56" s="3756"/>
      <c r="E56" s="3756"/>
      <c r="F56" s="3756"/>
      <c r="G56" s="3756"/>
      <c r="H56" s="3756"/>
      <c r="I56" s="3756"/>
      <c r="J56" s="3756"/>
      <c r="K56" s="3756"/>
      <c r="L56" s="3756"/>
      <c r="M56" s="3756"/>
      <c r="N56" s="3756"/>
      <c r="O56" s="3756"/>
      <c r="P56" s="3756"/>
      <c r="Q56" s="3756"/>
      <c r="R56" s="3756"/>
      <c r="S56" s="2461">
        <f t="shared" si="3"/>
        <v>0</v>
      </c>
      <c r="T56" s="3756"/>
    </row>
    <row r="57" spans="1:20" ht="15" customHeight="1">
      <c r="A57" s="2609"/>
      <c r="B57" s="2592"/>
      <c r="C57" s="3756"/>
      <c r="D57" s="3756"/>
      <c r="E57" s="3756"/>
      <c r="F57" s="3756"/>
      <c r="G57" s="3756"/>
      <c r="H57" s="3756"/>
      <c r="I57" s="3756"/>
      <c r="J57" s="3756"/>
      <c r="K57" s="3756"/>
      <c r="L57" s="3756"/>
      <c r="M57" s="3756"/>
      <c r="N57" s="3756"/>
      <c r="O57" s="3756"/>
      <c r="P57" s="3756"/>
      <c r="Q57" s="3756"/>
      <c r="R57" s="3756"/>
      <c r="S57" s="2461">
        <f t="shared" si="3"/>
        <v>0</v>
      </c>
      <c r="T57" s="3756"/>
    </row>
    <row r="58" spans="1:20" ht="15" customHeight="1">
      <c r="A58" s="2610"/>
      <c r="B58" s="2585"/>
      <c r="C58" s="1374"/>
      <c r="D58" s="1374"/>
      <c r="E58" s="1374"/>
      <c r="F58" s="1158"/>
      <c r="G58" s="1374"/>
      <c r="H58" s="1374"/>
      <c r="I58" s="1374"/>
      <c r="J58" s="1374"/>
      <c r="K58" s="1374"/>
      <c r="L58" s="1374"/>
      <c r="M58" s="1374"/>
      <c r="N58" s="1374"/>
      <c r="O58" s="1374"/>
      <c r="P58" s="1374"/>
      <c r="Q58" s="1374"/>
      <c r="R58" s="472"/>
      <c r="S58" s="2461">
        <f t="shared" si="3"/>
        <v>0</v>
      </c>
      <c r="T58" s="3756"/>
    </row>
    <row r="59" spans="1:20" ht="15" customHeight="1" thickBot="1">
      <c r="A59" s="1607" t="s">
        <v>359</v>
      </c>
      <c r="B59" s="1123"/>
      <c r="C59" s="1375">
        <f>SUM(C44:C52)</f>
        <v>0</v>
      </c>
      <c r="D59" s="1375">
        <f t="shared" ref="D59:T59" si="5">SUM(D44:D52)</f>
        <v>0</v>
      </c>
      <c r="E59" s="1375">
        <f t="shared" si="5"/>
        <v>0</v>
      </c>
      <c r="F59" s="1375">
        <f t="shared" si="5"/>
        <v>0</v>
      </c>
      <c r="G59" s="1375">
        <f t="shared" si="5"/>
        <v>0</v>
      </c>
      <c r="H59" s="1375">
        <f t="shared" si="5"/>
        <v>0</v>
      </c>
      <c r="I59" s="1375">
        <f t="shared" si="5"/>
        <v>0</v>
      </c>
      <c r="J59" s="1375">
        <f t="shared" si="5"/>
        <v>0</v>
      </c>
      <c r="K59" s="1375">
        <f t="shared" si="5"/>
        <v>0</v>
      </c>
      <c r="L59" s="1375">
        <f t="shared" si="5"/>
        <v>0</v>
      </c>
      <c r="M59" s="1375">
        <f t="shared" si="5"/>
        <v>0</v>
      </c>
      <c r="N59" s="1375">
        <f t="shared" si="5"/>
        <v>0</v>
      </c>
      <c r="O59" s="1375">
        <f t="shared" si="5"/>
        <v>0</v>
      </c>
      <c r="P59" s="1375">
        <f t="shared" si="5"/>
        <v>0</v>
      </c>
      <c r="Q59" s="1375">
        <f t="shared" si="5"/>
        <v>0</v>
      </c>
      <c r="R59" s="1375">
        <f t="shared" si="5"/>
        <v>0</v>
      </c>
      <c r="S59" s="2611">
        <f t="shared" si="5"/>
        <v>0</v>
      </c>
      <c r="T59" s="2612">
        <f t="shared" si="5"/>
        <v>0</v>
      </c>
    </row>
    <row r="60" spans="1:20" ht="15" customHeight="1" thickTop="1">
      <c r="A60" s="360"/>
      <c r="B60" s="2613"/>
      <c r="C60" s="2613"/>
      <c r="D60" s="2613"/>
      <c r="E60" s="2613"/>
      <c r="F60" s="2613"/>
      <c r="G60" s="2613"/>
      <c r="H60" s="2613"/>
      <c r="I60" s="2613"/>
      <c r="J60" s="2613"/>
      <c r="K60" s="2613"/>
      <c r="L60" s="2613"/>
      <c r="M60" s="2613"/>
      <c r="N60" s="2613"/>
      <c r="O60" s="2613"/>
      <c r="P60" s="2613"/>
      <c r="Q60" s="2613"/>
      <c r="R60" s="2613"/>
      <c r="S60" s="53"/>
      <c r="T60" s="360"/>
    </row>
    <row r="61" spans="1:20" ht="15" customHeight="1">
      <c r="A61" s="1608" t="s">
        <v>1308</v>
      </c>
      <c r="B61" s="2614"/>
      <c r="C61" s="2614"/>
      <c r="D61" s="2614"/>
      <c r="E61" s="2614"/>
      <c r="F61" s="2614"/>
      <c r="G61" s="2614"/>
      <c r="H61" s="2614"/>
      <c r="I61" s="2614"/>
      <c r="J61" s="2614"/>
      <c r="K61" s="2614"/>
      <c r="L61" s="2614"/>
      <c r="M61" s="2614"/>
      <c r="N61" s="2614"/>
      <c r="O61" s="2614"/>
      <c r="P61" s="2614"/>
      <c r="Q61" s="2614"/>
      <c r="R61" s="2614"/>
      <c r="S61" s="53"/>
      <c r="T61" s="360"/>
    </row>
    <row r="62" spans="1:20" ht="15" customHeight="1">
      <c r="A62" s="360"/>
      <c r="B62" s="2614"/>
      <c r="C62" s="2614"/>
      <c r="D62" s="2614"/>
      <c r="E62" s="2614"/>
      <c r="F62" s="2614"/>
      <c r="G62" s="2614"/>
      <c r="H62" s="2614"/>
      <c r="I62" s="2614"/>
      <c r="J62" s="2614"/>
      <c r="K62" s="2614"/>
      <c r="L62" s="2614"/>
      <c r="M62" s="2614"/>
      <c r="N62" s="2614"/>
      <c r="O62" s="2614"/>
      <c r="P62" s="2614"/>
      <c r="Q62" s="2614"/>
      <c r="R62" s="2614"/>
      <c r="S62" s="53"/>
      <c r="T62" s="215" t="str">
        <f>+ToC!E123</f>
        <v xml:space="preserve">Long-Term Annual Return </v>
      </c>
    </row>
    <row r="63" spans="1:20" ht="18.75" customHeight="1">
      <c r="A63" s="360"/>
      <c r="B63" s="2613"/>
      <c r="C63" s="2613"/>
      <c r="D63" s="2613"/>
      <c r="E63" s="2613"/>
      <c r="F63" s="2613"/>
      <c r="G63" s="2613"/>
      <c r="H63" s="2613"/>
      <c r="I63" s="2613"/>
      <c r="J63" s="2613"/>
      <c r="K63" s="2613"/>
      <c r="L63" s="2613"/>
      <c r="M63" s="2613"/>
      <c r="N63" s="2613"/>
      <c r="O63" s="2613"/>
      <c r="P63" s="2613"/>
      <c r="Q63" s="2613"/>
      <c r="R63" s="2613"/>
      <c r="S63" s="360"/>
      <c r="T63" s="356" t="s">
        <v>1351</v>
      </c>
    </row>
    <row r="64" spans="1:20" customFormat="1" ht="15" hidden="1" customHeight="1">
      <c r="A64" s="39"/>
      <c r="B64" s="39"/>
      <c r="C64" s="39"/>
      <c r="D64" s="39"/>
      <c r="E64" s="39"/>
      <c r="F64" s="39"/>
      <c r="G64" s="39"/>
      <c r="H64" s="39"/>
      <c r="I64" s="39"/>
      <c r="J64" s="39"/>
      <c r="K64" s="39"/>
      <c r="L64" s="39"/>
      <c r="M64" s="39"/>
      <c r="N64" s="39"/>
      <c r="O64" s="39"/>
      <c r="P64" s="39"/>
      <c r="Q64" s="39"/>
      <c r="R64" s="39"/>
      <c r="S64" s="39"/>
      <c r="T64" s="39"/>
    </row>
    <row r="65" spans="1:20" customFormat="1" ht="15" hidden="1" customHeight="1">
      <c r="A65" s="39"/>
      <c r="B65" s="39"/>
      <c r="C65" s="39"/>
      <c r="D65" s="39"/>
      <c r="E65" s="39"/>
      <c r="F65" s="39"/>
      <c r="G65" s="39"/>
      <c r="H65" s="39"/>
      <c r="I65" s="39"/>
      <c r="J65" s="39"/>
      <c r="K65" s="39"/>
      <c r="L65" s="39"/>
      <c r="M65" s="39"/>
      <c r="N65" s="39"/>
      <c r="O65" s="39"/>
      <c r="P65" s="39"/>
      <c r="Q65" s="39"/>
      <c r="R65" s="39"/>
      <c r="S65" s="39"/>
      <c r="T65" s="39"/>
    </row>
    <row r="66" spans="1:20" customFormat="1" ht="15" hidden="1" customHeight="1">
      <c r="A66" s="39"/>
      <c r="B66" s="39"/>
      <c r="C66" s="39"/>
      <c r="D66" s="39"/>
      <c r="E66" s="39"/>
      <c r="F66" s="39"/>
      <c r="G66" s="39"/>
      <c r="H66" s="39"/>
      <c r="I66" s="39"/>
      <c r="J66" s="39"/>
      <c r="K66" s="39"/>
      <c r="L66" s="39"/>
      <c r="M66" s="39"/>
      <c r="N66" s="39"/>
      <c r="O66" s="39"/>
      <c r="P66" s="39"/>
      <c r="Q66" s="39"/>
      <c r="R66" s="39"/>
      <c r="S66" s="39"/>
      <c r="T66" s="39"/>
    </row>
    <row r="67" spans="1:20" customFormat="1" ht="15" hidden="1" customHeight="1">
      <c r="A67" s="39"/>
      <c r="B67" s="39"/>
      <c r="C67" s="39"/>
      <c r="D67" s="39"/>
      <c r="E67" s="39"/>
      <c r="F67" s="39"/>
      <c r="G67" s="39"/>
      <c r="H67" s="39"/>
      <c r="I67" s="39"/>
      <c r="J67" s="39"/>
      <c r="K67" s="39"/>
      <c r="L67" s="39"/>
      <c r="M67" s="39"/>
      <c r="N67" s="39"/>
      <c r="O67" s="39"/>
      <c r="P67" s="39"/>
      <c r="Q67" s="39"/>
      <c r="R67" s="39"/>
      <c r="S67" s="39"/>
      <c r="T67" s="39"/>
    </row>
    <row r="68" spans="1:20" customFormat="1" ht="15" hidden="1" customHeight="1">
      <c r="A68" s="39"/>
      <c r="B68" s="39"/>
      <c r="C68" s="39"/>
      <c r="D68" s="39"/>
      <c r="E68" s="39"/>
      <c r="F68" s="39"/>
      <c r="G68" s="39"/>
      <c r="H68" s="39"/>
      <c r="I68" s="39"/>
      <c r="J68" s="39"/>
      <c r="K68" s="39"/>
      <c r="L68" s="39"/>
      <c r="M68" s="39"/>
      <c r="N68" s="39"/>
      <c r="O68" s="39"/>
      <c r="P68" s="39"/>
      <c r="Q68" s="39"/>
      <c r="R68" s="39"/>
      <c r="S68" s="39"/>
      <c r="T68" s="39"/>
    </row>
    <row r="69" spans="1:20" customFormat="1" ht="15" hidden="1" customHeight="1">
      <c r="A69" s="39"/>
      <c r="B69" s="39"/>
      <c r="C69" s="39"/>
      <c r="D69" s="39"/>
      <c r="E69" s="39"/>
      <c r="F69" s="39"/>
      <c r="G69" s="39"/>
      <c r="H69" s="39"/>
      <c r="I69" s="39"/>
      <c r="J69" s="39"/>
      <c r="K69" s="39"/>
      <c r="L69" s="39"/>
      <c r="M69" s="39"/>
      <c r="N69" s="39"/>
      <c r="O69" s="39"/>
      <c r="P69" s="39"/>
      <c r="Q69" s="39"/>
      <c r="R69" s="39"/>
      <c r="S69" s="39"/>
      <c r="T69" s="39"/>
    </row>
    <row r="70" spans="1:20" customFormat="1" ht="15" hidden="1" customHeight="1">
      <c r="A70" s="39"/>
      <c r="B70" s="39"/>
      <c r="C70" s="39"/>
      <c r="D70" s="39"/>
      <c r="E70" s="39"/>
      <c r="F70" s="39"/>
      <c r="G70" s="39"/>
      <c r="H70" s="39"/>
      <c r="I70" s="39"/>
      <c r="J70" s="39"/>
      <c r="K70" s="39"/>
      <c r="L70" s="39"/>
      <c r="M70" s="39"/>
      <c r="N70" s="39"/>
      <c r="O70" s="39"/>
      <c r="P70" s="39"/>
      <c r="Q70" s="39"/>
      <c r="R70" s="39"/>
      <c r="S70" s="39"/>
      <c r="T70" s="39"/>
    </row>
  </sheetData>
  <sheetProtection algorithmName="SHA-512" hashValue="ZEZlWDaUEesfyE8gilNUbr6ofmNDuNrUPXaL/EHf2nSwQlHSNB12t3eNNAbiPKP3VCJd0+6AJCyn/omUSaEJrg==" saltValue="4TSCl3rqG2bbXUFWc5g1/g==" spinCount="100000" sheet="1" objects="1" scenarios="1"/>
  <mergeCells count="36">
    <mergeCell ref="P14:P15"/>
    <mergeCell ref="Q14:Q15"/>
    <mergeCell ref="R14:R15"/>
    <mergeCell ref="A36:T36"/>
    <mergeCell ref="A38:T38"/>
    <mergeCell ref="C14:E14"/>
    <mergeCell ref="F14:H14"/>
    <mergeCell ref="I14:K14"/>
    <mergeCell ref="L14:L15"/>
    <mergeCell ref="M14:M15"/>
    <mergeCell ref="S13:T14"/>
    <mergeCell ref="N14:N15"/>
    <mergeCell ref="O14:O15"/>
    <mergeCell ref="A1:T1"/>
    <mergeCell ref="A9:T9"/>
    <mergeCell ref="A11:T11"/>
    <mergeCell ref="A12:T12"/>
    <mergeCell ref="C13:N13"/>
    <mergeCell ref="O13:P13"/>
    <mergeCell ref="Q13:R13"/>
    <mergeCell ref="Q40:R40"/>
    <mergeCell ref="S40:T40"/>
    <mergeCell ref="T41:T42"/>
    <mergeCell ref="C41:E41"/>
    <mergeCell ref="F41:H41"/>
    <mergeCell ref="I41:K41"/>
    <mergeCell ref="L41:L42"/>
    <mergeCell ref="M41:M42"/>
    <mergeCell ref="N41:N42"/>
    <mergeCell ref="O41:O42"/>
    <mergeCell ref="P41:P42"/>
    <mergeCell ref="Q41:Q42"/>
    <mergeCell ref="R41:R42"/>
    <mergeCell ref="S41:S42"/>
    <mergeCell ref="O40:P40"/>
    <mergeCell ref="C40:N40"/>
  </mergeCells>
  <phoneticPr fontId="21" type="noConversion"/>
  <dataValidations disablePrompts="1" count="1">
    <dataValidation type="decimal" operator="lessThanOrEqual" allowBlank="1" showInputMessage="1" showErrorMessage="1" errorTitle="Numbers Only" error="You can only enter numbers in these cells.To re input a number, press Cancel  or Retry and  delete, and then re enter a valid number_x000a_" sqref="T59 T25 T52 C52:R52 C59:R59 S17:S32 C25:R25 S44:S59 C32:R32 T32">
      <formula1>50000000000</formula1>
    </dataValidation>
  </dataValidations>
  <hyperlinks>
    <hyperlink ref="A1:T1" location="ToC!A1" display="60.010"/>
  </hyperlinks>
  <printOptions horizontalCentered="1"/>
  <pageMargins left="0.7" right="0.7" top="0.75" bottom="0.75" header="0.3" footer="0.3"/>
  <pageSetup paperSize="5" scale="45" orientation="landscape" r:id="rId1"/>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tabColor rgb="FF7030A0"/>
    <pageSetUpPr fitToPage="1"/>
  </sheetPr>
  <dimension ref="A1:XFC205"/>
  <sheetViews>
    <sheetView topLeftCell="A86" zoomScale="55" zoomScaleNormal="55" workbookViewId="0">
      <selection activeCell="A103" sqref="A103"/>
    </sheetView>
  </sheetViews>
  <sheetFormatPr defaultColWidth="0" defaultRowHeight="13" customHeight="1" zeroHeight="1"/>
  <cols>
    <col min="1" max="1" width="65.23046875" style="43" customWidth="1"/>
    <col min="2" max="2" width="5.765625" style="43" customWidth="1"/>
    <col min="3" max="4" width="14.69140625" style="43" customWidth="1"/>
    <col min="5" max="6" width="12" style="43" customWidth="1"/>
    <col min="7" max="7" width="16.53515625" style="43" customWidth="1"/>
    <col min="8" max="16382" width="8.765625" style="1439" hidden="1"/>
    <col min="16383" max="16383" width="4.4609375" style="1439" hidden="1" customWidth="1"/>
    <col min="16384" max="16384" width="0.3046875" style="1439" customWidth="1"/>
  </cols>
  <sheetData>
    <row r="1" spans="1:7" ht="15" customHeight="1">
      <c r="A1" s="5421" t="s">
        <v>110</v>
      </c>
      <c r="B1" s="5421"/>
      <c r="C1" s="5421"/>
      <c r="D1" s="5421"/>
      <c r="E1" s="5421"/>
      <c r="F1" s="5421"/>
      <c r="G1" s="5421"/>
    </row>
    <row r="2" spans="1:7" ht="15" customHeight="1">
      <c r="A2" s="53"/>
      <c r="B2" s="53"/>
      <c r="C2" s="53"/>
      <c r="D2" s="53"/>
      <c r="E2" s="53"/>
      <c r="F2" s="53"/>
      <c r="G2" s="53"/>
    </row>
    <row r="3" spans="1:7" ht="15" customHeight="1">
      <c r="A3" s="197" t="str">
        <f>+Cover!A14</f>
        <v>Select Name of Insurer/ Financial Holding Company</v>
      </c>
      <c r="B3" s="211"/>
      <c r="C3" s="53"/>
      <c r="D3" s="53"/>
      <c r="E3" s="53"/>
      <c r="F3" s="37" t="s">
        <v>1792</v>
      </c>
      <c r="G3" s="53"/>
    </row>
    <row r="4" spans="1:7" ht="15" customHeight="1">
      <c r="A4" s="330" t="str">
        <f>+ToC!A3</f>
        <v>Insurer/Financial Holding Company</v>
      </c>
      <c r="B4" s="360"/>
      <c r="C4" s="360"/>
      <c r="D4" s="360"/>
      <c r="E4" s="360"/>
      <c r="F4" s="360"/>
      <c r="G4" s="360"/>
    </row>
    <row r="5" spans="1:7" ht="15" customHeight="1">
      <c r="A5" s="330"/>
      <c r="B5" s="360"/>
      <c r="C5" s="360"/>
      <c r="D5" s="360"/>
      <c r="E5" s="360"/>
      <c r="F5" s="360"/>
      <c r="G5" s="360"/>
    </row>
    <row r="6" spans="1:7" ht="15" customHeight="1">
      <c r="A6" s="51" t="str">
        <f>+ToC!A5</f>
        <v>Long-Term Insurers Annual Return</v>
      </c>
      <c r="B6" s="212"/>
      <c r="C6" s="212"/>
      <c r="D6" s="212"/>
      <c r="E6" s="212"/>
      <c r="F6" s="212"/>
      <c r="G6" s="212"/>
    </row>
    <row r="7" spans="1:7" ht="15" customHeight="1">
      <c r="A7" s="330" t="str">
        <f>+ToC!A6</f>
        <v>For Year Ended:</v>
      </c>
      <c r="B7" s="360"/>
      <c r="C7" s="360"/>
      <c r="D7" s="360"/>
      <c r="E7" s="360"/>
      <c r="F7" s="1021" t="str">
        <f>IF(+Cover!$A$23="","",+Cover!$A$23)</f>
        <v/>
      </c>
      <c r="G7" s="360"/>
    </row>
    <row r="8" spans="1:7" ht="15" customHeight="1">
      <c r="A8" s="330"/>
      <c r="B8" s="360"/>
      <c r="C8" s="360"/>
      <c r="D8" s="360"/>
      <c r="E8" s="360"/>
      <c r="F8" s="360"/>
      <c r="G8" s="360"/>
    </row>
    <row r="9" spans="1:7" ht="15" customHeight="1">
      <c r="A9" s="6226" t="s">
        <v>764</v>
      </c>
      <c r="B9" s="6226"/>
      <c r="C9" s="6226"/>
      <c r="D9" s="6226"/>
      <c r="E9" s="6226"/>
      <c r="F9" s="6226"/>
      <c r="G9" s="6226"/>
    </row>
    <row r="10" spans="1:7" s="4" customFormat="1" ht="15" customHeight="1">
      <c r="A10" s="691"/>
      <c r="B10" s="691"/>
      <c r="C10" s="691"/>
      <c r="D10" s="691"/>
      <c r="E10" s="691"/>
      <c r="F10" s="691"/>
      <c r="G10" s="53"/>
    </row>
    <row r="11" spans="1:7" s="4" customFormat="1" ht="15" customHeight="1" thickBot="1">
      <c r="A11" s="6227" t="s">
        <v>1309</v>
      </c>
      <c r="B11" s="6227"/>
      <c r="C11" s="6227"/>
      <c r="D11" s="6227"/>
      <c r="E11" s="6227"/>
      <c r="F11" s="6227"/>
      <c r="G11" s="6227"/>
    </row>
    <row r="12" spans="1:7" s="4" customFormat="1" ht="17.5" thickTop="1">
      <c r="A12" s="3775" t="s">
        <v>678</v>
      </c>
      <c r="B12" s="322" t="s">
        <v>113</v>
      </c>
      <c r="C12" s="322" t="str">
        <f>IF(F7="","",YEAR($F$7))</f>
        <v/>
      </c>
      <c r="D12" s="3776" t="str">
        <f>IF(C12="","",C12-1)</f>
        <v/>
      </c>
      <c r="E12" s="3777"/>
      <c r="F12" s="53"/>
      <c r="G12" s="53"/>
    </row>
    <row r="13" spans="1:7" s="4" customFormat="1" ht="15" customHeight="1">
      <c r="A13" s="2581"/>
      <c r="B13" s="1111"/>
      <c r="C13" s="3778" t="s">
        <v>539</v>
      </c>
      <c r="D13" s="3779" t="s">
        <v>539</v>
      </c>
      <c r="E13" s="3777"/>
      <c r="F13" s="53"/>
      <c r="G13" s="53"/>
    </row>
    <row r="14" spans="1:7" s="4" customFormat="1" ht="15" customHeight="1">
      <c r="A14" s="3780" t="s">
        <v>1310</v>
      </c>
      <c r="B14" s="2604"/>
      <c r="C14" s="4682"/>
      <c r="D14" s="5137"/>
      <c r="E14" s="3777"/>
      <c r="F14" s="53"/>
      <c r="G14" s="53"/>
    </row>
    <row r="15" spans="1:7" s="4" customFormat="1" ht="15" customHeight="1">
      <c r="A15" s="3781" t="s">
        <v>1311</v>
      </c>
      <c r="B15" s="2603"/>
      <c r="C15" s="4682"/>
      <c r="D15" s="5137"/>
      <c r="E15" s="3777"/>
      <c r="F15" s="53"/>
      <c r="G15" s="53"/>
    </row>
    <row r="16" spans="1:7" s="4" customFormat="1" ht="15" customHeight="1">
      <c r="A16" s="3782" t="s">
        <v>1388</v>
      </c>
      <c r="B16" s="2583"/>
      <c r="C16" s="4682"/>
      <c r="D16" s="5137"/>
      <c r="E16" s="3777"/>
      <c r="F16" s="53"/>
      <c r="G16" s="53"/>
    </row>
    <row r="17" spans="1:7" s="4" customFormat="1" ht="15" customHeight="1">
      <c r="A17" s="1141" t="s">
        <v>1312</v>
      </c>
      <c r="B17" s="1111"/>
      <c r="C17" s="4948">
        <f>SUM(C18:C21)</f>
        <v>0</v>
      </c>
      <c r="D17" s="5138">
        <f>SUM(D18:D21)</f>
        <v>0</v>
      </c>
      <c r="E17" s="3777"/>
      <c r="F17" s="53"/>
      <c r="G17" s="53"/>
    </row>
    <row r="18" spans="1:7" s="4" customFormat="1" ht="15" customHeight="1">
      <c r="A18" s="3784" t="s">
        <v>1387</v>
      </c>
      <c r="B18" s="3785"/>
      <c r="C18" s="4682"/>
      <c r="D18" s="5137"/>
      <c r="E18" s="3777"/>
      <c r="F18" s="53"/>
      <c r="G18" s="53"/>
    </row>
    <row r="19" spans="1:7" s="4" customFormat="1" ht="15" customHeight="1">
      <c r="A19" s="3786"/>
      <c r="B19" s="3785"/>
      <c r="C19" s="4682"/>
      <c r="D19" s="5137"/>
      <c r="E19" s="3777"/>
      <c r="F19" s="53"/>
      <c r="G19" s="53"/>
    </row>
    <row r="20" spans="1:7" s="4" customFormat="1" ht="15" customHeight="1">
      <c r="A20" s="3787"/>
      <c r="B20" s="2603"/>
      <c r="C20" s="4682"/>
      <c r="D20" s="5137"/>
      <c r="E20" s="3777"/>
      <c r="F20" s="53"/>
      <c r="G20" s="53"/>
    </row>
    <row r="21" spans="1:7" s="4" customFormat="1" ht="15" customHeight="1">
      <c r="A21" s="3788"/>
      <c r="B21" s="2603"/>
      <c r="C21" s="4682"/>
      <c r="D21" s="5137"/>
      <c r="E21" s="3777"/>
      <c r="F21" s="53"/>
      <c r="G21" s="53"/>
    </row>
    <row r="22" spans="1:7" s="4" customFormat="1" ht="15" customHeight="1" thickBot="1">
      <c r="A22" s="1607" t="s">
        <v>1313</v>
      </c>
      <c r="B22" s="1123"/>
      <c r="C22" s="945">
        <f>SUM(C14:C17)</f>
        <v>0</v>
      </c>
      <c r="D22" s="946">
        <f>SUM(D14:D17)</f>
        <v>0</v>
      </c>
      <c r="E22" s="3777"/>
      <c r="F22" s="53"/>
      <c r="G22" s="53"/>
    </row>
    <row r="23" spans="1:7" s="4" customFormat="1" ht="15" customHeight="1" thickTop="1">
      <c r="A23" s="691"/>
      <c r="B23" s="691"/>
      <c r="C23" s="691"/>
      <c r="D23" s="691"/>
      <c r="E23" s="691"/>
      <c r="F23" s="691"/>
      <c r="G23" s="691"/>
    </row>
    <row r="24" spans="1:7" s="4" customFormat="1" ht="15" customHeight="1">
      <c r="A24" s="691"/>
      <c r="B24" s="691"/>
      <c r="C24" s="691"/>
      <c r="D24" s="691"/>
      <c r="E24" s="691"/>
      <c r="F24" s="691"/>
      <c r="G24" s="691"/>
    </row>
    <row r="25" spans="1:7" s="4" customFormat="1" ht="15" customHeight="1">
      <c r="A25" s="5312" t="s">
        <v>1314</v>
      </c>
      <c r="B25" s="5312"/>
      <c r="C25" s="5312"/>
      <c r="D25" s="5312"/>
      <c r="E25" s="5312"/>
      <c r="F25" s="5312"/>
      <c r="G25" s="5312"/>
    </row>
    <row r="26" spans="1:7" s="4" customFormat="1" ht="15" customHeight="1" thickBot="1">
      <c r="A26" s="53"/>
      <c r="B26" s="53"/>
      <c r="C26" s="53"/>
      <c r="D26" s="53"/>
      <c r="E26" s="53"/>
      <c r="F26" s="53"/>
      <c r="G26" s="53"/>
    </row>
    <row r="27" spans="1:7" s="4" customFormat="1" ht="42.5" thickTop="1">
      <c r="A27" s="3789"/>
      <c r="B27" s="3790"/>
      <c r="C27" s="1992" t="s">
        <v>1315</v>
      </c>
      <c r="D27" s="1992" t="s">
        <v>1316</v>
      </c>
      <c r="E27" s="1992" t="s">
        <v>1923</v>
      </c>
      <c r="F27" s="3305" t="str">
        <f>IF(F7="","",YEAR($F$7))</f>
        <v/>
      </c>
      <c r="G27" s="3776" t="str">
        <f>IF(F27="","",F27-1)</f>
        <v/>
      </c>
    </row>
    <row r="28" spans="1:7" s="4" customFormat="1" ht="15" customHeight="1">
      <c r="A28" s="3791" t="s">
        <v>678</v>
      </c>
      <c r="B28" s="3792" t="s">
        <v>113</v>
      </c>
      <c r="C28" s="3792"/>
      <c r="D28" s="3792"/>
      <c r="E28" s="3792"/>
      <c r="F28" s="3792"/>
      <c r="G28" s="3793"/>
    </row>
    <row r="29" spans="1:7" s="4" customFormat="1" ht="15" customHeight="1">
      <c r="A29" s="3794" t="s">
        <v>677</v>
      </c>
      <c r="B29" s="1377"/>
      <c r="C29" s="3795" t="s">
        <v>242</v>
      </c>
      <c r="D29" s="3796" t="s">
        <v>243</v>
      </c>
      <c r="E29" s="3796" t="s">
        <v>244</v>
      </c>
      <c r="F29" s="3797" t="s">
        <v>245</v>
      </c>
      <c r="G29" s="4358" t="s">
        <v>246</v>
      </c>
    </row>
    <row r="30" spans="1:7" s="4" customFormat="1" ht="15" customHeight="1">
      <c r="A30" s="3798" t="s">
        <v>1317</v>
      </c>
      <c r="B30" s="1379"/>
      <c r="C30" s="4820"/>
      <c r="D30" s="5139"/>
      <c r="E30" s="4820"/>
      <c r="F30" s="5140">
        <f>SUM(C30:E30)</f>
        <v>0</v>
      </c>
      <c r="G30" s="5141"/>
    </row>
    <row r="31" spans="1:7" s="4" customFormat="1" ht="15" customHeight="1">
      <c r="A31" s="3798" t="s">
        <v>1318</v>
      </c>
      <c r="B31" s="509"/>
      <c r="C31" s="5139"/>
      <c r="D31" s="5139"/>
      <c r="E31" s="4820"/>
      <c r="F31" s="5140">
        <f>SUM(C31:E31)</f>
        <v>0</v>
      </c>
      <c r="G31" s="5142"/>
    </row>
    <row r="32" spans="1:7" s="4" customFormat="1" ht="15" customHeight="1">
      <c r="A32" s="1989" t="s">
        <v>1319</v>
      </c>
      <c r="B32" s="859"/>
      <c r="C32" s="5143">
        <f>SUM(C30:C31)</f>
        <v>0</v>
      </c>
      <c r="D32" s="5143">
        <f>SUM(D30:D31)</f>
        <v>0</v>
      </c>
      <c r="E32" s="5143">
        <f>SUM(E30:E31)</f>
        <v>0</v>
      </c>
      <c r="F32" s="5143">
        <f>SUM(F30:F31)</f>
        <v>0</v>
      </c>
      <c r="G32" s="5144">
        <f>SUM(G30:G31)</f>
        <v>0</v>
      </c>
    </row>
    <row r="33" spans="1:7" s="4" customFormat="1" ht="15" customHeight="1">
      <c r="A33" s="3800" t="s">
        <v>1320</v>
      </c>
      <c r="B33" s="509"/>
      <c r="C33" s="5145"/>
      <c r="D33" s="5146"/>
      <c r="E33" s="5146"/>
      <c r="F33" s="5147"/>
      <c r="G33" s="5148"/>
    </row>
    <row r="34" spans="1:7" s="4" customFormat="1" ht="15" customHeight="1">
      <c r="A34" s="3798" t="s">
        <v>1321</v>
      </c>
      <c r="B34" s="509"/>
      <c r="C34" s="5139"/>
      <c r="D34" s="5139"/>
      <c r="E34" s="5139"/>
      <c r="F34" s="5140">
        <f>SUM(C34:E34)</f>
        <v>0</v>
      </c>
      <c r="G34" s="5142"/>
    </row>
    <row r="35" spans="1:7" s="4" customFormat="1" ht="15.5">
      <c r="A35" s="1980" t="s">
        <v>1322</v>
      </c>
      <c r="B35" s="509"/>
      <c r="C35" s="5139"/>
      <c r="D35" s="5139"/>
      <c r="E35" s="4820"/>
      <c r="F35" s="5140">
        <f>SUM(C35:E35)</f>
        <v>0</v>
      </c>
      <c r="G35" s="5142"/>
    </row>
    <row r="36" spans="1:7" s="4" customFormat="1" ht="15" customHeight="1">
      <c r="A36" s="3798" t="s">
        <v>1323</v>
      </c>
      <c r="B36" s="509"/>
      <c r="C36" s="5139"/>
      <c r="D36" s="5139"/>
      <c r="E36" s="4820"/>
      <c r="F36" s="5140">
        <f>SUM(C36:E36)</f>
        <v>0</v>
      </c>
      <c r="G36" s="5142"/>
    </row>
    <row r="37" spans="1:7" s="4" customFormat="1" ht="15" customHeight="1">
      <c r="A37" s="3798"/>
      <c r="B37" s="510"/>
      <c r="C37" s="5146"/>
      <c r="D37" s="5149"/>
      <c r="E37" s="5149"/>
      <c r="F37" s="5149"/>
      <c r="G37" s="5150"/>
    </row>
    <row r="38" spans="1:7" s="4" customFormat="1" ht="15" customHeight="1">
      <c r="A38" s="1989" t="s">
        <v>1324</v>
      </c>
      <c r="B38" s="3137"/>
      <c r="C38" s="5143">
        <f>SUM(C34:C36)</f>
        <v>0</v>
      </c>
      <c r="D38" s="5143">
        <f>SUM(D34:D36)</f>
        <v>0</v>
      </c>
      <c r="E38" s="5143">
        <f>SUM(E34:E36)</f>
        <v>0</v>
      </c>
      <c r="F38" s="5143">
        <f>SUM(F34:F36)</f>
        <v>0</v>
      </c>
      <c r="G38" s="5144">
        <f>SUM(G34:G36)</f>
        <v>0</v>
      </c>
    </row>
    <row r="39" spans="1:7" s="4" customFormat="1" ht="15" customHeight="1">
      <c r="A39" s="3804" t="s">
        <v>1325</v>
      </c>
      <c r="B39" s="510"/>
      <c r="C39" s="5145"/>
      <c r="D39" s="5146"/>
      <c r="E39" s="5151"/>
      <c r="F39" s="5152"/>
      <c r="G39" s="5148"/>
    </row>
    <row r="40" spans="1:7" s="4" customFormat="1" ht="15.5">
      <c r="A40" s="1980" t="s">
        <v>1326</v>
      </c>
      <c r="B40" s="510"/>
      <c r="C40" s="5139"/>
      <c r="D40" s="5139"/>
      <c r="E40" s="5139"/>
      <c r="F40" s="5140">
        <f>SUM(C40:E40)</f>
        <v>0</v>
      </c>
      <c r="G40" s="5142"/>
    </row>
    <row r="41" spans="1:7" s="4" customFormat="1" ht="15.5">
      <c r="A41" s="3798" t="s">
        <v>1327</v>
      </c>
      <c r="B41" s="510"/>
      <c r="C41" s="5139"/>
      <c r="D41" s="5139"/>
      <c r="E41" s="4820"/>
      <c r="F41" s="5140">
        <f>SUM(C41:E41)</f>
        <v>0</v>
      </c>
      <c r="G41" s="5142"/>
    </row>
    <row r="42" spans="1:7" s="4" customFormat="1" ht="15" customHeight="1">
      <c r="A42" s="3798"/>
      <c r="B42" s="510"/>
      <c r="C42" s="5153"/>
      <c r="D42" s="5149"/>
      <c r="E42" s="5149"/>
      <c r="F42" s="5149"/>
      <c r="G42" s="5150"/>
    </row>
    <row r="43" spans="1:7" s="4" customFormat="1" ht="15" customHeight="1">
      <c r="A43" s="1989" t="s">
        <v>1328</v>
      </c>
      <c r="B43" s="3137"/>
      <c r="C43" s="5143">
        <f>SUM(C40:C41)</f>
        <v>0</v>
      </c>
      <c r="D43" s="5143">
        <f>SUM(D40:D41)</f>
        <v>0</v>
      </c>
      <c r="E43" s="5143">
        <f>SUM(E40:E41)</f>
        <v>0</v>
      </c>
      <c r="F43" s="5143">
        <f>SUM(F40:F41)</f>
        <v>0</v>
      </c>
      <c r="G43" s="5144">
        <f>SUM(G40:G41)</f>
        <v>0</v>
      </c>
    </row>
    <row r="44" spans="1:7" s="4" customFormat="1" ht="15" customHeight="1">
      <c r="A44" s="3804" t="s">
        <v>1329</v>
      </c>
      <c r="B44" s="510"/>
      <c r="C44" s="5152"/>
      <c r="D44" s="5146"/>
      <c r="E44" s="5151"/>
      <c r="F44" s="5146"/>
      <c r="G44" s="5148"/>
    </row>
    <row r="45" spans="1:7" s="4" customFormat="1" ht="15" customHeight="1">
      <c r="A45" s="3798" t="s">
        <v>1330</v>
      </c>
      <c r="B45" s="510"/>
      <c r="C45" s="5139"/>
      <c r="D45" s="5139"/>
      <c r="E45" s="5139"/>
      <c r="F45" s="5140">
        <f>SUM(C45:E45)</f>
        <v>0</v>
      </c>
      <c r="G45" s="5142"/>
    </row>
    <row r="46" spans="1:7" s="4" customFormat="1" ht="15" customHeight="1">
      <c r="A46" s="3798" t="s">
        <v>1331</v>
      </c>
      <c r="B46" s="510"/>
      <c r="C46" s="5139"/>
      <c r="D46" s="5139"/>
      <c r="E46" s="4820"/>
      <c r="F46" s="5140">
        <f t="shared" ref="F46:F52" si="0">SUM(C46:E46)</f>
        <v>0</v>
      </c>
      <c r="G46" s="5142"/>
    </row>
    <row r="47" spans="1:7" s="4" customFormat="1" ht="15" customHeight="1">
      <c r="A47" s="3798" t="s">
        <v>1332</v>
      </c>
      <c r="B47" s="510"/>
      <c r="C47" s="5139"/>
      <c r="D47" s="5139"/>
      <c r="E47" s="4820"/>
      <c r="F47" s="5140">
        <f t="shared" si="0"/>
        <v>0</v>
      </c>
      <c r="G47" s="5142"/>
    </row>
    <row r="48" spans="1:7" s="4" customFormat="1" ht="15" customHeight="1">
      <c r="A48" s="3798" t="s">
        <v>1625</v>
      </c>
      <c r="B48" s="510"/>
      <c r="C48" s="5139"/>
      <c r="D48" s="5139"/>
      <c r="E48" s="4820"/>
      <c r="F48" s="5140">
        <f t="shared" si="0"/>
        <v>0</v>
      </c>
      <c r="G48" s="5142"/>
    </row>
    <row r="49" spans="1:7" s="4" customFormat="1" ht="15" customHeight="1">
      <c r="A49" s="3798" t="s">
        <v>1333</v>
      </c>
      <c r="B49" s="510"/>
      <c r="C49" s="5139"/>
      <c r="D49" s="5139"/>
      <c r="E49" s="4820"/>
      <c r="F49" s="5140">
        <f t="shared" si="0"/>
        <v>0</v>
      </c>
      <c r="G49" s="5142"/>
    </row>
    <row r="50" spans="1:7" s="4" customFormat="1" ht="15" customHeight="1">
      <c r="A50" s="3798" t="s">
        <v>1334</v>
      </c>
      <c r="B50" s="510"/>
      <c r="C50" s="5139"/>
      <c r="D50" s="5139"/>
      <c r="E50" s="4820"/>
      <c r="F50" s="5140">
        <f t="shared" si="0"/>
        <v>0</v>
      </c>
      <c r="G50" s="5142"/>
    </row>
    <row r="51" spans="1:7" s="4" customFormat="1" ht="15" customHeight="1">
      <c r="A51" s="3798" t="s">
        <v>1335</v>
      </c>
      <c r="B51" s="510"/>
      <c r="C51" s="5139"/>
      <c r="D51" s="5139"/>
      <c r="E51" s="4820"/>
      <c r="F51" s="5140">
        <f t="shared" si="0"/>
        <v>0</v>
      </c>
      <c r="G51" s="5142"/>
    </row>
    <row r="52" spans="1:7" s="4" customFormat="1" ht="15" customHeight="1">
      <c r="A52" s="3798" t="s">
        <v>1336</v>
      </c>
      <c r="B52" s="510"/>
      <c r="C52" s="5139"/>
      <c r="D52" s="5139"/>
      <c r="E52" s="4820"/>
      <c r="F52" s="5140">
        <f t="shared" si="0"/>
        <v>0</v>
      </c>
      <c r="G52" s="5142"/>
    </row>
    <row r="53" spans="1:7" s="4" customFormat="1" ht="15" customHeight="1">
      <c r="A53" s="1979" t="s">
        <v>1337</v>
      </c>
      <c r="B53" s="3137"/>
      <c r="C53" s="5143">
        <f>SUM(C45:C52)</f>
        <v>0</v>
      </c>
      <c r="D53" s="5143">
        <f>SUM(D45:D52)</f>
        <v>0</v>
      </c>
      <c r="E53" s="5143">
        <f>SUM(E45:E52)</f>
        <v>0</v>
      </c>
      <c r="F53" s="5143">
        <f>SUM(F45:F52)</f>
        <v>0</v>
      </c>
      <c r="G53" s="5144">
        <f>SUM(G45:G52)</f>
        <v>0</v>
      </c>
    </row>
    <row r="54" spans="1:7" s="4" customFormat="1" ht="15" customHeight="1">
      <c r="A54" s="302"/>
      <c r="B54" s="510"/>
      <c r="C54" s="5152"/>
      <c r="D54" s="5146"/>
      <c r="E54" s="5151"/>
      <c r="F54" s="5146"/>
      <c r="G54" s="5148"/>
    </row>
    <row r="55" spans="1:7" s="4" customFormat="1" ht="15" customHeight="1">
      <c r="A55" s="3804" t="s">
        <v>1338</v>
      </c>
      <c r="B55" s="510"/>
      <c r="C55" s="5152"/>
      <c r="D55" s="5146"/>
      <c r="E55" s="5151"/>
      <c r="F55" s="5146"/>
      <c r="G55" s="5148"/>
    </row>
    <row r="56" spans="1:7" s="4" customFormat="1" ht="15" customHeight="1">
      <c r="A56" s="3798" t="s">
        <v>1339</v>
      </c>
      <c r="B56" s="510"/>
      <c r="C56" s="5139"/>
      <c r="D56" s="5139"/>
      <c r="E56" s="5139"/>
      <c r="F56" s="5140">
        <f>SUM(C56:E56)</f>
        <v>0</v>
      </c>
      <c r="G56" s="5142"/>
    </row>
    <row r="57" spans="1:7" s="4" customFormat="1" ht="15" customHeight="1">
      <c r="A57" s="3798" t="s">
        <v>1340</v>
      </c>
      <c r="B57" s="510"/>
      <c r="C57" s="5139"/>
      <c r="D57" s="5139"/>
      <c r="E57" s="4820"/>
      <c r="F57" s="5140">
        <f t="shared" ref="F57:F76" si="1">SUM(C57:E57)</f>
        <v>0</v>
      </c>
      <c r="G57" s="5142"/>
    </row>
    <row r="58" spans="1:7" s="4" customFormat="1" ht="15" customHeight="1">
      <c r="A58" s="3798" t="s">
        <v>1352</v>
      </c>
      <c r="B58" s="510"/>
      <c r="C58" s="5139"/>
      <c r="D58" s="5139"/>
      <c r="E58" s="4820"/>
      <c r="F58" s="5140">
        <f t="shared" si="1"/>
        <v>0</v>
      </c>
      <c r="G58" s="5142"/>
    </row>
    <row r="59" spans="1:7" s="4" customFormat="1" ht="15" customHeight="1">
      <c r="A59" s="3798" t="s">
        <v>1341</v>
      </c>
      <c r="B59" s="510"/>
      <c r="C59" s="5139"/>
      <c r="D59" s="5139"/>
      <c r="E59" s="4820"/>
      <c r="F59" s="5140">
        <f t="shared" si="1"/>
        <v>0</v>
      </c>
      <c r="G59" s="5142"/>
    </row>
    <row r="60" spans="1:7" s="4" customFormat="1" ht="15" customHeight="1">
      <c r="A60" s="1980" t="s">
        <v>1342</v>
      </c>
      <c r="B60" s="510"/>
      <c r="C60" s="5139"/>
      <c r="D60" s="5139"/>
      <c r="E60" s="4820"/>
      <c r="F60" s="5140">
        <f t="shared" si="1"/>
        <v>0</v>
      </c>
      <c r="G60" s="5142"/>
    </row>
    <row r="61" spans="1:7" s="4" customFormat="1" ht="15" customHeight="1">
      <c r="A61" s="3798" t="s">
        <v>1343</v>
      </c>
      <c r="B61" s="510"/>
      <c r="C61" s="5139"/>
      <c r="D61" s="5139"/>
      <c r="E61" s="4820"/>
      <c r="F61" s="5140">
        <f t="shared" si="1"/>
        <v>0</v>
      </c>
      <c r="G61" s="5142"/>
    </row>
    <row r="62" spans="1:7" s="4" customFormat="1" ht="15" customHeight="1">
      <c r="A62" s="3798" t="s">
        <v>1344</v>
      </c>
      <c r="B62" s="510"/>
      <c r="C62" s="5139"/>
      <c r="D62" s="5139"/>
      <c r="E62" s="4820"/>
      <c r="F62" s="5140">
        <f t="shared" si="1"/>
        <v>0</v>
      </c>
      <c r="G62" s="5142"/>
    </row>
    <row r="63" spans="1:7" s="4" customFormat="1" ht="15" customHeight="1">
      <c r="A63" s="3798" t="s">
        <v>2083</v>
      </c>
      <c r="B63" s="3806"/>
      <c r="C63" s="5139"/>
      <c r="D63" s="5139"/>
      <c r="E63" s="4820"/>
      <c r="F63" s="4680">
        <f t="shared" si="1"/>
        <v>0</v>
      </c>
      <c r="G63" s="5141"/>
    </row>
    <row r="64" spans="1:7" s="4" customFormat="1" ht="15" customHeight="1">
      <c r="A64" s="3798" t="s">
        <v>2084</v>
      </c>
      <c r="B64" s="3806"/>
      <c r="C64" s="5139"/>
      <c r="D64" s="5139"/>
      <c r="E64" s="4820"/>
      <c r="F64" s="4680">
        <f t="shared" si="1"/>
        <v>0</v>
      </c>
      <c r="G64" s="5141"/>
    </row>
    <row r="65" spans="1:7" s="4" customFormat="1" ht="15" customHeight="1">
      <c r="A65" s="3798" t="s">
        <v>2085</v>
      </c>
      <c r="B65" s="3806"/>
      <c r="C65" s="5139"/>
      <c r="D65" s="5139"/>
      <c r="E65" s="4820"/>
      <c r="F65" s="4680">
        <f t="shared" si="1"/>
        <v>0</v>
      </c>
      <c r="G65" s="5141"/>
    </row>
    <row r="66" spans="1:7" s="4" customFormat="1" ht="15" customHeight="1">
      <c r="A66" s="3798" t="s">
        <v>2086</v>
      </c>
      <c r="B66" s="3806"/>
      <c r="C66" s="5139"/>
      <c r="D66" s="5139"/>
      <c r="E66" s="4820"/>
      <c r="F66" s="4680">
        <f t="shared" si="1"/>
        <v>0</v>
      </c>
      <c r="G66" s="5141"/>
    </row>
    <row r="67" spans="1:7" s="4" customFormat="1" ht="15" customHeight="1">
      <c r="A67" s="3798" t="s">
        <v>2087</v>
      </c>
      <c r="B67" s="3806"/>
      <c r="C67" s="5139"/>
      <c r="D67" s="5139"/>
      <c r="E67" s="4820"/>
      <c r="F67" s="4680">
        <f t="shared" si="1"/>
        <v>0</v>
      </c>
      <c r="G67" s="5141"/>
    </row>
    <row r="68" spans="1:7" s="4" customFormat="1" ht="15" customHeight="1">
      <c r="A68" s="3798" t="s">
        <v>2096</v>
      </c>
      <c r="B68" s="510"/>
      <c r="C68" s="5139"/>
      <c r="D68" s="5139"/>
      <c r="E68" s="4820"/>
      <c r="F68" s="4680">
        <f t="shared" si="1"/>
        <v>0</v>
      </c>
      <c r="G68" s="5141"/>
    </row>
    <row r="69" spans="1:7" s="4" customFormat="1" ht="15" customHeight="1">
      <c r="A69" s="1989" t="s">
        <v>1626</v>
      </c>
      <c r="B69" s="3137"/>
      <c r="C69" s="5154">
        <f>SUM(C70:C76)</f>
        <v>0</v>
      </c>
      <c r="D69" s="5154">
        <f>SUM(D70:D76)</f>
        <v>0</v>
      </c>
      <c r="E69" s="5154">
        <f>SUM(E70:E76)</f>
        <v>0</v>
      </c>
      <c r="F69" s="5154">
        <f>SUM(F70:F76)</f>
        <v>0</v>
      </c>
      <c r="G69" s="5155">
        <f>SUM(G70:G76)</f>
        <v>0</v>
      </c>
    </row>
    <row r="70" spans="1:7" s="4" customFormat="1" ht="15" customHeight="1">
      <c r="A70" s="3808"/>
      <c r="B70" s="510"/>
      <c r="C70" s="5156"/>
      <c r="D70" s="5156"/>
      <c r="E70" s="4639"/>
      <c r="F70" s="4680">
        <f t="shared" si="1"/>
        <v>0</v>
      </c>
      <c r="G70" s="5141"/>
    </row>
    <row r="71" spans="1:7" s="4" customFormat="1" ht="15" customHeight="1">
      <c r="A71" s="2609"/>
      <c r="B71" s="551"/>
      <c r="C71" s="5139"/>
      <c r="D71" s="5139"/>
      <c r="E71" s="5157"/>
      <c r="F71" s="4680">
        <f t="shared" si="1"/>
        <v>0</v>
      </c>
      <c r="G71" s="5141"/>
    </row>
    <row r="72" spans="1:7" s="4" customFormat="1" ht="15" customHeight="1">
      <c r="A72" s="2609"/>
      <c r="B72" s="551"/>
      <c r="C72" s="5139"/>
      <c r="D72" s="5139"/>
      <c r="E72" s="5157"/>
      <c r="F72" s="4680">
        <f t="shared" si="1"/>
        <v>0</v>
      </c>
      <c r="G72" s="5141"/>
    </row>
    <row r="73" spans="1:7" s="4" customFormat="1" ht="15" customHeight="1">
      <c r="A73" s="2609"/>
      <c r="B73" s="551"/>
      <c r="C73" s="5139"/>
      <c r="D73" s="5139"/>
      <c r="E73" s="5157"/>
      <c r="F73" s="4680">
        <f t="shared" si="1"/>
        <v>0</v>
      </c>
      <c r="G73" s="5141"/>
    </row>
    <row r="74" spans="1:7" s="4" customFormat="1" ht="15" customHeight="1">
      <c r="A74" s="3809"/>
      <c r="B74" s="551"/>
      <c r="C74" s="5139"/>
      <c r="D74" s="5139"/>
      <c r="E74" s="5157"/>
      <c r="F74" s="4680">
        <f t="shared" si="1"/>
        <v>0</v>
      </c>
      <c r="G74" s="5141"/>
    </row>
    <row r="75" spans="1:7" s="4" customFormat="1" ht="15" customHeight="1">
      <c r="A75" s="3810"/>
      <c r="B75" s="510"/>
      <c r="C75" s="4820"/>
      <c r="D75" s="4820"/>
      <c r="E75" s="4820"/>
      <c r="F75" s="4680">
        <f t="shared" si="1"/>
        <v>0</v>
      </c>
      <c r="G75" s="5141"/>
    </row>
    <row r="76" spans="1:7" s="4" customFormat="1" ht="15" customHeight="1">
      <c r="A76" s="3810"/>
      <c r="B76" s="510"/>
      <c r="C76" s="4820"/>
      <c r="D76" s="4820"/>
      <c r="E76" s="4639"/>
      <c r="F76" s="4680">
        <f t="shared" si="1"/>
        <v>0</v>
      </c>
      <c r="G76" s="5141"/>
    </row>
    <row r="77" spans="1:7" s="4" customFormat="1" ht="15" customHeight="1">
      <c r="A77" s="3811" t="s">
        <v>1345</v>
      </c>
      <c r="B77" s="509"/>
      <c r="C77" s="5143">
        <f>SUM(C56:C69)</f>
        <v>0</v>
      </c>
      <c r="D77" s="5143">
        <f>SUM(D56:D69)</f>
        <v>0</v>
      </c>
      <c r="E77" s="5143">
        <f>SUM(E56:E69)</f>
        <v>0</v>
      </c>
      <c r="F77" s="5143">
        <f>SUM(F56:F69)</f>
        <v>0</v>
      </c>
      <c r="G77" s="5144">
        <f>SUM(G56:G69)</f>
        <v>0</v>
      </c>
    </row>
    <row r="78" spans="1:7" s="4" customFormat="1" ht="15" customHeight="1">
      <c r="A78" s="2106"/>
      <c r="B78" s="497"/>
      <c r="C78" s="5158"/>
      <c r="D78" s="5159"/>
      <c r="E78" s="5159"/>
      <c r="F78" s="5159"/>
      <c r="G78" s="5160"/>
    </row>
    <row r="79" spans="1:7" s="4" customFormat="1" ht="15" customHeight="1">
      <c r="A79" s="391" t="s">
        <v>2091</v>
      </c>
      <c r="B79" s="2109"/>
      <c r="C79" s="5161"/>
      <c r="D79" s="5161"/>
      <c r="E79" s="5161"/>
      <c r="F79" s="5161"/>
      <c r="G79" s="5162"/>
    </row>
    <row r="80" spans="1:7" s="4" customFormat="1" ht="15" customHeight="1">
      <c r="A80" s="305" t="s">
        <v>2092</v>
      </c>
      <c r="B80" s="2109"/>
      <c r="C80" s="5163"/>
      <c r="D80" s="5163"/>
      <c r="E80" s="5163"/>
      <c r="F80" s="5164">
        <f>SUM(C80:E80)</f>
        <v>0</v>
      </c>
      <c r="G80" s="5165"/>
    </row>
    <row r="81" spans="1:7" s="4" customFormat="1" ht="15" customHeight="1">
      <c r="A81" s="305" t="s">
        <v>2093</v>
      </c>
      <c r="B81" s="2109"/>
      <c r="C81" s="5163"/>
      <c r="D81" s="5163"/>
      <c r="E81" s="5163"/>
      <c r="F81" s="5164">
        <f>SUM(C81:E81)</f>
        <v>0</v>
      </c>
      <c r="G81" s="5165"/>
    </row>
    <row r="82" spans="1:7" s="4" customFormat="1" ht="15" customHeight="1">
      <c r="A82" s="305" t="s">
        <v>2094</v>
      </c>
      <c r="B82" s="2109"/>
      <c r="C82" s="5166">
        <f>SUM(C83:C86)</f>
        <v>0</v>
      </c>
      <c r="D82" s="5166">
        <f>SUM(D83:D86)</f>
        <v>0</v>
      </c>
      <c r="E82" s="5166">
        <f>SUM(E83:E86)</f>
        <v>0</v>
      </c>
      <c r="F82" s="5166">
        <f>SUM(F83:F86)</f>
        <v>0</v>
      </c>
      <c r="G82" s="5167">
        <f>SUM(G83:G86)</f>
        <v>0</v>
      </c>
    </row>
    <row r="83" spans="1:7" s="4" customFormat="1" ht="15" customHeight="1">
      <c r="A83" s="2112"/>
      <c r="B83" s="2113"/>
      <c r="C83" s="5168"/>
      <c r="D83" s="5168"/>
      <c r="E83" s="5169"/>
      <c r="F83" s="5170">
        <f>SUM(C83:E83)</f>
        <v>0</v>
      </c>
      <c r="G83" s="5171"/>
    </row>
    <row r="84" spans="1:7" s="4" customFormat="1" ht="15" customHeight="1">
      <c r="A84" s="2112"/>
      <c r="B84" s="2113"/>
      <c r="C84" s="5168"/>
      <c r="D84" s="5168"/>
      <c r="E84" s="5169"/>
      <c r="F84" s="5170">
        <f>SUM(C84:E84)</f>
        <v>0</v>
      </c>
      <c r="G84" s="5171"/>
    </row>
    <row r="85" spans="1:7" s="4" customFormat="1" ht="15" customHeight="1">
      <c r="A85" s="2114"/>
      <c r="B85" s="2113"/>
      <c r="C85" s="5168"/>
      <c r="D85" s="5168"/>
      <c r="E85" s="5169"/>
      <c r="F85" s="5170">
        <f>SUM(C85:E85)</f>
        <v>0</v>
      </c>
      <c r="G85" s="5171"/>
    </row>
    <row r="86" spans="1:7" s="4" customFormat="1" ht="15" customHeight="1">
      <c r="A86" s="2123"/>
      <c r="B86" s="2109"/>
      <c r="C86" s="5163"/>
      <c r="D86" s="5163"/>
      <c r="E86" s="5163"/>
      <c r="F86" s="5170">
        <f>SUM(C86:E86)</f>
        <v>0</v>
      </c>
      <c r="G86" s="5165"/>
    </row>
    <row r="87" spans="1:7" s="4" customFormat="1" ht="15" customHeight="1">
      <c r="A87" s="1989" t="s">
        <v>2095</v>
      </c>
      <c r="B87" s="2115"/>
      <c r="C87" s="5172">
        <f>SUM(C80:C82)</f>
        <v>0</v>
      </c>
      <c r="D87" s="5172">
        <f>SUM(D80:D82)</f>
        <v>0</v>
      </c>
      <c r="E87" s="5172">
        <f>SUM(E80:E82)</f>
        <v>0</v>
      </c>
      <c r="F87" s="5172">
        <f>SUM(F80:F82)</f>
        <v>0</v>
      </c>
      <c r="G87" s="5173">
        <f>SUM(G80:G82)</f>
        <v>0</v>
      </c>
    </row>
    <row r="88" spans="1:7" s="4" customFormat="1" ht="15" customHeight="1">
      <c r="A88" s="1713"/>
      <c r="B88" s="497"/>
      <c r="C88" s="5174"/>
      <c r="D88" s="5174"/>
      <c r="E88" s="5174"/>
      <c r="F88" s="5174"/>
      <c r="G88" s="5175"/>
    </row>
    <row r="89" spans="1:7" s="4" customFormat="1" ht="15" customHeight="1">
      <c r="A89" s="3804" t="s">
        <v>1346</v>
      </c>
      <c r="B89" s="509"/>
      <c r="C89" s="5152"/>
      <c r="D89" s="5152"/>
      <c r="E89" s="5176"/>
      <c r="F89" s="5152"/>
      <c r="G89" s="5177"/>
    </row>
    <row r="90" spans="1:7" s="4" customFormat="1" ht="15" customHeight="1">
      <c r="A90" s="3798" t="s">
        <v>1347</v>
      </c>
      <c r="B90" s="509"/>
      <c r="C90" s="5139"/>
      <c r="D90" s="5139"/>
      <c r="E90" s="5157"/>
      <c r="F90" s="5170">
        <f>SUM(C90:E90)</f>
        <v>0</v>
      </c>
      <c r="G90" s="5142"/>
    </row>
    <row r="91" spans="1:7" s="4" customFormat="1" ht="15" customHeight="1">
      <c r="A91" s="1989" t="s">
        <v>1348</v>
      </c>
      <c r="B91" s="859"/>
      <c r="C91" s="5154">
        <f>SUM(C92:C99)</f>
        <v>0</v>
      </c>
      <c r="D91" s="5154">
        <f>SUM(D92:D99)</f>
        <v>0</v>
      </c>
      <c r="E91" s="5154">
        <f>SUM(E92:E99)</f>
        <v>0</v>
      </c>
      <c r="F91" s="5154">
        <f>SUM(F92:F99)</f>
        <v>0</v>
      </c>
      <c r="G91" s="5155">
        <f>SUM(G92:G99)</f>
        <v>0</v>
      </c>
    </row>
    <row r="92" spans="1:7" s="4" customFormat="1" ht="15" customHeight="1">
      <c r="A92" s="3810"/>
      <c r="B92" s="509"/>
      <c r="C92" s="5178"/>
      <c r="D92" s="5178"/>
      <c r="E92" s="5178"/>
      <c r="F92" s="5179">
        <f>SUM(C92:E92)</f>
        <v>0</v>
      </c>
      <c r="G92" s="5180"/>
    </row>
    <row r="93" spans="1:7" s="4" customFormat="1" ht="15" customHeight="1">
      <c r="A93" s="4515"/>
      <c r="B93" s="509"/>
      <c r="C93" s="4820"/>
      <c r="D93" s="4820"/>
      <c r="E93" s="4820"/>
      <c r="F93" s="5179">
        <f t="shared" ref="F93:F99" si="2">SUM(C93:E93)</f>
        <v>0</v>
      </c>
      <c r="G93" s="5141"/>
    </row>
    <row r="94" spans="1:7" s="4" customFormat="1" ht="15" customHeight="1">
      <c r="A94" s="4516"/>
      <c r="B94" s="509"/>
      <c r="C94" s="4820"/>
      <c r="D94" s="4820"/>
      <c r="E94" s="4820"/>
      <c r="F94" s="5179">
        <f t="shared" si="2"/>
        <v>0</v>
      </c>
      <c r="G94" s="5141"/>
    </row>
    <row r="95" spans="1:7" s="4" customFormat="1" ht="15" customHeight="1">
      <c r="A95" s="4516"/>
      <c r="B95" s="509"/>
      <c r="C95" s="4820"/>
      <c r="D95" s="4820"/>
      <c r="E95" s="4820"/>
      <c r="F95" s="5179">
        <f t="shared" si="2"/>
        <v>0</v>
      </c>
      <c r="G95" s="5141"/>
    </row>
    <row r="96" spans="1:7" s="4" customFormat="1" ht="15" customHeight="1">
      <c r="A96" s="4516"/>
      <c r="B96" s="509"/>
      <c r="C96" s="4820"/>
      <c r="D96" s="4820"/>
      <c r="E96" s="4820"/>
      <c r="F96" s="5179">
        <f t="shared" si="2"/>
        <v>0</v>
      </c>
      <c r="G96" s="5141"/>
    </row>
    <row r="97" spans="1:7" s="4" customFormat="1" ht="15" customHeight="1">
      <c r="A97" s="4516"/>
      <c r="B97" s="509"/>
      <c r="C97" s="4820"/>
      <c r="D97" s="4820"/>
      <c r="E97" s="4820"/>
      <c r="F97" s="5179">
        <f t="shared" si="2"/>
        <v>0</v>
      </c>
      <c r="G97" s="5141"/>
    </row>
    <row r="98" spans="1:7" s="4" customFormat="1" ht="15" customHeight="1">
      <c r="A98" s="4517"/>
      <c r="B98" s="509"/>
      <c r="C98" s="4820"/>
      <c r="D98" s="4820"/>
      <c r="E98" s="4820"/>
      <c r="F98" s="5179">
        <f t="shared" si="2"/>
        <v>0</v>
      </c>
      <c r="G98" s="5141"/>
    </row>
    <row r="99" spans="1:7" s="4" customFormat="1" ht="15" customHeight="1">
      <c r="A99" s="3826"/>
      <c r="B99" s="509"/>
      <c r="C99" s="5181"/>
      <c r="D99" s="5181"/>
      <c r="E99" s="4779"/>
      <c r="F99" s="5179">
        <f t="shared" si="2"/>
        <v>0</v>
      </c>
      <c r="G99" s="5182"/>
    </row>
    <row r="100" spans="1:7" s="4" customFormat="1" ht="15" customHeight="1">
      <c r="A100" s="1989" t="s">
        <v>1349</v>
      </c>
      <c r="B100" s="859"/>
      <c r="C100" s="5143">
        <f>SUM(C90:C91)</f>
        <v>0</v>
      </c>
      <c r="D100" s="5143">
        <f>SUM(D90:D91)</f>
        <v>0</v>
      </c>
      <c r="E100" s="5143">
        <f>SUM(E90:E91)</f>
        <v>0</v>
      </c>
      <c r="F100" s="5143">
        <f>SUM(F90:F91)</f>
        <v>0</v>
      </c>
      <c r="G100" s="5144">
        <f>SUM(G90:G91)</f>
        <v>0</v>
      </c>
    </row>
    <row r="101" spans="1:7" s="4" customFormat="1" ht="15" customHeight="1">
      <c r="A101" s="4374"/>
      <c r="B101" s="4375"/>
      <c r="C101" s="5183"/>
      <c r="D101" s="5184"/>
      <c r="E101" s="5184"/>
      <c r="F101" s="5184"/>
      <c r="G101" s="5185"/>
    </row>
    <row r="102" spans="1:7" s="4" customFormat="1" ht="15" customHeight="1">
      <c r="A102" s="1990" t="s">
        <v>2382</v>
      </c>
      <c r="B102" s="314"/>
      <c r="C102" s="5186"/>
      <c r="D102" s="4820"/>
      <c r="E102" s="4820"/>
      <c r="F102" s="4680">
        <f>SUM(C102:E102)</f>
        <v>0</v>
      </c>
      <c r="G102" s="5141"/>
    </row>
    <row r="103" spans="1:7" s="4" customFormat="1" ht="15" customHeight="1">
      <c r="A103" s="4370" t="s">
        <v>2383</v>
      </c>
      <c r="B103" s="4371"/>
      <c r="C103" s="4659"/>
      <c r="D103" s="5187"/>
      <c r="E103" s="5187"/>
      <c r="F103" s="5188">
        <f>SUM(C103:E103)</f>
        <v>0</v>
      </c>
      <c r="G103" s="5142"/>
    </row>
    <row r="104" spans="1:7" s="4" customFormat="1" ht="15" customHeight="1">
      <c r="A104" s="3804"/>
      <c r="B104" s="4369"/>
      <c r="C104" s="5189"/>
      <c r="D104" s="5190"/>
      <c r="E104" s="5190"/>
      <c r="F104" s="5190"/>
      <c r="G104" s="5191"/>
    </row>
    <row r="105" spans="1:7" s="4" customFormat="1" ht="15" customHeight="1" thickBot="1">
      <c r="A105" s="3827" t="s">
        <v>1350</v>
      </c>
      <c r="B105" s="1380"/>
      <c r="C105" s="5192">
        <f>SUM(C32,C38,C43,C53,C77,C87,C100,C102,C103)</f>
        <v>0</v>
      </c>
      <c r="D105" s="5192">
        <f t="shared" ref="D105:G105" si="3">SUM(D32,D38,D43,D53,D77,D87,D100,D102,D103)</f>
        <v>0</v>
      </c>
      <c r="E105" s="5192">
        <f t="shared" si="3"/>
        <v>0</v>
      </c>
      <c r="F105" s="5192">
        <f t="shared" si="3"/>
        <v>0</v>
      </c>
      <c r="G105" s="5193">
        <f t="shared" si="3"/>
        <v>0</v>
      </c>
    </row>
    <row r="106" spans="1:7" s="4" customFormat="1" ht="15" customHeight="1" thickTop="1">
      <c r="A106" s="111" t="s">
        <v>2395</v>
      </c>
      <c r="B106" s="78"/>
      <c r="C106" s="182"/>
      <c r="D106" s="182"/>
      <c r="E106" s="182"/>
      <c r="F106" s="182"/>
      <c r="G106" s="104"/>
    </row>
    <row r="107" spans="1:7" s="4" customFormat="1" ht="13" customHeight="1">
      <c r="A107" s="6235" t="s">
        <v>1819</v>
      </c>
      <c r="B107" s="6236"/>
      <c r="C107" s="6236"/>
      <c r="D107" s="6236"/>
      <c r="E107" s="6236"/>
      <c r="F107" s="6236"/>
      <c r="G107" s="6236"/>
    </row>
    <row r="108" spans="1:7" s="4" customFormat="1" ht="13" customHeight="1">
      <c r="A108" s="44"/>
      <c r="B108" s="45"/>
      <c r="C108" s="38"/>
      <c r="D108" s="38"/>
      <c r="E108" s="38"/>
      <c r="F108" s="38"/>
      <c r="G108" s="45"/>
    </row>
    <row r="109" spans="1:7" s="4" customFormat="1" ht="13" customHeight="1">
      <c r="A109" s="44"/>
      <c r="B109" s="45"/>
      <c r="C109" s="45"/>
      <c r="D109" s="45"/>
      <c r="E109" s="38"/>
      <c r="F109" s="173" t="str">
        <f>+ToC!E123</f>
        <v xml:space="preserve">Long-Term Annual Return </v>
      </c>
      <c r="G109" s="45"/>
    </row>
    <row r="110" spans="1:7" s="4" customFormat="1" ht="13" customHeight="1">
      <c r="A110" s="44"/>
      <c r="B110" s="44"/>
      <c r="C110" s="44"/>
      <c r="D110" s="44"/>
      <c r="E110" s="38"/>
      <c r="F110" s="173" t="s">
        <v>1351</v>
      </c>
      <c r="G110" s="45"/>
    </row>
    <row r="111" spans="1:7" s="4" customFormat="1" ht="13" hidden="1" customHeight="1"/>
    <row r="112" spans="1:7" s="4" customFormat="1" ht="13" hidden="1" customHeight="1"/>
    <row r="113" s="4" customFormat="1" ht="13" hidden="1" customHeight="1"/>
    <row r="114" s="4" customFormat="1" ht="13" hidden="1" customHeight="1"/>
    <row r="115" s="4" customFormat="1" ht="13" hidden="1" customHeight="1"/>
    <row r="116" s="4" customFormat="1" ht="13" hidden="1" customHeight="1"/>
    <row r="117" s="4" customFormat="1" ht="13" hidden="1" customHeight="1"/>
    <row r="118" s="4" customFormat="1" ht="13" hidden="1" customHeight="1"/>
    <row r="119" s="4" customFormat="1" ht="13" hidden="1" customHeight="1"/>
    <row r="120" s="4" customFormat="1" ht="13" hidden="1" customHeight="1"/>
    <row r="121" s="4" customFormat="1" ht="13" hidden="1" customHeight="1"/>
    <row r="122" s="4" customFormat="1" ht="13" hidden="1" customHeight="1"/>
    <row r="123" s="4" customFormat="1" ht="13" hidden="1" customHeight="1"/>
    <row r="124" s="4" customFormat="1" ht="13" hidden="1" customHeight="1"/>
    <row r="125" s="4" customFormat="1" ht="13" hidden="1" customHeight="1"/>
    <row r="126" s="4" customFormat="1" ht="13" hidden="1" customHeight="1"/>
    <row r="127" s="4" customFormat="1" ht="13" hidden="1" customHeight="1"/>
    <row r="128" s="4" customFormat="1" ht="13" hidden="1" customHeight="1"/>
    <row r="129" s="4" customFormat="1" ht="13" hidden="1" customHeight="1"/>
    <row r="130" s="4" customFormat="1" ht="13" hidden="1" customHeight="1"/>
    <row r="131" s="4" customFormat="1" ht="13" hidden="1" customHeight="1"/>
    <row r="132" s="4" customFormat="1" ht="13" hidden="1" customHeight="1"/>
    <row r="133" s="4" customFormat="1" ht="13" hidden="1" customHeight="1"/>
    <row r="134" s="4" customFormat="1" ht="13" hidden="1" customHeight="1"/>
    <row r="135" s="4" customFormat="1" ht="13" hidden="1" customHeight="1"/>
    <row r="136" s="4" customFormat="1" ht="13" hidden="1" customHeight="1"/>
    <row r="137" s="4" customFormat="1" ht="13" hidden="1" customHeight="1"/>
    <row r="138" s="4" customFormat="1" ht="13" hidden="1" customHeight="1"/>
    <row r="139" s="4" customFormat="1" ht="13" hidden="1" customHeight="1"/>
    <row r="140" s="4" customFormat="1" ht="13" hidden="1" customHeight="1"/>
    <row r="141" s="4" customFormat="1" ht="13" hidden="1" customHeight="1"/>
    <row r="142" s="4" customFormat="1" ht="13" hidden="1" customHeight="1"/>
    <row r="143" s="4" customFormat="1" ht="13" hidden="1" customHeight="1"/>
    <row r="144" s="4" customFormat="1" ht="13" hidden="1" customHeight="1"/>
    <row r="145" s="4" customFormat="1" ht="13" hidden="1" customHeight="1"/>
    <row r="146" s="4" customFormat="1" ht="13" hidden="1" customHeight="1"/>
    <row r="147" s="4" customFormat="1" ht="13" hidden="1" customHeight="1"/>
    <row r="148" s="4" customFormat="1" ht="13" hidden="1" customHeight="1"/>
    <row r="149" s="4" customFormat="1" ht="13" hidden="1" customHeight="1"/>
    <row r="150" s="4" customFormat="1" ht="13" hidden="1" customHeight="1"/>
    <row r="151" s="4" customFormat="1" ht="13" hidden="1" customHeight="1"/>
    <row r="152" s="4" customFormat="1" ht="13" hidden="1" customHeight="1"/>
    <row r="153" s="4" customFormat="1" ht="13" hidden="1" customHeight="1"/>
    <row r="154" s="4" customFormat="1" ht="13" hidden="1" customHeight="1"/>
    <row r="155" s="4" customFormat="1" ht="13" hidden="1" customHeight="1"/>
    <row r="156" s="4" customFormat="1" ht="13" hidden="1" customHeight="1"/>
    <row r="157" s="4" customFormat="1" ht="13" hidden="1" customHeight="1"/>
    <row r="158" s="4" customFormat="1" ht="13" hidden="1" customHeight="1"/>
    <row r="159" s="4" customFormat="1" ht="13" hidden="1" customHeight="1"/>
    <row r="160" s="4" customFormat="1" ht="13" hidden="1" customHeight="1"/>
    <row r="161" s="4" customFormat="1" ht="13" hidden="1" customHeight="1"/>
    <row r="162" s="4" customFormat="1" ht="13" hidden="1" customHeight="1"/>
    <row r="163" s="4" customFormat="1" ht="13" hidden="1" customHeight="1"/>
    <row r="164" s="4" customFormat="1" ht="13" hidden="1" customHeight="1"/>
    <row r="165" s="4" customFormat="1" ht="13" hidden="1" customHeight="1"/>
    <row r="166" s="4" customFormat="1" ht="13" hidden="1" customHeight="1"/>
    <row r="167" s="4" customFormat="1" ht="13" hidden="1" customHeight="1"/>
    <row r="168" s="4" customFormat="1" ht="13" hidden="1" customHeight="1"/>
    <row r="169" s="4" customFormat="1" ht="13" hidden="1" customHeight="1"/>
    <row r="170" s="4" customFormat="1" ht="13" hidden="1" customHeight="1"/>
    <row r="171" s="4" customFormat="1" ht="13" hidden="1" customHeight="1"/>
    <row r="172" s="4" customFormat="1" ht="13" hidden="1" customHeight="1"/>
    <row r="173" s="4" customFormat="1" ht="13" hidden="1" customHeight="1"/>
    <row r="174" s="4" customFormat="1" ht="13" hidden="1" customHeight="1"/>
    <row r="175" s="4" customFormat="1" ht="13" hidden="1" customHeight="1"/>
    <row r="176" s="4" customFormat="1" ht="13" hidden="1" customHeight="1"/>
    <row r="177" s="4" customFormat="1" ht="13" hidden="1" customHeight="1"/>
    <row r="178" s="4" customFormat="1" ht="13" hidden="1" customHeight="1"/>
    <row r="179" s="4" customFormat="1" ht="13" hidden="1" customHeight="1"/>
    <row r="180" s="4" customFormat="1" ht="13" hidden="1" customHeight="1"/>
    <row r="181" s="4" customFormat="1" ht="13" hidden="1" customHeight="1"/>
    <row r="182" s="4" customFormat="1" ht="13" hidden="1" customHeight="1"/>
    <row r="183" s="4" customFormat="1" ht="13" hidden="1" customHeight="1"/>
    <row r="184" s="4" customFormat="1" ht="13" hidden="1" customHeight="1"/>
    <row r="185" s="4" customFormat="1" ht="13" hidden="1" customHeight="1"/>
    <row r="186" s="4" customFormat="1" ht="13" hidden="1" customHeight="1"/>
    <row r="187" s="4" customFormat="1" ht="13" hidden="1" customHeight="1"/>
    <row r="188" s="4" customFormat="1" ht="13" hidden="1" customHeight="1"/>
    <row r="189" s="4" customFormat="1" ht="13" hidden="1" customHeight="1"/>
    <row r="190" s="4" customFormat="1" ht="13" hidden="1" customHeight="1"/>
    <row r="191" s="4" customFormat="1" ht="13" hidden="1" customHeight="1"/>
    <row r="192" s="4" customFormat="1" ht="13" hidden="1" customHeight="1"/>
    <row r="193" spans="1:7" s="4" customFormat="1" ht="13" hidden="1" customHeight="1"/>
    <row r="194" spans="1:7" s="4" customFormat="1" ht="13" hidden="1" customHeight="1"/>
    <row r="195" spans="1:7" s="4" customFormat="1" ht="13" hidden="1" customHeight="1"/>
    <row r="196" spans="1:7" s="4" customFormat="1" ht="13" hidden="1" customHeight="1"/>
    <row r="197" spans="1:7" s="4" customFormat="1" ht="13" hidden="1" customHeight="1"/>
    <row r="198" spans="1:7" s="4" customFormat="1" ht="13" hidden="1" customHeight="1"/>
    <row r="199" spans="1:7" s="4" customFormat="1" ht="13" hidden="1" customHeight="1"/>
    <row r="200" spans="1:7" s="4" customFormat="1" ht="13" hidden="1" customHeight="1"/>
    <row r="201" spans="1:7" s="4" customFormat="1" ht="13" hidden="1" customHeight="1"/>
    <row r="202" spans="1:7" s="4" customFormat="1" ht="13" hidden="1" customHeight="1"/>
    <row r="203" spans="1:7" ht="13" hidden="1" customHeight="1">
      <c r="A203" s="4"/>
      <c r="B203" s="4"/>
      <c r="C203" s="4"/>
      <c r="D203" s="4"/>
      <c r="E203" s="4"/>
      <c r="F203" s="4"/>
      <c r="G203" s="4"/>
    </row>
    <row r="204" spans="1:7" ht="13" hidden="1" customHeight="1">
      <c r="A204" s="4"/>
      <c r="B204" s="4"/>
      <c r="C204" s="4"/>
      <c r="D204" s="4"/>
      <c r="E204" s="4"/>
      <c r="F204" s="4"/>
      <c r="G204" s="4"/>
    </row>
    <row r="205" spans="1:7" ht="13" hidden="1" customHeight="1">
      <c r="A205" s="4"/>
      <c r="B205" s="4"/>
      <c r="C205" s="4"/>
      <c r="D205" s="4"/>
      <c r="E205" s="4"/>
      <c r="F205" s="4"/>
      <c r="G205" s="4"/>
    </row>
  </sheetData>
  <sheetProtection algorithmName="SHA-512" hashValue="YcT9rp7BGAuvm/pPlV2bg3oF2M+wnaH+C9MwitptJ6AwSu6XkzxU2s61enRj++TRZUuIqUQ2usMMYpbPAW1TRQ==" saltValue="w7HmoQw3lCRe7pdlBONJRA==" spinCount="100000" sheet="1" objects="1" scenarios="1"/>
  <mergeCells count="5">
    <mergeCell ref="A11:G11"/>
    <mergeCell ref="A25:G25"/>
    <mergeCell ref="A107:G107"/>
    <mergeCell ref="A9:G9"/>
    <mergeCell ref="A1:G1"/>
  </mergeCells>
  <dataValidations count="1">
    <dataValidation type="decimal" operator="lessThanOrEqual" allowBlank="1" showInputMessage="1" showErrorMessage="1" errorTitle="Numbers Only" error="You can only enter numbers in these cells.To re input a number, press Cancel  or Retry and  delete, and then re enter a valid number_x000a_" sqref="C101:G103 D17 C22:D22 C14:C21 D106:F106 D53:G55 D83:E88 D32:G33 D51:E51 D37:G39 D30:E30 D59:E59 D40:E40 D42:G44 C30:C68 D82:F82 C69:E77 C78:C88 D78:G81 F63:G77 C89:E100 F87:F89 F91:F100 G82:G100 C105:C106 C108:F108 E109:E110 D105:G105">
      <formula1>50000000000</formula1>
    </dataValidation>
  </dataValidations>
  <hyperlinks>
    <hyperlink ref="A1:G1" location="ToC!A1" display="60.020"/>
  </hyperlinks>
  <printOptions horizontalCentered="1"/>
  <pageMargins left="0.7" right="0.7" top="0.75" bottom="0.75" header="0.3" footer="0.3"/>
  <pageSetup paperSize="5" scale="31" orientation="landscape"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4">
    <tabColor rgb="FF7030A0"/>
  </sheetPr>
  <dimension ref="A1:XFC109"/>
  <sheetViews>
    <sheetView topLeftCell="A88" zoomScale="60" zoomScaleNormal="60" workbookViewId="0">
      <selection activeCell="A103" sqref="A103"/>
    </sheetView>
  </sheetViews>
  <sheetFormatPr defaultColWidth="8.765625" defaultRowHeight="13" customHeight="1" zeroHeight="1"/>
  <cols>
    <col min="1" max="1" width="55.921875" style="50" customWidth="1"/>
    <col min="2" max="2" width="5.765625" style="50" customWidth="1"/>
    <col min="3" max="7" width="15.765625" style="50" customWidth="1"/>
    <col min="8" max="16382" width="0" style="50" hidden="1" customWidth="1"/>
    <col min="16383" max="16383" width="7.421875E-2" style="50" customWidth="1"/>
    <col min="16384" max="16384" width="10.921875" style="50" hidden="1" customWidth="1"/>
  </cols>
  <sheetData>
    <row r="1" spans="1:7" ht="15.5">
      <c r="A1" s="5309" t="s">
        <v>111</v>
      </c>
      <c r="B1" s="5309"/>
      <c r="C1" s="5309"/>
      <c r="D1" s="5309"/>
      <c r="E1" s="5309"/>
      <c r="F1" s="5309"/>
      <c r="G1" s="5309"/>
    </row>
    <row r="2" spans="1:7" ht="15.5">
      <c r="A2" s="84"/>
      <c r="B2" s="84"/>
      <c r="C2" s="84"/>
      <c r="D2" s="84"/>
      <c r="E2" s="84"/>
      <c r="F2" s="210" t="s">
        <v>1792</v>
      </c>
      <c r="G2" s="84"/>
    </row>
    <row r="3" spans="1:7" ht="15.5">
      <c r="A3" s="218" t="str">
        <f>+Cover!A14</f>
        <v>Select Name of Insurer/ Financial Holding Company</v>
      </c>
      <c r="B3" s="53"/>
      <c r="C3" s="53"/>
      <c r="D3" s="53"/>
      <c r="E3" s="53"/>
      <c r="F3" s="53"/>
      <c r="G3" s="53"/>
    </row>
    <row r="4" spans="1:7" ht="15.5">
      <c r="A4" s="86" t="str">
        <f>+ToC!A3</f>
        <v>Insurer/Financial Holding Company</v>
      </c>
      <c r="B4" s="53"/>
      <c r="C4" s="53"/>
      <c r="D4" s="53"/>
      <c r="E4" s="53"/>
      <c r="F4" s="53"/>
      <c r="G4" s="53"/>
    </row>
    <row r="5" spans="1:7" ht="15.5">
      <c r="A5" s="86"/>
      <c r="B5" s="53"/>
      <c r="C5" s="53"/>
      <c r="D5" s="53"/>
      <c r="E5" s="53"/>
      <c r="F5" s="53"/>
      <c r="G5" s="53"/>
    </row>
    <row r="6" spans="1:7" ht="15.5">
      <c r="A6" s="51" t="str">
        <f>+ToC!A5</f>
        <v>Long-Term Insurers Annual Return</v>
      </c>
      <c r="B6" s="87"/>
      <c r="C6" s="53"/>
      <c r="D6" s="53"/>
      <c r="E6" s="53"/>
      <c r="F6" s="53"/>
      <c r="G6" s="53"/>
    </row>
    <row r="7" spans="1:7" ht="15.5">
      <c r="A7" s="86" t="str">
        <f>+ToC!A6</f>
        <v>For Year Ended:</v>
      </c>
      <c r="B7" s="53"/>
      <c r="C7" s="53"/>
      <c r="D7" s="53"/>
      <c r="E7" s="53"/>
      <c r="F7" s="1378" t="str">
        <f>IF(+Cover!$A$23="","",+Cover!$A$23)</f>
        <v/>
      </c>
      <c r="G7" s="53"/>
    </row>
    <row r="8" spans="1:7" ht="15.5">
      <c r="A8" s="86"/>
      <c r="B8" s="53"/>
      <c r="C8" s="53"/>
      <c r="D8" s="53"/>
      <c r="E8" s="53"/>
      <c r="F8" s="53"/>
      <c r="G8" s="53"/>
    </row>
    <row r="9" spans="1:7" ht="15.5">
      <c r="A9" s="5578" t="s">
        <v>764</v>
      </c>
      <c r="B9" s="5578"/>
      <c r="C9" s="5578"/>
      <c r="D9" s="5578"/>
      <c r="E9" s="5578"/>
      <c r="F9" s="5578"/>
      <c r="G9" s="5578"/>
    </row>
    <row r="10" spans="1:7" ht="15.5">
      <c r="A10" s="691"/>
      <c r="B10" s="691"/>
      <c r="C10" s="691"/>
      <c r="D10" s="691"/>
      <c r="E10" s="691"/>
      <c r="F10" s="691"/>
      <c r="G10" s="691"/>
    </row>
    <row r="11" spans="1:7" ht="16" thickBot="1">
      <c r="A11" s="6227" t="s">
        <v>1309</v>
      </c>
      <c r="B11" s="6227"/>
      <c r="C11" s="6227"/>
      <c r="D11" s="6227"/>
      <c r="E11" s="6227"/>
      <c r="F11" s="6227"/>
      <c r="G11" s="6227"/>
    </row>
    <row r="12" spans="1:7" ht="17.5" thickTop="1">
      <c r="A12" s="3775" t="s">
        <v>722</v>
      </c>
      <c r="B12" s="322" t="s">
        <v>113</v>
      </c>
      <c r="C12" s="322" t="str">
        <f>IF(F7="","",YEAR($F$7))</f>
        <v/>
      </c>
      <c r="D12" s="3776" t="str">
        <f>IF(C12="","",C12-1)</f>
        <v/>
      </c>
      <c r="E12" s="3777"/>
      <c r="F12" s="53"/>
      <c r="G12" s="53"/>
    </row>
    <row r="13" spans="1:7" ht="15.5">
      <c r="A13" s="2581"/>
      <c r="B13" s="1111"/>
      <c r="C13" s="3778" t="s">
        <v>539</v>
      </c>
      <c r="D13" s="3779" t="s">
        <v>539</v>
      </c>
      <c r="E13" s="3777"/>
      <c r="F13" s="53"/>
      <c r="G13" s="53"/>
    </row>
    <row r="14" spans="1:7" ht="15.5">
      <c r="A14" s="3780" t="s">
        <v>1310</v>
      </c>
      <c r="B14" s="2604"/>
      <c r="C14" s="269"/>
      <c r="D14" s="299"/>
      <c r="E14" s="3777"/>
      <c r="F14" s="53"/>
      <c r="G14" s="53"/>
    </row>
    <row r="15" spans="1:7" ht="15.5">
      <c r="A15" s="3781" t="s">
        <v>1311</v>
      </c>
      <c r="B15" s="2603"/>
      <c r="C15" s="269"/>
      <c r="D15" s="299"/>
      <c r="E15" s="3777"/>
      <c r="F15" s="53"/>
      <c r="G15" s="53"/>
    </row>
    <row r="16" spans="1:7" ht="15.5">
      <c r="A16" s="3782" t="s">
        <v>1388</v>
      </c>
      <c r="B16" s="2583"/>
      <c r="C16" s="269"/>
      <c r="D16" s="299"/>
      <c r="E16" s="3777"/>
      <c r="F16" s="53"/>
      <c r="G16" s="53"/>
    </row>
    <row r="17" spans="1:7" ht="15.5">
      <c r="A17" s="1141" t="s">
        <v>1312</v>
      </c>
      <c r="B17" s="1111"/>
      <c r="C17" s="788">
        <f>SUM(C18:C21)</f>
        <v>0</v>
      </c>
      <c r="D17" s="3783">
        <f>SUM(D18:D21)</f>
        <v>0</v>
      </c>
      <c r="E17" s="3777"/>
      <c r="F17" s="53"/>
      <c r="G17" s="53"/>
    </row>
    <row r="18" spans="1:7" ht="15.5">
      <c r="A18" s="3784" t="s">
        <v>1387</v>
      </c>
      <c r="B18" s="3785"/>
      <c r="C18" s="269"/>
      <c r="D18" s="299"/>
      <c r="E18" s="3777"/>
      <c r="F18" s="53"/>
      <c r="G18" s="53"/>
    </row>
    <row r="19" spans="1:7" ht="15.5">
      <c r="A19" s="3786"/>
      <c r="B19" s="3785"/>
      <c r="C19" s="269"/>
      <c r="D19" s="299"/>
      <c r="E19" s="3777"/>
      <c r="F19" s="53"/>
      <c r="G19" s="53"/>
    </row>
    <row r="20" spans="1:7" ht="15.5">
      <c r="A20" s="3787"/>
      <c r="B20" s="2603"/>
      <c r="C20" s="269"/>
      <c r="D20" s="299"/>
      <c r="E20" s="3777"/>
      <c r="F20" s="53"/>
      <c r="G20" s="53"/>
    </row>
    <row r="21" spans="1:7" ht="15.5">
      <c r="A21" s="3788"/>
      <c r="B21" s="2603"/>
      <c r="C21" s="269"/>
      <c r="D21" s="299"/>
      <c r="E21" s="3777"/>
      <c r="F21" s="53"/>
      <c r="G21" s="53"/>
    </row>
    <row r="22" spans="1:7" ht="16" thickBot="1">
      <c r="A22" s="1607" t="s">
        <v>1313</v>
      </c>
      <c r="B22" s="1123"/>
      <c r="C22" s="945">
        <f>SUM(C14:C17)</f>
        <v>0</v>
      </c>
      <c r="D22" s="946">
        <f>SUM(D14:D17)</f>
        <v>0</v>
      </c>
      <c r="E22" s="3777"/>
      <c r="F22" s="53"/>
      <c r="G22" s="53"/>
    </row>
    <row r="23" spans="1:7" ht="16" thickTop="1">
      <c r="A23" s="691"/>
      <c r="B23" s="691"/>
      <c r="C23" s="691"/>
      <c r="D23" s="691"/>
      <c r="E23" s="691"/>
      <c r="F23" s="691"/>
      <c r="G23" s="691"/>
    </row>
    <row r="24" spans="1:7" ht="15.5">
      <c r="A24" s="691"/>
      <c r="B24" s="691"/>
      <c r="C24" s="691"/>
      <c r="D24" s="691"/>
      <c r="E24" s="691"/>
      <c r="F24" s="691"/>
      <c r="G24" s="691"/>
    </row>
    <row r="25" spans="1:7" ht="15.5">
      <c r="A25" s="5312" t="s">
        <v>1314</v>
      </c>
      <c r="B25" s="5312"/>
      <c r="C25" s="5312"/>
      <c r="D25" s="5312"/>
      <c r="E25" s="5312"/>
      <c r="F25" s="5312"/>
      <c r="G25" s="5312"/>
    </row>
    <row r="26" spans="1:7" ht="16" thickBot="1">
      <c r="A26" s="53"/>
      <c r="B26" s="53"/>
      <c r="C26" s="53"/>
      <c r="D26" s="53"/>
      <c r="E26" s="53"/>
      <c r="F26" s="53"/>
      <c r="G26" s="53"/>
    </row>
    <row r="27" spans="1:7" ht="43" customHeight="1" thickTop="1">
      <c r="A27" s="3789"/>
      <c r="B27" s="3790"/>
      <c r="C27" s="1992" t="s">
        <v>1315</v>
      </c>
      <c r="D27" s="1992" t="s">
        <v>1316</v>
      </c>
      <c r="E27" s="1992" t="s">
        <v>1923</v>
      </c>
      <c r="F27" s="3305" t="str">
        <f>IF(F7="","",YEAR($F$7))</f>
        <v/>
      </c>
      <c r="G27" s="3776" t="str">
        <f>IF(F27="","",F27-1)</f>
        <v/>
      </c>
    </row>
    <row r="28" spans="1:7" ht="17">
      <c r="A28" s="3791" t="s">
        <v>722</v>
      </c>
      <c r="B28" s="3792" t="s">
        <v>113</v>
      </c>
      <c r="C28" s="3792"/>
      <c r="D28" s="3792"/>
      <c r="E28" s="3792"/>
      <c r="F28" s="3792"/>
      <c r="G28" s="3793"/>
    </row>
    <row r="29" spans="1:7" ht="15.5">
      <c r="A29" s="3794" t="s">
        <v>677</v>
      </c>
      <c r="B29" s="1377"/>
      <c r="C29" s="3795" t="s">
        <v>242</v>
      </c>
      <c r="D29" s="3796" t="s">
        <v>243</v>
      </c>
      <c r="E29" s="3796" t="s">
        <v>244</v>
      </c>
      <c r="F29" s="3797" t="s">
        <v>245</v>
      </c>
      <c r="G29" s="4358" t="s">
        <v>246</v>
      </c>
    </row>
    <row r="30" spans="1:7" ht="15.5">
      <c r="A30" s="3798" t="s">
        <v>1317</v>
      </c>
      <c r="B30" s="1379"/>
      <c r="C30" s="269"/>
      <c r="D30" s="64"/>
      <c r="E30" s="269"/>
      <c r="F30" s="186">
        <f>SUM(C30:E30)</f>
        <v>0</v>
      </c>
      <c r="G30" s="299"/>
    </row>
    <row r="31" spans="1:7" ht="15.5">
      <c r="A31" s="3798" t="s">
        <v>1318</v>
      </c>
      <c r="B31" s="509"/>
      <c r="C31" s="64"/>
      <c r="D31" s="64"/>
      <c r="E31" s="269"/>
      <c r="F31" s="186">
        <f>SUM(C31:E31)</f>
        <v>0</v>
      </c>
      <c r="G31" s="3356"/>
    </row>
    <row r="32" spans="1:7" ht="15.5">
      <c r="A32" s="1989" t="s">
        <v>1319</v>
      </c>
      <c r="B32" s="859"/>
      <c r="C32" s="3799">
        <f>SUM(C30:C31)</f>
        <v>0</v>
      </c>
      <c r="D32" s="3799">
        <f>SUM(D30:D31)</f>
        <v>0</v>
      </c>
      <c r="E32" s="3799">
        <f>SUM(E30:E31)</f>
        <v>0</v>
      </c>
      <c r="F32" s="3799">
        <f>SUM(F30:F31)</f>
        <v>0</v>
      </c>
      <c r="G32" s="4359">
        <f>SUM(G30:G31)</f>
        <v>0</v>
      </c>
    </row>
    <row r="33" spans="1:7" ht="15.5">
      <c r="A33" s="3800" t="s">
        <v>1320</v>
      </c>
      <c r="B33" s="509"/>
      <c r="C33" s="1984"/>
      <c r="D33" s="1161"/>
      <c r="E33" s="1161"/>
      <c r="F33" s="3801"/>
      <c r="G33" s="4360"/>
    </row>
    <row r="34" spans="1:7" ht="15.5">
      <c r="A34" s="3798" t="s">
        <v>1321</v>
      </c>
      <c r="B34" s="509"/>
      <c r="C34" s="64"/>
      <c r="D34" s="64"/>
      <c r="E34" s="64"/>
      <c r="F34" s="186">
        <f>SUM(C34:E34)</f>
        <v>0</v>
      </c>
      <c r="G34" s="3356"/>
    </row>
    <row r="35" spans="1:7" ht="15.5">
      <c r="A35" s="1980" t="s">
        <v>1322</v>
      </c>
      <c r="B35" s="509"/>
      <c r="C35" s="64"/>
      <c r="D35" s="64"/>
      <c r="E35" s="269"/>
      <c r="F35" s="186">
        <f>SUM(C35:E35)</f>
        <v>0</v>
      </c>
      <c r="G35" s="3356"/>
    </row>
    <row r="36" spans="1:7" ht="15.5">
      <c r="A36" s="3798" t="s">
        <v>1323</v>
      </c>
      <c r="B36" s="509"/>
      <c r="C36" s="64"/>
      <c r="D36" s="64"/>
      <c r="E36" s="269"/>
      <c r="F36" s="186">
        <f>SUM(C36:E36)</f>
        <v>0</v>
      </c>
      <c r="G36" s="3356"/>
    </row>
    <row r="37" spans="1:7" ht="15.5">
      <c r="A37" s="3798"/>
      <c r="B37" s="510"/>
      <c r="C37" s="1161"/>
      <c r="D37" s="3802"/>
      <c r="E37" s="3802"/>
      <c r="F37" s="3802"/>
      <c r="G37" s="3803"/>
    </row>
    <row r="38" spans="1:7" ht="15.5">
      <c r="A38" s="1989" t="s">
        <v>1324</v>
      </c>
      <c r="B38" s="3137"/>
      <c r="C38" s="3799">
        <f>SUM(C34:C36)</f>
        <v>0</v>
      </c>
      <c r="D38" s="3799">
        <f>SUM(D34:D36)</f>
        <v>0</v>
      </c>
      <c r="E38" s="3799">
        <f>SUM(E34:E36)</f>
        <v>0</v>
      </c>
      <c r="F38" s="3799">
        <f>SUM(F34:F36)</f>
        <v>0</v>
      </c>
      <c r="G38" s="4359">
        <f>SUM(G34:G36)</f>
        <v>0</v>
      </c>
    </row>
    <row r="39" spans="1:7" ht="15.5">
      <c r="A39" s="3804" t="s">
        <v>1325</v>
      </c>
      <c r="B39" s="510"/>
      <c r="C39" s="1984"/>
      <c r="D39" s="1161"/>
      <c r="E39" s="1983"/>
      <c r="F39" s="301"/>
      <c r="G39" s="4360"/>
    </row>
    <row r="40" spans="1:7" ht="15.5">
      <c r="A40" s="1980" t="s">
        <v>1326</v>
      </c>
      <c r="B40" s="510"/>
      <c r="C40" s="64"/>
      <c r="D40" s="64"/>
      <c r="E40" s="64"/>
      <c r="F40" s="186">
        <f>SUM(C40:E40)</f>
        <v>0</v>
      </c>
      <c r="G40" s="3356"/>
    </row>
    <row r="41" spans="1:7" ht="15.5">
      <c r="A41" s="3798" t="s">
        <v>1327</v>
      </c>
      <c r="B41" s="510"/>
      <c r="C41" s="64"/>
      <c r="D41" s="64"/>
      <c r="E41" s="269"/>
      <c r="F41" s="186">
        <f>SUM(C41:E41)</f>
        <v>0</v>
      </c>
      <c r="G41" s="3356"/>
    </row>
    <row r="42" spans="1:7" ht="15.5">
      <c r="A42" s="3798"/>
      <c r="B42" s="510"/>
      <c r="C42" s="3805"/>
      <c r="D42" s="3802"/>
      <c r="E42" s="3802"/>
      <c r="F42" s="3802"/>
      <c r="G42" s="3803"/>
    </row>
    <row r="43" spans="1:7" ht="15.5">
      <c r="A43" s="1989" t="s">
        <v>1328</v>
      </c>
      <c r="B43" s="3137"/>
      <c r="C43" s="3799">
        <f>SUM(C40:C41)</f>
        <v>0</v>
      </c>
      <c r="D43" s="3799">
        <f>SUM(D40:D41)</f>
        <v>0</v>
      </c>
      <c r="E43" s="3799">
        <f>SUM(E40:E41)</f>
        <v>0</v>
      </c>
      <c r="F43" s="3799">
        <f>SUM(F40:F41)</f>
        <v>0</v>
      </c>
      <c r="G43" s="4359">
        <f>SUM(G40:G41)</f>
        <v>0</v>
      </c>
    </row>
    <row r="44" spans="1:7" ht="15.5">
      <c r="A44" s="3804" t="s">
        <v>1329</v>
      </c>
      <c r="B44" s="510"/>
      <c r="C44" s="301"/>
      <c r="D44" s="1161"/>
      <c r="E44" s="1983"/>
      <c r="F44" s="1161"/>
      <c r="G44" s="4360"/>
    </row>
    <row r="45" spans="1:7" ht="15.5">
      <c r="A45" s="3798" t="s">
        <v>1330</v>
      </c>
      <c r="B45" s="510"/>
      <c r="C45" s="64"/>
      <c r="D45" s="64"/>
      <c r="E45" s="64"/>
      <c r="F45" s="186">
        <f>SUM(C45:E45)</f>
        <v>0</v>
      </c>
      <c r="G45" s="3356"/>
    </row>
    <row r="46" spans="1:7" ht="15.5">
      <c r="A46" s="3798" t="s">
        <v>1331</v>
      </c>
      <c r="B46" s="510"/>
      <c r="C46" s="64"/>
      <c r="D46" s="64"/>
      <c r="E46" s="269"/>
      <c r="F46" s="186">
        <f t="shared" ref="F46:F52" si="0">SUM(C46:E46)</f>
        <v>0</v>
      </c>
      <c r="G46" s="3356"/>
    </row>
    <row r="47" spans="1:7" ht="15.5">
      <c r="A47" s="3798" t="s">
        <v>1332</v>
      </c>
      <c r="B47" s="510"/>
      <c r="C47" s="64"/>
      <c r="D47" s="64"/>
      <c r="E47" s="269"/>
      <c r="F47" s="186">
        <f t="shared" si="0"/>
        <v>0</v>
      </c>
      <c r="G47" s="3356"/>
    </row>
    <row r="48" spans="1:7" ht="15.5">
      <c r="A48" s="3798" t="s">
        <v>1625</v>
      </c>
      <c r="B48" s="510"/>
      <c r="C48" s="64"/>
      <c r="D48" s="64"/>
      <c r="E48" s="269"/>
      <c r="F48" s="186">
        <f t="shared" si="0"/>
        <v>0</v>
      </c>
      <c r="G48" s="3356"/>
    </row>
    <row r="49" spans="1:7" ht="15.5">
      <c r="A49" s="3798" t="s">
        <v>1333</v>
      </c>
      <c r="B49" s="510"/>
      <c r="C49" s="64"/>
      <c r="D49" s="64"/>
      <c r="E49" s="269"/>
      <c r="F49" s="186">
        <f t="shared" si="0"/>
        <v>0</v>
      </c>
      <c r="G49" s="3356"/>
    </row>
    <row r="50" spans="1:7" ht="15.5">
      <c r="A50" s="3798" t="s">
        <v>1334</v>
      </c>
      <c r="B50" s="510"/>
      <c r="C50" s="64"/>
      <c r="D50" s="64"/>
      <c r="E50" s="269"/>
      <c r="F50" s="186">
        <f t="shared" si="0"/>
        <v>0</v>
      </c>
      <c r="G50" s="3356"/>
    </row>
    <row r="51" spans="1:7" ht="15.5">
      <c r="A51" s="3798" t="s">
        <v>1335</v>
      </c>
      <c r="B51" s="510"/>
      <c r="C51" s="64"/>
      <c r="D51" s="64"/>
      <c r="E51" s="269"/>
      <c r="F51" s="186">
        <f t="shared" si="0"/>
        <v>0</v>
      </c>
      <c r="G51" s="3356"/>
    </row>
    <row r="52" spans="1:7" ht="15.5">
      <c r="A52" s="3798" t="s">
        <v>1336</v>
      </c>
      <c r="B52" s="510"/>
      <c r="C52" s="64"/>
      <c r="D52" s="64"/>
      <c r="E52" s="269"/>
      <c r="F52" s="186">
        <f t="shared" si="0"/>
        <v>0</v>
      </c>
      <c r="G52" s="3356"/>
    </row>
    <row r="53" spans="1:7" ht="15.5">
      <c r="A53" s="1979" t="s">
        <v>1337</v>
      </c>
      <c r="B53" s="3137"/>
      <c r="C53" s="3799">
        <f>SUM(C45:C52)</f>
        <v>0</v>
      </c>
      <c r="D53" s="3799">
        <f>SUM(D45:D52)</f>
        <v>0</v>
      </c>
      <c r="E53" s="3799">
        <f>SUM(E45:E52)</f>
        <v>0</v>
      </c>
      <c r="F53" s="3799">
        <f>SUM(F45:F52)</f>
        <v>0</v>
      </c>
      <c r="G53" s="4359">
        <f>SUM(G45:G52)</f>
        <v>0</v>
      </c>
    </row>
    <row r="54" spans="1:7" ht="15.5">
      <c r="A54" s="302"/>
      <c r="B54" s="510"/>
      <c r="C54" s="301"/>
      <c r="D54" s="1161"/>
      <c r="E54" s="1983"/>
      <c r="F54" s="1161"/>
      <c r="G54" s="4360"/>
    </row>
    <row r="55" spans="1:7" ht="15.5">
      <c r="A55" s="3804" t="s">
        <v>1338</v>
      </c>
      <c r="B55" s="510"/>
      <c r="C55" s="301"/>
      <c r="D55" s="1161"/>
      <c r="E55" s="1983"/>
      <c r="F55" s="1161"/>
      <c r="G55" s="4360"/>
    </row>
    <row r="56" spans="1:7" ht="15.5">
      <c r="A56" s="3798" t="s">
        <v>1339</v>
      </c>
      <c r="B56" s="510"/>
      <c r="C56" s="64"/>
      <c r="D56" s="64"/>
      <c r="E56" s="64"/>
      <c r="F56" s="186">
        <f>SUM(C56:E56)</f>
        <v>0</v>
      </c>
      <c r="G56" s="3356"/>
    </row>
    <row r="57" spans="1:7" ht="15.5">
      <c r="A57" s="3798" t="s">
        <v>1340</v>
      </c>
      <c r="B57" s="510"/>
      <c r="C57" s="64"/>
      <c r="D57" s="64"/>
      <c r="E57" s="269"/>
      <c r="F57" s="186">
        <f t="shared" ref="F57:F62" si="1">SUM(C57:E57)</f>
        <v>0</v>
      </c>
      <c r="G57" s="3356"/>
    </row>
    <row r="58" spans="1:7" ht="15.5">
      <c r="A58" s="3798" t="s">
        <v>1352</v>
      </c>
      <c r="B58" s="510"/>
      <c r="C58" s="64"/>
      <c r="D58" s="64"/>
      <c r="E58" s="269"/>
      <c r="F58" s="186">
        <f t="shared" si="1"/>
        <v>0</v>
      </c>
      <c r="G58" s="3356"/>
    </row>
    <row r="59" spans="1:7" ht="15.5">
      <c r="A59" s="3798" t="s">
        <v>1341</v>
      </c>
      <c r="B59" s="510"/>
      <c r="C59" s="64"/>
      <c r="D59" s="64"/>
      <c r="E59" s="269"/>
      <c r="F59" s="186">
        <f t="shared" si="1"/>
        <v>0</v>
      </c>
      <c r="G59" s="3356"/>
    </row>
    <row r="60" spans="1:7" ht="15.5">
      <c r="A60" s="1980" t="s">
        <v>1342</v>
      </c>
      <c r="B60" s="510"/>
      <c r="C60" s="64"/>
      <c r="D60" s="64"/>
      <c r="E60" s="269"/>
      <c r="F60" s="186">
        <f t="shared" si="1"/>
        <v>0</v>
      </c>
      <c r="G60" s="3356"/>
    </row>
    <row r="61" spans="1:7" ht="15.5">
      <c r="A61" s="3798" t="s">
        <v>1343</v>
      </c>
      <c r="B61" s="510"/>
      <c r="C61" s="64"/>
      <c r="D61" s="64"/>
      <c r="E61" s="269"/>
      <c r="F61" s="186">
        <f t="shared" si="1"/>
        <v>0</v>
      </c>
      <c r="G61" s="3356"/>
    </row>
    <row r="62" spans="1:7" ht="15.5">
      <c r="A62" s="3798" t="s">
        <v>1344</v>
      </c>
      <c r="B62" s="510"/>
      <c r="C62" s="64"/>
      <c r="D62" s="64"/>
      <c r="E62" s="269"/>
      <c r="F62" s="186">
        <f t="shared" si="1"/>
        <v>0</v>
      </c>
      <c r="G62" s="3356"/>
    </row>
    <row r="63" spans="1:7" ht="15.5">
      <c r="A63" s="3798" t="s">
        <v>2083</v>
      </c>
      <c r="B63" s="3806"/>
      <c r="C63" s="64"/>
      <c r="D63" s="64"/>
      <c r="E63" s="269"/>
      <c r="F63" s="475">
        <f t="shared" ref="F63:F76" si="2">SUM(C63:E63)</f>
        <v>0</v>
      </c>
      <c r="G63" s="299"/>
    </row>
    <row r="64" spans="1:7" ht="15.5">
      <c r="A64" s="3798" t="s">
        <v>2084</v>
      </c>
      <c r="B64" s="3806"/>
      <c r="C64" s="64"/>
      <c r="D64" s="64"/>
      <c r="E64" s="269"/>
      <c r="F64" s="475">
        <f t="shared" si="2"/>
        <v>0</v>
      </c>
      <c r="G64" s="299"/>
    </row>
    <row r="65" spans="1:9" ht="15.5">
      <c r="A65" s="3798" t="s">
        <v>2085</v>
      </c>
      <c r="B65" s="3806"/>
      <c r="C65" s="64"/>
      <c r="D65" s="64"/>
      <c r="E65" s="269"/>
      <c r="F65" s="475">
        <f t="shared" si="2"/>
        <v>0</v>
      </c>
      <c r="G65" s="299"/>
    </row>
    <row r="66" spans="1:9" ht="15.5">
      <c r="A66" s="3798" t="s">
        <v>2086</v>
      </c>
      <c r="B66" s="3806"/>
      <c r="C66" s="64"/>
      <c r="D66" s="64"/>
      <c r="E66" s="269"/>
      <c r="F66" s="475">
        <f t="shared" si="2"/>
        <v>0</v>
      </c>
      <c r="G66" s="299"/>
    </row>
    <row r="67" spans="1:9" ht="15.5">
      <c r="A67" s="3798" t="s">
        <v>2087</v>
      </c>
      <c r="B67" s="3806"/>
      <c r="C67" s="64"/>
      <c r="D67" s="64"/>
      <c r="E67" s="269"/>
      <c r="F67" s="475">
        <f t="shared" si="2"/>
        <v>0</v>
      </c>
      <c r="G67" s="299"/>
    </row>
    <row r="68" spans="1:9" ht="15.5">
      <c r="A68" s="3798" t="s">
        <v>2096</v>
      </c>
      <c r="B68" s="510"/>
      <c r="C68" s="64"/>
      <c r="D68" s="64"/>
      <c r="E68" s="269"/>
      <c r="F68" s="475">
        <f t="shared" si="2"/>
        <v>0</v>
      </c>
      <c r="G68" s="299"/>
    </row>
    <row r="69" spans="1:9" ht="15.5">
      <c r="A69" s="1989" t="s">
        <v>1626</v>
      </c>
      <c r="B69" s="3137"/>
      <c r="C69" s="3807">
        <f>SUM(C70:C76)</f>
        <v>0</v>
      </c>
      <c r="D69" s="3807">
        <f>SUM(D70:D76)</f>
        <v>0</v>
      </c>
      <c r="E69" s="3807">
        <f>SUM(E70:E76)</f>
        <v>0</v>
      </c>
      <c r="F69" s="3807">
        <f>SUM(F70:F76)</f>
        <v>0</v>
      </c>
      <c r="G69" s="4361">
        <f>SUM(G70:G76)</f>
        <v>0</v>
      </c>
    </row>
    <row r="70" spans="1:9" ht="15.5">
      <c r="A70" s="3808"/>
      <c r="B70" s="510"/>
      <c r="C70" s="3750"/>
      <c r="D70" s="3750"/>
      <c r="E70" s="492"/>
      <c r="F70" s="475">
        <f t="shared" si="2"/>
        <v>0</v>
      </c>
      <c r="G70" s="299"/>
    </row>
    <row r="71" spans="1:9" ht="15.5">
      <c r="A71" s="2609"/>
      <c r="B71" s="551"/>
      <c r="C71" s="64"/>
      <c r="D71" s="64"/>
      <c r="E71" s="1982"/>
      <c r="F71" s="475">
        <f t="shared" si="2"/>
        <v>0</v>
      </c>
      <c r="G71" s="299"/>
    </row>
    <row r="72" spans="1:9" ht="15.5">
      <c r="A72" s="2609"/>
      <c r="B72" s="551"/>
      <c r="C72" s="64"/>
      <c r="D72" s="64"/>
      <c r="E72" s="1982"/>
      <c r="F72" s="475">
        <f t="shared" si="2"/>
        <v>0</v>
      </c>
      <c r="G72" s="299"/>
    </row>
    <row r="73" spans="1:9" ht="15.5">
      <c r="A73" s="2609"/>
      <c r="B73" s="551"/>
      <c r="C73" s="64"/>
      <c r="D73" s="64"/>
      <c r="E73" s="1982"/>
      <c r="F73" s="475">
        <f t="shared" si="2"/>
        <v>0</v>
      </c>
      <c r="G73" s="299"/>
    </row>
    <row r="74" spans="1:9" ht="15.5">
      <c r="A74" s="3809"/>
      <c r="B74" s="551"/>
      <c r="C74" s="64"/>
      <c r="D74" s="64"/>
      <c r="E74" s="1982"/>
      <c r="F74" s="475">
        <f t="shared" si="2"/>
        <v>0</v>
      </c>
      <c r="G74" s="299"/>
    </row>
    <row r="75" spans="1:9" ht="15.5">
      <c r="A75" s="3810"/>
      <c r="B75" s="510"/>
      <c r="C75" s="269"/>
      <c r="D75" s="269"/>
      <c r="E75" s="269"/>
      <c r="F75" s="475">
        <f t="shared" si="2"/>
        <v>0</v>
      </c>
      <c r="G75" s="299"/>
    </row>
    <row r="76" spans="1:9" ht="15.5">
      <c r="A76" s="3810"/>
      <c r="B76" s="510"/>
      <c r="C76" s="269"/>
      <c r="D76" s="269"/>
      <c r="E76" s="492"/>
      <c r="F76" s="475">
        <f t="shared" si="2"/>
        <v>0</v>
      </c>
      <c r="G76" s="299"/>
    </row>
    <row r="77" spans="1:9" ht="15.5">
      <c r="A77" s="3804" t="s">
        <v>1345</v>
      </c>
      <c r="B77" s="509"/>
      <c r="C77" s="3799">
        <f>SUM(C56:C69)</f>
        <v>0</v>
      </c>
      <c r="D77" s="3799">
        <f>SUM(D56:D69)</f>
        <v>0</v>
      </c>
      <c r="E77" s="3799">
        <f>SUM(E56:E69)</f>
        <v>0</v>
      </c>
      <c r="F77" s="3799">
        <f>SUM(F56:F69)</f>
        <v>0</v>
      </c>
      <c r="G77" s="4359">
        <f>SUM(G56:G69)</f>
        <v>0</v>
      </c>
    </row>
    <row r="78" spans="1:9" s="2108" customFormat="1" ht="15.5">
      <c r="A78" s="2106"/>
      <c r="B78" s="497"/>
      <c r="C78" s="3812"/>
      <c r="D78" s="3813"/>
      <c r="E78" s="3813"/>
      <c r="F78" s="3813"/>
      <c r="G78" s="3814"/>
      <c r="H78" s="50"/>
      <c r="I78" s="2107"/>
    </row>
    <row r="79" spans="1:9" s="2111" customFormat="1" ht="15.5">
      <c r="A79" s="391" t="s">
        <v>2091</v>
      </c>
      <c r="B79" s="2109"/>
      <c r="C79" s="3815"/>
      <c r="D79" s="3815"/>
      <c r="E79" s="3815"/>
      <c r="F79" s="3815"/>
      <c r="G79" s="3816"/>
      <c r="H79" s="50"/>
      <c r="I79" s="2110"/>
    </row>
    <row r="80" spans="1:9" s="2111" customFormat="1" ht="15.5">
      <c r="A80" s="305" t="s">
        <v>2092</v>
      </c>
      <c r="B80" s="2109"/>
      <c r="C80" s="3817"/>
      <c r="D80" s="3817"/>
      <c r="E80" s="3817"/>
      <c r="F80" s="3818">
        <f>SUM(C80:E80)</f>
        <v>0</v>
      </c>
      <c r="G80" s="3819"/>
      <c r="H80" s="50"/>
      <c r="I80" s="2110"/>
    </row>
    <row r="81" spans="1:9" s="2111" customFormat="1" ht="15.5">
      <c r="A81" s="305" t="s">
        <v>2093</v>
      </c>
      <c r="B81" s="2109"/>
      <c r="C81" s="3817"/>
      <c r="D81" s="3817"/>
      <c r="E81" s="3817"/>
      <c r="F81" s="3818">
        <f>SUM(C81:E81)</f>
        <v>0</v>
      </c>
      <c r="G81" s="3819"/>
      <c r="H81" s="50"/>
      <c r="I81" s="2110"/>
    </row>
    <row r="82" spans="1:9" s="2111" customFormat="1" ht="15.5">
      <c r="A82" s="305" t="s">
        <v>2094</v>
      </c>
      <c r="B82" s="2109"/>
      <c r="C82" s="3820">
        <f>SUM(C83:C86)</f>
        <v>0</v>
      </c>
      <c r="D82" s="3820">
        <f>SUM(D83:D86)</f>
        <v>0</v>
      </c>
      <c r="E82" s="3820">
        <f>SUM(E83:E86)</f>
        <v>0</v>
      </c>
      <c r="F82" s="3820">
        <f>SUM(F83:F86)</f>
        <v>0</v>
      </c>
      <c r="G82" s="4362">
        <f>SUM(G83:G86)</f>
        <v>0</v>
      </c>
      <c r="H82" s="50"/>
      <c r="I82" s="2110"/>
    </row>
    <row r="83" spans="1:9" s="2108" customFormat="1" ht="15.5">
      <c r="A83" s="2112"/>
      <c r="B83" s="2113"/>
      <c r="C83" s="3821"/>
      <c r="D83" s="3821"/>
      <c r="E83" s="3502"/>
      <c r="F83" s="3822">
        <f>SUM(C83:E83)</f>
        <v>0</v>
      </c>
      <c r="G83" s="4363"/>
      <c r="H83" s="50"/>
    </row>
    <row r="84" spans="1:9" s="2108" customFormat="1" ht="15.5">
      <c r="A84" s="2112"/>
      <c r="B84" s="2113"/>
      <c r="C84" s="3821"/>
      <c r="D84" s="3821"/>
      <c r="E84" s="3502"/>
      <c r="F84" s="3822">
        <f>SUM(C84:E84)</f>
        <v>0</v>
      </c>
      <c r="G84" s="4363"/>
      <c r="H84" s="50"/>
    </row>
    <row r="85" spans="1:9" s="2108" customFormat="1" ht="15.5">
      <c r="A85" s="2114"/>
      <c r="B85" s="2113"/>
      <c r="C85" s="3821"/>
      <c r="D85" s="3821"/>
      <c r="E85" s="3502"/>
      <c r="F85" s="3822">
        <f>SUM(C85:E85)</f>
        <v>0</v>
      </c>
      <c r="G85" s="4363"/>
      <c r="H85" s="50"/>
    </row>
    <row r="86" spans="1:9" s="2111" customFormat="1" ht="15.5">
      <c r="A86" s="2123"/>
      <c r="B86" s="2109"/>
      <c r="C86" s="3817"/>
      <c r="D86" s="3817"/>
      <c r="E86" s="3817"/>
      <c r="F86" s="3822">
        <f>SUM(C86:E86)</f>
        <v>0</v>
      </c>
      <c r="G86" s="3819"/>
      <c r="H86" s="50"/>
      <c r="I86" s="2110"/>
    </row>
    <row r="87" spans="1:9" s="2108" customFormat="1" ht="15.5">
      <c r="A87" s="1989" t="s">
        <v>2095</v>
      </c>
      <c r="B87" s="2115"/>
      <c r="C87" s="3823">
        <f>SUM(C80:C82)</f>
        <v>0</v>
      </c>
      <c r="D87" s="3823">
        <f>SUM(D80:D82)</f>
        <v>0</v>
      </c>
      <c r="E87" s="3823">
        <f>SUM(E80:E82)</f>
        <v>0</v>
      </c>
      <c r="F87" s="3823">
        <f>SUM(F80:F82)</f>
        <v>0</v>
      </c>
      <c r="G87" s="4364">
        <f>SUM(G80:G82)</f>
        <v>0</v>
      </c>
      <c r="H87" s="50"/>
    </row>
    <row r="88" spans="1:9" s="2108" customFormat="1" ht="15.5">
      <c r="A88" s="1713"/>
      <c r="B88" s="497"/>
      <c r="C88" s="3824"/>
      <c r="D88" s="3824"/>
      <c r="E88" s="3824"/>
      <c r="F88" s="3824"/>
      <c r="G88" s="4365"/>
      <c r="H88" s="50"/>
    </row>
    <row r="89" spans="1:9" ht="15.5">
      <c r="A89" s="3804" t="s">
        <v>1346</v>
      </c>
      <c r="B89" s="509"/>
      <c r="C89" s="301"/>
      <c r="D89" s="301"/>
      <c r="E89" s="1987"/>
      <c r="F89" s="301"/>
      <c r="G89" s="4366"/>
    </row>
    <row r="90" spans="1:9" ht="15.5">
      <c r="A90" s="3798" t="s">
        <v>1347</v>
      </c>
      <c r="B90" s="509"/>
      <c r="C90" s="64"/>
      <c r="D90" s="64"/>
      <c r="E90" s="1982"/>
      <c r="F90" s="3822">
        <f>SUM(C90:E90)</f>
        <v>0</v>
      </c>
      <c r="G90" s="3356"/>
    </row>
    <row r="91" spans="1:9" ht="15.5">
      <c r="A91" s="1989" t="s">
        <v>1348</v>
      </c>
      <c r="B91" s="859"/>
      <c r="C91" s="3807">
        <f>SUM(C92:C99)</f>
        <v>0</v>
      </c>
      <c r="D91" s="3807">
        <f>SUM(D92:D99)</f>
        <v>0</v>
      </c>
      <c r="E91" s="3807">
        <f>SUM(E92:E99)</f>
        <v>0</v>
      </c>
      <c r="F91" s="3807">
        <f>SUM(F92:F99)</f>
        <v>0</v>
      </c>
      <c r="G91" s="4361">
        <f>SUM(G92:G99)</f>
        <v>0</v>
      </c>
    </row>
    <row r="92" spans="1:9" ht="15.5">
      <c r="A92" s="3810"/>
      <c r="B92" s="509"/>
      <c r="C92" s="973"/>
      <c r="D92" s="973"/>
      <c r="E92" s="973"/>
      <c r="F92" s="3825">
        <f>SUM(C92:E92)</f>
        <v>0</v>
      </c>
      <c r="G92" s="1366"/>
    </row>
    <row r="93" spans="1:9" ht="15.5">
      <c r="A93" s="4515"/>
      <c r="B93" s="509"/>
      <c r="C93" s="269"/>
      <c r="D93" s="269"/>
      <c r="E93" s="269"/>
      <c r="F93" s="3825">
        <f t="shared" ref="F93:F99" si="3">SUM(C93:E93)</f>
        <v>0</v>
      </c>
      <c r="G93" s="299"/>
    </row>
    <row r="94" spans="1:9" ht="15.5">
      <c r="A94" s="4516"/>
      <c r="B94" s="509"/>
      <c r="C94" s="269"/>
      <c r="D94" s="269"/>
      <c r="E94" s="269"/>
      <c r="F94" s="3825">
        <f t="shared" si="3"/>
        <v>0</v>
      </c>
      <c r="G94" s="299"/>
    </row>
    <row r="95" spans="1:9" ht="15.5">
      <c r="A95" s="4516"/>
      <c r="B95" s="509"/>
      <c r="C95" s="269"/>
      <c r="D95" s="269"/>
      <c r="E95" s="269"/>
      <c r="F95" s="3825">
        <f t="shared" si="3"/>
        <v>0</v>
      </c>
      <c r="G95" s="299"/>
    </row>
    <row r="96" spans="1:9" ht="15.5">
      <c r="A96" s="4516"/>
      <c r="B96" s="509"/>
      <c r="C96" s="269"/>
      <c r="D96" s="269"/>
      <c r="E96" s="269"/>
      <c r="F96" s="3825">
        <f t="shared" si="3"/>
        <v>0</v>
      </c>
      <c r="G96" s="299"/>
    </row>
    <row r="97" spans="1:7" ht="15.5">
      <c r="A97" s="4516"/>
      <c r="B97" s="509"/>
      <c r="C97" s="269"/>
      <c r="D97" s="269"/>
      <c r="E97" s="269"/>
      <c r="F97" s="3825">
        <f t="shared" si="3"/>
        <v>0</v>
      </c>
      <c r="G97" s="299"/>
    </row>
    <row r="98" spans="1:7" ht="15.5">
      <c r="A98" s="4517"/>
      <c r="B98" s="509"/>
      <c r="C98" s="269"/>
      <c r="D98" s="269"/>
      <c r="E98" s="269"/>
      <c r="F98" s="3825">
        <f t="shared" si="3"/>
        <v>0</v>
      </c>
      <c r="G98" s="299"/>
    </row>
    <row r="99" spans="1:7" ht="15.5">
      <c r="A99" s="3826"/>
      <c r="B99" s="509"/>
      <c r="C99" s="970"/>
      <c r="D99" s="970"/>
      <c r="E99" s="1764"/>
      <c r="F99" s="3825">
        <f t="shared" si="3"/>
        <v>0</v>
      </c>
      <c r="G99" s="4343"/>
    </row>
    <row r="100" spans="1:7" ht="15.5">
      <c r="A100" s="1989" t="s">
        <v>1349</v>
      </c>
      <c r="B100" s="859"/>
      <c r="C100" s="3799">
        <f>SUM(C90:C91)</f>
        <v>0</v>
      </c>
      <c r="D100" s="3799">
        <f>SUM(D90:D91)</f>
        <v>0</v>
      </c>
      <c r="E100" s="3799">
        <f>SUM(E90:E91)</f>
        <v>0</v>
      </c>
      <c r="F100" s="3799">
        <f>SUM(F90:F91)</f>
        <v>0</v>
      </c>
      <c r="G100" s="4359">
        <f>SUM(G90:G91)</f>
        <v>0</v>
      </c>
    </row>
    <row r="101" spans="1:7" ht="15.5">
      <c r="A101" s="4374"/>
      <c r="B101" s="4375"/>
      <c r="C101" s="4376"/>
      <c r="D101" s="4377"/>
      <c r="E101" s="4377"/>
      <c r="F101" s="4377"/>
      <c r="G101" s="940"/>
    </row>
    <row r="102" spans="1:7" ht="15.5">
      <c r="A102" s="1990" t="s">
        <v>2382</v>
      </c>
      <c r="B102" s="314"/>
      <c r="C102" s="4373"/>
      <c r="D102" s="269"/>
      <c r="E102" s="269"/>
      <c r="F102" s="475">
        <f>SUM(C102:E102)</f>
        <v>0</v>
      </c>
      <c r="G102" s="299"/>
    </row>
    <row r="103" spans="1:7" ht="15.5">
      <c r="A103" s="4370" t="s">
        <v>2383</v>
      </c>
      <c r="B103" s="4371"/>
      <c r="C103" s="3077"/>
      <c r="D103" s="4372"/>
      <c r="E103" s="4372"/>
      <c r="F103" s="4333">
        <f>SUM(C103:E103)</f>
        <v>0</v>
      </c>
      <c r="G103" s="3356"/>
    </row>
    <row r="104" spans="1:7" ht="15.5" customHeight="1">
      <c r="A104" s="3804"/>
      <c r="B104" s="4378"/>
      <c r="C104" s="4368"/>
      <c r="D104" s="1368"/>
      <c r="E104" s="2236"/>
      <c r="F104" s="1368"/>
      <c r="G104" s="4367"/>
    </row>
    <row r="105" spans="1:7" ht="16" thickBot="1">
      <c r="A105" s="3827" t="s">
        <v>1350</v>
      </c>
      <c r="B105" s="1380"/>
      <c r="C105" s="3828">
        <f>SUM(C32,C38,C43,C53,C77,C87,C100,C102,C103)</f>
        <v>0</v>
      </c>
      <c r="D105" s="3828">
        <f t="shared" ref="D105:G105" si="4">SUM(D32,D38,D43,D53,D77,D87,D100,D102,D103)</f>
        <v>0</v>
      </c>
      <c r="E105" s="3828">
        <f t="shared" si="4"/>
        <v>0</v>
      </c>
      <c r="F105" s="3828">
        <f t="shared" si="4"/>
        <v>0</v>
      </c>
      <c r="G105" s="1977">
        <f t="shared" si="4"/>
        <v>0</v>
      </c>
    </row>
    <row r="106" spans="1:7" ht="14.5" customHeight="1" thickTop="1">
      <c r="A106" s="51" t="s">
        <v>2395</v>
      </c>
      <c r="B106" s="56"/>
      <c r="C106" s="3220"/>
      <c r="D106" s="3220"/>
      <c r="E106" s="3220"/>
      <c r="F106" s="3220"/>
      <c r="G106" s="53"/>
    </row>
    <row r="107" spans="1:7" ht="13" customHeight="1">
      <c r="A107" s="5422" t="s">
        <v>1819</v>
      </c>
      <c r="B107" s="6237"/>
      <c r="C107" s="6237"/>
      <c r="D107" s="6237"/>
      <c r="E107" s="6237"/>
      <c r="F107" s="6237"/>
      <c r="G107" s="6237"/>
    </row>
    <row r="108" spans="1:7" ht="13" customHeight="1">
      <c r="A108" s="53"/>
      <c r="B108" s="53"/>
      <c r="C108" s="53"/>
      <c r="D108" s="53"/>
      <c r="E108" s="53"/>
      <c r="F108" s="53"/>
      <c r="G108" s="173" t="str">
        <f>+ToC!E123</f>
        <v xml:space="preserve">Long-Term Annual Return </v>
      </c>
    </row>
    <row r="109" spans="1:7" ht="13" customHeight="1">
      <c r="A109" s="53"/>
      <c r="B109" s="53"/>
      <c r="C109" s="53"/>
      <c r="D109" s="53"/>
      <c r="E109" s="53"/>
      <c r="F109" s="53"/>
      <c r="G109" s="173" t="s">
        <v>2343</v>
      </c>
    </row>
  </sheetData>
  <sheetProtection algorithmName="SHA-512" hashValue="wEVFBZTqfCv+/5a/969HYrKVTkJkFmVJw5wLVDob3FkoRFs2DkOSH7NSdaEVRXGa3e9bBK0o3rUnypih6I3laQ==" saltValue="ab5Z9eKLSwFWZ7RBtCV8lw==" spinCount="100000" sheet="1" objects="1" scenarios="1"/>
  <mergeCells count="5">
    <mergeCell ref="A1:G1"/>
    <mergeCell ref="A9:G9"/>
    <mergeCell ref="A11:G11"/>
    <mergeCell ref="A25:G25"/>
    <mergeCell ref="A107:G107"/>
  </mergeCells>
  <dataValidations count="1">
    <dataValidation type="decimal" operator="lessThanOrEqual" allowBlank="1" showInputMessage="1" showErrorMessage="1" errorTitle="Numbers Only" error="You can only enter numbers in these cells.To re input a number, press Cancel  or Retry and  delete, and then re enter a valid number_x000a_" sqref="D17 C22:D22 C14:C21 D106:F106 D53:G55 D83:E88 D32:G33 D51:E51 D37:G39 D30:E30 D59:E59 D40:E40 D42:G44 C30:C68 D82:F82 C69:E77 C78:C88 D78:G81 F63:G77 C89:E100 F87:F89 F91:F100 G82:G100 C105:C106 C101:G103 D105:G105">
      <formula1>50000000000</formula1>
    </dataValidation>
  </dataValidations>
  <hyperlinks>
    <hyperlink ref="A1:G1" location="ToC!A1" display="60.022"/>
  </hyperlinks>
  <pageMargins left="0.7" right="0.7" top="0.75" bottom="0.75" header="0.3" footer="0.3"/>
  <pageSetup paperSize="5" scale="65"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5">
    <tabColor rgb="FFCCFFCC"/>
  </sheetPr>
  <dimension ref="A1:S39"/>
  <sheetViews>
    <sheetView zoomScale="70" zoomScaleNormal="70" workbookViewId="0">
      <selection activeCell="I24" sqref="I24"/>
    </sheetView>
  </sheetViews>
  <sheetFormatPr defaultColWidth="0" defaultRowHeight="12.5" zeroHeight="1"/>
  <cols>
    <col min="1" max="1" width="23.53515625" style="1944" customWidth="1"/>
    <col min="2" max="2" width="6.07421875" style="1944" customWidth="1"/>
    <col min="3" max="3" width="7.23046875" style="1944" customWidth="1"/>
    <col min="4" max="4" width="6.765625" style="1944" customWidth="1"/>
    <col min="5" max="7" width="12.765625" style="1944" customWidth="1"/>
    <col min="8" max="8" width="10.765625" style="1944" customWidth="1"/>
    <col min="9" max="9" width="12.53515625" style="1944" customWidth="1"/>
    <col min="10" max="10" width="12.765625" style="1944" customWidth="1"/>
    <col min="11" max="11" width="10.765625" style="1944" customWidth="1"/>
    <col min="12" max="12" width="12.53515625" style="1944" customWidth="1"/>
    <col min="13" max="13" width="12.765625" style="1944" customWidth="1"/>
    <col min="14" max="14" width="10.765625" style="1944" customWidth="1"/>
    <col min="15" max="15" width="10.07421875" style="1944" hidden="1" customWidth="1"/>
    <col min="16" max="19" width="0" style="1944" hidden="1" customWidth="1"/>
    <col min="20" max="16384" width="9.765625" style="1944" hidden="1"/>
  </cols>
  <sheetData>
    <row r="1" spans="1:19" ht="15" customHeight="1">
      <c r="A1" s="6244" t="s">
        <v>2081</v>
      </c>
      <c r="B1" s="6244"/>
      <c r="C1" s="6244"/>
      <c r="D1" s="6244"/>
      <c r="E1" s="6244"/>
      <c r="F1" s="6244"/>
      <c r="G1" s="6244"/>
      <c r="H1" s="6244"/>
      <c r="I1" s="6244"/>
      <c r="J1" s="6244"/>
      <c r="K1" s="6244"/>
      <c r="L1" s="6244"/>
      <c r="M1" s="6244"/>
      <c r="N1" s="6244"/>
      <c r="O1" s="1943"/>
    </row>
    <row r="2" spans="1:19" ht="15" customHeight="1">
      <c r="A2" s="198"/>
      <c r="B2" s="2095"/>
      <c r="C2" s="2095"/>
      <c r="D2" s="2095"/>
      <c r="E2" s="2095"/>
      <c r="F2" s="2095"/>
      <c r="G2" s="2095"/>
      <c r="H2" s="2095"/>
      <c r="I2" s="2095"/>
      <c r="J2" s="2095"/>
      <c r="K2" s="2095"/>
      <c r="L2" s="2095"/>
      <c r="M2" s="210" t="s">
        <v>1439</v>
      </c>
      <c r="N2" s="2050"/>
    </row>
    <row r="3" spans="1:19" ht="15" customHeight="1">
      <c r="A3" s="324" t="str">
        <f>+Cover!A14</f>
        <v>Select Name of Insurer/ Financial Holding Company</v>
      </c>
      <c r="B3" s="2095"/>
      <c r="C3" s="2095"/>
      <c r="D3" s="2095"/>
      <c r="E3" s="2095"/>
      <c r="F3" s="2095"/>
      <c r="G3" s="2095"/>
      <c r="H3" s="2095"/>
      <c r="I3" s="2095"/>
      <c r="J3" s="2095"/>
      <c r="K3" s="2095"/>
      <c r="L3" s="2095"/>
      <c r="M3" s="2050"/>
      <c r="N3" s="2050"/>
    </row>
    <row r="4" spans="1:19" ht="15" customHeight="1">
      <c r="A4" s="2051" t="str">
        <f>+ToC!A3</f>
        <v>Insurer/Financial Holding Company</v>
      </c>
      <c r="B4" s="2095"/>
      <c r="C4" s="2095"/>
      <c r="D4" s="2095"/>
      <c r="E4" s="2095"/>
      <c r="F4" s="2095"/>
      <c r="G4" s="2095"/>
      <c r="H4" s="2095"/>
      <c r="I4" s="2095"/>
      <c r="J4" s="2095"/>
      <c r="K4" s="2095"/>
      <c r="L4" s="2095"/>
      <c r="M4" s="2050"/>
      <c r="N4" s="2050"/>
    </row>
    <row r="5" spans="1:19" ht="15" customHeight="1">
      <c r="A5" s="53"/>
      <c r="B5" s="2095"/>
      <c r="C5" s="2095"/>
      <c r="D5" s="2095"/>
      <c r="E5" s="2095"/>
      <c r="F5" s="2095"/>
      <c r="G5" s="2095"/>
      <c r="H5" s="2095"/>
      <c r="I5" s="2095"/>
      <c r="J5" s="2095"/>
      <c r="K5" s="2095"/>
      <c r="L5" s="2095"/>
      <c r="M5" s="2050"/>
      <c r="N5" s="2050"/>
    </row>
    <row r="6" spans="1:19" ht="15" customHeight="1">
      <c r="A6" s="51" t="str">
        <f>+ToC!A5</f>
        <v>Long-Term Insurers Annual Return</v>
      </c>
      <c r="B6" s="2095"/>
      <c r="C6" s="2095"/>
      <c r="D6" s="2095"/>
      <c r="E6" s="2095"/>
      <c r="F6" s="2095"/>
      <c r="G6" s="2095"/>
      <c r="H6" s="2095"/>
      <c r="I6" s="2095"/>
      <c r="J6" s="2095"/>
      <c r="K6" s="2095"/>
      <c r="L6" s="2095"/>
      <c r="M6" s="6046" t="str">
        <f>IF(+Cover!$A$23="","",+Cover!$A$23)</f>
        <v/>
      </c>
      <c r="N6" s="6046"/>
    </row>
    <row r="7" spans="1:19" ht="15.5">
      <c r="A7" s="2049" t="str">
        <f>+ToC!A6</f>
        <v>For Year Ended:</v>
      </c>
      <c r="B7" s="2095"/>
      <c r="C7" s="2095"/>
      <c r="D7" s="2095"/>
      <c r="E7" s="2095"/>
      <c r="F7" s="2095"/>
      <c r="G7" s="2095"/>
      <c r="H7" s="2095"/>
      <c r="I7" s="2095"/>
      <c r="J7" s="2095"/>
      <c r="K7" s="2095"/>
      <c r="L7" s="2095"/>
      <c r="M7" s="11"/>
      <c r="N7" s="11"/>
    </row>
    <row r="8" spans="1:19" ht="15.5">
      <c r="A8" s="6245" t="s">
        <v>764</v>
      </c>
      <c r="B8" s="6245"/>
      <c r="C8" s="6245"/>
      <c r="D8" s="6245"/>
      <c r="E8" s="6245"/>
      <c r="F8" s="6245"/>
      <c r="G8" s="6245"/>
      <c r="H8" s="6245"/>
      <c r="I8" s="6245"/>
      <c r="J8" s="6245"/>
      <c r="K8" s="6245"/>
      <c r="L8" s="6245"/>
      <c r="M8" s="6245"/>
      <c r="N8" s="6245"/>
    </row>
    <row r="9" spans="1:19" ht="20.149999999999999" customHeight="1">
      <c r="A9" s="6246" t="s">
        <v>1987</v>
      </c>
      <c r="B9" s="6246"/>
      <c r="C9" s="6246"/>
      <c r="D9" s="6246"/>
      <c r="E9" s="6246"/>
      <c r="F9" s="6246"/>
      <c r="G9" s="6246"/>
      <c r="H9" s="6246"/>
      <c r="I9" s="6246"/>
      <c r="J9" s="6246"/>
      <c r="K9" s="6246"/>
      <c r="L9" s="6246"/>
      <c r="M9" s="6246"/>
      <c r="N9" s="6246"/>
      <c r="O9" s="1945"/>
      <c r="P9" s="1945"/>
      <c r="Q9" s="1945"/>
      <c r="R9" s="1945"/>
      <c r="S9" s="1945"/>
    </row>
    <row r="10" spans="1:19" ht="21.75" customHeight="1">
      <c r="A10" s="6247"/>
      <c r="B10" s="6247"/>
      <c r="C10" s="6247"/>
      <c r="D10" s="6247"/>
      <c r="E10" s="6247"/>
      <c r="F10" s="6247"/>
      <c r="G10" s="6247"/>
      <c r="H10" s="6247"/>
      <c r="I10" s="6247"/>
      <c r="J10" s="6247"/>
      <c r="K10" s="6247"/>
      <c r="L10" s="6247"/>
      <c r="M10" s="6247"/>
      <c r="N10" s="6247"/>
      <c r="O10" s="1946"/>
      <c r="P10" s="1946"/>
      <c r="Q10" s="1946"/>
      <c r="R10" s="1946"/>
      <c r="S10" s="1946"/>
    </row>
    <row r="11" spans="1:19" ht="15" customHeight="1">
      <c r="A11" s="6248" t="s">
        <v>1822</v>
      </c>
      <c r="B11" s="6248"/>
      <c r="C11" s="6248"/>
      <c r="D11" s="6248"/>
      <c r="E11" s="6248"/>
      <c r="F11" s="6248"/>
      <c r="G11" s="6248"/>
      <c r="H11" s="6248"/>
      <c r="I11" s="6248"/>
      <c r="J11" s="6248"/>
      <c r="K11" s="6248"/>
      <c r="L11" s="6248"/>
      <c r="M11" s="6248"/>
      <c r="N11" s="6248"/>
      <c r="O11" s="1947"/>
    </row>
    <row r="12" spans="1:19" ht="9.65" customHeight="1" thickBot="1">
      <c r="A12" s="2096"/>
      <c r="B12" s="2096"/>
      <c r="C12" s="2096"/>
      <c r="D12" s="2096"/>
      <c r="E12" s="2096"/>
      <c r="F12" s="2096"/>
      <c r="G12" s="2096"/>
      <c r="H12" s="2096"/>
      <c r="I12" s="2096"/>
      <c r="J12" s="2096"/>
      <c r="K12" s="2096"/>
      <c r="L12" s="2096"/>
      <c r="M12" s="2096"/>
      <c r="N12" s="2096"/>
    </row>
    <row r="13" spans="1:19" s="1965" customFormat="1" ht="62.65" customHeight="1" thickTop="1">
      <c r="A13" s="2551"/>
      <c r="B13" s="2551" t="s">
        <v>113</v>
      </c>
      <c r="C13" s="6238" t="s">
        <v>1988</v>
      </c>
      <c r="D13" s="6249"/>
      <c r="E13" s="6238" t="s">
        <v>1989</v>
      </c>
      <c r="F13" s="6239"/>
      <c r="G13" s="6239"/>
      <c r="H13" s="6240"/>
      <c r="I13" s="6238" t="s">
        <v>1990</v>
      </c>
      <c r="J13" s="6239"/>
      <c r="K13" s="6240"/>
      <c r="L13" s="6241" t="s">
        <v>1991</v>
      </c>
      <c r="M13" s="6242"/>
      <c r="N13" s="6243"/>
      <c r="O13" s="1964"/>
      <c r="P13" s="1964"/>
    </row>
    <row r="14" spans="1:19" s="1965" customFormat="1" ht="91.15" customHeight="1">
      <c r="A14" s="2552" t="s">
        <v>1992</v>
      </c>
      <c r="B14" s="2553"/>
      <c r="C14" s="2554" t="s">
        <v>1993</v>
      </c>
      <c r="D14" s="2554" t="s">
        <v>1994</v>
      </c>
      <c r="E14" s="2554" t="s">
        <v>1995</v>
      </c>
      <c r="F14" s="2554" t="s">
        <v>1996</v>
      </c>
      <c r="G14" s="2554" t="s">
        <v>1933</v>
      </c>
      <c r="H14" s="2554" t="s">
        <v>2037</v>
      </c>
      <c r="I14" s="2554" t="s">
        <v>1997</v>
      </c>
      <c r="J14" s="2554" t="s">
        <v>1998</v>
      </c>
      <c r="K14" s="2554" t="s">
        <v>2037</v>
      </c>
      <c r="L14" s="2554" t="s">
        <v>1999</v>
      </c>
      <c r="M14" s="2554" t="s">
        <v>2000</v>
      </c>
      <c r="N14" s="2554" t="s">
        <v>2038</v>
      </c>
      <c r="O14" s="1964"/>
      <c r="P14" s="1964"/>
    </row>
    <row r="15" spans="1:19" s="1949" customFormat="1" ht="14">
      <c r="A15" s="2097"/>
      <c r="B15" s="2099"/>
      <c r="C15" s="2098"/>
      <c r="D15" s="2098"/>
      <c r="E15" s="2098"/>
      <c r="F15" s="2098"/>
      <c r="G15" s="2098"/>
      <c r="H15" s="2098"/>
      <c r="I15" s="2098"/>
      <c r="J15" s="2098"/>
      <c r="K15" s="2098"/>
      <c r="L15" s="2098"/>
      <c r="M15" s="2098"/>
      <c r="N15" s="2098"/>
      <c r="O15" s="1948"/>
      <c r="P15" s="1948"/>
    </row>
    <row r="16" spans="1:19" s="1951" customFormat="1" ht="14">
      <c r="A16" s="269"/>
      <c r="B16" s="269"/>
      <c r="C16" s="269"/>
      <c r="D16" s="269"/>
      <c r="E16" s="269"/>
      <c r="F16" s="269"/>
      <c r="G16" s="269"/>
      <c r="H16" s="269"/>
      <c r="I16" s="269"/>
      <c r="J16" s="269"/>
      <c r="K16" s="269"/>
      <c r="L16" s="269"/>
      <c r="M16" s="269"/>
      <c r="N16" s="269"/>
      <c r="O16" s="1950"/>
      <c r="P16" s="1950"/>
    </row>
    <row r="17" spans="1:16" s="1951" customFormat="1" ht="14">
      <c r="A17" s="269"/>
      <c r="B17" s="269"/>
      <c r="C17" s="269"/>
      <c r="D17" s="269"/>
      <c r="E17" s="269"/>
      <c r="F17" s="269"/>
      <c r="G17" s="269"/>
      <c r="H17" s="269"/>
      <c r="I17" s="269"/>
      <c r="J17" s="269"/>
      <c r="K17" s="269"/>
      <c r="L17" s="269"/>
      <c r="M17" s="269"/>
      <c r="N17" s="269"/>
      <c r="O17" s="1950"/>
      <c r="P17" s="1950"/>
    </row>
    <row r="18" spans="1:16" s="1951" customFormat="1" ht="14">
      <c r="A18" s="269"/>
      <c r="B18" s="269"/>
      <c r="C18" s="269"/>
      <c r="D18" s="269"/>
      <c r="E18" s="269"/>
      <c r="F18" s="269"/>
      <c r="G18" s="269"/>
      <c r="H18" s="269"/>
      <c r="I18" s="269"/>
      <c r="J18" s="269"/>
      <c r="K18" s="269"/>
      <c r="L18" s="269"/>
      <c r="M18" s="269"/>
      <c r="N18" s="269"/>
      <c r="O18" s="1950"/>
      <c r="P18" s="1950"/>
    </row>
    <row r="19" spans="1:16" s="1951" customFormat="1" ht="14">
      <c r="A19" s="269"/>
      <c r="B19" s="269"/>
      <c r="C19" s="269"/>
      <c r="D19" s="269"/>
      <c r="E19" s="269"/>
      <c r="F19" s="269"/>
      <c r="G19" s="269"/>
      <c r="H19" s="269"/>
      <c r="I19" s="269"/>
      <c r="J19" s="269"/>
      <c r="K19" s="269"/>
      <c r="L19" s="269"/>
      <c r="M19" s="269"/>
      <c r="N19" s="269"/>
      <c r="O19" s="1950"/>
      <c r="P19" s="1950"/>
    </row>
    <row r="20" spans="1:16" s="1951" customFormat="1" ht="14">
      <c r="A20" s="269"/>
      <c r="B20" s="269"/>
      <c r="C20" s="269"/>
      <c r="D20" s="269"/>
      <c r="E20" s="269"/>
      <c r="F20" s="269"/>
      <c r="G20" s="269"/>
      <c r="H20" s="269"/>
      <c r="I20" s="269"/>
      <c r="J20" s="269"/>
      <c r="K20" s="269"/>
      <c r="L20" s="269"/>
      <c r="M20" s="269"/>
      <c r="N20" s="269"/>
      <c r="O20" s="1950"/>
      <c r="P20" s="1950"/>
    </row>
    <row r="21" spans="1:16" s="1951" customFormat="1" ht="14">
      <c r="A21" s="269"/>
      <c r="B21" s="269"/>
      <c r="C21" s="269"/>
      <c r="D21" s="269"/>
      <c r="E21" s="269"/>
      <c r="F21" s="269"/>
      <c r="G21" s="269"/>
      <c r="H21" s="269"/>
      <c r="I21" s="269"/>
      <c r="J21" s="269"/>
      <c r="K21" s="269"/>
      <c r="L21" s="269"/>
      <c r="M21" s="269"/>
      <c r="N21" s="269"/>
      <c r="O21" s="1950"/>
      <c r="P21" s="1950"/>
    </row>
    <row r="22" spans="1:16" s="1951" customFormat="1" ht="14">
      <c r="A22" s="269"/>
      <c r="B22" s="269"/>
      <c r="C22" s="269"/>
      <c r="D22" s="269"/>
      <c r="E22" s="269"/>
      <c r="F22" s="269"/>
      <c r="G22" s="269"/>
      <c r="H22" s="269"/>
      <c r="I22" s="269"/>
      <c r="J22" s="269"/>
      <c r="K22" s="269"/>
      <c r="L22" s="269"/>
      <c r="M22" s="269"/>
      <c r="N22" s="269"/>
      <c r="O22" s="1950"/>
      <c r="P22" s="1950"/>
    </row>
    <row r="23" spans="1:16" s="1951" customFormat="1" ht="14">
      <c r="A23" s="269"/>
      <c r="B23" s="269"/>
      <c r="C23" s="269"/>
      <c r="D23" s="269"/>
      <c r="E23" s="269"/>
      <c r="F23" s="269"/>
      <c r="G23" s="269"/>
      <c r="H23" s="269"/>
      <c r="I23" s="269"/>
      <c r="J23" s="269"/>
      <c r="K23" s="269"/>
      <c r="L23" s="269"/>
      <c r="M23" s="269"/>
      <c r="N23" s="269"/>
      <c r="O23" s="1950"/>
      <c r="P23" s="1950"/>
    </row>
    <row r="24" spans="1:16" s="1951" customFormat="1" ht="14">
      <c r="A24" s="269"/>
      <c r="B24" s="269"/>
      <c r="C24" s="269"/>
      <c r="D24" s="269"/>
      <c r="E24" s="269"/>
      <c r="F24" s="269"/>
      <c r="G24" s="269"/>
      <c r="H24" s="269"/>
      <c r="I24" s="269"/>
      <c r="J24" s="269"/>
      <c r="K24" s="269"/>
      <c r="L24" s="269"/>
      <c r="M24" s="269"/>
      <c r="N24" s="269"/>
      <c r="O24" s="1950"/>
      <c r="P24" s="1950"/>
    </row>
    <row r="25" spans="1:16" s="1951" customFormat="1" ht="14">
      <c r="A25" s="269"/>
      <c r="B25" s="269"/>
      <c r="C25" s="269"/>
      <c r="D25" s="269"/>
      <c r="E25" s="269"/>
      <c r="F25" s="269"/>
      <c r="G25" s="269"/>
      <c r="H25" s="269"/>
      <c r="I25" s="269"/>
      <c r="J25" s="269"/>
      <c r="K25" s="269"/>
      <c r="L25" s="269"/>
      <c r="M25" s="269"/>
      <c r="N25" s="269"/>
      <c r="O25" s="1950"/>
      <c r="P25" s="1950"/>
    </row>
    <row r="26" spans="1:16" s="1951" customFormat="1" ht="14">
      <c r="A26" s="269"/>
      <c r="B26" s="269"/>
      <c r="C26" s="269"/>
      <c r="D26" s="269"/>
      <c r="E26" s="269"/>
      <c r="F26" s="269"/>
      <c r="G26" s="269"/>
      <c r="H26" s="269"/>
      <c r="I26" s="269"/>
      <c r="J26" s="269"/>
      <c r="K26" s="269"/>
      <c r="L26" s="269"/>
      <c r="M26" s="269"/>
      <c r="N26" s="269"/>
      <c r="O26" s="1950"/>
      <c r="P26" s="1950"/>
    </row>
    <row r="27" spans="1:16" s="1951" customFormat="1" ht="14">
      <c r="A27" s="269"/>
      <c r="B27" s="269"/>
      <c r="C27" s="269"/>
      <c r="D27" s="269"/>
      <c r="E27" s="269"/>
      <c r="F27" s="269"/>
      <c r="G27" s="269"/>
      <c r="H27" s="269"/>
      <c r="I27" s="269"/>
      <c r="J27" s="269"/>
      <c r="K27" s="269"/>
      <c r="L27" s="269"/>
      <c r="M27" s="269"/>
      <c r="N27" s="269"/>
      <c r="O27" s="1950"/>
      <c r="P27" s="1950"/>
    </row>
    <row r="28" spans="1:16" s="1951" customFormat="1" ht="14">
      <c r="A28" s="269"/>
      <c r="B28" s="269"/>
      <c r="C28" s="269"/>
      <c r="D28" s="269"/>
      <c r="E28" s="269"/>
      <c r="F28" s="269"/>
      <c r="G28" s="269"/>
      <c r="H28" s="269"/>
      <c r="I28" s="269"/>
      <c r="J28" s="269"/>
      <c r="K28" s="269"/>
      <c r="L28" s="269"/>
      <c r="M28" s="269"/>
      <c r="N28" s="269"/>
      <c r="O28" s="1950"/>
      <c r="P28" s="1950"/>
    </row>
    <row r="29" spans="1:16" s="1951" customFormat="1" ht="14">
      <c r="A29" s="269"/>
      <c r="B29" s="269"/>
      <c r="C29" s="269"/>
      <c r="D29" s="269"/>
      <c r="E29" s="269"/>
      <c r="F29" s="269"/>
      <c r="G29" s="269"/>
      <c r="H29" s="269"/>
      <c r="I29" s="269"/>
      <c r="J29" s="269"/>
      <c r="K29" s="269"/>
      <c r="L29" s="269"/>
      <c r="M29" s="269"/>
      <c r="N29" s="269"/>
      <c r="O29" s="1950"/>
      <c r="P29" s="1950"/>
    </row>
    <row r="30" spans="1:16" s="1951" customFormat="1" ht="14">
      <c r="A30" s="269"/>
      <c r="B30" s="269"/>
      <c r="C30" s="269"/>
      <c r="D30" s="269"/>
      <c r="E30" s="269"/>
      <c r="F30" s="269"/>
      <c r="G30" s="269"/>
      <c r="H30" s="269"/>
      <c r="I30" s="269"/>
      <c r="J30" s="269"/>
      <c r="K30" s="269"/>
      <c r="L30" s="269"/>
      <c r="M30" s="269"/>
      <c r="N30" s="269"/>
      <c r="O30" s="1950"/>
      <c r="P30" s="1950"/>
    </row>
    <row r="31" spans="1:16" s="1951" customFormat="1" ht="14">
      <c r="A31" s="269"/>
      <c r="B31" s="269"/>
      <c r="C31" s="269"/>
      <c r="D31" s="269"/>
      <c r="E31" s="269"/>
      <c r="F31" s="269"/>
      <c r="G31" s="269"/>
      <c r="H31" s="269"/>
      <c r="I31" s="269"/>
      <c r="J31" s="269"/>
      <c r="K31" s="269"/>
      <c r="L31" s="269"/>
      <c r="M31" s="269"/>
      <c r="N31" s="269"/>
      <c r="O31" s="1950"/>
      <c r="P31" s="1950"/>
    </row>
    <row r="32" spans="1:16" s="1951" customFormat="1" ht="14">
      <c r="A32" s="269"/>
      <c r="B32" s="269"/>
      <c r="C32" s="269"/>
      <c r="D32" s="269"/>
      <c r="E32" s="269"/>
      <c r="F32" s="269"/>
      <c r="G32" s="269"/>
      <c r="H32" s="269"/>
      <c r="I32" s="269"/>
      <c r="J32" s="269"/>
      <c r="K32" s="269"/>
      <c r="L32" s="269"/>
      <c r="M32" s="269"/>
      <c r="N32" s="269"/>
      <c r="O32" s="1950"/>
      <c r="P32" s="1950"/>
    </row>
    <row r="33" spans="1:16" s="1951" customFormat="1" ht="14">
      <c r="A33" s="269"/>
      <c r="B33" s="269"/>
      <c r="C33" s="269"/>
      <c r="D33" s="269"/>
      <c r="E33" s="269"/>
      <c r="F33" s="269"/>
      <c r="G33" s="269"/>
      <c r="H33" s="269"/>
      <c r="I33" s="269"/>
      <c r="J33" s="269"/>
      <c r="K33" s="269"/>
      <c r="L33" s="269"/>
      <c r="M33" s="269"/>
      <c r="N33" s="269"/>
      <c r="O33" s="1950"/>
      <c r="P33" s="1950"/>
    </row>
    <row r="34" spans="1:16" s="1951" customFormat="1" ht="14">
      <c r="A34" s="269"/>
      <c r="B34" s="269"/>
      <c r="C34" s="269"/>
      <c r="D34" s="269"/>
      <c r="E34" s="269"/>
      <c r="F34" s="269"/>
      <c r="G34" s="269"/>
      <c r="H34" s="269"/>
      <c r="I34" s="269"/>
      <c r="J34" s="269"/>
      <c r="K34" s="269"/>
      <c r="L34" s="269"/>
      <c r="M34" s="269"/>
      <c r="N34" s="269"/>
      <c r="O34" s="1950"/>
      <c r="P34" s="1950"/>
    </row>
    <row r="35" spans="1:16" s="1951" customFormat="1" ht="14.5" thickBot="1">
      <c r="A35" s="2464" t="s">
        <v>2001</v>
      </c>
      <c r="B35" s="2464"/>
      <c r="C35" s="2464"/>
      <c r="D35" s="2464"/>
      <c r="E35" s="2465">
        <f t="shared" ref="E35:N35" si="0">SUM(E16:E34)</f>
        <v>0</v>
      </c>
      <c r="F35" s="2465">
        <f t="shared" si="0"/>
        <v>0</v>
      </c>
      <c r="G35" s="2465">
        <f t="shared" si="0"/>
        <v>0</v>
      </c>
      <c r="H35" s="2465">
        <f t="shared" si="0"/>
        <v>0</v>
      </c>
      <c r="I35" s="2465">
        <f t="shared" si="0"/>
        <v>0</v>
      </c>
      <c r="J35" s="2465">
        <f t="shared" si="0"/>
        <v>0</v>
      </c>
      <c r="K35" s="2465">
        <f t="shared" si="0"/>
        <v>0</v>
      </c>
      <c r="L35" s="2465">
        <f t="shared" si="0"/>
        <v>0</v>
      </c>
      <c r="M35" s="2465">
        <f t="shared" si="0"/>
        <v>0</v>
      </c>
      <c r="N35" s="2465">
        <f t="shared" si="0"/>
        <v>0</v>
      </c>
      <c r="O35" s="1950"/>
      <c r="P35" s="1950"/>
    </row>
    <row r="36" spans="1:16" ht="13" thickTop="1">
      <c r="A36" s="77"/>
      <c r="B36" s="77"/>
      <c r="C36" s="77"/>
      <c r="D36" s="77"/>
      <c r="E36" s="77"/>
      <c r="F36" s="77"/>
      <c r="G36" s="77"/>
      <c r="H36" s="77"/>
      <c r="I36" s="77"/>
      <c r="J36" s="77"/>
      <c r="K36" s="77"/>
      <c r="L36" s="77"/>
      <c r="M36" s="77"/>
      <c r="N36" s="77"/>
    </row>
    <row r="37" spans="1:16" ht="14">
      <c r="A37" s="77"/>
      <c r="B37" s="77"/>
      <c r="C37" s="77"/>
      <c r="D37" s="77"/>
      <c r="E37" s="77"/>
      <c r="F37" s="77"/>
      <c r="G37" s="77"/>
      <c r="H37" s="77"/>
      <c r="I37" s="77"/>
      <c r="J37" s="77"/>
      <c r="K37" s="77"/>
      <c r="L37" s="77"/>
      <c r="M37" s="77"/>
      <c r="N37" s="173" t="str">
        <f>+ToC!E123</f>
        <v xml:space="preserve">Long-Term Annual Return </v>
      </c>
    </row>
    <row r="38" spans="1:16" ht="14">
      <c r="A38" s="77"/>
      <c r="B38" s="77"/>
      <c r="C38" s="77"/>
      <c r="D38" s="77"/>
      <c r="E38" s="77"/>
      <c r="F38" s="77"/>
      <c r="G38" s="77"/>
      <c r="H38" s="77"/>
      <c r="I38" s="77"/>
      <c r="J38" s="77"/>
      <c r="K38" s="77"/>
      <c r="L38" s="77"/>
      <c r="M38" s="77"/>
      <c r="N38" s="173" t="s">
        <v>2340</v>
      </c>
    </row>
    <row r="39" spans="1:16" hidden="1">
      <c r="N39" s="1952"/>
    </row>
  </sheetData>
  <sheetProtection algorithmName="SHA-512" hashValue="H14aT2oOOewx3gqqcoZ1vfT0HE7JnhUk0RsNqA/4cFqJjjYxgmqdBXm/IhewQQd2/JBZm/2OaDaQCaOqmSLtVg==" saltValue="cx/yXTdfcsvJmN35uqp4nw==" spinCount="100000" sheet="1" objects="1" scenarios="1" insertRows="0"/>
  <mergeCells count="10">
    <mergeCell ref="I13:K13"/>
    <mergeCell ref="L13:N13"/>
    <mergeCell ref="A1:N1"/>
    <mergeCell ref="A8:N8"/>
    <mergeCell ref="A9:N9"/>
    <mergeCell ref="A10:N10"/>
    <mergeCell ref="A11:N11"/>
    <mergeCell ref="C13:D13"/>
    <mergeCell ref="E13:H13"/>
    <mergeCell ref="M6:N6"/>
  </mergeCells>
  <hyperlinks>
    <hyperlink ref="A1:N1" location="ToC!A1" display="70.060"/>
  </hyperlinks>
  <pageMargins left="0.7" right="0.7" top="0.75" bottom="0.75" header="0.3" footer="0.3"/>
  <pageSetup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6">
    <tabColor rgb="FFCCFFCC"/>
  </sheetPr>
  <dimension ref="A1:XFC1048576"/>
  <sheetViews>
    <sheetView showGridLines="0" zoomScale="55" zoomScaleNormal="55" zoomScaleSheetLayoutView="50" workbookViewId="0">
      <selection activeCell="A11" sqref="A11:AS11"/>
    </sheetView>
  </sheetViews>
  <sheetFormatPr defaultColWidth="0" defaultRowHeight="14.5" zeroHeight="1"/>
  <cols>
    <col min="1" max="1" width="46.4609375" style="4055" customWidth="1"/>
    <col min="2" max="2" width="13.23046875" style="4055" customWidth="1"/>
    <col min="3" max="30" width="16.765625" style="4055" customWidth="1"/>
    <col min="31" max="45" width="16.765625" style="3998" customWidth="1"/>
    <col min="46" max="16382" width="2.53515625" style="4382" hidden="1"/>
    <col min="16383" max="16383" width="3.3828125" style="4382" hidden="1"/>
    <col min="16384" max="16384" width="10.4609375" style="4382" hidden="1"/>
  </cols>
  <sheetData>
    <row r="1" spans="1:46" s="4384" customFormat="1" ht="18" customHeight="1">
      <c r="A1" s="6250">
        <v>70.069999999999993</v>
      </c>
      <c r="B1" s="6250"/>
      <c r="C1" s="6250"/>
      <c r="D1" s="6250"/>
      <c r="E1" s="6250"/>
      <c r="F1" s="6250"/>
      <c r="G1" s="6250"/>
      <c r="H1" s="6250"/>
      <c r="I1" s="6250"/>
      <c r="J1" s="6250"/>
      <c r="K1" s="6250"/>
      <c r="L1" s="6250"/>
      <c r="M1" s="6250"/>
      <c r="N1" s="6250"/>
      <c r="O1" s="6250"/>
      <c r="P1" s="6250"/>
      <c r="Q1" s="6250"/>
      <c r="R1" s="6250"/>
      <c r="S1" s="6250"/>
      <c r="T1" s="6250"/>
      <c r="U1" s="6250"/>
      <c r="V1" s="6250"/>
      <c r="W1" s="6250"/>
      <c r="X1" s="6250"/>
      <c r="Y1" s="6250"/>
      <c r="Z1" s="6250"/>
      <c r="AA1" s="6250"/>
      <c r="AB1" s="6250"/>
      <c r="AC1" s="6250"/>
      <c r="AD1" s="6250"/>
      <c r="AE1" s="6250"/>
      <c r="AF1" s="6250"/>
      <c r="AG1" s="6250"/>
      <c r="AH1" s="6250"/>
      <c r="AI1" s="6250"/>
      <c r="AJ1" s="6250"/>
      <c r="AK1" s="6250"/>
      <c r="AL1" s="6250"/>
      <c r="AM1" s="6250"/>
      <c r="AN1" s="6250"/>
      <c r="AO1" s="6250"/>
      <c r="AP1" s="6250"/>
      <c r="AQ1" s="6250"/>
      <c r="AR1" s="6250"/>
      <c r="AS1" s="6250"/>
    </row>
    <row r="2" spans="1:46" s="4379" customFormat="1" ht="15.5">
      <c r="A2" s="4020"/>
      <c r="B2" s="4020"/>
      <c r="C2" s="4020"/>
      <c r="D2" s="4020"/>
      <c r="E2" s="4020"/>
      <c r="F2" s="4020"/>
      <c r="G2" s="4020"/>
      <c r="H2" s="4020"/>
      <c r="I2" s="4020"/>
      <c r="J2" s="4019"/>
      <c r="K2" s="3150"/>
      <c r="L2" s="3150"/>
      <c r="M2" s="3150"/>
      <c r="N2" s="3150"/>
      <c r="O2" s="3150"/>
      <c r="P2" s="4019"/>
      <c r="Q2" s="3150"/>
      <c r="R2" s="3150"/>
      <c r="S2" s="3150"/>
      <c r="T2" s="3150"/>
      <c r="U2" s="3150"/>
      <c r="V2" s="3150"/>
      <c r="W2" s="3150"/>
      <c r="X2" s="3150"/>
      <c r="Y2" s="3150"/>
      <c r="Z2" s="3150"/>
      <c r="AA2" s="3150"/>
      <c r="AB2" s="3150"/>
      <c r="AC2" s="3150"/>
      <c r="AD2" s="3150"/>
      <c r="AE2" s="557"/>
      <c r="AF2" s="557"/>
      <c r="AG2" s="557"/>
      <c r="AH2" s="557"/>
      <c r="AI2" s="557"/>
      <c r="AJ2" s="557"/>
      <c r="AK2" s="557"/>
      <c r="AL2" s="557"/>
      <c r="AM2" s="557"/>
      <c r="AN2" s="557"/>
      <c r="AO2" s="557"/>
      <c r="AP2" s="557"/>
      <c r="AQ2" s="557"/>
      <c r="AR2" s="557"/>
      <c r="AS2" s="4018" t="s">
        <v>1799</v>
      </c>
      <c r="AT2" s="4380"/>
    </row>
    <row r="3" spans="1:46" s="4379" customFormat="1" ht="15.5">
      <c r="A3" s="4017" t="str">
        <f>Cover!A14</f>
        <v>Select Name of Insurer/ Financial Holding Company</v>
      </c>
      <c r="B3" s="4017"/>
      <c r="C3" s="4015"/>
      <c r="D3" s="4015"/>
      <c r="E3" s="4013"/>
      <c r="F3" s="4013"/>
      <c r="G3" s="4013"/>
      <c r="H3" s="4013"/>
      <c r="I3" s="4013"/>
      <c r="J3" s="4015"/>
      <c r="K3" s="3150"/>
      <c r="L3" s="3150"/>
      <c r="M3" s="3150"/>
      <c r="N3" s="3150"/>
      <c r="O3" s="3150"/>
      <c r="P3" s="4015"/>
      <c r="Q3" s="3150"/>
      <c r="R3" s="3150"/>
      <c r="S3" s="3150"/>
      <c r="T3" s="3150"/>
      <c r="U3" s="3150"/>
      <c r="V3" s="3150"/>
      <c r="W3" s="3150"/>
      <c r="X3" s="3150"/>
      <c r="Y3" s="3150"/>
      <c r="Z3" s="3150"/>
      <c r="AA3" s="3150"/>
      <c r="AB3" s="3150"/>
      <c r="AC3" s="3150"/>
      <c r="AD3" s="3150"/>
      <c r="AE3" s="557"/>
      <c r="AF3" s="557"/>
      <c r="AG3" s="557"/>
      <c r="AH3" s="557"/>
      <c r="AI3" s="557"/>
      <c r="AJ3" s="557"/>
      <c r="AK3" s="557"/>
      <c r="AL3" s="557"/>
      <c r="AM3" s="557"/>
      <c r="AN3" s="557"/>
      <c r="AO3" s="557"/>
      <c r="AP3" s="557"/>
      <c r="AQ3" s="557"/>
      <c r="AR3" s="557"/>
      <c r="AS3" s="4013"/>
      <c r="AT3" s="4380"/>
    </row>
    <row r="4" spans="1:46" s="4379" customFormat="1" ht="15.5">
      <c r="A4" s="4014" t="str">
        <f>ToC!A3</f>
        <v>Insurer/Financial Holding Company</v>
      </c>
      <c r="B4" s="4014"/>
      <c r="C4" s="4015"/>
      <c r="D4" s="4015"/>
      <c r="E4" s="4013"/>
      <c r="F4" s="4013"/>
      <c r="G4" s="4013"/>
      <c r="H4" s="4013"/>
      <c r="I4" s="4013"/>
      <c r="J4" s="4015"/>
      <c r="K4" s="3150"/>
      <c r="L4" s="3150"/>
      <c r="M4" s="3150"/>
      <c r="N4" s="3150"/>
      <c r="O4" s="3150"/>
      <c r="P4" s="4015"/>
      <c r="Q4" s="3150"/>
      <c r="R4" s="3150"/>
      <c r="S4" s="3150"/>
      <c r="T4" s="3150"/>
      <c r="U4" s="3150"/>
      <c r="V4" s="3150"/>
      <c r="W4" s="3150"/>
      <c r="X4" s="3150"/>
      <c r="Y4" s="3150"/>
      <c r="Z4" s="3150"/>
      <c r="AA4" s="3150"/>
      <c r="AB4" s="3150"/>
      <c r="AC4" s="3150"/>
      <c r="AD4" s="3150"/>
      <c r="AE4" s="557"/>
      <c r="AF4" s="557"/>
      <c r="AG4" s="557"/>
      <c r="AH4" s="557"/>
      <c r="AI4" s="557"/>
      <c r="AJ4" s="557"/>
      <c r="AK4" s="557"/>
      <c r="AL4" s="557"/>
      <c r="AM4" s="557"/>
      <c r="AN4" s="557"/>
      <c r="AO4" s="557"/>
      <c r="AP4" s="557"/>
      <c r="AQ4" s="557"/>
      <c r="AR4" s="557"/>
      <c r="AS4" s="4013"/>
      <c r="AT4" s="4380"/>
    </row>
    <row r="5" spans="1:46" s="4379" customFormat="1" ht="15.5">
      <c r="A5" s="4014"/>
      <c r="B5" s="4014"/>
      <c r="C5" s="4013"/>
      <c r="D5" s="4013"/>
      <c r="E5" s="4013"/>
      <c r="F5" s="4013"/>
      <c r="G5" s="4013"/>
      <c r="H5" s="4013"/>
      <c r="I5" s="4013"/>
      <c r="J5" s="4015"/>
      <c r="K5" s="3150"/>
      <c r="L5" s="3150"/>
      <c r="M5" s="3150"/>
      <c r="N5" s="3150"/>
      <c r="O5" s="3150"/>
      <c r="P5" s="4015"/>
      <c r="Q5" s="3150"/>
      <c r="R5" s="3150"/>
      <c r="S5" s="3150"/>
      <c r="T5" s="3150"/>
      <c r="U5" s="3150"/>
      <c r="V5" s="3150"/>
      <c r="W5" s="3150"/>
      <c r="X5" s="3150"/>
      <c r="Y5" s="3150"/>
      <c r="Z5" s="3150"/>
      <c r="AA5" s="3150"/>
      <c r="AB5" s="3150"/>
      <c r="AC5" s="3150"/>
      <c r="AD5" s="3150"/>
      <c r="AE5" s="557"/>
      <c r="AF5" s="557"/>
      <c r="AG5" s="557"/>
      <c r="AH5" s="557"/>
      <c r="AI5" s="557"/>
      <c r="AJ5" s="557"/>
      <c r="AK5" s="557"/>
      <c r="AL5" s="557"/>
      <c r="AM5" s="557"/>
      <c r="AN5" s="557"/>
      <c r="AO5" s="557"/>
      <c r="AP5" s="557"/>
      <c r="AQ5" s="557"/>
      <c r="AR5" s="557"/>
      <c r="AS5" s="4013"/>
      <c r="AT5" s="4380"/>
    </row>
    <row r="6" spans="1:46" s="4379" customFormat="1" ht="15.5">
      <c r="A6" s="4016" t="str">
        <f>ToC!A5</f>
        <v>Long-Term Insurers Annual Return</v>
      </c>
      <c r="B6" s="4016"/>
      <c r="C6" s="212"/>
      <c r="D6" s="213"/>
      <c r="E6" s="348"/>
      <c r="F6" s="348"/>
      <c r="G6" s="4013"/>
      <c r="H6" s="4013"/>
      <c r="I6" s="4013"/>
      <c r="J6" s="4015"/>
      <c r="K6" s="3150"/>
      <c r="L6" s="3150"/>
      <c r="M6" s="3150"/>
      <c r="N6" s="3150"/>
      <c r="O6" s="3150"/>
      <c r="P6" s="4015"/>
      <c r="Q6" s="3150"/>
      <c r="R6" s="3150"/>
      <c r="S6" s="3150"/>
      <c r="T6" s="3150"/>
      <c r="U6" s="3150"/>
      <c r="V6" s="3150"/>
      <c r="W6" s="3150"/>
      <c r="X6" s="3150"/>
      <c r="Y6" s="3150"/>
      <c r="Z6" s="3150"/>
      <c r="AA6" s="3150"/>
      <c r="AB6" s="3150"/>
      <c r="AC6" s="3150"/>
      <c r="AD6" s="3150"/>
      <c r="AE6" s="557"/>
      <c r="AF6" s="557"/>
      <c r="AG6" s="557"/>
      <c r="AH6" s="557"/>
      <c r="AI6" s="557"/>
      <c r="AJ6" s="557"/>
      <c r="AK6" s="557"/>
      <c r="AL6" s="557"/>
      <c r="AM6" s="557"/>
      <c r="AN6" s="557"/>
      <c r="AO6" s="557"/>
      <c r="AP6" s="557"/>
      <c r="AQ6" s="557"/>
      <c r="AR6" s="557"/>
      <c r="AS6" s="4013"/>
      <c r="AT6" s="4380"/>
    </row>
    <row r="7" spans="1:46" s="4379" customFormat="1" ht="15.5">
      <c r="A7" s="4014" t="str">
        <f>ToC!A6</f>
        <v>For Year Ended:</v>
      </c>
      <c r="B7" s="4014"/>
      <c r="C7" s="4013"/>
      <c r="D7" s="4013"/>
      <c r="E7" s="4013"/>
      <c r="F7" s="4013"/>
      <c r="G7" s="4013"/>
      <c r="H7" s="4013"/>
      <c r="I7" s="4013"/>
      <c r="J7" s="4012"/>
      <c r="K7" s="3150"/>
      <c r="L7" s="3150"/>
      <c r="M7" s="3150"/>
      <c r="N7" s="3150"/>
      <c r="O7" s="3150"/>
      <c r="P7" s="4012"/>
      <c r="Q7" s="3150"/>
      <c r="R7" s="3150"/>
      <c r="S7" s="3150"/>
      <c r="T7" s="3150"/>
      <c r="U7" s="3150"/>
      <c r="V7" s="3150"/>
      <c r="W7" s="3150"/>
      <c r="X7" s="3150"/>
      <c r="Y7" s="3150"/>
      <c r="Z7" s="3150"/>
      <c r="AA7" s="3150"/>
      <c r="AB7" s="3150"/>
      <c r="AC7" s="3150"/>
      <c r="AD7" s="3150"/>
      <c r="AE7" s="557"/>
      <c r="AF7" s="557"/>
      <c r="AG7" s="557"/>
      <c r="AH7" s="557"/>
      <c r="AI7" s="557"/>
      <c r="AJ7" s="557"/>
      <c r="AK7" s="557"/>
      <c r="AL7" s="557"/>
      <c r="AM7" s="557"/>
      <c r="AN7" s="557"/>
      <c r="AO7" s="557"/>
      <c r="AP7" s="557"/>
      <c r="AQ7" s="557"/>
      <c r="AR7" s="557"/>
      <c r="AS7" s="1021" t="str">
        <f>IF(+Cover!$A$23="","",+Cover!$A$23)</f>
        <v/>
      </c>
      <c r="AT7" s="4380"/>
    </row>
    <row r="8" spans="1:46" s="4380" customFormat="1" ht="18">
      <c r="A8" s="4056"/>
      <c r="B8" s="4056"/>
      <c r="C8" s="4021"/>
      <c r="D8" s="4021"/>
      <c r="E8" s="4021"/>
      <c r="F8" s="4057"/>
      <c r="G8" s="4057"/>
      <c r="H8" s="4057"/>
      <c r="I8" s="4057"/>
      <c r="J8" s="4057"/>
      <c r="K8" s="4057"/>
      <c r="L8" s="4021"/>
      <c r="M8" s="3150"/>
      <c r="N8" s="3150"/>
      <c r="O8" s="3150"/>
      <c r="P8" s="3150"/>
      <c r="Q8" s="4021"/>
      <c r="R8" s="4021"/>
      <c r="S8" s="4021"/>
      <c r="T8" s="4058"/>
      <c r="U8" s="4021"/>
      <c r="V8" s="4021"/>
      <c r="W8" s="4021"/>
      <c r="X8" s="4021"/>
      <c r="Y8" s="4021"/>
      <c r="Z8" s="4021"/>
      <c r="AA8" s="3150"/>
      <c r="AB8" s="3150"/>
      <c r="AC8" s="3150"/>
      <c r="AD8" s="3150"/>
      <c r="AE8" s="4011"/>
      <c r="AF8" s="4011"/>
      <c r="AG8" s="4011"/>
      <c r="AH8" s="4010"/>
      <c r="AI8" s="4009"/>
      <c r="AJ8" s="4009"/>
      <c r="AK8" s="4009"/>
      <c r="AL8" s="4009"/>
      <c r="AM8" s="4009"/>
      <c r="AN8" s="4009"/>
      <c r="AO8" s="557"/>
      <c r="AP8" s="557"/>
      <c r="AQ8" s="557"/>
      <c r="AR8" s="557"/>
      <c r="AS8" s="557"/>
    </row>
    <row r="9" spans="1:46" s="4380" customFormat="1" ht="18" customHeight="1">
      <c r="A9" s="6281"/>
      <c r="B9" s="6281"/>
      <c r="C9" s="6281"/>
      <c r="D9" s="6281"/>
      <c r="E9" s="6281"/>
      <c r="F9" s="6281"/>
      <c r="G9" s="6281"/>
      <c r="H9" s="6281"/>
      <c r="I9" s="6281"/>
      <c r="J9" s="6281"/>
      <c r="K9" s="6281"/>
      <c r="L9" s="6281"/>
      <c r="M9" s="6281"/>
      <c r="N9" s="6281"/>
      <c r="O9" s="6281"/>
      <c r="P9" s="6281"/>
      <c r="Q9" s="6281"/>
      <c r="R9" s="6281"/>
      <c r="S9" s="6281"/>
      <c r="T9" s="6281"/>
      <c r="U9" s="6281"/>
      <c r="V9" s="6281"/>
      <c r="W9" s="6281"/>
      <c r="X9" s="6281"/>
      <c r="Y9" s="6281"/>
      <c r="Z9" s="6281"/>
      <c r="AA9" s="6281"/>
      <c r="AB9" s="6281"/>
      <c r="AC9" s="6281"/>
      <c r="AD9" s="6281"/>
      <c r="AE9" s="6281"/>
      <c r="AF9" s="6281"/>
      <c r="AG9" s="6281"/>
      <c r="AH9" s="6281"/>
      <c r="AI9" s="6281"/>
      <c r="AJ9" s="6281"/>
      <c r="AK9" s="6281"/>
      <c r="AL9" s="6281"/>
      <c r="AM9" s="6281"/>
      <c r="AN9" s="6281"/>
      <c r="AO9" s="6281"/>
      <c r="AP9" s="6281"/>
      <c r="AQ9" s="6281"/>
      <c r="AR9" s="6281"/>
      <c r="AS9" s="6281"/>
    </row>
    <row r="10" spans="1:46" s="4380" customFormat="1" ht="18">
      <c r="A10" s="4056"/>
      <c r="B10" s="4056"/>
      <c r="C10" s="4021"/>
      <c r="D10" s="4021"/>
      <c r="E10" s="4021"/>
      <c r="F10" s="4057"/>
      <c r="G10" s="4057"/>
      <c r="H10" s="4057"/>
      <c r="I10" s="4057"/>
      <c r="J10" s="4057"/>
      <c r="K10" s="4057"/>
      <c r="L10" s="4021"/>
      <c r="M10" s="3150"/>
      <c r="N10" s="3150"/>
      <c r="O10" s="3150"/>
      <c r="P10" s="3150"/>
      <c r="Q10" s="4021"/>
      <c r="R10" s="4021"/>
      <c r="S10" s="4021"/>
      <c r="T10" s="4058"/>
      <c r="U10" s="4021"/>
      <c r="V10" s="4021"/>
      <c r="W10" s="4021"/>
      <c r="X10" s="4021"/>
      <c r="Y10" s="4021"/>
      <c r="Z10" s="4021"/>
      <c r="AA10" s="3150"/>
      <c r="AB10" s="3150"/>
      <c r="AC10" s="3150"/>
      <c r="AD10" s="3150"/>
      <c r="AE10" s="4011"/>
      <c r="AF10" s="4011"/>
      <c r="AG10" s="4011"/>
      <c r="AH10" s="4010"/>
      <c r="AI10" s="4009"/>
      <c r="AJ10" s="4009"/>
      <c r="AK10" s="4009"/>
      <c r="AL10" s="4009"/>
      <c r="AM10" s="4009"/>
      <c r="AN10" s="4009"/>
      <c r="AO10" s="557"/>
      <c r="AP10" s="557"/>
      <c r="AQ10" s="557"/>
      <c r="AR10" s="557"/>
      <c r="AS10" s="557"/>
    </row>
    <row r="11" spans="1:46" s="4381" customFormat="1" ht="18" customHeight="1">
      <c r="A11" s="6251" t="s">
        <v>2339</v>
      </c>
      <c r="B11" s="6251"/>
      <c r="C11" s="6251"/>
      <c r="D11" s="6251"/>
      <c r="E11" s="6251"/>
      <c r="F11" s="6251"/>
      <c r="G11" s="6251"/>
      <c r="H11" s="6251"/>
      <c r="I11" s="6251"/>
      <c r="J11" s="6251"/>
      <c r="K11" s="6251"/>
      <c r="L11" s="6251"/>
      <c r="M11" s="6251"/>
      <c r="N11" s="6251"/>
      <c r="O11" s="6251"/>
      <c r="P11" s="6251"/>
      <c r="Q11" s="6251"/>
      <c r="R11" s="6251"/>
      <c r="S11" s="6251"/>
      <c r="T11" s="6251"/>
      <c r="U11" s="6251"/>
      <c r="V11" s="6251"/>
      <c r="W11" s="6251"/>
      <c r="X11" s="6251"/>
      <c r="Y11" s="6251"/>
      <c r="Z11" s="6251"/>
      <c r="AA11" s="6251"/>
      <c r="AB11" s="6251"/>
      <c r="AC11" s="6251"/>
      <c r="AD11" s="6251"/>
      <c r="AE11" s="6251"/>
      <c r="AF11" s="6251"/>
      <c r="AG11" s="6251"/>
      <c r="AH11" s="6251"/>
      <c r="AI11" s="6251"/>
      <c r="AJ11" s="6251"/>
      <c r="AK11" s="6251"/>
      <c r="AL11" s="6251"/>
      <c r="AM11" s="6251"/>
      <c r="AN11" s="6251"/>
      <c r="AO11" s="6251"/>
      <c r="AP11" s="6251"/>
      <c r="AQ11" s="6251"/>
      <c r="AR11" s="6251"/>
      <c r="AS11" s="6251"/>
    </row>
    <row r="12" spans="1:46" s="4381" customFormat="1" ht="18" customHeight="1">
      <c r="A12" s="6251" t="s">
        <v>2338</v>
      </c>
      <c r="B12" s="6251"/>
      <c r="C12" s="6251"/>
      <c r="D12" s="6251"/>
      <c r="E12" s="6251"/>
      <c r="F12" s="6251"/>
      <c r="G12" s="6251"/>
      <c r="H12" s="6251"/>
      <c r="I12" s="6251"/>
      <c r="J12" s="6251"/>
      <c r="K12" s="6251"/>
      <c r="L12" s="6251"/>
      <c r="M12" s="6251"/>
      <c r="N12" s="6251"/>
      <c r="O12" s="6251"/>
      <c r="P12" s="6251"/>
      <c r="Q12" s="6251"/>
      <c r="R12" s="6251"/>
      <c r="S12" s="6251"/>
      <c r="T12" s="6251"/>
      <c r="U12" s="6251"/>
      <c r="V12" s="6251"/>
      <c r="W12" s="6251"/>
      <c r="X12" s="6251"/>
      <c r="Y12" s="6251"/>
      <c r="Z12" s="6251"/>
      <c r="AA12" s="6251"/>
      <c r="AB12" s="6251"/>
      <c r="AC12" s="6251"/>
      <c r="AD12" s="6251"/>
      <c r="AE12" s="6251"/>
      <c r="AF12" s="6251"/>
      <c r="AG12" s="6251"/>
      <c r="AH12" s="6251"/>
      <c r="AI12" s="6251"/>
      <c r="AJ12" s="6251"/>
      <c r="AK12" s="6251"/>
      <c r="AL12" s="6251"/>
      <c r="AM12" s="6251"/>
      <c r="AN12" s="6251"/>
      <c r="AO12" s="6251"/>
      <c r="AP12" s="6251"/>
      <c r="AQ12" s="6251"/>
      <c r="AR12" s="6251"/>
      <c r="AS12" s="6251"/>
    </row>
    <row r="13" spans="1:46" s="4380" customFormat="1" thickBot="1">
      <c r="A13" s="4059"/>
      <c r="B13" s="4059"/>
      <c r="C13" s="4022"/>
      <c r="D13" s="4022"/>
      <c r="E13" s="4022"/>
      <c r="F13" s="4022"/>
      <c r="G13" s="4022"/>
      <c r="H13" s="4022"/>
      <c r="I13" s="4021"/>
      <c r="J13" s="4021"/>
      <c r="K13" s="4021"/>
      <c r="L13" s="4021"/>
      <c r="M13" s="3150"/>
      <c r="N13" s="3150"/>
      <c r="O13" s="3150"/>
      <c r="P13" s="3150"/>
      <c r="Q13" s="4022"/>
      <c r="R13" s="4022"/>
      <c r="S13" s="4022"/>
      <c r="T13" s="4022"/>
      <c r="U13" s="4022"/>
      <c r="V13" s="4022"/>
      <c r="W13" s="4021"/>
      <c r="X13" s="4021"/>
      <c r="Y13" s="4021"/>
      <c r="Z13" s="4021"/>
      <c r="AA13" s="3150"/>
      <c r="AB13" s="3150"/>
      <c r="AC13" s="3150"/>
      <c r="AD13" s="3150"/>
      <c r="AE13" s="4008"/>
      <c r="AF13" s="4008"/>
      <c r="AG13" s="4008"/>
      <c r="AH13" s="4008"/>
      <c r="AI13" s="4008"/>
      <c r="AJ13" s="4008"/>
      <c r="AK13" s="4009"/>
      <c r="AL13" s="4009"/>
      <c r="AM13" s="4009"/>
      <c r="AN13" s="4009"/>
      <c r="AO13" s="557"/>
      <c r="AP13" s="557"/>
      <c r="AQ13" s="557"/>
      <c r="AR13" s="557"/>
      <c r="AS13" s="557"/>
    </row>
    <row r="14" spans="1:46" s="4380" customFormat="1" ht="30" customHeight="1" thickTop="1" thickBot="1">
      <c r="A14" s="4022"/>
      <c r="B14" s="4022"/>
      <c r="C14" s="6266" t="s">
        <v>2337</v>
      </c>
      <c r="D14" s="6267"/>
      <c r="E14" s="6267"/>
      <c r="F14" s="6267"/>
      <c r="G14" s="6267"/>
      <c r="H14" s="6267"/>
      <c r="I14" s="6267"/>
      <c r="J14" s="6267"/>
      <c r="K14" s="6267"/>
      <c r="L14" s="6267"/>
      <c r="M14" s="6267"/>
      <c r="N14" s="6267"/>
      <c r="O14" s="6267"/>
      <c r="P14" s="6268"/>
      <c r="Q14" s="6269" t="s">
        <v>2336</v>
      </c>
      <c r="R14" s="6270"/>
      <c r="S14" s="6270"/>
      <c r="T14" s="6270"/>
      <c r="U14" s="6270"/>
      <c r="V14" s="6270"/>
      <c r="W14" s="6270"/>
      <c r="X14" s="6270"/>
      <c r="Y14" s="6270"/>
      <c r="Z14" s="6270"/>
      <c r="AA14" s="6270"/>
      <c r="AB14" s="6270"/>
      <c r="AC14" s="6270"/>
      <c r="AD14" s="6271"/>
      <c r="AE14" s="6269" t="s">
        <v>1016</v>
      </c>
      <c r="AF14" s="6270"/>
      <c r="AG14" s="6270"/>
      <c r="AH14" s="6270"/>
      <c r="AI14" s="6270"/>
      <c r="AJ14" s="6270"/>
      <c r="AK14" s="6270"/>
      <c r="AL14" s="6270"/>
      <c r="AM14" s="6270"/>
      <c r="AN14" s="6270"/>
      <c r="AO14" s="6270"/>
      <c r="AP14" s="6270"/>
      <c r="AQ14" s="6270"/>
      <c r="AR14" s="6284"/>
      <c r="AS14" s="4002"/>
    </row>
    <row r="15" spans="1:46" s="4380" customFormat="1" thickTop="1">
      <c r="A15" s="4069"/>
      <c r="B15" s="6278" t="s">
        <v>113</v>
      </c>
      <c r="C15" s="6285" t="s">
        <v>1224</v>
      </c>
      <c r="D15" s="6285"/>
      <c r="E15" s="6285"/>
      <c r="F15" s="6285"/>
      <c r="G15" s="6285"/>
      <c r="H15" s="6285"/>
      <c r="I15" s="6285"/>
      <c r="J15" s="6285"/>
      <c r="K15" s="6285"/>
      <c r="L15" s="6285"/>
      <c r="M15" s="6285"/>
      <c r="N15" s="6285"/>
      <c r="O15" s="6286" t="s">
        <v>1225</v>
      </c>
      <c r="P15" s="6286"/>
      <c r="Q15" s="6280" t="s">
        <v>1224</v>
      </c>
      <c r="R15" s="6280"/>
      <c r="S15" s="6280"/>
      <c r="T15" s="6280"/>
      <c r="U15" s="6280"/>
      <c r="V15" s="6280"/>
      <c r="W15" s="6280"/>
      <c r="X15" s="6280"/>
      <c r="Y15" s="6280"/>
      <c r="Z15" s="6280"/>
      <c r="AA15" s="6280"/>
      <c r="AB15" s="6287"/>
      <c r="AC15" s="6286" t="s">
        <v>1225</v>
      </c>
      <c r="AD15" s="6286"/>
      <c r="AE15" s="6288" t="s">
        <v>1224</v>
      </c>
      <c r="AF15" s="6288"/>
      <c r="AG15" s="6288"/>
      <c r="AH15" s="6288"/>
      <c r="AI15" s="6288"/>
      <c r="AJ15" s="6288"/>
      <c r="AK15" s="6288"/>
      <c r="AL15" s="6288"/>
      <c r="AM15" s="6288"/>
      <c r="AN15" s="6288"/>
      <c r="AO15" s="6288"/>
      <c r="AP15" s="6263"/>
      <c r="AQ15" s="6289" t="s">
        <v>1225</v>
      </c>
      <c r="AR15" s="6289"/>
      <c r="AS15" s="6277" t="s">
        <v>359</v>
      </c>
    </row>
    <row r="16" spans="1:46" s="4380" customFormat="1" ht="14">
      <c r="A16" s="4023"/>
      <c r="B16" s="6279"/>
      <c r="C16" s="6260" t="s">
        <v>1228</v>
      </c>
      <c r="D16" s="6261"/>
      <c r="E16" s="6262"/>
      <c r="F16" s="6260" t="s">
        <v>1229</v>
      </c>
      <c r="G16" s="6261"/>
      <c r="H16" s="6262"/>
      <c r="I16" s="6260" t="s">
        <v>1230</v>
      </c>
      <c r="J16" s="6261"/>
      <c r="K16" s="6262"/>
      <c r="L16" s="6273" t="s">
        <v>1231</v>
      </c>
      <c r="M16" s="6256" t="s">
        <v>1232</v>
      </c>
      <c r="N16" s="6256" t="s">
        <v>1233</v>
      </c>
      <c r="O16" s="6258" t="s">
        <v>1234</v>
      </c>
      <c r="P16" s="6256" t="s">
        <v>1235</v>
      </c>
      <c r="Q16" s="6260" t="s">
        <v>1228</v>
      </c>
      <c r="R16" s="6261"/>
      <c r="S16" s="6262"/>
      <c r="T16" s="6260" t="s">
        <v>1229</v>
      </c>
      <c r="U16" s="6261"/>
      <c r="V16" s="6262"/>
      <c r="W16" s="6260" t="s">
        <v>1230</v>
      </c>
      <c r="X16" s="6261"/>
      <c r="Y16" s="6262"/>
      <c r="Z16" s="6275" t="s">
        <v>1231</v>
      </c>
      <c r="AA16" s="6256" t="s">
        <v>1232</v>
      </c>
      <c r="AB16" s="6290" t="s">
        <v>1233</v>
      </c>
      <c r="AC16" s="6256" t="s">
        <v>1234</v>
      </c>
      <c r="AD16" s="6256" t="s">
        <v>1235</v>
      </c>
      <c r="AE16" s="6263" t="s">
        <v>1228</v>
      </c>
      <c r="AF16" s="6264"/>
      <c r="AG16" s="6265"/>
      <c r="AH16" s="6263" t="s">
        <v>1229</v>
      </c>
      <c r="AI16" s="6264"/>
      <c r="AJ16" s="6265"/>
      <c r="AK16" s="6263" t="s">
        <v>1230</v>
      </c>
      <c r="AL16" s="6264"/>
      <c r="AM16" s="6265"/>
      <c r="AN16" s="6252" t="s">
        <v>1231</v>
      </c>
      <c r="AO16" s="6254" t="s">
        <v>1232</v>
      </c>
      <c r="AP16" s="6282" t="s">
        <v>1233</v>
      </c>
      <c r="AQ16" s="6254" t="s">
        <v>1234</v>
      </c>
      <c r="AR16" s="6254" t="s">
        <v>1235</v>
      </c>
      <c r="AS16" s="6272"/>
    </row>
    <row r="17" spans="1:45" s="4380" customFormat="1" ht="33.4" customHeight="1">
      <c r="A17" s="4070"/>
      <c r="B17" s="6280"/>
      <c r="C17" s="4024" t="s">
        <v>1239</v>
      </c>
      <c r="D17" s="4024" t="s">
        <v>1240</v>
      </c>
      <c r="E17" s="4024" t="s">
        <v>815</v>
      </c>
      <c r="F17" s="4024" t="s">
        <v>1241</v>
      </c>
      <c r="G17" s="4024" t="s">
        <v>1240</v>
      </c>
      <c r="H17" s="4024" t="s">
        <v>815</v>
      </c>
      <c r="I17" s="4024" t="s">
        <v>1242</v>
      </c>
      <c r="J17" s="4024" t="s">
        <v>1243</v>
      </c>
      <c r="K17" s="4024" t="s">
        <v>1244</v>
      </c>
      <c r="L17" s="6274"/>
      <c r="M17" s="6257"/>
      <c r="N17" s="6257"/>
      <c r="O17" s="6259"/>
      <c r="P17" s="6257"/>
      <c r="Q17" s="4025" t="s">
        <v>1239</v>
      </c>
      <c r="R17" s="4025" t="s">
        <v>1240</v>
      </c>
      <c r="S17" s="4025" t="s">
        <v>815</v>
      </c>
      <c r="T17" s="4025" t="s">
        <v>1241</v>
      </c>
      <c r="U17" s="4025" t="s">
        <v>1240</v>
      </c>
      <c r="V17" s="4025" t="s">
        <v>815</v>
      </c>
      <c r="W17" s="4025" t="s">
        <v>1242</v>
      </c>
      <c r="X17" s="4025" t="s">
        <v>1243</v>
      </c>
      <c r="Y17" s="4025" t="s">
        <v>1244</v>
      </c>
      <c r="Z17" s="6276"/>
      <c r="AA17" s="6272"/>
      <c r="AB17" s="6291"/>
      <c r="AC17" s="6272"/>
      <c r="AD17" s="6272"/>
      <c r="AE17" s="4007" t="s">
        <v>1239</v>
      </c>
      <c r="AF17" s="4007" t="s">
        <v>1240</v>
      </c>
      <c r="AG17" s="4007" t="s">
        <v>815</v>
      </c>
      <c r="AH17" s="4007" t="s">
        <v>1241</v>
      </c>
      <c r="AI17" s="4007" t="s">
        <v>1240</v>
      </c>
      <c r="AJ17" s="4007" t="s">
        <v>815</v>
      </c>
      <c r="AK17" s="4007" t="s">
        <v>1242</v>
      </c>
      <c r="AL17" s="4007" t="s">
        <v>1243</v>
      </c>
      <c r="AM17" s="4007" t="s">
        <v>1244</v>
      </c>
      <c r="AN17" s="6253"/>
      <c r="AO17" s="6255"/>
      <c r="AP17" s="6283"/>
      <c r="AQ17" s="6255"/>
      <c r="AR17" s="6255"/>
      <c r="AS17" s="6257"/>
    </row>
    <row r="18" spans="1:45" s="4380" customFormat="1" ht="42" customHeight="1">
      <c r="A18" s="4026" t="s">
        <v>2335</v>
      </c>
      <c r="B18" s="4027"/>
      <c r="C18" s="5194"/>
      <c r="D18" s="5194"/>
      <c r="E18" s="5194"/>
      <c r="F18" s="5194"/>
      <c r="G18" s="5194"/>
      <c r="H18" s="5194"/>
      <c r="I18" s="5194"/>
      <c r="J18" s="5194"/>
      <c r="K18" s="5194"/>
      <c r="L18" s="5194"/>
      <c r="M18" s="5194"/>
      <c r="N18" s="5194"/>
      <c r="O18" s="5195"/>
      <c r="P18" s="5194"/>
      <c r="Q18" s="5196"/>
      <c r="R18" s="5196"/>
      <c r="S18" s="5196"/>
      <c r="T18" s="5196"/>
      <c r="U18" s="5196"/>
      <c r="V18" s="5196"/>
      <c r="W18" s="5196"/>
      <c r="X18" s="5196"/>
      <c r="Y18" s="5196"/>
      <c r="Z18" s="5196"/>
      <c r="AA18" s="5196"/>
      <c r="AB18" s="5197"/>
      <c r="AC18" s="5196"/>
      <c r="AD18" s="5196"/>
      <c r="AE18" s="5198">
        <f t="shared" ref="AE18:AR18" si="0">C18+Q18</f>
        <v>0</v>
      </c>
      <c r="AF18" s="5198">
        <f t="shared" si="0"/>
        <v>0</v>
      </c>
      <c r="AG18" s="5198">
        <f t="shared" si="0"/>
        <v>0</v>
      </c>
      <c r="AH18" s="5198">
        <f t="shared" si="0"/>
        <v>0</v>
      </c>
      <c r="AI18" s="5198">
        <f t="shared" si="0"/>
        <v>0</v>
      </c>
      <c r="AJ18" s="5198">
        <f t="shared" si="0"/>
        <v>0</v>
      </c>
      <c r="AK18" s="5198">
        <f t="shared" si="0"/>
        <v>0</v>
      </c>
      <c r="AL18" s="5198">
        <f t="shared" si="0"/>
        <v>0</v>
      </c>
      <c r="AM18" s="5198">
        <f t="shared" si="0"/>
        <v>0</v>
      </c>
      <c r="AN18" s="5198">
        <f t="shared" si="0"/>
        <v>0</v>
      </c>
      <c r="AO18" s="5198">
        <f t="shared" si="0"/>
        <v>0</v>
      </c>
      <c r="AP18" s="5198">
        <f t="shared" si="0"/>
        <v>0</v>
      </c>
      <c r="AQ18" s="5198">
        <f t="shared" si="0"/>
        <v>0</v>
      </c>
      <c r="AR18" s="5198">
        <f t="shared" si="0"/>
        <v>0</v>
      </c>
      <c r="AS18" s="5198">
        <f>SUM(AE18:AR18)</f>
        <v>0</v>
      </c>
    </row>
    <row r="19" spans="1:45" s="4380" customFormat="1" ht="14">
      <c r="A19" s="4026"/>
      <c r="B19" s="4026"/>
      <c r="C19" s="4028"/>
      <c r="D19" s="4028"/>
      <c r="E19" s="4028"/>
      <c r="F19" s="4028"/>
      <c r="G19" s="4028"/>
      <c r="H19" s="4028"/>
      <c r="I19" s="4028"/>
      <c r="J19" s="4028"/>
      <c r="K19" s="4028"/>
      <c r="L19" s="4028"/>
      <c r="M19" s="4028"/>
      <c r="N19" s="4028"/>
      <c r="O19" s="4029"/>
      <c r="P19" s="4028"/>
      <c r="Q19" s="4030"/>
      <c r="R19" s="4030"/>
      <c r="S19" s="4030"/>
      <c r="T19" s="4030"/>
      <c r="U19" s="4030"/>
      <c r="V19" s="4030"/>
      <c r="W19" s="4030"/>
      <c r="X19" s="4030"/>
      <c r="Y19" s="4030"/>
      <c r="Z19" s="4030"/>
      <c r="AA19" s="4030"/>
      <c r="AB19" s="4031"/>
      <c r="AC19" s="4030"/>
      <c r="AD19" s="4030"/>
      <c r="AE19" s="4003"/>
      <c r="AF19" s="4003"/>
      <c r="AG19" s="4003"/>
      <c r="AH19" s="4003"/>
      <c r="AI19" s="4003"/>
      <c r="AJ19" s="4003"/>
      <c r="AK19" s="4003"/>
      <c r="AL19" s="4003"/>
      <c r="AM19" s="4003"/>
      <c r="AN19" s="4003"/>
      <c r="AO19" s="4003"/>
      <c r="AP19" s="4006"/>
      <c r="AQ19" s="4003"/>
      <c r="AR19" s="4003"/>
      <c r="AS19" s="4003"/>
    </row>
    <row r="20" spans="1:45" s="4380" customFormat="1" ht="14">
      <c r="A20" s="4032"/>
      <c r="B20" s="4032"/>
      <c r="C20" s="4033"/>
      <c r="D20" s="4033"/>
      <c r="E20" s="4033"/>
      <c r="F20" s="4033"/>
      <c r="G20" s="4033"/>
      <c r="H20" s="4033"/>
      <c r="I20" s="4033"/>
      <c r="J20" s="4033"/>
      <c r="K20" s="4033"/>
      <c r="L20" s="4033"/>
      <c r="M20" s="4033"/>
      <c r="N20" s="4033"/>
      <c r="O20" s="4034"/>
      <c r="P20" s="4033"/>
      <c r="Q20" s="4035"/>
      <c r="R20" s="4035"/>
      <c r="S20" s="4035"/>
      <c r="T20" s="4035"/>
      <c r="U20" s="4035"/>
      <c r="V20" s="4035"/>
      <c r="W20" s="4035"/>
      <c r="X20" s="4035"/>
      <c r="Y20" s="4035"/>
      <c r="Z20" s="4035"/>
      <c r="AA20" s="4035"/>
      <c r="AB20" s="4036"/>
      <c r="AC20" s="4035"/>
      <c r="AD20" s="4035"/>
      <c r="AE20" s="4004"/>
      <c r="AF20" s="4004"/>
      <c r="AG20" s="4004"/>
      <c r="AH20" s="4004"/>
      <c r="AI20" s="4004"/>
      <c r="AJ20" s="4004"/>
      <c r="AK20" s="4004"/>
      <c r="AL20" s="4004"/>
      <c r="AM20" s="4004"/>
      <c r="AN20" s="4004"/>
      <c r="AO20" s="4004"/>
      <c r="AP20" s="4005"/>
      <c r="AQ20" s="4004"/>
      <c r="AR20" s="4004"/>
      <c r="AS20" s="4003"/>
    </row>
    <row r="21" spans="1:45" s="4380" customFormat="1" ht="28">
      <c r="A21" s="4032" t="s">
        <v>2334</v>
      </c>
      <c r="B21" s="4037"/>
      <c r="C21" s="4033"/>
      <c r="D21" s="4033"/>
      <c r="E21" s="4033"/>
      <c r="F21" s="4033"/>
      <c r="G21" s="4033"/>
      <c r="H21" s="4033"/>
      <c r="I21" s="4033"/>
      <c r="J21" s="4033"/>
      <c r="K21" s="4033"/>
      <c r="L21" s="4033"/>
      <c r="M21" s="4033"/>
      <c r="N21" s="4033"/>
      <c r="O21" s="4034"/>
      <c r="P21" s="4033"/>
      <c r="Q21" s="4035"/>
      <c r="R21" s="4035"/>
      <c r="S21" s="4035"/>
      <c r="T21" s="4035"/>
      <c r="U21" s="4035"/>
      <c r="V21" s="4035"/>
      <c r="W21" s="4035"/>
      <c r="X21" s="4035"/>
      <c r="Y21" s="4035"/>
      <c r="Z21" s="4035"/>
      <c r="AA21" s="4035"/>
      <c r="AB21" s="4036"/>
      <c r="AC21" s="4035"/>
      <c r="AD21" s="4035"/>
      <c r="AE21" s="4004"/>
      <c r="AF21" s="4004"/>
      <c r="AG21" s="4004"/>
      <c r="AH21" s="4004"/>
      <c r="AI21" s="4004"/>
      <c r="AJ21" s="4004"/>
      <c r="AK21" s="4004"/>
      <c r="AL21" s="4004"/>
      <c r="AM21" s="4004"/>
      <c r="AN21" s="4004"/>
      <c r="AO21" s="4004"/>
      <c r="AP21" s="4005"/>
      <c r="AQ21" s="4004"/>
      <c r="AR21" s="4004"/>
      <c r="AS21" s="4003"/>
    </row>
    <row r="22" spans="1:45" s="4380" customFormat="1" ht="18.649999999999999" customHeight="1">
      <c r="A22" s="4038" t="s">
        <v>359</v>
      </c>
      <c r="B22" s="4039"/>
      <c r="C22" s="4948">
        <f t="shared" ref="C22:AS22" si="1">C23+C33</f>
        <v>0</v>
      </c>
      <c r="D22" s="4948">
        <f t="shared" si="1"/>
        <v>0</v>
      </c>
      <c r="E22" s="4948">
        <f t="shared" si="1"/>
        <v>0</v>
      </c>
      <c r="F22" s="4948">
        <f t="shared" si="1"/>
        <v>0</v>
      </c>
      <c r="G22" s="4948">
        <f t="shared" si="1"/>
        <v>0</v>
      </c>
      <c r="H22" s="4948">
        <f t="shared" si="1"/>
        <v>0</v>
      </c>
      <c r="I22" s="4948">
        <f t="shared" si="1"/>
        <v>0</v>
      </c>
      <c r="J22" s="4948">
        <f t="shared" si="1"/>
        <v>0</v>
      </c>
      <c r="K22" s="4948">
        <f t="shared" si="1"/>
        <v>0</v>
      </c>
      <c r="L22" s="4948">
        <f t="shared" si="1"/>
        <v>0</v>
      </c>
      <c r="M22" s="4948">
        <f t="shared" si="1"/>
        <v>0</v>
      </c>
      <c r="N22" s="4948">
        <f t="shared" si="1"/>
        <v>0</v>
      </c>
      <c r="O22" s="4948">
        <f t="shared" si="1"/>
        <v>0</v>
      </c>
      <c r="P22" s="4948">
        <f t="shared" si="1"/>
        <v>0</v>
      </c>
      <c r="Q22" s="4948">
        <f t="shared" si="1"/>
        <v>0</v>
      </c>
      <c r="R22" s="4948">
        <f t="shared" si="1"/>
        <v>0</v>
      </c>
      <c r="S22" s="4948">
        <f t="shared" si="1"/>
        <v>0</v>
      </c>
      <c r="T22" s="4948">
        <f t="shared" si="1"/>
        <v>0</v>
      </c>
      <c r="U22" s="4948">
        <f t="shared" si="1"/>
        <v>0</v>
      </c>
      <c r="V22" s="4948">
        <f t="shared" si="1"/>
        <v>0</v>
      </c>
      <c r="W22" s="4948">
        <f t="shared" si="1"/>
        <v>0</v>
      </c>
      <c r="X22" s="4948">
        <f t="shared" si="1"/>
        <v>0</v>
      </c>
      <c r="Y22" s="4948">
        <f t="shared" si="1"/>
        <v>0</v>
      </c>
      <c r="Z22" s="4948">
        <f t="shared" si="1"/>
        <v>0</v>
      </c>
      <c r="AA22" s="4948">
        <f t="shared" si="1"/>
        <v>0</v>
      </c>
      <c r="AB22" s="4948">
        <f t="shared" si="1"/>
        <v>0</v>
      </c>
      <c r="AC22" s="4948">
        <f t="shared" si="1"/>
        <v>0</v>
      </c>
      <c r="AD22" s="4948">
        <f t="shared" si="1"/>
        <v>0</v>
      </c>
      <c r="AE22" s="5198">
        <f t="shared" si="1"/>
        <v>0</v>
      </c>
      <c r="AF22" s="5198">
        <f t="shared" si="1"/>
        <v>0</v>
      </c>
      <c r="AG22" s="5198">
        <f t="shared" si="1"/>
        <v>0</v>
      </c>
      <c r="AH22" s="5198">
        <f t="shared" si="1"/>
        <v>0</v>
      </c>
      <c r="AI22" s="5198">
        <f t="shared" si="1"/>
        <v>0</v>
      </c>
      <c r="AJ22" s="5198">
        <f t="shared" si="1"/>
        <v>0</v>
      </c>
      <c r="AK22" s="5198">
        <f t="shared" si="1"/>
        <v>0</v>
      </c>
      <c r="AL22" s="5198">
        <f t="shared" si="1"/>
        <v>0</v>
      </c>
      <c r="AM22" s="5198">
        <f t="shared" si="1"/>
        <v>0</v>
      </c>
      <c r="AN22" s="5198">
        <f t="shared" si="1"/>
        <v>0</v>
      </c>
      <c r="AO22" s="5198">
        <f t="shared" si="1"/>
        <v>0</v>
      </c>
      <c r="AP22" s="5198">
        <f t="shared" si="1"/>
        <v>0</v>
      </c>
      <c r="AQ22" s="5198">
        <f t="shared" si="1"/>
        <v>0</v>
      </c>
      <c r="AR22" s="5198">
        <f t="shared" si="1"/>
        <v>0</v>
      </c>
      <c r="AS22" s="5198">
        <f t="shared" si="1"/>
        <v>0</v>
      </c>
    </row>
    <row r="23" spans="1:45" s="4380" customFormat="1" ht="18.649999999999999" customHeight="1">
      <c r="A23" s="4040" t="s">
        <v>2333</v>
      </c>
      <c r="B23" s="4041"/>
      <c r="C23" s="4948">
        <f t="shared" ref="C23:AS23" si="2">SUM(C24:C32)</f>
        <v>0</v>
      </c>
      <c r="D23" s="4948">
        <f t="shared" si="2"/>
        <v>0</v>
      </c>
      <c r="E23" s="4948">
        <f t="shared" si="2"/>
        <v>0</v>
      </c>
      <c r="F23" s="4948">
        <f t="shared" si="2"/>
        <v>0</v>
      </c>
      <c r="G23" s="4948">
        <f t="shared" si="2"/>
        <v>0</v>
      </c>
      <c r="H23" s="4948">
        <f t="shared" si="2"/>
        <v>0</v>
      </c>
      <c r="I23" s="4948">
        <f t="shared" si="2"/>
        <v>0</v>
      </c>
      <c r="J23" s="4948">
        <f t="shared" si="2"/>
        <v>0</v>
      </c>
      <c r="K23" s="4948">
        <f t="shared" si="2"/>
        <v>0</v>
      </c>
      <c r="L23" s="4948">
        <f t="shared" si="2"/>
        <v>0</v>
      </c>
      <c r="M23" s="4948">
        <f t="shared" si="2"/>
        <v>0</v>
      </c>
      <c r="N23" s="4948">
        <f t="shared" si="2"/>
        <v>0</v>
      </c>
      <c r="O23" s="4948">
        <f t="shared" si="2"/>
        <v>0</v>
      </c>
      <c r="P23" s="4948">
        <f t="shared" si="2"/>
        <v>0</v>
      </c>
      <c r="Q23" s="4948">
        <f t="shared" si="2"/>
        <v>0</v>
      </c>
      <c r="R23" s="4948">
        <f t="shared" si="2"/>
        <v>0</v>
      </c>
      <c r="S23" s="4948">
        <f t="shared" si="2"/>
        <v>0</v>
      </c>
      <c r="T23" s="4948">
        <f t="shared" si="2"/>
        <v>0</v>
      </c>
      <c r="U23" s="4948">
        <f t="shared" si="2"/>
        <v>0</v>
      </c>
      <c r="V23" s="4948">
        <f t="shared" si="2"/>
        <v>0</v>
      </c>
      <c r="W23" s="4948">
        <f t="shared" si="2"/>
        <v>0</v>
      </c>
      <c r="X23" s="4948">
        <f t="shared" si="2"/>
        <v>0</v>
      </c>
      <c r="Y23" s="4948">
        <f t="shared" si="2"/>
        <v>0</v>
      </c>
      <c r="Z23" s="4948">
        <f t="shared" si="2"/>
        <v>0</v>
      </c>
      <c r="AA23" s="4948">
        <f t="shared" si="2"/>
        <v>0</v>
      </c>
      <c r="AB23" s="4948">
        <f t="shared" si="2"/>
        <v>0</v>
      </c>
      <c r="AC23" s="4948">
        <f t="shared" si="2"/>
        <v>0</v>
      </c>
      <c r="AD23" s="4948">
        <f t="shared" si="2"/>
        <v>0</v>
      </c>
      <c r="AE23" s="4948">
        <f t="shared" si="2"/>
        <v>0</v>
      </c>
      <c r="AF23" s="4948">
        <f t="shared" si="2"/>
        <v>0</v>
      </c>
      <c r="AG23" s="4948">
        <f t="shared" si="2"/>
        <v>0</v>
      </c>
      <c r="AH23" s="4948">
        <f t="shared" si="2"/>
        <v>0</v>
      </c>
      <c r="AI23" s="4948">
        <f t="shared" si="2"/>
        <v>0</v>
      </c>
      <c r="AJ23" s="4948">
        <f t="shared" si="2"/>
        <v>0</v>
      </c>
      <c r="AK23" s="4948">
        <f t="shared" si="2"/>
        <v>0</v>
      </c>
      <c r="AL23" s="4948">
        <f t="shared" si="2"/>
        <v>0</v>
      </c>
      <c r="AM23" s="4948">
        <f t="shared" si="2"/>
        <v>0</v>
      </c>
      <c r="AN23" s="4948">
        <f t="shared" si="2"/>
        <v>0</v>
      </c>
      <c r="AO23" s="4948">
        <f t="shared" si="2"/>
        <v>0</v>
      </c>
      <c r="AP23" s="4948">
        <f t="shared" si="2"/>
        <v>0</v>
      </c>
      <c r="AQ23" s="4948">
        <f t="shared" si="2"/>
        <v>0</v>
      </c>
      <c r="AR23" s="4948">
        <f t="shared" si="2"/>
        <v>0</v>
      </c>
      <c r="AS23" s="5198">
        <f t="shared" si="2"/>
        <v>0</v>
      </c>
    </row>
    <row r="24" spans="1:45" s="4380" customFormat="1" ht="18.649999999999999" customHeight="1">
      <c r="A24" s="4042" t="s">
        <v>2332</v>
      </c>
      <c r="B24" s="4043"/>
      <c r="C24" s="5199"/>
      <c r="D24" s="5199"/>
      <c r="E24" s="5199"/>
      <c r="F24" s="5199"/>
      <c r="G24" s="5199"/>
      <c r="H24" s="5199"/>
      <c r="I24" s="5199"/>
      <c r="J24" s="5199"/>
      <c r="K24" s="5199"/>
      <c r="L24" s="5199"/>
      <c r="M24" s="5199"/>
      <c r="N24" s="5199"/>
      <c r="O24" s="5200"/>
      <c r="P24" s="5199"/>
      <c r="Q24" s="5201"/>
      <c r="R24" s="5201"/>
      <c r="S24" s="5201"/>
      <c r="T24" s="5201"/>
      <c r="U24" s="5201"/>
      <c r="V24" s="5201"/>
      <c r="W24" s="5201"/>
      <c r="X24" s="5201"/>
      <c r="Y24" s="5201"/>
      <c r="Z24" s="5201"/>
      <c r="AA24" s="5201"/>
      <c r="AB24" s="5202"/>
      <c r="AC24" s="5201"/>
      <c r="AD24" s="5201"/>
      <c r="AE24" s="4948">
        <f t="shared" ref="AE24:AE32" si="3">C24+Q24</f>
        <v>0</v>
      </c>
      <c r="AF24" s="4948">
        <f t="shared" ref="AF24:AF32" si="4">D24+R24</f>
        <v>0</v>
      </c>
      <c r="AG24" s="4948">
        <f t="shared" ref="AG24:AG32" si="5">E24+S24</f>
        <v>0</v>
      </c>
      <c r="AH24" s="4948">
        <f t="shared" ref="AH24:AH32" si="6">F24+T24</f>
        <v>0</v>
      </c>
      <c r="AI24" s="4948">
        <f t="shared" ref="AI24:AI32" si="7">G24+U24</f>
        <v>0</v>
      </c>
      <c r="AJ24" s="4948">
        <f t="shared" ref="AJ24:AJ32" si="8">H24+V24</f>
        <v>0</v>
      </c>
      <c r="AK24" s="4948">
        <f t="shared" ref="AK24:AK32" si="9">I24+W24</f>
        <v>0</v>
      </c>
      <c r="AL24" s="4948">
        <f t="shared" ref="AL24:AL32" si="10">J24+X24</f>
        <v>0</v>
      </c>
      <c r="AM24" s="4948">
        <f t="shared" ref="AM24:AM32" si="11">K24+Y24</f>
        <v>0</v>
      </c>
      <c r="AN24" s="4948">
        <f t="shared" ref="AN24:AN32" si="12">L24+Z24</f>
        <v>0</v>
      </c>
      <c r="AO24" s="4948">
        <f t="shared" ref="AO24:AO32" si="13">M24+AA24</f>
        <v>0</v>
      </c>
      <c r="AP24" s="4948">
        <f t="shared" ref="AP24:AP32" si="14">N24+AB24</f>
        <v>0</v>
      </c>
      <c r="AQ24" s="4948">
        <f t="shared" ref="AQ24:AQ32" si="15">O24+AC24</f>
        <v>0</v>
      </c>
      <c r="AR24" s="4948">
        <f t="shared" ref="AR24:AR32" si="16">P24+AD24</f>
        <v>0</v>
      </c>
      <c r="AS24" s="5198">
        <f t="shared" ref="AS24:AS32" si="17">SUM(AE24:AR24)</f>
        <v>0</v>
      </c>
    </row>
    <row r="25" spans="1:45" s="4380" customFormat="1" ht="18.649999999999999" customHeight="1">
      <c r="A25" s="4042" t="s">
        <v>823</v>
      </c>
      <c r="B25" s="4043"/>
      <c r="C25" s="5199"/>
      <c r="D25" s="5199"/>
      <c r="E25" s="5199"/>
      <c r="F25" s="5199"/>
      <c r="G25" s="5199"/>
      <c r="H25" s="5199"/>
      <c r="I25" s="5199"/>
      <c r="J25" s="5199"/>
      <c r="K25" s="5199"/>
      <c r="L25" s="5199"/>
      <c r="M25" s="5199"/>
      <c r="N25" s="5199"/>
      <c r="O25" s="5200"/>
      <c r="P25" s="5199"/>
      <c r="Q25" s="5201"/>
      <c r="R25" s="5201"/>
      <c r="S25" s="5201"/>
      <c r="T25" s="5201"/>
      <c r="U25" s="5201"/>
      <c r="V25" s="5201"/>
      <c r="W25" s="5201"/>
      <c r="X25" s="5201"/>
      <c r="Y25" s="5201"/>
      <c r="Z25" s="5201"/>
      <c r="AA25" s="5201"/>
      <c r="AB25" s="5202"/>
      <c r="AC25" s="5201"/>
      <c r="AD25" s="5201"/>
      <c r="AE25" s="4948">
        <f t="shared" si="3"/>
        <v>0</v>
      </c>
      <c r="AF25" s="4948">
        <f t="shared" si="4"/>
        <v>0</v>
      </c>
      <c r="AG25" s="4948">
        <f t="shared" si="5"/>
        <v>0</v>
      </c>
      <c r="AH25" s="4948">
        <f t="shared" si="6"/>
        <v>0</v>
      </c>
      <c r="AI25" s="4948">
        <f t="shared" si="7"/>
        <v>0</v>
      </c>
      <c r="AJ25" s="4948">
        <f t="shared" si="8"/>
        <v>0</v>
      </c>
      <c r="AK25" s="4948">
        <f t="shared" si="9"/>
        <v>0</v>
      </c>
      <c r="AL25" s="4948">
        <f t="shared" si="10"/>
        <v>0</v>
      </c>
      <c r="AM25" s="4948">
        <f t="shared" si="11"/>
        <v>0</v>
      </c>
      <c r="AN25" s="4948">
        <f t="shared" si="12"/>
        <v>0</v>
      </c>
      <c r="AO25" s="4948">
        <f t="shared" si="13"/>
        <v>0</v>
      </c>
      <c r="AP25" s="4948">
        <f t="shared" si="14"/>
        <v>0</v>
      </c>
      <c r="AQ25" s="4948">
        <f t="shared" si="15"/>
        <v>0</v>
      </c>
      <c r="AR25" s="4948">
        <f t="shared" si="16"/>
        <v>0</v>
      </c>
      <c r="AS25" s="5198">
        <f t="shared" si="17"/>
        <v>0</v>
      </c>
    </row>
    <row r="26" spans="1:45" s="4380" customFormat="1" ht="18.649999999999999" customHeight="1">
      <c r="A26" s="4043"/>
      <c r="B26" s="4043"/>
      <c r="C26" s="5199"/>
      <c r="D26" s="5199"/>
      <c r="E26" s="5199"/>
      <c r="F26" s="5199"/>
      <c r="G26" s="5199"/>
      <c r="H26" s="5199"/>
      <c r="I26" s="5199"/>
      <c r="J26" s="5199"/>
      <c r="K26" s="5199"/>
      <c r="L26" s="5199"/>
      <c r="M26" s="5199"/>
      <c r="N26" s="5199"/>
      <c r="O26" s="5200"/>
      <c r="P26" s="5199"/>
      <c r="Q26" s="5201"/>
      <c r="R26" s="5201"/>
      <c r="S26" s="5201"/>
      <c r="T26" s="5201"/>
      <c r="U26" s="5201"/>
      <c r="V26" s="5201"/>
      <c r="W26" s="5201"/>
      <c r="X26" s="5201"/>
      <c r="Y26" s="5201"/>
      <c r="Z26" s="5201"/>
      <c r="AA26" s="5201"/>
      <c r="AB26" s="5202"/>
      <c r="AC26" s="5201"/>
      <c r="AD26" s="5201"/>
      <c r="AE26" s="4948">
        <f t="shared" si="3"/>
        <v>0</v>
      </c>
      <c r="AF26" s="4948">
        <f t="shared" si="4"/>
        <v>0</v>
      </c>
      <c r="AG26" s="4948">
        <f t="shared" si="5"/>
        <v>0</v>
      </c>
      <c r="AH26" s="4948">
        <f t="shared" si="6"/>
        <v>0</v>
      </c>
      <c r="AI26" s="4948">
        <f t="shared" si="7"/>
        <v>0</v>
      </c>
      <c r="AJ26" s="4948">
        <f t="shared" si="8"/>
        <v>0</v>
      </c>
      <c r="AK26" s="4948">
        <f t="shared" si="9"/>
        <v>0</v>
      </c>
      <c r="AL26" s="4948">
        <f t="shared" si="10"/>
        <v>0</v>
      </c>
      <c r="AM26" s="4948">
        <f t="shared" si="11"/>
        <v>0</v>
      </c>
      <c r="AN26" s="4948">
        <f t="shared" si="12"/>
        <v>0</v>
      </c>
      <c r="AO26" s="4948">
        <f t="shared" si="13"/>
        <v>0</v>
      </c>
      <c r="AP26" s="4948">
        <f t="shared" si="14"/>
        <v>0</v>
      </c>
      <c r="AQ26" s="4948">
        <f t="shared" si="15"/>
        <v>0</v>
      </c>
      <c r="AR26" s="4948">
        <f t="shared" si="16"/>
        <v>0</v>
      </c>
      <c r="AS26" s="5198">
        <f t="shared" si="17"/>
        <v>0</v>
      </c>
    </row>
    <row r="27" spans="1:45" s="4380" customFormat="1" ht="18.649999999999999" customHeight="1">
      <c r="A27" s="4043"/>
      <c r="B27" s="4043"/>
      <c r="C27" s="5199"/>
      <c r="D27" s="5199"/>
      <c r="E27" s="5199"/>
      <c r="F27" s="5199"/>
      <c r="G27" s="5199"/>
      <c r="H27" s="5199"/>
      <c r="I27" s="5199"/>
      <c r="J27" s="5199"/>
      <c r="K27" s="5199"/>
      <c r="L27" s="5199"/>
      <c r="M27" s="5199"/>
      <c r="N27" s="5199"/>
      <c r="O27" s="5200"/>
      <c r="P27" s="5199"/>
      <c r="Q27" s="5201"/>
      <c r="R27" s="5201"/>
      <c r="S27" s="5201"/>
      <c r="T27" s="5201"/>
      <c r="U27" s="5201"/>
      <c r="V27" s="5201"/>
      <c r="W27" s="5201"/>
      <c r="X27" s="5201"/>
      <c r="Y27" s="5201"/>
      <c r="Z27" s="5201"/>
      <c r="AA27" s="5201"/>
      <c r="AB27" s="5202"/>
      <c r="AC27" s="5201"/>
      <c r="AD27" s="5201"/>
      <c r="AE27" s="4948">
        <f t="shared" si="3"/>
        <v>0</v>
      </c>
      <c r="AF27" s="4948">
        <f t="shared" si="4"/>
        <v>0</v>
      </c>
      <c r="AG27" s="4948">
        <f t="shared" si="5"/>
        <v>0</v>
      </c>
      <c r="AH27" s="4948">
        <f t="shared" si="6"/>
        <v>0</v>
      </c>
      <c r="AI27" s="4948">
        <f t="shared" si="7"/>
        <v>0</v>
      </c>
      <c r="AJ27" s="4948">
        <f t="shared" si="8"/>
        <v>0</v>
      </c>
      <c r="AK27" s="4948">
        <f t="shared" si="9"/>
        <v>0</v>
      </c>
      <c r="AL27" s="4948">
        <f t="shared" si="10"/>
        <v>0</v>
      </c>
      <c r="AM27" s="4948">
        <f t="shared" si="11"/>
        <v>0</v>
      </c>
      <c r="AN27" s="4948">
        <f t="shared" si="12"/>
        <v>0</v>
      </c>
      <c r="AO27" s="4948">
        <f t="shared" si="13"/>
        <v>0</v>
      </c>
      <c r="AP27" s="4948">
        <f t="shared" si="14"/>
        <v>0</v>
      </c>
      <c r="AQ27" s="4948">
        <f t="shared" si="15"/>
        <v>0</v>
      </c>
      <c r="AR27" s="4948">
        <f t="shared" si="16"/>
        <v>0</v>
      </c>
      <c r="AS27" s="5198">
        <f t="shared" si="17"/>
        <v>0</v>
      </c>
    </row>
    <row r="28" spans="1:45" s="4380" customFormat="1" ht="18.649999999999999" customHeight="1">
      <c r="A28" s="4043"/>
      <c r="B28" s="4043"/>
      <c r="C28" s="5199"/>
      <c r="D28" s="5199"/>
      <c r="E28" s="5199"/>
      <c r="F28" s="5199"/>
      <c r="G28" s="5199"/>
      <c r="H28" s="5199"/>
      <c r="I28" s="5199"/>
      <c r="J28" s="5199"/>
      <c r="K28" s="5199"/>
      <c r="L28" s="5199"/>
      <c r="M28" s="5199"/>
      <c r="N28" s="5199"/>
      <c r="O28" s="5200"/>
      <c r="P28" s="5199"/>
      <c r="Q28" s="5201"/>
      <c r="R28" s="5201"/>
      <c r="S28" s="5201"/>
      <c r="T28" s="5201"/>
      <c r="U28" s="5201"/>
      <c r="V28" s="5201"/>
      <c r="W28" s="5201"/>
      <c r="X28" s="5201"/>
      <c r="Y28" s="5201"/>
      <c r="Z28" s="5201"/>
      <c r="AA28" s="5201"/>
      <c r="AB28" s="5202"/>
      <c r="AC28" s="5201"/>
      <c r="AD28" s="5201"/>
      <c r="AE28" s="4948">
        <f t="shared" si="3"/>
        <v>0</v>
      </c>
      <c r="AF28" s="4948">
        <f t="shared" si="4"/>
        <v>0</v>
      </c>
      <c r="AG28" s="4948">
        <f t="shared" si="5"/>
        <v>0</v>
      </c>
      <c r="AH28" s="4948">
        <f t="shared" si="6"/>
        <v>0</v>
      </c>
      <c r="AI28" s="4948">
        <f t="shared" si="7"/>
        <v>0</v>
      </c>
      <c r="AJ28" s="4948">
        <f t="shared" si="8"/>
        <v>0</v>
      </c>
      <c r="AK28" s="4948">
        <f t="shared" si="9"/>
        <v>0</v>
      </c>
      <c r="AL28" s="4948">
        <f t="shared" si="10"/>
        <v>0</v>
      </c>
      <c r="AM28" s="4948">
        <f t="shared" si="11"/>
        <v>0</v>
      </c>
      <c r="AN28" s="4948">
        <f t="shared" si="12"/>
        <v>0</v>
      </c>
      <c r="AO28" s="4948">
        <f t="shared" si="13"/>
        <v>0</v>
      </c>
      <c r="AP28" s="4948">
        <f t="shared" si="14"/>
        <v>0</v>
      </c>
      <c r="AQ28" s="4948">
        <f t="shared" si="15"/>
        <v>0</v>
      </c>
      <c r="AR28" s="4948">
        <f t="shared" si="16"/>
        <v>0</v>
      </c>
      <c r="AS28" s="5198">
        <f t="shared" si="17"/>
        <v>0</v>
      </c>
    </row>
    <row r="29" spans="1:45" s="4380" customFormat="1" ht="18.649999999999999" customHeight="1">
      <c r="A29" s="4043"/>
      <c r="B29" s="4043"/>
      <c r="C29" s="5199"/>
      <c r="D29" s="5199"/>
      <c r="E29" s="5199"/>
      <c r="F29" s="5199"/>
      <c r="G29" s="5199"/>
      <c r="H29" s="5199"/>
      <c r="I29" s="5199"/>
      <c r="J29" s="5199"/>
      <c r="K29" s="5199"/>
      <c r="L29" s="5199"/>
      <c r="M29" s="5199"/>
      <c r="N29" s="5199"/>
      <c r="O29" s="5200"/>
      <c r="P29" s="5199"/>
      <c r="Q29" s="5201"/>
      <c r="R29" s="5201"/>
      <c r="S29" s="5201"/>
      <c r="T29" s="5201"/>
      <c r="U29" s="5201"/>
      <c r="V29" s="5201"/>
      <c r="W29" s="5201"/>
      <c r="X29" s="5201"/>
      <c r="Y29" s="5201"/>
      <c r="Z29" s="5201"/>
      <c r="AA29" s="5201"/>
      <c r="AB29" s="5202"/>
      <c r="AC29" s="5201"/>
      <c r="AD29" s="5201"/>
      <c r="AE29" s="4948">
        <f t="shared" si="3"/>
        <v>0</v>
      </c>
      <c r="AF29" s="4948">
        <f t="shared" si="4"/>
        <v>0</v>
      </c>
      <c r="AG29" s="4948">
        <f t="shared" si="5"/>
        <v>0</v>
      </c>
      <c r="AH29" s="4948">
        <f t="shared" si="6"/>
        <v>0</v>
      </c>
      <c r="AI29" s="4948">
        <f t="shared" si="7"/>
        <v>0</v>
      </c>
      <c r="AJ29" s="4948">
        <f t="shared" si="8"/>
        <v>0</v>
      </c>
      <c r="AK29" s="4948">
        <f t="shared" si="9"/>
        <v>0</v>
      </c>
      <c r="AL29" s="4948">
        <f t="shared" si="10"/>
        <v>0</v>
      </c>
      <c r="AM29" s="4948">
        <f t="shared" si="11"/>
        <v>0</v>
      </c>
      <c r="AN29" s="4948">
        <f t="shared" si="12"/>
        <v>0</v>
      </c>
      <c r="AO29" s="4948">
        <f t="shared" si="13"/>
        <v>0</v>
      </c>
      <c r="AP29" s="4948">
        <f t="shared" si="14"/>
        <v>0</v>
      </c>
      <c r="AQ29" s="4948">
        <f t="shared" si="15"/>
        <v>0</v>
      </c>
      <c r="AR29" s="4948">
        <f t="shared" si="16"/>
        <v>0</v>
      </c>
      <c r="AS29" s="5198">
        <f t="shared" si="17"/>
        <v>0</v>
      </c>
    </row>
    <row r="30" spans="1:45" s="4380" customFormat="1" ht="18.649999999999999" customHeight="1">
      <c r="A30" s="4043"/>
      <c r="B30" s="4043"/>
      <c r="C30" s="5199"/>
      <c r="D30" s="5199"/>
      <c r="E30" s="5199"/>
      <c r="F30" s="5199"/>
      <c r="G30" s="5199"/>
      <c r="H30" s="5199"/>
      <c r="I30" s="5199"/>
      <c r="J30" s="5199"/>
      <c r="K30" s="5199"/>
      <c r="L30" s="5199"/>
      <c r="M30" s="5199"/>
      <c r="N30" s="5199"/>
      <c r="O30" s="5200"/>
      <c r="P30" s="5199"/>
      <c r="Q30" s="5201"/>
      <c r="R30" s="5201"/>
      <c r="S30" s="5201"/>
      <c r="T30" s="5201"/>
      <c r="U30" s="5201"/>
      <c r="V30" s="5201"/>
      <c r="W30" s="5201"/>
      <c r="X30" s="5201"/>
      <c r="Y30" s="5201"/>
      <c r="Z30" s="5201"/>
      <c r="AA30" s="5201"/>
      <c r="AB30" s="5202"/>
      <c r="AC30" s="5201"/>
      <c r="AD30" s="5201"/>
      <c r="AE30" s="4948">
        <f t="shared" si="3"/>
        <v>0</v>
      </c>
      <c r="AF30" s="4948">
        <f t="shared" si="4"/>
        <v>0</v>
      </c>
      <c r="AG30" s="4948">
        <f t="shared" si="5"/>
        <v>0</v>
      </c>
      <c r="AH30" s="4948">
        <f t="shared" si="6"/>
        <v>0</v>
      </c>
      <c r="AI30" s="4948">
        <f t="shared" si="7"/>
        <v>0</v>
      </c>
      <c r="AJ30" s="4948">
        <f t="shared" si="8"/>
        <v>0</v>
      </c>
      <c r="AK30" s="4948">
        <f t="shared" si="9"/>
        <v>0</v>
      </c>
      <c r="AL30" s="4948">
        <f t="shared" si="10"/>
        <v>0</v>
      </c>
      <c r="AM30" s="4948">
        <f t="shared" si="11"/>
        <v>0</v>
      </c>
      <c r="AN30" s="4948">
        <f t="shared" si="12"/>
        <v>0</v>
      </c>
      <c r="AO30" s="4948">
        <f t="shared" si="13"/>
        <v>0</v>
      </c>
      <c r="AP30" s="4948">
        <f t="shared" si="14"/>
        <v>0</v>
      </c>
      <c r="AQ30" s="4948">
        <f t="shared" si="15"/>
        <v>0</v>
      </c>
      <c r="AR30" s="4948">
        <f t="shared" si="16"/>
        <v>0</v>
      </c>
      <c r="AS30" s="5198">
        <f t="shared" si="17"/>
        <v>0</v>
      </c>
    </row>
    <row r="31" spans="1:45" s="4380" customFormat="1" ht="18.649999999999999" customHeight="1">
      <c r="A31" s="4043"/>
      <c r="B31" s="4043"/>
      <c r="C31" s="5199"/>
      <c r="D31" s="5199"/>
      <c r="E31" s="5199"/>
      <c r="F31" s="5199"/>
      <c r="G31" s="5199"/>
      <c r="H31" s="5199"/>
      <c r="I31" s="5199"/>
      <c r="J31" s="5199"/>
      <c r="K31" s="5199"/>
      <c r="L31" s="5199"/>
      <c r="M31" s="5199"/>
      <c r="N31" s="5199"/>
      <c r="O31" s="5200"/>
      <c r="P31" s="5199"/>
      <c r="Q31" s="5201"/>
      <c r="R31" s="5201"/>
      <c r="S31" s="5201"/>
      <c r="T31" s="5201"/>
      <c r="U31" s="5201"/>
      <c r="V31" s="5201"/>
      <c r="W31" s="5201"/>
      <c r="X31" s="5201"/>
      <c r="Y31" s="5201"/>
      <c r="Z31" s="5201"/>
      <c r="AA31" s="5201"/>
      <c r="AB31" s="5202"/>
      <c r="AC31" s="5201"/>
      <c r="AD31" s="5201"/>
      <c r="AE31" s="4948">
        <f t="shared" si="3"/>
        <v>0</v>
      </c>
      <c r="AF31" s="4948">
        <f t="shared" si="4"/>
        <v>0</v>
      </c>
      <c r="AG31" s="4948">
        <f t="shared" si="5"/>
        <v>0</v>
      </c>
      <c r="AH31" s="4948">
        <f t="shared" si="6"/>
        <v>0</v>
      </c>
      <c r="AI31" s="4948">
        <f t="shared" si="7"/>
        <v>0</v>
      </c>
      <c r="AJ31" s="4948">
        <f t="shared" si="8"/>
        <v>0</v>
      </c>
      <c r="AK31" s="4948">
        <f t="shared" si="9"/>
        <v>0</v>
      </c>
      <c r="AL31" s="4948">
        <f t="shared" si="10"/>
        <v>0</v>
      </c>
      <c r="AM31" s="4948">
        <f t="shared" si="11"/>
        <v>0</v>
      </c>
      <c r="AN31" s="4948">
        <f t="shared" si="12"/>
        <v>0</v>
      </c>
      <c r="AO31" s="4948">
        <f t="shared" si="13"/>
        <v>0</v>
      </c>
      <c r="AP31" s="4948">
        <f t="shared" si="14"/>
        <v>0</v>
      </c>
      <c r="AQ31" s="4948">
        <f t="shared" si="15"/>
        <v>0</v>
      </c>
      <c r="AR31" s="4948">
        <f t="shared" si="16"/>
        <v>0</v>
      </c>
      <c r="AS31" s="5198">
        <f t="shared" si="17"/>
        <v>0</v>
      </c>
    </row>
    <row r="32" spans="1:45" s="4380" customFormat="1" ht="18.649999999999999" customHeight="1">
      <c r="A32" s="4043"/>
      <c r="B32" s="4043"/>
      <c r="C32" s="5199"/>
      <c r="D32" s="5199"/>
      <c r="E32" s="5199"/>
      <c r="F32" s="5199"/>
      <c r="G32" s="5199"/>
      <c r="H32" s="5199"/>
      <c r="I32" s="5199"/>
      <c r="J32" s="5199"/>
      <c r="K32" s="5199"/>
      <c r="L32" s="5199"/>
      <c r="M32" s="5199"/>
      <c r="N32" s="5199"/>
      <c r="O32" s="5200"/>
      <c r="P32" s="5199"/>
      <c r="Q32" s="5201"/>
      <c r="R32" s="5201"/>
      <c r="S32" s="5201"/>
      <c r="T32" s="5201"/>
      <c r="U32" s="5201"/>
      <c r="V32" s="5201"/>
      <c r="W32" s="5201"/>
      <c r="X32" s="5201"/>
      <c r="Y32" s="5201"/>
      <c r="Z32" s="5201"/>
      <c r="AA32" s="5201"/>
      <c r="AB32" s="5202"/>
      <c r="AC32" s="5201"/>
      <c r="AD32" s="5201"/>
      <c r="AE32" s="4948">
        <f t="shared" si="3"/>
        <v>0</v>
      </c>
      <c r="AF32" s="4948">
        <f t="shared" si="4"/>
        <v>0</v>
      </c>
      <c r="AG32" s="4948">
        <f t="shared" si="5"/>
        <v>0</v>
      </c>
      <c r="AH32" s="4948">
        <f t="shared" si="6"/>
        <v>0</v>
      </c>
      <c r="AI32" s="4948">
        <f t="shared" si="7"/>
        <v>0</v>
      </c>
      <c r="AJ32" s="4948">
        <f t="shared" si="8"/>
        <v>0</v>
      </c>
      <c r="AK32" s="4948">
        <f t="shared" si="9"/>
        <v>0</v>
      </c>
      <c r="AL32" s="4948">
        <f t="shared" si="10"/>
        <v>0</v>
      </c>
      <c r="AM32" s="4948">
        <f t="shared" si="11"/>
        <v>0</v>
      </c>
      <c r="AN32" s="4948">
        <f t="shared" si="12"/>
        <v>0</v>
      </c>
      <c r="AO32" s="4948">
        <f t="shared" si="13"/>
        <v>0</v>
      </c>
      <c r="AP32" s="4948">
        <f t="shared" si="14"/>
        <v>0</v>
      </c>
      <c r="AQ32" s="4948">
        <f t="shared" si="15"/>
        <v>0</v>
      </c>
      <c r="AR32" s="4948">
        <f t="shared" si="16"/>
        <v>0</v>
      </c>
      <c r="AS32" s="5198">
        <f t="shared" si="17"/>
        <v>0</v>
      </c>
    </row>
    <row r="33" spans="1:45" s="4380" customFormat="1" ht="18.649999999999999" customHeight="1">
      <c r="A33" s="4040" t="s">
        <v>2331</v>
      </c>
      <c r="B33" s="4041"/>
      <c r="C33" s="4948">
        <f t="shared" ref="C33:AS33" si="18">SUM(C34:C46)</f>
        <v>0</v>
      </c>
      <c r="D33" s="4948">
        <f t="shared" si="18"/>
        <v>0</v>
      </c>
      <c r="E33" s="4948">
        <f t="shared" si="18"/>
        <v>0</v>
      </c>
      <c r="F33" s="4948">
        <f t="shared" si="18"/>
        <v>0</v>
      </c>
      <c r="G33" s="4948">
        <f t="shared" si="18"/>
        <v>0</v>
      </c>
      <c r="H33" s="4948">
        <f t="shared" si="18"/>
        <v>0</v>
      </c>
      <c r="I33" s="4948">
        <f t="shared" si="18"/>
        <v>0</v>
      </c>
      <c r="J33" s="4948">
        <f t="shared" si="18"/>
        <v>0</v>
      </c>
      <c r="K33" s="4948">
        <f t="shared" si="18"/>
        <v>0</v>
      </c>
      <c r="L33" s="4948">
        <f t="shared" si="18"/>
        <v>0</v>
      </c>
      <c r="M33" s="4948">
        <f t="shared" si="18"/>
        <v>0</v>
      </c>
      <c r="N33" s="4948">
        <f t="shared" si="18"/>
        <v>0</v>
      </c>
      <c r="O33" s="4948">
        <f t="shared" si="18"/>
        <v>0</v>
      </c>
      <c r="P33" s="4948">
        <f t="shared" si="18"/>
        <v>0</v>
      </c>
      <c r="Q33" s="4948">
        <f t="shared" si="18"/>
        <v>0</v>
      </c>
      <c r="R33" s="4948">
        <f t="shared" si="18"/>
        <v>0</v>
      </c>
      <c r="S33" s="4948">
        <f t="shared" si="18"/>
        <v>0</v>
      </c>
      <c r="T33" s="4948">
        <f t="shared" si="18"/>
        <v>0</v>
      </c>
      <c r="U33" s="4948">
        <f t="shared" si="18"/>
        <v>0</v>
      </c>
      <c r="V33" s="4948">
        <f t="shared" si="18"/>
        <v>0</v>
      </c>
      <c r="W33" s="4948">
        <f t="shared" si="18"/>
        <v>0</v>
      </c>
      <c r="X33" s="4948">
        <f t="shared" si="18"/>
        <v>0</v>
      </c>
      <c r="Y33" s="4948">
        <f t="shared" si="18"/>
        <v>0</v>
      </c>
      <c r="Z33" s="4948">
        <f t="shared" si="18"/>
        <v>0</v>
      </c>
      <c r="AA33" s="4948">
        <f t="shared" si="18"/>
        <v>0</v>
      </c>
      <c r="AB33" s="4948">
        <f t="shared" si="18"/>
        <v>0</v>
      </c>
      <c r="AC33" s="4948">
        <f t="shared" si="18"/>
        <v>0</v>
      </c>
      <c r="AD33" s="4948">
        <f t="shared" si="18"/>
        <v>0</v>
      </c>
      <c r="AE33" s="4948">
        <f t="shared" si="18"/>
        <v>0</v>
      </c>
      <c r="AF33" s="4948">
        <f t="shared" si="18"/>
        <v>0</v>
      </c>
      <c r="AG33" s="4948">
        <f t="shared" si="18"/>
        <v>0</v>
      </c>
      <c r="AH33" s="4948">
        <f t="shared" si="18"/>
        <v>0</v>
      </c>
      <c r="AI33" s="4948">
        <f t="shared" si="18"/>
        <v>0</v>
      </c>
      <c r="AJ33" s="4948">
        <f t="shared" si="18"/>
        <v>0</v>
      </c>
      <c r="AK33" s="4948">
        <f t="shared" si="18"/>
        <v>0</v>
      </c>
      <c r="AL33" s="4948">
        <f t="shared" si="18"/>
        <v>0</v>
      </c>
      <c r="AM33" s="4948">
        <f t="shared" si="18"/>
        <v>0</v>
      </c>
      <c r="AN33" s="4948">
        <f t="shared" si="18"/>
        <v>0</v>
      </c>
      <c r="AO33" s="4948">
        <f t="shared" si="18"/>
        <v>0</v>
      </c>
      <c r="AP33" s="4948">
        <f t="shared" si="18"/>
        <v>0</v>
      </c>
      <c r="AQ33" s="4948">
        <f t="shared" si="18"/>
        <v>0</v>
      </c>
      <c r="AR33" s="4948">
        <f t="shared" si="18"/>
        <v>0</v>
      </c>
      <c r="AS33" s="5198">
        <f t="shared" si="18"/>
        <v>0</v>
      </c>
    </row>
    <row r="34" spans="1:45" s="4380" customFormat="1" ht="18.649999999999999" customHeight="1">
      <c r="A34" s="4042" t="s">
        <v>2330</v>
      </c>
      <c r="B34" s="4043"/>
      <c r="C34" s="5199"/>
      <c r="D34" s="5199"/>
      <c r="E34" s="5199"/>
      <c r="F34" s="5199"/>
      <c r="G34" s="5199"/>
      <c r="H34" s="5199"/>
      <c r="I34" s="5199"/>
      <c r="J34" s="5199"/>
      <c r="K34" s="5199"/>
      <c r="L34" s="5199"/>
      <c r="M34" s="5199"/>
      <c r="N34" s="5199"/>
      <c r="O34" s="5200"/>
      <c r="P34" s="5199"/>
      <c r="Q34" s="5201"/>
      <c r="R34" s="5201"/>
      <c r="S34" s="5201"/>
      <c r="T34" s="5201"/>
      <c r="U34" s="5201"/>
      <c r="V34" s="5201"/>
      <c r="W34" s="5201"/>
      <c r="X34" s="5201"/>
      <c r="Y34" s="5201"/>
      <c r="Z34" s="5201"/>
      <c r="AA34" s="5201"/>
      <c r="AB34" s="5202"/>
      <c r="AC34" s="5201"/>
      <c r="AD34" s="5201"/>
      <c r="AE34" s="4948">
        <f t="shared" ref="AE34:AE46" si="19">C34+Q34</f>
        <v>0</v>
      </c>
      <c r="AF34" s="4948">
        <f t="shared" ref="AF34:AF46" si="20">D34+R34</f>
        <v>0</v>
      </c>
      <c r="AG34" s="4948">
        <f t="shared" ref="AG34:AG46" si="21">E34+S34</f>
        <v>0</v>
      </c>
      <c r="AH34" s="4948">
        <f t="shared" ref="AH34:AH46" si="22">F34+T34</f>
        <v>0</v>
      </c>
      <c r="AI34" s="4948">
        <f t="shared" ref="AI34:AI46" si="23">G34+U34</f>
        <v>0</v>
      </c>
      <c r="AJ34" s="4948">
        <f t="shared" ref="AJ34:AJ46" si="24">H34+V34</f>
        <v>0</v>
      </c>
      <c r="AK34" s="4948">
        <f t="shared" ref="AK34:AK46" si="25">I34+W34</f>
        <v>0</v>
      </c>
      <c r="AL34" s="4948">
        <f t="shared" ref="AL34:AL46" si="26">J34+X34</f>
        <v>0</v>
      </c>
      <c r="AM34" s="4948">
        <f t="shared" ref="AM34:AM46" si="27">K34+Y34</f>
        <v>0</v>
      </c>
      <c r="AN34" s="4948">
        <f t="shared" ref="AN34:AN46" si="28">L34+Z34</f>
        <v>0</v>
      </c>
      <c r="AO34" s="4948">
        <f t="shared" ref="AO34:AO46" si="29">M34+AA34</f>
        <v>0</v>
      </c>
      <c r="AP34" s="4948">
        <f t="shared" ref="AP34:AP46" si="30">N34+AB34</f>
        <v>0</v>
      </c>
      <c r="AQ34" s="4948">
        <f t="shared" ref="AQ34:AQ46" si="31">O34+AC34</f>
        <v>0</v>
      </c>
      <c r="AR34" s="4948">
        <f t="shared" ref="AR34:AR46" si="32">P34+AD34</f>
        <v>0</v>
      </c>
      <c r="AS34" s="5198">
        <f t="shared" ref="AS34:AS46" si="33">SUM(AE34:AR34)</f>
        <v>0</v>
      </c>
    </row>
    <row r="35" spans="1:45" s="4380" customFormat="1" ht="18.649999999999999" customHeight="1">
      <c r="A35" s="4042" t="s">
        <v>1276</v>
      </c>
      <c r="B35" s="4043"/>
      <c r="C35" s="5199"/>
      <c r="D35" s="5199"/>
      <c r="E35" s="5199"/>
      <c r="F35" s="5199"/>
      <c r="G35" s="5199"/>
      <c r="H35" s="5199"/>
      <c r="I35" s="5199"/>
      <c r="J35" s="5199"/>
      <c r="K35" s="5199"/>
      <c r="L35" s="5199"/>
      <c r="M35" s="5199"/>
      <c r="N35" s="5199"/>
      <c r="O35" s="5200"/>
      <c r="P35" s="5199"/>
      <c r="Q35" s="5201"/>
      <c r="R35" s="5201"/>
      <c r="S35" s="5201"/>
      <c r="T35" s="5201"/>
      <c r="U35" s="5201"/>
      <c r="V35" s="5201"/>
      <c r="W35" s="5201"/>
      <c r="X35" s="5201"/>
      <c r="Y35" s="5201"/>
      <c r="Z35" s="5201"/>
      <c r="AA35" s="5201"/>
      <c r="AB35" s="5202"/>
      <c r="AC35" s="5201"/>
      <c r="AD35" s="5201"/>
      <c r="AE35" s="4948">
        <f t="shared" si="19"/>
        <v>0</v>
      </c>
      <c r="AF35" s="4948">
        <f t="shared" si="20"/>
        <v>0</v>
      </c>
      <c r="AG35" s="4948">
        <f t="shared" si="21"/>
        <v>0</v>
      </c>
      <c r="AH35" s="4948">
        <f t="shared" si="22"/>
        <v>0</v>
      </c>
      <c r="AI35" s="4948">
        <f t="shared" si="23"/>
        <v>0</v>
      </c>
      <c r="AJ35" s="4948">
        <f t="shared" si="24"/>
        <v>0</v>
      </c>
      <c r="AK35" s="4948">
        <f t="shared" si="25"/>
        <v>0</v>
      </c>
      <c r="AL35" s="4948">
        <f t="shared" si="26"/>
        <v>0</v>
      </c>
      <c r="AM35" s="4948">
        <f t="shared" si="27"/>
        <v>0</v>
      </c>
      <c r="AN35" s="4948">
        <f t="shared" si="28"/>
        <v>0</v>
      </c>
      <c r="AO35" s="4948">
        <f t="shared" si="29"/>
        <v>0</v>
      </c>
      <c r="AP35" s="4948">
        <f t="shared" si="30"/>
        <v>0</v>
      </c>
      <c r="AQ35" s="4948">
        <f t="shared" si="31"/>
        <v>0</v>
      </c>
      <c r="AR35" s="4948">
        <f t="shared" si="32"/>
        <v>0</v>
      </c>
      <c r="AS35" s="5198">
        <f t="shared" si="33"/>
        <v>0</v>
      </c>
    </row>
    <row r="36" spans="1:45" s="4380" customFormat="1" ht="18.649999999999999" customHeight="1">
      <c r="A36" s="4042" t="s">
        <v>1277</v>
      </c>
      <c r="B36" s="4043"/>
      <c r="C36" s="5199"/>
      <c r="D36" s="5199"/>
      <c r="E36" s="5199"/>
      <c r="F36" s="5199"/>
      <c r="G36" s="5199"/>
      <c r="H36" s="5199"/>
      <c r="I36" s="5199"/>
      <c r="J36" s="5199"/>
      <c r="K36" s="5199"/>
      <c r="L36" s="5199"/>
      <c r="M36" s="5199"/>
      <c r="N36" s="5199"/>
      <c r="O36" s="5200"/>
      <c r="P36" s="5199"/>
      <c r="Q36" s="5201"/>
      <c r="R36" s="5201"/>
      <c r="S36" s="5201"/>
      <c r="T36" s="5201"/>
      <c r="U36" s="5201"/>
      <c r="V36" s="5201"/>
      <c r="W36" s="5201"/>
      <c r="X36" s="5201"/>
      <c r="Y36" s="5201"/>
      <c r="Z36" s="5201"/>
      <c r="AA36" s="5201"/>
      <c r="AB36" s="5202"/>
      <c r="AC36" s="5201"/>
      <c r="AD36" s="5201"/>
      <c r="AE36" s="4948">
        <f t="shared" si="19"/>
        <v>0</v>
      </c>
      <c r="AF36" s="4948">
        <f t="shared" si="20"/>
        <v>0</v>
      </c>
      <c r="AG36" s="4948">
        <f t="shared" si="21"/>
        <v>0</v>
      </c>
      <c r="AH36" s="4948">
        <f t="shared" si="22"/>
        <v>0</v>
      </c>
      <c r="AI36" s="4948">
        <f t="shared" si="23"/>
        <v>0</v>
      </c>
      <c r="AJ36" s="4948">
        <f t="shared" si="24"/>
        <v>0</v>
      </c>
      <c r="AK36" s="4948">
        <f t="shared" si="25"/>
        <v>0</v>
      </c>
      <c r="AL36" s="4948">
        <f t="shared" si="26"/>
        <v>0</v>
      </c>
      <c r="AM36" s="4948">
        <f t="shared" si="27"/>
        <v>0</v>
      </c>
      <c r="AN36" s="4948">
        <f t="shared" si="28"/>
        <v>0</v>
      </c>
      <c r="AO36" s="4948">
        <f t="shared" si="29"/>
        <v>0</v>
      </c>
      <c r="AP36" s="4948">
        <f t="shared" si="30"/>
        <v>0</v>
      </c>
      <c r="AQ36" s="4948">
        <f t="shared" si="31"/>
        <v>0</v>
      </c>
      <c r="AR36" s="4948">
        <f t="shared" si="32"/>
        <v>0</v>
      </c>
      <c r="AS36" s="5198">
        <f t="shared" si="33"/>
        <v>0</v>
      </c>
    </row>
    <row r="37" spans="1:45" s="4380" customFormat="1" ht="18.649999999999999" customHeight="1">
      <c r="A37" s="4042" t="s">
        <v>1278</v>
      </c>
      <c r="B37" s="4043"/>
      <c r="C37" s="5199"/>
      <c r="D37" s="5199"/>
      <c r="E37" s="5199"/>
      <c r="F37" s="5199"/>
      <c r="G37" s="5199"/>
      <c r="H37" s="5199"/>
      <c r="I37" s="5199"/>
      <c r="J37" s="5199"/>
      <c r="K37" s="5199"/>
      <c r="L37" s="5199"/>
      <c r="M37" s="5199"/>
      <c r="N37" s="5199"/>
      <c r="O37" s="5200"/>
      <c r="P37" s="5199"/>
      <c r="Q37" s="5201"/>
      <c r="R37" s="5201"/>
      <c r="S37" s="5201"/>
      <c r="T37" s="5201"/>
      <c r="U37" s="5201"/>
      <c r="V37" s="5201"/>
      <c r="W37" s="5201"/>
      <c r="X37" s="5201"/>
      <c r="Y37" s="5201"/>
      <c r="Z37" s="5201"/>
      <c r="AA37" s="5201"/>
      <c r="AB37" s="5202"/>
      <c r="AC37" s="5201"/>
      <c r="AD37" s="5201"/>
      <c r="AE37" s="4948">
        <f t="shared" si="19"/>
        <v>0</v>
      </c>
      <c r="AF37" s="4948">
        <f t="shared" si="20"/>
        <v>0</v>
      </c>
      <c r="AG37" s="4948">
        <f t="shared" si="21"/>
        <v>0</v>
      </c>
      <c r="AH37" s="4948">
        <f t="shared" si="22"/>
        <v>0</v>
      </c>
      <c r="AI37" s="4948">
        <f t="shared" si="23"/>
        <v>0</v>
      </c>
      <c r="AJ37" s="4948">
        <f t="shared" si="24"/>
        <v>0</v>
      </c>
      <c r="AK37" s="4948">
        <f t="shared" si="25"/>
        <v>0</v>
      </c>
      <c r="AL37" s="4948">
        <f t="shared" si="26"/>
        <v>0</v>
      </c>
      <c r="AM37" s="4948">
        <f t="shared" si="27"/>
        <v>0</v>
      </c>
      <c r="AN37" s="4948">
        <f t="shared" si="28"/>
        <v>0</v>
      </c>
      <c r="AO37" s="4948">
        <f t="shared" si="29"/>
        <v>0</v>
      </c>
      <c r="AP37" s="4948">
        <f t="shared" si="30"/>
        <v>0</v>
      </c>
      <c r="AQ37" s="4948">
        <f t="shared" si="31"/>
        <v>0</v>
      </c>
      <c r="AR37" s="4948">
        <f t="shared" si="32"/>
        <v>0</v>
      </c>
      <c r="AS37" s="5198">
        <f t="shared" si="33"/>
        <v>0</v>
      </c>
    </row>
    <row r="38" spans="1:45" s="4380" customFormat="1" ht="18.649999999999999" customHeight="1">
      <c r="A38" s="4042" t="s">
        <v>1353</v>
      </c>
      <c r="B38" s="4043"/>
      <c r="C38" s="5199"/>
      <c r="D38" s="5199"/>
      <c r="E38" s="5199"/>
      <c r="F38" s="5199"/>
      <c r="G38" s="5199"/>
      <c r="H38" s="5199"/>
      <c r="I38" s="5199"/>
      <c r="J38" s="5199"/>
      <c r="K38" s="5199"/>
      <c r="L38" s="5199"/>
      <c r="M38" s="5199"/>
      <c r="N38" s="5199"/>
      <c r="O38" s="5200"/>
      <c r="P38" s="5199"/>
      <c r="Q38" s="5201"/>
      <c r="R38" s="5201"/>
      <c r="S38" s="5201"/>
      <c r="T38" s="5201"/>
      <c r="U38" s="5201"/>
      <c r="V38" s="5201"/>
      <c r="W38" s="5201"/>
      <c r="X38" s="5201"/>
      <c r="Y38" s="5201"/>
      <c r="Z38" s="5201"/>
      <c r="AA38" s="5201"/>
      <c r="AB38" s="5202"/>
      <c r="AC38" s="5201"/>
      <c r="AD38" s="5201"/>
      <c r="AE38" s="4948">
        <f t="shared" si="19"/>
        <v>0</v>
      </c>
      <c r="AF38" s="4948">
        <f t="shared" si="20"/>
        <v>0</v>
      </c>
      <c r="AG38" s="4948">
        <f t="shared" si="21"/>
        <v>0</v>
      </c>
      <c r="AH38" s="4948">
        <f t="shared" si="22"/>
        <v>0</v>
      </c>
      <c r="AI38" s="4948">
        <f t="shared" si="23"/>
        <v>0</v>
      </c>
      <c r="AJ38" s="4948">
        <f t="shared" si="24"/>
        <v>0</v>
      </c>
      <c r="AK38" s="4948">
        <f t="shared" si="25"/>
        <v>0</v>
      </c>
      <c r="AL38" s="4948">
        <f t="shared" si="26"/>
        <v>0</v>
      </c>
      <c r="AM38" s="4948">
        <f t="shared" si="27"/>
        <v>0</v>
      </c>
      <c r="AN38" s="4948">
        <f t="shared" si="28"/>
        <v>0</v>
      </c>
      <c r="AO38" s="4948">
        <f t="shared" si="29"/>
        <v>0</v>
      </c>
      <c r="AP38" s="4948">
        <f t="shared" si="30"/>
        <v>0</v>
      </c>
      <c r="AQ38" s="4948">
        <f t="shared" si="31"/>
        <v>0</v>
      </c>
      <c r="AR38" s="4948">
        <f t="shared" si="32"/>
        <v>0</v>
      </c>
      <c r="AS38" s="5198">
        <f t="shared" si="33"/>
        <v>0</v>
      </c>
    </row>
    <row r="39" spans="1:45" s="4380" customFormat="1" ht="18.649999999999999" customHeight="1">
      <c r="A39" s="4042" t="s">
        <v>823</v>
      </c>
      <c r="B39" s="4043"/>
      <c r="C39" s="5199"/>
      <c r="D39" s="5199"/>
      <c r="E39" s="5199"/>
      <c r="F39" s="5199"/>
      <c r="G39" s="5199"/>
      <c r="H39" s="5199"/>
      <c r="I39" s="5199"/>
      <c r="J39" s="5199"/>
      <c r="K39" s="5199"/>
      <c r="L39" s="5199"/>
      <c r="M39" s="5199"/>
      <c r="N39" s="5199"/>
      <c r="O39" s="5200"/>
      <c r="P39" s="5199"/>
      <c r="Q39" s="5201"/>
      <c r="R39" s="5201"/>
      <c r="S39" s="5201"/>
      <c r="T39" s="5201"/>
      <c r="U39" s="5201"/>
      <c r="V39" s="5201"/>
      <c r="W39" s="5201"/>
      <c r="X39" s="5201"/>
      <c r="Y39" s="5201"/>
      <c r="Z39" s="5201"/>
      <c r="AA39" s="5201"/>
      <c r="AB39" s="5202"/>
      <c r="AC39" s="5201"/>
      <c r="AD39" s="5201"/>
      <c r="AE39" s="4948">
        <f t="shared" si="19"/>
        <v>0</v>
      </c>
      <c r="AF39" s="4948">
        <f t="shared" si="20"/>
        <v>0</v>
      </c>
      <c r="AG39" s="4948">
        <f t="shared" si="21"/>
        <v>0</v>
      </c>
      <c r="AH39" s="4948">
        <f t="shared" si="22"/>
        <v>0</v>
      </c>
      <c r="AI39" s="4948">
        <f t="shared" si="23"/>
        <v>0</v>
      </c>
      <c r="AJ39" s="4948">
        <f t="shared" si="24"/>
        <v>0</v>
      </c>
      <c r="AK39" s="4948">
        <f t="shared" si="25"/>
        <v>0</v>
      </c>
      <c r="AL39" s="4948">
        <f t="shared" si="26"/>
        <v>0</v>
      </c>
      <c r="AM39" s="4948">
        <f t="shared" si="27"/>
        <v>0</v>
      </c>
      <c r="AN39" s="4948">
        <f t="shared" si="28"/>
        <v>0</v>
      </c>
      <c r="AO39" s="4948">
        <f t="shared" si="29"/>
        <v>0</v>
      </c>
      <c r="AP39" s="4948">
        <f t="shared" si="30"/>
        <v>0</v>
      </c>
      <c r="AQ39" s="4948">
        <f t="shared" si="31"/>
        <v>0</v>
      </c>
      <c r="AR39" s="4948">
        <f t="shared" si="32"/>
        <v>0</v>
      </c>
      <c r="AS39" s="5198">
        <f t="shared" si="33"/>
        <v>0</v>
      </c>
    </row>
    <row r="40" spans="1:45" s="4380" customFormat="1" ht="18.649999999999999" customHeight="1">
      <c r="A40" s="4044"/>
      <c r="B40" s="4043"/>
      <c r="C40" s="5199"/>
      <c r="D40" s="5199"/>
      <c r="E40" s="5199"/>
      <c r="F40" s="5199"/>
      <c r="G40" s="5199"/>
      <c r="H40" s="5199"/>
      <c r="I40" s="5199"/>
      <c r="J40" s="5199"/>
      <c r="K40" s="5199"/>
      <c r="L40" s="5199"/>
      <c r="M40" s="5199"/>
      <c r="N40" s="5199"/>
      <c r="O40" s="5200"/>
      <c r="P40" s="5199"/>
      <c r="Q40" s="5201"/>
      <c r="R40" s="5201"/>
      <c r="S40" s="5201"/>
      <c r="T40" s="5201"/>
      <c r="U40" s="5201"/>
      <c r="V40" s="5201"/>
      <c r="W40" s="5201"/>
      <c r="X40" s="5201"/>
      <c r="Y40" s="5201"/>
      <c r="Z40" s="5201"/>
      <c r="AA40" s="5201"/>
      <c r="AB40" s="5202"/>
      <c r="AC40" s="5201"/>
      <c r="AD40" s="5201"/>
      <c r="AE40" s="4948">
        <f t="shared" si="19"/>
        <v>0</v>
      </c>
      <c r="AF40" s="4948">
        <f t="shared" si="20"/>
        <v>0</v>
      </c>
      <c r="AG40" s="4948">
        <f t="shared" si="21"/>
        <v>0</v>
      </c>
      <c r="AH40" s="4948">
        <f t="shared" si="22"/>
        <v>0</v>
      </c>
      <c r="AI40" s="4948">
        <f t="shared" si="23"/>
        <v>0</v>
      </c>
      <c r="AJ40" s="4948">
        <f t="shared" si="24"/>
        <v>0</v>
      </c>
      <c r="AK40" s="4948">
        <f t="shared" si="25"/>
        <v>0</v>
      </c>
      <c r="AL40" s="4948">
        <f t="shared" si="26"/>
        <v>0</v>
      </c>
      <c r="AM40" s="4948">
        <f t="shared" si="27"/>
        <v>0</v>
      </c>
      <c r="AN40" s="4948">
        <f t="shared" si="28"/>
        <v>0</v>
      </c>
      <c r="AO40" s="4948">
        <f t="shared" si="29"/>
        <v>0</v>
      </c>
      <c r="AP40" s="4948">
        <f t="shared" si="30"/>
        <v>0</v>
      </c>
      <c r="AQ40" s="4948">
        <f t="shared" si="31"/>
        <v>0</v>
      </c>
      <c r="AR40" s="4948">
        <f t="shared" si="32"/>
        <v>0</v>
      </c>
      <c r="AS40" s="5198">
        <f t="shared" si="33"/>
        <v>0</v>
      </c>
    </row>
    <row r="41" spans="1:45" s="4380" customFormat="1" ht="18.649999999999999" customHeight="1">
      <c r="A41" s="4044"/>
      <c r="B41" s="4043"/>
      <c r="C41" s="5199"/>
      <c r="D41" s="5199"/>
      <c r="E41" s="5199"/>
      <c r="F41" s="5199"/>
      <c r="G41" s="5199"/>
      <c r="H41" s="5199"/>
      <c r="I41" s="5199"/>
      <c r="J41" s="5199"/>
      <c r="K41" s="5199"/>
      <c r="L41" s="5199"/>
      <c r="M41" s="5199"/>
      <c r="N41" s="5199"/>
      <c r="O41" s="5200"/>
      <c r="P41" s="5199"/>
      <c r="Q41" s="5201"/>
      <c r="R41" s="5201"/>
      <c r="S41" s="5201"/>
      <c r="T41" s="5201"/>
      <c r="U41" s="5201"/>
      <c r="V41" s="5201"/>
      <c r="W41" s="5201"/>
      <c r="X41" s="5201"/>
      <c r="Y41" s="5201"/>
      <c r="Z41" s="5201"/>
      <c r="AA41" s="5201"/>
      <c r="AB41" s="5202"/>
      <c r="AC41" s="5201"/>
      <c r="AD41" s="5201"/>
      <c r="AE41" s="4948">
        <f t="shared" si="19"/>
        <v>0</v>
      </c>
      <c r="AF41" s="4948">
        <f t="shared" si="20"/>
        <v>0</v>
      </c>
      <c r="AG41" s="4948">
        <f t="shared" si="21"/>
        <v>0</v>
      </c>
      <c r="AH41" s="4948">
        <f t="shared" si="22"/>
        <v>0</v>
      </c>
      <c r="AI41" s="4948">
        <f t="shared" si="23"/>
        <v>0</v>
      </c>
      <c r="AJ41" s="4948">
        <f t="shared" si="24"/>
        <v>0</v>
      </c>
      <c r="AK41" s="4948">
        <f t="shared" si="25"/>
        <v>0</v>
      </c>
      <c r="AL41" s="4948">
        <f t="shared" si="26"/>
        <v>0</v>
      </c>
      <c r="AM41" s="4948">
        <f t="shared" si="27"/>
        <v>0</v>
      </c>
      <c r="AN41" s="4948">
        <f t="shared" si="28"/>
        <v>0</v>
      </c>
      <c r="AO41" s="4948">
        <f t="shared" si="29"/>
        <v>0</v>
      </c>
      <c r="AP41" s="4948">
        <f t="shared" si="30"/>
        <v>0</v>
      </c>
      <c r="AQ41" s="4948">
        <f t="shared" si="31"/>
        <v>0</v>
      </c>
      <c r="AR41" s="4948">
        <f t="shared" si="32"/>
        <v>0</v>
      </c>
      <c r="AS41" s="5198">
        <f t="shared" si="33"/>
        <v>0</v>
      </c>
    </row>
    <row r="42" spans="1:45" s="4380" customFormat="1" ht="18.649999999999999" customHeight="1">
      <c r="A42" s="4045"/>
      <c r="B42" s="4046"/>
      <c r="C42" s="5199"/>
      <c r="D42" s="5199"/>
      <c r="E42" s="5199"/>
      <c r="F42" s="5199"/>
      <c r="G42" s="5199"/>
      <c r="H42" s="5199"/>
      <c r="I42" s="5199"/>
      <c r="J42" s="5199"/>
      <c r="K42" s="5199"/>
      <c r="L42" s="5199"/>
      <c r="M42" s="5199"/>
      <c r="N42" s="5199"/>
      <c r="O42" s="5200"/>
      <c r="P42" s="5199"/>
      <c r="Q42" s="5201"/>
      <c r="R42" s="5201"/>
      <c r="S42" s="5201"/>
      <c r="T42" s="5201"/>
      <c r="U42" s="5201"/>
      <c r="V42" s="5201"/>
      <c r="W42" s="5201"/>
      <c r="X42" s="5201"/>
      <c r="Y42" s="5201"/>
      <c r="Z42" s="5201"/>
      <c r="AA42" s="5201"/>
      <c r="AB42" s="5202"/>
      <c r="AC42" s="5201"/>
      <c r="AD42" s="5201"/>
      <c r="AE42" s="4948">
        <f t="shared" si="19"/>
        <v>0</v>
      </c>
      <c r="AF42" s="4948">
        <f t="shared" si="20"/>
        <v>0</v>
      </c>
      <c r="AG42" s="4948">
        <f t="shared" si="21"/>
        <v>0</v>
      </c>
      <c r="AH42" s="4948">
        <f t="shared" si="22"/>
        <v>0</v>
      </c>
      <c r="AI42" s="4948">
        <f t="shared" si="23"/>
        <v>0</v>
      </c>
      <c r="AJ42" s="4948">
        <f t="shared" si="24"/>
        <v>0</v>
      </c>
      <c r="AK42" s="4948">
        <f t="shared" si="25"/>
        <v>0</v>
      </c>
      <c r="AL42" s="4948">
        <f t="shared" si="26"/>
        <v>0</v>
      </c>
      <c r="AM42" s="4948">
        <f t="shared" si="27"/>
        <v>0</v>
      </c>
      <c r="AN42" s="4948">
        <f t="shared" si="28"/>
        <v>0</v>
      </c>
      <c r="AO42" s="4948">
        <f t="shared" si="29"/>
        <v>0</v>
      </c>
      <c r="AP42" s="4948">
        <f t="shared" si="30"/>
        <v>0</v>
      </c>
      <c r="AQ42" s="4948">
        <f t="shared" si="31"/>
        <v>0</v>
      </c>
      <c r="AR42" s="4948">
        <f t="shared" si="32"/>
        <v>0</v>
      </c>
      <c r="AS42" s="5198">
        <f t="shared" si="33"/>
        <v>0</v>
      </c>
    </row>
    <row r="43" spans="1:45" s="4380" customFormat="1" ht="18.649999999999999" customHeight="1">
      <c r="A43" s="4045"/>
      <c r="B43" s="4046"/>
      <c r="C43" s="5199"/>
      <c r="D43" s="5199"/>
      <c r="E43" s="5199"/>
      <c r="F43" s="5199"/>
      <c r="G43" s="5199"/>
      <c r="H43" s="5199"/>
      <c r="I43" s="5199"/>
      <c r="J43" s="5199"/>
      <c r="K43" s="5199"/>
      <c r="L43" s="5199"/>
      <c r="M43" s="5199"/>
      <c r="N43" s="5199"/>
      <c r="O43" s="5200"/>
      <c r="P43" s="5199"/>
      <c r="Q43" s="5201"/>
      <c r="R43" s="5201"/>
      <c r="S43" s="5201"/>
      <c r="T43" s="5201"/>
      <c r="U43" s="5201"/>
      <c r="V43" s="5201"/>
      <c r="W43" s="5201"/>
      <c r="X43" s="5201"/>
      <c r="Y43" s="5201"/>
      <c r="Z43" s="5201"/>
      <c r="AA43" s="5201"/>
      <c r="AB43" s="5202"/>
      <c r="AC43" s="5201"/>
      <c r="AD43" s="5201"/>
      <c r="AE43" s="4948">
        <f t="shared" si="19"/>
        <v>0</v>
      </c>
      <c r="AF43" s="4948">
        <f t="shared" si="20"/>
        <v>0</v>
      </c>
      <c r="AG43" s="4948">
        <f t="shared" si="21"/>
        <v>0</v>
      </c>
      <c r="AH43" s="4948">
        <f t="shared" si="22"/>
        <v>0</v>
      </c>
      <c r="AI43" s="4948">
        <f t="shared" si="23"/>
        <v>0</v>
      </c>
      <c r="AJ43" s="4948">
        <f t="shared" si="24"/>
        <v>0</v>
      </c>
      <c r="AK43" s="4948">
        <f t="shared" si="25"/>
        <v>0</v>
      </c>
      <c r="AL43" s="4948">
        <f t="shared" si="26"/>
        <v>0</v>
      </c>
      <c r="AM43" s="4948">
        <f t="shared" si="27"/>
        <v>0</v>
      </c>
      <c r="AN43" s="4948">
        <f t="shared" si="28"/>
        <v>0</v>
      </c>
      <c r="AO43" s="4948">
        <f t="shared" si="29"/>
        <v>0</v>
      </c>
      <c r="AP43" s="4948">
        <f t="shared" si="30"/>
        <v>0</v>
      </c>
      <c r="AQ43" s="4948">
        <f t="shared" si="31"/>
        <v>0</v>
      </c>
      <c r="AR43" s="4948">
        <f t="shared" si="32"/>
        <v>0</v>
      </c>
      <c r="AS43" s="5198">
        <f t="shared" si="33"/>
        <v>0</v>
      </c>
    </row>
    <row r="44" spans="1:45" s="4380" customFormat="1" ht="18.649999999999999" customHeight="1">
      <c r="A44" s="4045"/>
      <c r="B44" s="4046"/>
      <c r="C44" s="5199"/>
      <c r="D44" s="5199"/>
      <c r="E44" s="5199"/>
      <c r="F44" s="5199"/>
      <c r="G44" s="5199"/>
      <c r="H44" s="5199"/>
      <c r="I44" s="5199"/>
      <c r="J44" s="5199"/>
      <c r="K44" s="5199"/>
      <c r="L44" s="5199"/>
      <c r="M44" s="5199"/>
      <c r="N44" s="5199"/>
      <c r="O44" s="5200"/>
      <c r="P44" s="5199"/>
      <c r="Q44" s="5201"/>
      <c r="R44" s="5201"/>
      <c r="S44" s="5201"/>
      <c r="T44" s="5201"/>
      <c r="U44" s="5201"/>
      <c r="V44" s="5201"/>
      <c r="W44" s="5201"/>
      <c r="X44" s="5201"/>
      <c r="Y44" s="5201"/>
      <c r="Z44" s="5201"/>
      <c r="AA44" s="5201"/>
      <c r="AB44" s="5202"/>
      <c r="AC44" s="5201"/>
      <c r="AD44" s="5201"/>
      <c r="AE44" s="4948">
        <f t="shared" si="19"/>
        <v>0</v>
      </c>
      <c r="AF44" s="4948">
        <f t="shared" si="20"/>
        <v>0</v>
      </c>
      <c r="AG44" s="4948">
        <f t="shared" si="21"/>
        <v>0</v>
      </c>
      <c r="AH44" s="4948">
        <f t="shared" si="22"/>
        <v>0</v>
      </c>
      <c r="AI44" s="4948">
        <f t="shared" si="23"/>
        <v>0</v>
      </c>
      <c r="AJ44" s="4948">
        <f t="shared" si="24"/>
        <v>0</v>
      </c>
      <c r="AK44" s="4948">
        <f t="shared" si="25"/>
        <v>0</v>
      </c>
      <c r="AL44" s="4948">
        <f t="shared" si="26"/>
        <v>0</v>
      </c>
      <c r="AM44" s="4948">
        <f t="shared" si="27"/>
        <v>0</v>
      </c>
      <c r="AN44" s="4948">
        <f t="shared" si="28"/>
        <v>0</v>
      </c>
      <c r="AO44" s="4948">
        <f t="shared" si="29"/>
        <v>0</v>
      </c>
      <c r="AP44" s="4948">
        <f t="shared" si="30"/>
        <v>0</v>
      </c>
      <c r="AQ44" s="4948">
        <f t="shared" si="31"/>
        <v>0</v>
      </c>
      <c r="AR44" s="4948">
        <f t="shared" si="32"/>
        <v>0</v>
      </c>
      <c r="AS44" s="5198">
        <f t="shared" si="33"/>
        <v>0</v>
      </c>
    </row>
    <row r="45" spans="1:45" s="4380" customFormat="1" ht="18.649999999999999" customHeight="1">
      <c r="A45" s="4045"/>
      <c r="B45" s="4046"/>
      <c r="C45" s="5199"/>
      <c r="D45" s="5199"/>
      <c r="E45" s="5199"/>
      <c r="F45" s="5199"/>
      <c r="G45" s="5199"/>
      <c r="H45" s="5199"/>
      <c r="I45" s="5199"/>
      <c r="J45" s="5199"/>
      <c r="K45" s="5199"/>
      <c r="L45" s="5199"/>
      <c r="M45" s="5199"/>
      <c r="N45" s="5199"/>
      <c r="O45" s="5200"/>
      <c r="P45" s="5199"/>
      <c r="Q45" s="5201"/>
      <c r="R45" s="5201"/>
      <c r="S45" s="5201"/>
      <c r="T45" s="5201"/>
      <c r="U45" s="5201"/>
      <c r="V45" s="5201"/>
      <c r="W45" s="5201"/>
      <c r="X45" s="5201"/>
      <c r="Y45" s="5201"/>
      <c r="Z45" s="5201"/>
      <c r="AA45" s="5201"/>
      <c r="AB45" s="5202"/>
      <c r="AC45" s="5201"/>
      <c r="AD45" s="5201"/>
      <c r="AE45" s="4948">
        <f t="shared" si="19"/>
        <v>0</v>
      </c>
      <c r="AF45" s="4948">
        <f t="shared" si="20"/>
        <v>0</v>
      </c>
      <c r="AG45" s="4948">
        <f t="shared" si="21"/>
        <v>0</v>
      </c>
      <c r="AH45" s="4948">
        <f t="shared" si="22"/>
        <v>0</v>
      </c>
      <c r="AI45" s="4948">
        <f t="shared" si="23"/>
        <v>0</v>
      </c>
      <c r="AJ45" s="4948">
        <f t="shared" si="24"/>
        <v>0</v>
      </c>
      <c r="AK45" s="4948">
        <f t="shared" si="25"/>
        <v>0</v>
      </c>
      <c r="AL45" s="4948">
        <f t="shared" si="26"/>
        <v>0</v>
      </c>
      <c r="AM45" s="4948">
        <f t="shared" si="27"/>
        <v>0</v>
      </c>
      <c r="AN45" s="4948">
        <f t="shared" si="28"/>
        <v>0</v>
      </c>
      <c r="AO45" s="4948">
        <f t="shared" si="29"/>
        <v>0</v>
      </c>
      <c r="AP45" s="4948">
        <f t="shared" si="30"/>
        <v>0</v>
      </c>
      <c r="AQ45" s="4948">
        <f t="shared" si="31"/>
        <v>0</v>
      </c>
      <c r="AR45" s="4948">
        <f t="shared" si="32"/>
        <v>0</v>
      </c>
      <c r="AS45" s="5198">
        <f t="shared" si="33"/>
        <v>0</v>
      </c>
    </row>
    <row r="46" spans="1:45" s="4380" customFormat="1" ht="18.649999999999999" customHeight="1">
      <c r="A46" s="4045"/>
      <c r="B46" s="4046"/>
      <c r="C46" s="5199"/>
      <c r="D46" s="5199"/>
      <c r="E46" s="5199"/>
      <c r="F46" s="5199"/>
      <c r="G46" s="5199"/>
      <c r="H46" s="5199"/>
      <c r="I46" s="5199"/>
      <c r="J46" s="5199"/>
      <c r="K46" s="5199"/>
      <c r="L46" s="5199"/>
      <c r="M46" s="5199"/>
      <c r="N46" s="5199"/>
      <c r="O46" s="5200"/>
      <c r="P46" s="5199"/>
      <c r="Q46" s="5201"/>
      <c r="R46" s="5201"/>
      <c r="S46" s="5201"/>
      <c r="T46" s="5201"/>
      <c r="U46" s="5201"/>
      <c r="V46" s="5201"/>
      <c r="W46" s="5201"/>
      <c r="X46" s="5201"/>
      <c r="Y46" s="5201"/>
      <c r="Z46" s="5201"/>
      <c r="AA46" s="5201"/>
      <c r="AB46" s="5202"/>
      <c r="AC46" s="5201"/>
      <c r="AD46" s="5201"/>
      <c r="AE46" s="4948">
        <f t="shared" si="19"/>
        <v>0</v>
      </c>
      <c r="AF46" s="4948">
        <f t="shared" si="20"/>
        <v>0</v>
      </c>
      <c r="AG46" s="4948">
        <f t="shared" si="21"/>
        <v>0</v>
      </c>
      <c r="AH46" s="4948">
        <f t="shared" si="22"/>
        <v>0</v>
      </c>
      <c r="AI46" s="4948">
        <f t="shared" si="23"/>
        <v>0</v>
      </c>
      <c r="AJ46" s="4948">
        <f t="shared" si="24"/>
        <v>0</v>
      </c>
      <c r="AK46" s="4948">
        <f t="shared" si="25"/>
        <v>0</v>
      </c>
      <c r="AL46" s="4948">
        <f t="shared" si="26"/>
        <v>0</v>
      </c>
      <c r="AM46" s="4948">
        <f t="shared" si="27"/>
        <v>0</v>
      </c>
      <c r="AN46" s="4948">
        <f t="shared" si="28"/>
        <v>0</v>
      </c>
      <c r="AO46" s="4948">
        <f t="shared" si="29"/>
        <v>0</v>
      </c>
      <c r="AP46" s="4948">
        <f t="shared" si="30"/>
        <v>0</v>
      </c>
      <c r="AQ46" s="4948">
        <f t="shared" si="31"/>
        <v>0</v>
      </c>
      <c r="AR46" s="4948">
        <f t="shared" si="32"/>
        <v>0</v>
      </c>
      <c r="AS46" s="5198">
        <f t="shared" si="33"/>
        <v>0</v>
      </c>
    </row>
    <row r="47" spans="1:45" s="4380" customFormat="1" ht="18.649999999999999" customHeight="1">
      <c r="A47" s="4032"/>
      <c r="B47" s="4032"/>
      <c r="C47" s="5203"/>
      <c r="D47" s="5203"/>
      <c r="E47" s="5203"/>
      <c r="F47" s="5203"/>
      <c r="G47" s="5203"/>
      <c r="H47" s="5203"/>
      <c r="I47" s="5203"/>
      <c r="J47" s="5203"/>
      <c r="K47" s="5203"/>
      <c r="L47" s="5203"/>
      <c r="M47" s="5203"/>
      <c r="N47" s="5203"/>
      <c r="O47" s="5204"/>
      <c r="P47" s="5203"/>
      <c r="Q47" s="5205"/>
      <c r="R47" s="5205"/>
      <c r="S47" s="5205"/>
      <c r="T47" s="5205"/>
      <c r="U47" s="5205"/>
      <c r="V47" s="5205"/>
      <c r="W47" s="5205"/>
      <c r="X47" s="5205"/>
      <c r="Y47" s="5205"/>
      <c r="Z47" s="5205"/>
      <c r="AA47" s="5205"/>
      <c r="AB47" s="5206"/>
      <c r="AC47" s="5205"/>
      <c r="AD47" s="5205"/>
      <c r="AE47" s="5207"/>
      <c r="AF47" s="5207"/>
      <c r="AG47" s="5207"/>
      <c r="AH47" s="5207"/>
      <c r="AI47" s="5207"/>
      <c r="AJ47" s="5207"/>
      <c r="AK47" s="5207"/>
      <c r="AL47" s="5207"/>
      <c r="AM47" s="5207"/>
      <c r="AN47" s="5207"/>
      <c r="AO47" s="5207"/>
      <c r="AP47" s="5208"/>
      <c r="AQ47" s="5207"/>
      <c r="AR47" s="5207"/>
      <c r="AS47" s="5209"/>
    </row>
    <row r="48" spans="1:45" s="4380" customFormat="1" ht="31.15" customHeight="1">
      <c r="A48" s="4047" t="s">
        <v>2329</v>
      </c>
      <c r="B48" s="4048"/>
      <c r="C48" s="5210">
        <f t="shared" ref="C48:AS48" si="34">C18+C22</f>
        <v>0</v>
      </c>
      <c r="D48" s="5210">
        <f t="shared" si="34"/>
        <v>0</v>
      </c>
      <c r="E48" s="5210">
        <f t="shared" si="34"/>
        <v>0</v>
      </c>
      <c r="F48" s="5210">
        <f t="shared" si="34"/>
        <v>0</v>
      </c>
      <c r="G48" s="5210">
        <f t="shared" si="34"/>
        <v>0</v>
      </c>
      <c r="H48" s="5210">
        <f t="shared" si="34"/>
        <v>0</v>
      </c>
      <c r="I48" s="5210">
        <f t="shared" si="34"/>
        <v>0</v>
      </c>
      <c r="J48" s="5210">
        <f t="shared" si="34"/>
        <v>0</v>
      </c>
      <c r="K48" s="5210">
        <f t="shared" si="34"/>
        <v>0</v>
      </c>
      <c r="L48" s="5210">
        <f t="shared" si="34"/>
        <v>0</v>
      </c>
      <c r="M48" s="5210">
        <f t="shared" si="34"/>
        <v>0</v>
      </c>
      <c r="N48" s="5210">
        <f t="shared" si="34"/>
        <v>0</v>
      </c>
      <c r="O48" s="5210">
        <f t="shared" si="34"/>
        <v>0</v>
      </c>
      <c r="P48" s="5210">
        <f t="shared" si="34"/>
        <v>0</v>
      </c>
      <c r="Q48" s="5210">
        <f t="shared" si="34"/>
        <v>0</v>
      </c>
      <c r="R48" s="5210">
        <f t="shared" si="34"/>
        <v>0</v>
      </c>
      <c r="S48" s="5210">
        <f t="shared" si="34"/>
        <v>0</v>
      </c>
      <c r="T48" s="5210">
        <f t="shared" si="34"/>
        <v>0</v>
      </c>
      <c r="U48" s="5210">
        <f t="shared" si="34"/>
        <v>0</v>
      </c>
      <c r="V48" s="5210">
        <f t="shared" si="34"/>
        <v>0</v>
      </c>
      <c r="W48" s="5210">
        <f t="shared" si="34"/>
        <v>0</v>
      </c>
      <c r="X48" s="5210">
        <f t="shared" si="34"/>
        <v>0</v>
      </c>
      <c r="Y48" s="5210">
        <f t="shared" si="34"/>
        <v>0</v>
      </c>
      <c r="Z48" s="5210">
        <f t="shared" si="34"/>
        <v>0</v>
      </c>
      <c r="AA48" s="5210">
        <f t="shared" si="34"/>
        <v>0</v>
      </c>
      <c r="AB48" s="5210">
        <f t="shared" si="34"/>
        <v>0</v>
      </c>
      <c r="AC48" s="5210">
        <f t="shared" si="34"/>
        <v>0</v>
      </c>
      <c r="AD48" s="5210">
        <f t="shared" si="34"/>
        <v>0</v>
      </c>
      <c r="AE48" s="5198">
        <f t="shared" si="34"/>
        <v>0</v>
      </c>
      <c r="AF48" s="5198">
        <f t="shared" si="34"/>
        <v>0</v>
      </c>
      <c r="AG48" s="5198">
        <f t="shared" si="34"/>
        <v>0</v>
      </c>
      <c r="AH48" s="5198">
        <f t="shared" si="34"/>
        <v>0</v>
      </c>
      <c r="AI48" s="5198">
        <f t="shared" si="34"/>
        <v>0</v>
      </c>
      <c r="AJ48" s="5198">
        <f t="shared" si="34"/>
        <v>0</v>
      </c>
      <c r="AK48" s="5198">
        <f t="shared" si="34"/>
        <v>0</v>
      </c>
      <c r="AL48" s="5198">
        <f t="shared" si="34"/>
        <v>0</v>
      </c>
      <c r="AM48" s="5198">
        <f t="shared" si="34"/>
        <v>0</v>
      </c>
      <c r="AN48" s="5198">
        <f t="shared" si="34"/>
        <v>0</v>
      </c>
      <c r="AO48" s="5198">
        <f t="shared" si="34"/>
        <v>0</v>
      </c>
      <c r="AP48" s="5198">
        <f t="shared" si="34"/>
        <v>0</v>
      </c>
      <c r="AQ48" s="5198">
        <f t="shared" si="34"/>
        <v>0</v>
      </c>
      <c r="AR48" s="5198">
        <f t="shared" si="34"/>
        <v>0</v>
      </c>
      <c r="AS48" s="5198">
        <f t="shared" si="34"/>
        <v>0</v>
      </c>
    </row>
    <row r="49" spans="1:45" s="4380" customFormat="1" ht="28.9" customHeight="1">
      <c r="A49" s="4049" t="s">
        <v>2328</v>
      </c>
      <c r="B49" s="4050"/>
      <c r="C49" s="5211"/>
      <c r="D49" s="5211"/>
      <c r="E49" s="5211"/>
      <c r="F49" s="5211"/>
      <c r="G49" s="5211"/>
      <c r="H49" s="5211"/>
      <c r="I49" s="5211"/>
      <c r="J49" s="5211"/>
      <c r="K49" s="5211"/>
      <c r="L49" s="5211"/>
      <c r="M49" s="5212"/>
      <c r="N49" s="5212"/>
      <c r="O49" s="5213"/>
      <c r="P49" s="5212"/>
      <c r="Q49" s="5212"/>
      <c r="R49" s="5212"/>
      <c r="S49" s="5212"/>
      <c r="T49" s="5212"/>
      <c r="U49" s="5212"/>
      <c r="V49" s="5212"/>
      <c r="W49" s="5212"/>
      <c r="X49" s="5212"/>
      <c r="Y49" s="5212"/>
      <c r="Z49" s="5212"/>
      <c r="AA49" s="5212"/>
      <c r="AB49" s="5214"/>
      <c r="AC49" s="5212"/>
      <c r="AD49" s="5212"/>
      <c r="AE49" s="5198">
        <f t="shared" ref="AE49:AR50" si="35">C49+Q49</f>
        <v>0</v>
      </c>
      <c r="AF49" s="5198">
        <f t="shared" si="35"/>
        <v>0</v>
      </c>
      <c r="AG49" s="5198">
        <f t="shared" si="35"/>
        <v>0</v>
      </c>
      <c r="AH49" s="5198">
        <f t="shared" si="35"/>
        <v>0</v>
      </c>
      <c r="AI49" s="5198">
        <f t="shared" si="35"/>
        <v>0</v>
      </c>
      <c r="AJ49" s="5198">
        <f t="shared" si="35"/>
        <v>0</v>
      </c>
      <c r="AK49" s="5198">
        <f t="shared" si="35"/>
        <v>0</v>
      </c>
      <c r="AL49" s="5198">
        <f t="shared" si="35"/>
        <v>0</v>
      </c>
      <c r="AM49" s="5198">
        <f t="shared" si="35"/>
        <v>0</v>
      </c>
      <c r="AN49" s="5198">
        <f t="shared" si="35"/>
        <v>0</v>
      </c>
      <c r="AO49" s="5198">
        <f t="shared" si="35"/>
        <v>0</v>
      </c>
      <c r="AP49" s="5198">
        <f t="shared" si="35"/>
        <v>0</v>
      </c>
      <c r="AQ49" s="5198">
        <f t="shared" si="35"/>
        <v>0</v>
      </c>
      <c r="AR49" s="5198">
        <f t="shared" si="35"/>
        <v>0</v>
      </c>
      <c r="AS49" s="5198">
        <f>SUM(AE49:AR49)</f>
        <v>0</v>
      </c>
    </row>
    <row r="50" spans="1:45" ht="45" customHeight="1" thickBot="1">
      <c r="A50" s="4051" t="s">
        <v>2327</v>
      </c>
      <c r="B50" s="4052"/>
      <c r="C50" s="5215"/>
      <c r="D50" s="5215"/>
      <c r="E50" s="5215"/>
      <c r="F50" s="5215"/>
      <c r="G50" s="5215"/>
      <c r="H50" s="5215"/>
      <c r="I50" s="5215"/>
      <c r="J50" s="5215"/>
      <c r="K50" s="5215"/>
      <c r="L50" s="5215"/>
      <c r="M50" s="5216"/>
      <c r="N50" s="5216"/>
      <c r="O50" s="5217"/>
      <c r="P50" s="5216"/>
      <c r="Q50" s="5216"/>
      <c r="R50" s="5216"/>
      <c r="S50" s="5216"/>
      <c r="T50" s="5216"/>
      <c r="U50" s="5216"/>
      <c r="V50" s="5216"/>
      <c r="W50" s="5216"/>
      <c r="X50" s="5216"/>
      <c r="Y50" s="5216"/>
      <c r="Z50" s="5216"/>
      <c r="AA50" s="5216"/>
      <c r="AB50" s="5218"/>
      <c r="AC50" s="5216"/>
      <c r="AD50" s="5216"/>
      <c r="AE50" s="5219">
        <f t="shared" si="35"/>
        <v>0</v>
      </c>
      <c r="AF50" s="5219">
        <f t="shared" si="35"/>
        <v>0</v>
      </c>
      <c r="AG50" s="5219">
        <f t="shared" si="35"/>
        <v>0</v>
      </c>
      <c r="AH50" s="5219">
        <f t="shared" si="35"/>
        <v>0</v>
      </c>
      <c r="AI50" s="5219">
        <f t="shared" si="35"/>
        <v>0</v>
      </c>
      <c r="AJ50" s="5219">
        <f t="shared" si="35"/>
        <v>0</v>
      </c>
      <c r="AK50" s="5219">
        <f t="shared" si="35"/>
        <v>0</v>
      </c>
      <c r="AL50" s="5219">
        <f t="shared" si="35"/>
        <v>0</v>
      </c>
      <c r="AM50" s="5219">
        <f t="shared" si="35"/>
        <v>0</v>
      </c>
      <c r="AN50" s="5219">
        <f t="shared" si="35"/>
        <v>0</v>
      </c>
      <c r="AO50" s="5219">
        <f t="shared" si="35"/>
        <v>0</v>
      </c>
      <c r="AP50" s="5219">
        <f t="shared" si="35"/>
        <v>0</v>
      </c>
      <c r="AQ50" s="5219">
        <f t="shared" si="35"/>
        <v>0</v>
      </c>
      <c r="AR50" s="5219">
        <f t="shared" si="35"/>
        <v>0</v>
      </c>
      <c r="AS50" s="5198">
        <f>SUM(AE50:AR50)</f>
        <v>0</v>
      </c>
    </row>
    <row r="51" spans="1:45" ht="15" thickTop="1">
      <c r="A51" s="4053"/>
      <c r="B51" s="4053"/>
      <c r="C51" s="4053"/>
      <c r="D51" s="4053"/>
      <c r="E51" s="4053"/>
      <c r="F51" s="4053"/>
      <c r="G51" s="4053"/>
      <c r="H51" s="4053"/>
      <c r="I51" s="4053"/>
      <c r="J51" s="4053"/>
      <c r="K51" s="4053"/>
      <c r="L51" s="4053"/>
      <c r="M51" s="4053"/>
      <c r="N51" s="4053"/>
      <c r="O51" s="4053"/>
      <c r="P51" s="4053"/>
      <c r="Q51" s="4053"/>
      <c r="R51" s="4053"/>
      <c r="S51" s="4053"/>
      <c r="T51" s="4053"/>
      <c r="U51" s="4053"/>
      <c r="V51" s="4053"/>
      <c r="W51" s="4053"/>
      <c r="X51" s="4053"/>
      <c r="Y51" s="4053"/>
      <c r="Z51" s="4053"/>
      <c r="AA51" s="4053"/>
      <c r="AB51" s="4053"/>
      <c r="AC51" s="4053"/>
      <c r="AD51" s="4053"/>
      <c r="AE51" s="4001"/>
      <c r="AF51" s="4001"/>
      <c r="AG51" s="4001"/>
      <c r="AH51" s="4001"/>
      <c r="AI51" s="4001"/>
      <c r="AJ51" s="4001"/>
      <c r="AK51" s="4001"/>
      <c r="AL51" s="4001"/>
      <c r="AM51" s="4001"/>
      <c r="AN51" s="4001"/>
      <c r="AO51" s="4001"/>
      <c r="AP51" s="4001"/>
      <c r="AQ51" s="4001"/>
      <c r="AR51" s="4001"/>
      <c r="AS51" s="4001"/>
    </row>
    <row r="52" spans="1:45">
      <c r="A52" s="4053"/>
      <c r="B52" s="4053"/>
      <c r="C52" s="4053"/>
      <c r="D52" s="4053"/>
      <c r="E52" s="4053"/>
      <c r="F52" s="4053"/>
      <c r="G52" s="4053"/>
      <c r="H52" s="4053"/>
      <c r="I52" s="4053"/>
      <c r="J52" s="4053"/>
      <c r="K52" s="4053"/>
      <c r="L52" s="4053"/>
      <c r="M52" s="4053"/>
      <c r="N52" s="4053"/>
      <c r="O52" s="4053"/>
      <c r="P52" s="4053"/>
      <c r="Q52" s="4053"/>
      <c r="R52" s="4053"/>
      <c r="S52" s="4053"/>
      <c r="T52" s="4053"/>
      <c r="U52" s="4053"/>
      <c r="V52" s="4053"/>
      <c r="W52" s="4053"/>
      <c r="X52" s="4053"/>
      <c r="Y52" s="4053"/>
      <c r="Z52" s="4053"/>
      <c r="AA52" s="4053"/>
      <c r="AB52" s="4053"/>
      <c r="AC52" s="4053"/>
      <c r="AD52" s="4053"/>
      <c r="AE52" s="4001"/>
      <c r="AF52" s="4001"/>
      <c r="AG52" s="4001"/>
      <c r="AH52" s="4001"/>
      <c r="AI52" s="4001"/>
      <c r="AJ52" s="4001"/>
      <c r="AK52" s="4001"/>
      <c r="AL52" s="4001"/>
      <c r="AM52" s="4001"/>
      <c r="AN52" s="4001"/>
      <c r="AO52" s="4001"/>
      <c r="AP52" s="4001"/>
      <c r="AQ52" s="4001"/>
      <c r="AR52" s="4001"/>
      <c r="AS52" s="4001"/>
    </row>
    <row r="53" spans="1:45">
      <c r="A53" s="4053"/>
      <c r="B53" s="4053"/>
      <c r="C53" s="4053"/>
      <c r="D53" s="4053"/>
      <c r="E53" s="4053"/>
      <c r="F53" s="4053"/>
      <c r="G53" s="4053"/>
      <c r="H53" s="4053"/>
      <c r="I53" s="4053"/>
      <c r="J53" s="4053"/>
      <c r="K53" s="4053"/>
      <c r="L53" s="4053"/>
      <c r="M53" s="4053"/>
      <c r="N53" s="4053"/>
      <c r="O53" s="4053"/>
      <c r="P53" s="4053"/>
      <c r="Q53" s="4053"/>
      <c r="R53" s="4053"/>
      <c r="S53" s="4053"/>
      <c r="T53" s="4053"/>
      <c r="U53" s="4053"/>
      <c r="V53" s="4053"/>
      <c r="W53" s="4053"/>
      <c r="X53" s="4053"/>
      <c r="Y53" s="4053"/>
      <c r="Z53" s="4053"/>
      <c r="AA53" s="4053"/>
      <c r="AB53" s="4053"/>
      <c r="AC53" s="4053"/>
      <c r="AD53" s="4053"/>
      <c r="AE53" s="4001"/>
      <c r="AF53" s="4001"/>
      <c r="AG53" s="4001"/>
      <c r="AH53" s="4001"/>
      <c r="AI53" s="4001"/>
      <c r="AJ53" s="4001"/>
      <c r="AK53" s="4001"/>
      <c r="AL53" s="4001"/>
      <c r="AM53" s="4001"/>
      <c r="AN53" s="4001"/>
      <c r="AO53" s="4001"/>
      <c r="AP53" s="4001"/>
      <c r="AQ53" s="4001"/>
      <c r="AR53" s="4001"/>
      <c r="AS53" s="4000" t="s">
        <v>1731</v>
      </c>
    </row>
    <row r="54" spans="1:45">
      <c r="A54" s="4053"/>
      <c r="B54" s="4053"/>
      <c r="C54" s="4053"/>
      <c r="D54" s="4053"/>
      <c r="E54" s="4053"/>
      <c r="F54" s="4053"/>
      <c r="G54" s="4053"/>
      <c r="H54" s="4053"/>
      <c r="I54" s="4053"/>
      <c r="J54" s="4053"/>
      <c r="K54" s="4053"/>
      <c r="L54" s="4053"/>
      <c r="M54" s="4053"/>
      <c r="N54" s="4053"/>
      <c r="O54" s="4053"/>
      <c r="P54" s="4053"/>
      <c r="Q54" s="4053"/>
      <c r="R54" s="4053"/>
      <c r="S54" s="4053"/>
      <c r="T54" s="4053"/>
      <c r="U54" s="4053"/>
      <c r="V54" s="4053"/>
      <c r="W54" s="4053"/>
      <c r="X54" s="4053"/>
      <c r="Y54" s="4053"/>
      <c r="Z54" s="4053"/>
      <c r="AA54" s="4053"/>
      <c r="AB54" s="4053"/>
      <c r="AC54" s="4053"/>
      <c r="AD54" s="4053"/>
      <c r="AE54" s="4001"/>
      <c r="AF54" s="4001"/>
      <c r="AG54" s="4001"/>
      <c r="AH54" s="4001"/>
      <c r="AI54" s="4001"/>
      <c r="AJ54" s="4001"/>
      <c r="AK54" s="4001"/>
      <c r="AL54" s="4001"/>
      <c r="AM54" s="4001"/>
      <c r="AN54" s="4001"/>
      <c r="AO54" s="4001"/>
      <c r="AP54" s="4001"/>
      <c r="AQ54" s="4001"/>
      <c r="AR54" s="4001"/>
      <c r="AS54" s="4000" t="s">
        <v>1726</v>
      </c>
    </row>
    <row r="55" spans="1:45" s="4383" customFormat="1" hidden="1">
      <c r="A55" s="4054"/>
      <c r="B55" s="4054"/>
      <c r="C55" s="4054"/>
      <c r="D55" s="4054"/>
      <c r="E55" s="4054"/>
      <c r="F55" s="4054"/>
      <c r="G55" s="4054"/>
      <c r="H55" s="4054"/>
      <c r="I55" s="4054"/>
      <c r="J55" s="4054"/>
      <c r="K55" s="4054"/>
      <c r="L55" s="4054"/>
      <c r="M55" s="4054"/>
      <c r="N55" s="4054"/>
      <c r="O55" s="4054"/>
      <c r="P55" s="4054"/>
      <c r="Q55" s="4054"/>
      <c r="R55" s="4054"/>
      <c r="S55" s="4054"/>
      <c r="T55" s="4054"/>
      <c r="U55" s="4054"/>
      <c r="V55" s="4054"/>
      <c r="W55" s="4054"/>
      <c r="X55" s="4054"/>
      <c r="Y55" s="4054"/>
      <c r="Z55" s="4054"/>
      <c r="AA55" s="4054"/>
      <c r="AB55" s="4054"/>
      <c r="AC55" s="4054"/>
      <c r="AD55" s="4054"/>
      <c r="AE55" s="3999"/>
      <c r="AF55" s="3999"/>
      <c r="AG55" s="3999"/>
      <c r="AH55" s="3999"/>
      <c r="AI55" s="3999"/>
      <c r="AJ55" s="3999"/>
      <c r="AK55" s="3999"/>
      <c r="AL55" s="3999"/>
      <c r="AM55" s="3999"/>
      <c r="AN55" s="3999"/>
      <c r="AO55" s="3999"/>
      <c r="AP55" s="3999"/>
      <c r="AQ55" s="3999"/>
      <c r="AR55" s="3999"/>
      <c r="AS55" s="3999"/>
    </row>
    <row r="56" spans="1:45" s="4383" customFormat="1" hidden="1">
      <c r="A56" s="4054"/>
      <c r="B56" s="4054"/>
      <c r="C56" s="4054"/>
      <c r="D56" s="4054"/>
      <c r="E56" s="4054"/>
      <c r="F56" s="4054"/>
      <c r="G56" s="4054"/>
      <c r="H56" s="4054"/>
      <c r="I56" s="4054"/>
      <c r="J56" s="4054"/>
      <c r="K56" s="4054"/>
      <c r="L56" s="4054"/>
      <c r="M56" s="4054"/>
      <c r="N56" s="4054"/>
      <c r="O56" s="4054"/>
      <c r="P56" s="4054"/>
      <c r="Q56" s="4054"/>
      <c r="R56" s="4054"/>
      <c r="S56" s="4054"/>
      <c r="T56" s="4054"/>
      <c r="U56" s="4054"/>
      <c r="V56" s="4054"/>
      <c r="W56" s="4054"/>
      <c r="X56" s="4054"/>
      <c r="Y56" s="4054"/>
      <c r="Z56" s="4054"/>
      <c r="AA56" s="4054"/>
      <c r="AB56" s="4054"/>
      <c r="AC56" s="4054"/>
      <c r="AD56" s="4054"/>
      <c r="AE56" s="3999"/>
      <c r="AF56" s="3999"/>
      <c r="AG56" s="3999"/>
      <c r="AH56" s="3999"/>
      <c r="AI56" s="3999"/>
      <c r="AJ56" s="3999"/>
      <c r="AK56" s="3999"/>
      <c r="AL56" s="3999"/>
      <c r="AM56" s="3999"/>
      <c r="AN56" s="3999"/>
      <c r="AO56" s="3999"/>
      <c r="AP56" s="3999"/>
      <c r="AQ56" s="3999"/>
      <c r="AR56" s="3999"/>
      <c r="AS56" s="3999"/>
    </row>
    <row r="57" spans="1:45" s="4383" customFormat="1" hidden="1">
      <c r="A57" s="4054"/>
      <c r="B57" s="4054"/>
      <c r="C57" s="4054"/>
      <c r="D57" s="4054"/>
      <c r="E57" s="4054"/>
      <c r="F57" s="4054"/>
      <c r="G57" s="4054"/>
      <c r="H57" s="4054"/>
      <c r="I57" s="4054"/>
      <c r="J57" s="4054"/>
      <c r="K57" s="4054"/>
      <c r="L57" s="4054"/>
      <c r="M57" s="4054"/>
      <c r="N57" s="4054"/>
      <c r="O57" s="4054"/>
      <c r="P57" s="4054"/>
      <c r="Q57" s="4054"/>
      <c r="R57" s="4054"/>
      <c r="S57" s="4054"/>
      <c r="T57" s="4054"/>
      <c r="U57" s="4054"/>
      <c r="V57" s="4054"/>
      <c r="W57" s="4054"/>
      <c r="X57" s="4054"/>
      <c r="Y57" s="4054"/>
      <c r="Z57" s="4054"/>
      <c r="AA57" s="4054"/>
      <c r="AB57" s="4054"/>
      <c r="AC57" s="4054"/>
      <c r="AD57" s="4054"/>
      <c r="AE57" s="3999"/>
      <c r="AF57" s="3999"/>
      <c r="AG57" s="3999"/>
      <c r="AH57" s="3999"/>
      <c r="AI57" s="3999"/>
      <c r="AJ57" s="3999"/>
      <c r="AK57" s="3999"/>
      <c r="AL57" s="3999"/>
      <c r="AM57" s="3999"/>
      <c r="AN57" s="3999"/>
      <c r="AO57" s="3999"/>
      <c r="AP57" s="3999"/>
      <c r="AQ57" s="3999"/>
      <c r="AR57" s="3999"/>
      <c r="AS57" s="3999"/>
    </row>
    <row r="58" spans="1:45" s="4383" customFormat="1" hidden="1">
      <c r="A58" s="4054"/>
      <c r="B58" s="4054"/>
      <c r="C58" s="4054"/>
      <c r="D58" s="4054"/>
      <c r="E58" s="4054"/>
      <c r="F58" s="4054"/>
      <c r="G58" s="4054"/>
      <c r="H58" s="4054"/>
      <c r="I58" s="4054"/>
      <c r="J58" s="4054"/>
      <c r="K58" s="4054"/>
      <c r="L58" s="4054"/>
      <c r="M58" s="4054"/>
      <c r="N58" s="4054"/>
      <c r="O58" s="4054"/>
      <c r="P58" s="4054"/>
      <c r="Q58" s="4054"/>
      <c r="R58" s="4054"/>
      <c r="S58" s="4054"/>
      <c r="T58" s="4054"/>
      <c r="U58" s="4054"/>
      <c r="V58" s="4054"/>
      <c r="W58" s="4054"/>
      <c r="X58" s="4054"/>
      <c r="Y58" s="4054"/>
      <c r="Z58" s="4054"/>
      <c r="AA58" s="4054"/>
      <c r="AB58" s="4054"/>
      <c r="AC58" s="4054"/>
      <c r="AD58" s="4054"/>
      <c r="AE58" s="3999"/>
      <c r="AF58" s="3999"/>
      <c r="AG58" s="3999"/>
      <c r="AH58" s="3999"/>
      <c r="AI58" s="3999"/>
      <c r="AJ58" s="3999"/>
      <c r="AK58" s="3999"/>
      <c r="AL58" s="3999"/>
      <c r="AM58" s="3999"/>
      <c r="AN58" s="3999"/>
      <c r="AO58" s="3999"/>
      <c r="AP58" s="3999"/>
      <c r="AQ58" s="3999"/>
      <c r="AR58" s="3999"/>
      <c r="AS58" s="3999"/>
    </row>
    <row r="59" spans="1:45" hidden="1"/>
    <row r="60" spans="1:45" hidden="1"/>
    <row r="61" spans="1:45" hidden="1"/>
    <row r="62" spans="1:45" hidden="1"/>
    <row r="63" spans="1:45" hidden="1"/>
    <row r="64" spans="1:45"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1048576" hidden="1"/>
  </sheetData>
  <sheetProtection algorithmName="SHA-512" hashValue="6N5hJT4OVR64hyPiHnkN6K9R39O9GJYk8JfeAX2DC/ljDks6dQIUnlIU/o8nEat7ntC/PTbMvBQwmgQ74/7lxQ==" saltValue="5qkWKJmEbmXCIaY7fX7UEA==" spinCount="100000" sheet="1" objects="1" scenarios="1"/>
  <mergeCells count="39">
    <mergeCell ref="AS15:AS17"/>
    <mergeCell ref="B15:B17"/>
    <mergeCell ref="A9:AS9"/>
    <mergeCell ref="AP16:AP17"/>
    <mergeCell ref="AQ16:AQ17"/>
    <mergeCell ref="AR16:AR17"/>
    <mergeCell ref="AE14:AR14"/>
    <mergeCell ref="C15:N15"/>
    <mergeCell ref="O15:P15"/>
    <mergeCell ref="Q15:AB15"/>
    <mergeCell ref="AC15:AD15"/>
    <mergeCell ref="AE15:AP15"/>
    <mergeCell ref="AQ15:AR15"/>
    <mergeCell ref="AA16:AA17"/>
    <mergeCell ref="AB16:AB17"/>
    <mergeCell ref="AC16:AC17"/>
    <mergeCell ref="AD16:AD17"/>
    <mergeCell ref="Q16:S16"/>
    <mergeCell ref="F16:H16"/>
    <mergeCell ref="I16:K16"/>
    <mergeCell ref="L16:L17"/>
    <mergeCell ref="M16:M17"/>
    <mergeCell ref="Z16:Z17"/>
    <mergeCell ref="A1:AS1"/>
    <mergeCell ref="A11:AS11"/>
    <mergeCell ref="A12:AS12"/>
    <mergeCell ref="AN16:AN17"/>
    <mergeCell ref="AO16:AO17"/>
    <mergeCell ref="N16:N17"/>
    <mergeCell ref="O16:O17"/>
    <mergeCell ref="P16:P17"/>
    <mergeCell ref="T16:V16"/>
    <mergeCell ref="W16:Y16"/>
    <mergeCell ref="AE16:AG16"/>
    <mergeCell ref="AH16:AJ16"/>
    <mergeCell ref="AK16:AM16"/>
    <mergeCell ref="C14:P14"/>
    <mergeCell ref="Q14:AD14"/>
    <mergeCell ref="C16:E16"/>
  </mergeCells>
  <hyperlinks>
    <hyperlink ref="A1" location="ToC!A1" display="ToC!A1"/>
  </hyperlinks>
  <printOptions horizontalCentered="1"/>
  <pageMargins left="0.23622047244094491" right="0.23622047244094491" top="0.74803149606299213" bottom="0.74803149606299213" header="0.31496062992125984" footer="0.31496062992125984"/>
  <pageSetup paperSize="5" scale="45" orientation="landscape" r:id="rId1"/>
  <headerFooter alignWithMargins="0">
    <oddHeader xml:space="preserve">&amp;C&amp;"Arial Narrow,Bold"&amp;10&amp;A&amp;R&amp;14    </oddHeader>
    <oddFooter>&amp;CPage &amp;P of &amp;N</oddFooter>
  </headerFooter>
  <colBreaks count="2" manualBreakCount="2">
    <brk id="16" max="1048575" man="1"/>
    <brk id="30" max="1048575" man="1"/>
  </colBreak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1">
    <pageSetUpPr fitToPage="1"/>
  </sheetPr>
  <dimension ref="A1:J194"/>
  <sheetViews>
    <sheetView topLeftCell="A13" zoomScale="70" zoomScaleNormal="70" workbookViewId="0">
      <selection activeCell="B56" sqref="B56"/>
    </sheetView>
  </sheetViews>
  <sheetFormatPr defaultColWidth="0" defaultRowHeight="15.5" zeroHeight="1"/>
  <cols>
    <col min="1" max="1" width="8" customWidth="1"/>
    <col min="2" max="2" width="70.4609375" customWidth="1"/>
    <col min="3" max="3" width="8.765625" customWidth="1"/>
    <col min="4" max="4" width="13.23046875" customWidth="1"/>
    <col min="5" max="5" width="19.765625" customWidth="1"/>
    <col min="6" max="6" width="7.53515625" customWidth="1"/>
    <col min="7" max="7" width="14.23046875" customWidth="1"/>
    <col min="8" max="8" width="22.23046875" customWidth="1"/>
    <col min="9" max="9" width="25.765625" customWidth="1"/>
    <col min="10" max="16384" width="8.765625" hidden="1"/>
  </cols>
  <sheetData>
    <row r="1" spans="1:9">
      <c r="A1" s="5309" t="s">
        <v>115</v>
      </c>
      <c r="B1" s="5324"/>
      <c r="C1" s="5324"/>
      <c r="D1" s="5324"/>
      <c r="E1" s="5324"/>
      <c r="F1" s="5324"/>
      <c r="G1" s="5324"/>
      <c r="H1" s="5324"/>
      <c r="I1" s="5324"/>
    </row>
    <row r="2" spans="1:9">
      <c r="A2" s="6292"/>
      <c r="B2" s="6292"/>
      <c r="C2" s="364"/>
      <c r="D2" s="1636"/>
      <c r="E2" s="370"/>
      <c r="F2" s="51"/>
      <c r="G2" s="1636"/>
      <c r="H2" s="370"/>
      <c r="I2" s="370"/>
    </row>
    <row r="3" spans="1:9">
      <c r="A3" s="1638" t="str">
        <f>+Cover!A14</f>
        <v>Select Name of Insurer/ Financial Holding Company</v>
      </c>
      <c r="B3" s="1638"/>
      <c r="C3" s="370"/>
      <c r="D3" s="1636"/>
      <c r="E3" s="370"/>
      <c r="F3" s="51"/>
      <c r="G3" s="1636"/>
      <c r="H3" s="370"/>
      <c r="I3" s="370"/>
    </row>
    <row r="4" spans="1:9">
      <c r="A4" s="375" t="str">
        <f>+ToC!A3</f>
        <v>Insurer/Financial Holding Company</v>
      </c>
      <c r="B4" s="3893"/>
      <c r="C4" s="370"/>
      <c r="D4" s="1636"/>
      <c r="E4" s="370"/>
      <c r="F4" s="51"/>
      <c r="G4" s="1636"/>
      <c r="H4" s="370"/>
      <c r="I4" s="370"/>
    </row>
    <row r="5" spans="1:9">
      <c r="A5" s="365"/>
      <c r="B5" s="369"/>
      <c r="C5" s="369"/>
      <c r="D5" s="1636"/>
      <c r="E5" s="369"/>
      <c r="F5" s="370"/>
      <c r="G5" s="1636"/>
      <c r="H5" s="370"/>
      <c r="I5" s="3894"/>
    </row>
    <row r="6" spans="1:9">
      <c r="A6" s="366" t="str">
        <f>+ToC!A5</f>
        <v>Long-Term Insurers Annual Return</v>
      </c>
      <c r="B6" s="370"/>
      <c r="C6" s="370"/>
      <c r="D6" s="1636"/>
      <c r="E6" s="370"/>
      <c r="F6" s="370"/>
      <c r="G6" s="1636"/>
      <c r="H6" s="51"/>
      <c r="I6" s="367"/>
    </row>
    <row r="7" spans="1:9">
      <c r="A7" s="366" t="str">
        <f>+ToC!A6</f>
        <v>For Year Ended:</v>
      </c>
      <c r="B7" s="370"/>
      <c r="C7" s="370"/>
      <c r="D7" s="4429" t="s">
        <v>2394</v>
      </c>
      <c r="E7" s="370"/>
      <c r="F7" s="370"/>
      <c r="G7" s="1636"/>
      <c r="H7" s="1637" t="str">
        <f>IF(+Cover!$A$23="","",+Cover!$A$23)</f>
        <v/>
      </c>
      <c r="I7" s="367"/>
    </row>
    <row r="8" spans="1:9">
      <c r="A8" s="366"/>
      <c r="B8" s="4429"/>
      <c r="C8" s="4429"/>
      <c r="D8" s="4429"/>
      <c r="E8" s="4429"/>
      <c r="F8" s="4429"/>
      <c r="G8" s="4429"/>
      <c r="H8" s="4429"/>
      <c r="I8" s="4429"/>
    </row>
    <row r="9" spans="1:9">
      <c r="A9" s="366"/>
      <c r="B9" s="368"/>
      <c r="C9" s="370"/>
      <c r="D9" s="1636" t="s">
        <v>1356</v>
      </c>
      <c r="E9" s="367" t="s">
        <v>1357</v>
      </c>
      <c r="F9" s="370"/>
      <c r="G9" s="1636" t="s">
        <v>1356</v>
      </c>
      <c r="H9" s="367" t="s">
        <v>1357</v>
      </c>
      <c r="I9" s="367" t="s">
        <v>1358</v>
      </c>
    </row>
    <row r="10" spans="1:9">
      <c r="A10" s="3836" t="s">
        <v>59</v>
      </c>
      <c r="B10" s="3303" t="s">
        <v>1359</v>
      </c>
      <c r="C10" s="3895"/>
      <c r="D10" s="3830"/>
      <c r="E10" s="3831"/>
      <c r="F10" s="3832"/>
      <c r="G10" s="3833"/>
      <c r="H10" s="3834"/>
      <c r="I10" s="3835"/>
    </row>
    <row r="11" spans="1:9">
      <c r="A11" s="3829"/>
      <c r="B11" s="3843" t="s">
        <v>1360</v>
      </c>
      <c r="C11" s="3896"/>
      <c r="D11" s="3838" t="s">
        <v>59</v>
      </c>
      <c r="E11" s="3839">
        <f>+'20.010'!E28</f>
        <v>0</v>
      </c>
      <c r="F11" s="3840"/>
      <c r="G11" s="3841" t="s">
        <v>100</v>
      </c>
      <c r="H11" s="3839">
        <f>'50.010'!F32</f>
        <v>0</v>
      </c>
      <c r="I11" s="3842">
        <f>E11-H11</f>
        <v>0</v>
      </c>
    </row>
    <row r="12" spans="1:9">
      <c r="A12" s="3829"/>
      <c r="B12" s="3843" t="s">
        <v>1361</v>
      </c>
      <c r="C12" s="3896"/>
      <c r="D12" s="3838" t="s">
        <v>59</v>
      </c>
      <c r="E12" s="3839">
        <f>+'20.010'!F28</f>
        <v>0</v>
      </c>
      <c r="F12" s="3840"/>
      <c r="G12" s="3841" t="s">
        <v>100</v>
      </c>
      <c r="H12" s="3839">
        <f>'50.010'!G32</f>
        <v>0</v>
      </c>
      <c r="I12" s="3842">
        <f>E12-H12</f>
        <v>0</v>
      </c>
    </row>
    <row r="13" spans="1:9">
      <c r="A13" s="3829"/>
      <c r="B13" s="3844"/>
      <c r="C13" s="3832"/>
      <c r="D13" s="3845"/>
      <c r="E13" s="3846"/>
      <c r="F13" s="3847"/>
      <c r="G13" s="3848"/>
      <c r="H13" s="3846"/>
      <c r="I13" s="3847"/>
    </row>
    <row r="14" spans="1:9">
      <c r="A14" s="3829">
        <v>20.010999999999999</v>
      </c>
      <c r="B14" s="3303" t="s">
        <v>1362</v>
      </c>
      <c r="C14" s="3895"/>
      <c r="D14" s="3830"/>
      <c r="E14" s="3849"/>
      <c r="F14" s="3850"/>
      <c r="G14" s="3851"/>
      <c r="H14" s="3849"/>
      <c r="I14" s="3850"/>
    </row>
    <row r="15" spans="1:9">
      <c r="A15" s="3829"/>
      <c r="B15" s="3843" t="s">
        <v>1363</v>
      </c>
      <c r="C15" s="3896"/>
      <c r="D15" s="3838" t="s">
        <v>567</v>
      </c>
      <c r="E15" s="3839">
        <f>'20.011'!D20</f>
        <v>0</v>
      </c>
      <c r="F15" s="3840"/>
      <c r="G15" s="3841" t="s">
        <v>102</v>
      </c>
      <c r="H15" s="3839">
        <f>+'50.020'!J25+'50.020'!J50</f>
        <v>0</v>
      </c>
      <c r="I15" s="3842">
        <f>E15-H15</f>
        <v>0</v>
      </c>
    </row>
    <row r="16" spans="1:9">
      <c r="A16" s="3829"/>
      <c r="B16" s="3843" t="s">
        <v>1364</v>
      </c>
      <c r="C16" s="3896"/>
      <c r="D16" s="3838" t="s">
        <v>567</v>
      </c>
      <c r="E16" s="3839">
        <f>'20.011'!E20</f>
        <v>0</v>
      </c>
      <c r="F16" s="3840"/>
      <c r="G16" s="3841" t="s">
        <v>102</v>
      </c>
      <c r="H16" s="3839">
        <f>+'50.020'!C25+'50.020'!C50</f>
        <v>0</v>
      </c>
      <c r="I16" s="3842">
        <f>E16-H16</f>
        <v>0</v>
      </c>
    </row>
    <row r="17" spans="1:9" s="4" customFormat="1">
      <c r="A17" s="3829"/>
      <c r="B17" s="3852"/>
      <c r="C17" s="3832"/>
      <c r="D17" s="3845"/>
      <c r="E17" s="3846"/>
      <c r="F17" s="3847"/>
      <c r="G17" s="3848"/>
      <c r="H17" s="3846"/>
      <c r="I17" s="3846"/>
    </row>
    <row r="18" spans="1:9">
      <c r="A18" s="3836" t="s">
        <v>65</v>
      </c>
      <c r="B18" s="3860" t="s">
        <v>1366</v>
      </c>
      <c r="C18" s="3832"/>
      <c r="D18" s="3845"/>
      <c r="E18" s="3846"/>
      <c r="F18" s="3847"/>
      <c r="G18" s="3848"/>
      <c r="H18" s="3846"/>
      <c r="I18" s="3859"/>
    </row>
    <row r="19" spans="1:9">
      <c r="A19" s="3836"/>
      <c r="B19" s="3861" t="s">
        <v>1367</v>
      </c>
      <c r="C19" s="3896"/>
      <c r="D19" s="3838" t="s">
        <v>65</v>
      </c>
      <c r="E19" s="3839">
        <f>+'21.010'!G48</f>
        <v>0</v>
      </c>
      <c r="F19" s="3840"/>
      <c r="G19" s="3841" t="s">
        <v>66</v>
      </c>
      <c r="H19" s="3839">
        <f>+'21.012'!E49</f>
        <v>0</v>
      </c>
      <c r="I19" s="3842">
        <f>E19-H19</f>
        <v>0</v>
      </c>
    </row>
    <row r="20" spans="1:9">
      <c r="A20" s="3836"/>
      <c r="B20" s="3861" t="s">
        <v>1368</v>
      </c>
      <c r="C20" s="3896"/>
      <c r="D20" s="3838" t="s">
        <v>65</v>
      </c>
      <c r="E20" s="3839">
        <f>+'21.010'!G52</f>
        <v>0</v>
      </c>
      <c r="F20" s="3840"/>
      <c r="G20" s="3841" t="s">
        <v>66</v>
      </c>
      <c r="H20" s="3839">
        <f>+'21.012'!T49</f>
        <v>0</v>
      </c>
      <c r="I20" s="3842">
        <f>E20-H20</f>
        <v>0</v>
      </c>
    </row>
    <row r="21" spans="1:9">
      <c r="A21" s="3836"/>
      <c r="B21" s="3858"/>
      <c r="C21" s="3832"/>
      <c r="D21" s="3845"/>
      <c r="E21" s="3846"/>
      <c r="F21" s="3847"/>
      <c r="G21" s="3848"/>
      <c r="H21" s="3846"/>
      <c r="I21" s="3859"/>
    </row>
    <row r="22" spans="1:9">
      <c r="A22" s="3836" t="s">
        <v>699</v>
      </c>
      <c r="B22" s="3860" t="s">
        <v>1369</v>
      </c>
      <c r="C22" s="3832"/>
      <c r="D22" s="3845"/>
      <c r="E22" s="3846"/>
      <c r="F22" s="3847"/>
      <c r="G22" s="3848"/>
      <c r="H22" s="3846"/>
      <c r="I22" s="3859"/>
    </row>
    <row r="23" spans="1:9">
      <c r="A23" s="3836"/>
      <c r="B23" s="3861" t="s">
        <v>1370</v>
      </c>
      <c r="C23" s="3896"/>
      <c r="D23" s="3838" t="s">
        <v>699</v>
      </c>
      <c r="E23" s="3839">
        <f>+'22.010'!S16</f>
        <v>0</v>
      </c>
      <c r="F23" s="3840"/>
      <c r="G23" s="3841" t="s">
        <v>100</v>
      </c>
      <c r="H23" s="3839">
        <f>'50.010'!F32</f>
        <v>0</v>
      </c>
      <c r="I23" s="3842">
        <f t="shared" ref="I23:I26" si="0">E23-H23</f>
        <v>0</v>
      </c>
    </row>
    <row r="24" spans="1:9">
      <c r="A24" s="3836"/>
      <c r="B24" s="3861" t="s">
        <v>1371</v>
      </c>
      <c r="C24" s="3896"/>
      <c r="D24" s="3838" t="s">
        <v>699</v>
      </c>
      <c r="E24" s="3839">
        <f>+'22.010'!T16</f>
        <v>0</v>
      </c>
      <c r="F24" s="3840"/>
      <c r="G24" s="3841" t="s">
        <v>100</v>
      </c>
      <c r="H24" s="3839">
        <f>'50.010'!G32</f>
        <v>0</v>
      </c>
      <c r="I24" s="3842">
        <f t="shared" si="0"/>
        <v>0</v>
      </c>
    </row>
    <row r="25" spans="1:9">
      <c r="A25" s="3836"/>
      <c r="B25" s="3861" t="s">
        <v>1372</v>
      </c>
      <c r="C25" s="3896"/>
      <c r="D25" s="3838" t="s">
        <v>699</v>
      </c>
      <c r="E25" s="3839">
        <f>+'22.010'!S26</f>
        <v>0</v>
      </c>
      <c r="F25" s="3840"/>
      <c r="G25" s="3841" t="s">
        <v>102</v>
      </c>
      <c r="H25" s="3839">
        <f>+'50.020'!J25+'50.020'!J50</f>
        <v>0</v>
      </c>
      <c r="I25" s="3842">
        <f t="shared" si="0"/>
        <v>0</v>
      </c>
    </row>
    <row r="26" spans="1:9">
      <c r="A26" s="3836"/>
      <c r="B26" s="3861" t="s">
        <v>1373</v>
      </c>
      <c r="C26" s="3896"/>
      <c r="D26" s="3838" t="s">
        <v>699</v>
      </c>
      <c r="E26" s="3839">
        <f>+'22.010'!T26</f>
        <v>0</v>
      </c>
      <c r="F26" s="3840"/>
      <c r="G26" s="3841" t="s">
        <v>102</v>
      </c>
      <c r="H26" s="3839">
        <f>+'50.020'!C25+'50.020'!C50</f>
        <v>0</v>
      </c>
      <c r="I26" s="3842">
        <f t="shared" si="0"/>
        <v>0</v>
      </c>
    </row>
    <row r="27" spans="1:9">
      <c r="A27" s="3836"/>
      <c r="B27" s="3861" t="s">
        <v>2411</v>
      </c>
      <c r="C27" s="3896"/>
      <c r="D27" s="3838" t="s">
        <v>699</v>
      </c>
      <c r="E27" s="3839">
        <f>+'22.010'!Q16</f>
        <v>0</v>
      </c>
      <c r="F27" s="3840"/>
      <c r="G27" s="3841" t="s">
        <v>100</v>
      </c>
      <c r="H27" s="3839">
        <f>'50.010'!E32</f>
        <v>0</v>
      </c>
      <c r="I27" s="3842">
        <f>E27-H27</f>
        <v>0</v>
      </c>
    </row>
    <row r="28" spans="1:9">
      <c r="A28" s="3836"/>
      <c r="B28" s="3861" t="s">
        <v>2412</v>
      </c>
      <c r="C28" s="3896"/>
      <c r="D28" s="3838" t="s">
        <v>699</v>
      </c>
      <c r="E28" s="3839">
        <f>+'22.010'!Q26</f>
        <v>0</v>
      </c>
      <c r="F28" s="3840"/>
      <c r="G28" s="3841" t="s">
        <v>102</v>
      </c>
      <c r="H28" s="3839">
        <f>+'50.020'!J50</f>
        <v>0</v>
      </c>
      <c r="I28" s="3842">
        <f>E28-H28</f>
        <v>0</v>
      </c>
    </row>
    <row r="29" spans="1:9">
      <c r="A29" s="3836"/>
      <c r="B29" s="3837" t="s">
        <v>1374</v>
      </c>
      <c r="C29" s="3898"/>
      <c r="D29" s="3838" t="s">
        <v>699</v>
      </c>
      <c r="E29" s="3862">
        <f>+'22.010'!S15</f>
        <v>0</v>
      </c>
      <c r="F29" s="3863"/>
      <c r="G29" s="3841" t="s">
        <v>66</v>
      </c>
      <c r="H29" s="3862">
        <f>+'21.012'!T49</f>
        <v>0</v>
      </c>
      <c r="I29" s="3842">
        <f>E29-H29</f>
        <v>0</v>
      </c>
    </row>
    <row r="30" spans="1:9">
      <c r="A30" s="3836"/>
      <c r="B30" s="3837" t="s">
        <v>1375</v>
      </c>
      <c r="C30" s="3898"/>
      <c r="D30" s="3838" t="s">
        <v>699</v>
      </c>
      <c r="E30" s="3862">
        <f>+'22.010'!T15</f>
        <v>0</v>
      </c>
      <c r="F30" s="3863"/>
      <c r="G30" s="3841" t="s">
        <v>66</v>
      </c>
      <c r="H30" s="3862">
        <f>+'21.012'!U49</f>
        <v>0</v>
      </c>
      <c r="I30" s="3864">
        <f>E29-H29</f>
        <v>0</v>
      </c>
    </row>
    <row r="31" spans="1:9">
      <c r="A31" s="3829"/>
      <c r="B31" s="3858"/>
      <c r="C31" s="3832"/>
      <c r="D31" s="3845"/>
      <c r="E31" s="3846"/>
      <c r="F31" s="3847"/>
      <c r="G31" s="3848"/>
      <c r="H31" s="3846"/>
      <c r="I31" s="3859"/>
    </row>
    <row r="32" spans="1:9">
      <c r="A32" s="3836" t="s">
        <v>71</v>
      </c>
      <c r="B32" s="3853" t="s">
        <v>1376</v>
      </c>
      <c r="C32" s="3897"/>
      <c r="D32" s="3854"/>
      <c r="E32" s="3865"/>
      <c r="F32" s="3856"/>
      <c r="G32" s="3857"/>
      <c r="H32" s="3865"/>
      <c r="I32" s="3856" t="s">
        <v>772</v>
      </c>
    </row>
    <row r="33" spans="1:9">
      <c r="A33" s="3836"/>
      <c r="B33" s="3837" t="s">
        <v>2413</v>
      </c>
      <c r="C33" s="3896"/>
      <c r="D33" s="3838" t="s">
        <v>71</v>
      </c>
      <c r="E33" s="3839">
        <f>'23.010'!$D45-'23.010'!$D24</f>
        <v>0</v>
      </c>
      <c r="F33" s="3840"/>
      <c r="G33" s="3841" t="s">
        <v>76</v>
      </c>
      <c r="H33" s="3839">
        <f>+'25.010'!C102+'25.010'!D102</f>
        <v>0</v>
      </c>
      <c r="I33" s="3842">
        <f t="shared" ref="I33:I36" si="1">E33-H33</f>
        <v>0</v>
      </c>
    </row>
    <row r="34" spans="1:9">
      <c r="A34" s="3836"/>
      <c r="B34" s="3837" t="s">
        <v>2414</v>
      </c>
      <c r="C34" s="3896"/>
      <c r="D34" s="3838" t="s">
        <v>71</v>
      </c>
      <c r="E34" s="3839">
        <f>'23.010'!$E45-'23.010'!$E24</f>
        <v>0</v>
      </c>
      <c r="F34" s="3840"/>
      <c r="G34" s="3841" t="s">
        <v>76</v>
      </c>
      <c r="H34" s="3839">
        <f>+'25.010'!E102+'25.010'!F102</f>
        <v>0</v>
      </c>
      <c r="I34" s="3842">
        <f t="shared" si="1"/>
        <v>0</v>
      </c>
    </row>
    <row r="35" spans="1:9">
      <c r="A35" s="3829"/>
      <c r="B35" s="3837" t="s">
        <v>2415</v>
      </c>
      <c r="C35" s="3896"/>
      <c r="D35" s="3838" t="s">
        <v>71</v>
      </c>
      <c r="E35" s="3839">
        <f>'23.010'!$F45-'23.010'!$F24</f>
        <v>0</v>
      </c>
      <c r="F35" s="3840"/>
      <c r="G35" s="3841" t="s">
        <v>76</v>
      </c>
      <c r="H35" s="3839">
        <f>+'25.010'!G102</f>
        <v>0</v>
      </c>
      <c r="I35" s="3842">
        <f t="shared" si="1"/>
        <v>0</v>
      </c>
    </row>
    <row r="36" spans="1:9">
      <c r="A36" s="3829"/>
      <c r="B36" s="3837" t="s">
        <v>2416</v>
      </c>
      <c r="C36" s="3896"/>
      <c r="D36" s="3838" t="s">
        <v>71</v>
      </c>
      <c r="E36" s="3839">
        <f>'23.010'!$G45-'23.010'!$G24</f>
        <v>0</v>
      </c>
      <c r="F36" s="3840"/>
      <c r="G36" s="3841" t="s">
        <v>76</v>
      </c>
      <c r="H36" s="3839">
        <f>+'25.010'!H102</f>
        <v>0</v>
      </c>
      <c r="I36" s="3842">
        <f t="shared" si="1"/>
        <v>0</v>
      </c>
    </row>
    <row r="37" spans="1:9">
      <c r="A37" s="3829"/>
      <c r="B37" s="3866"/>
      <c r="C37" s="3899"/>
      <c r="D37" s="3867"/>
      <c r="E37" s="3868"/>
      <c r="F37" s="3869"/>
      <c r="G37" s="3870"/>
      <c r="H37" s="3868"/>
      <c r="I37" s="3869"/>
    </row>
    <row r="38" spans="1:9">
      <c r="A38" s="3829">
        <v>23.010999999999999</v>
      </c>
      <c r="B38" s="3853" t="s">
        <v>1377</v>
      </c>
      <c r="C38" s="3895"/>
      <c r="D38" s="3830"/>
      <c r="E38" s="3849"/>
      <c r="F38" s="3850"/>
      <c r="G38" s="3851"/>
      <c r="H38" s="3849"/>
      <c r="I38" s="3850"/>
    </row>
    <row r="39" spans="1:9">
      <c r="A39" s="3829"/>
      <c r="B39" s="3837" t="s">
        <v>2218</v>
      </c>
      <c r="C39" s="3896"/>
      <c r="D39" s="3838" t="s">
        <v>72</v>
      </c>
      <c r="E39" s="3839">
        <f>+'23.011'!F29</f>
        <v>0</v>
      </c>
      <c r="F39" s="3840"/>
      <c r="G39" s="3841" t="s">
        <v>81</v>
      </c>
      <c r="H39" s="3839">
        <f>+'30.030'!E57</f>
        <v>0</v>
      </c>
      <c r="I39" s="3842">
        <f t="shared" ref="I39:I44" si="2">E39-H39</f>
        <v>0</v>
      </c>
    </row>
    <row r="40" spans="1:9">
      <c r="A40" s="3829"/>
      <c r="B40" s="3837" t="s">
        <v>2219</v>
      </c>
      <c r="C40" s="3896"/>
      <c r="D40" s="3838" t="s">
        <v>72</v>
      </c>
      <c r="E40" s="3839">
        <f>+'23.011'!G29</f>
        <v>0</v>
      </c>
      <c r="F40" s="3840"/>
      <c r="G40" s="3841" t="s">
        <v>81</v>
      </c>
      <c r="H40" s="3839">
        <f>+'30.030'!F57</f>
        <v>0</v>
      </c>
      <c r="I40" s="3842">
        <f t="shared" si="2"/>
        <v>0</v>
      </c>
    </row>
    <row r="41" spans="1:9">
      <c r="A41" s="3829"/>
      <c r="B41" s="3837" t="s">
        <v>1378</v>
      </c>
      <c r="C41" s="3896"/>
      <c r="D41" s="3838" t="s">
        <v>72</v>
      </c>
      <c r="E41" s="3839">
        <f>+'23.011'!F32</f>
        <v>0</v>
      </c>
      <c r="F41" s="3840"/>
      <c r="G41" s="3841" t="s">
        <v>74</v>
      </c>
      <c r="H41" s="3839">
        <f>+'23.030'!F30</f>
        <v>0</v>
      </c>
      <c r="I41" s="3842">
        <f t="shared" si="2"/>
        <v>0</v>
      </c>
    </row>
    <row r="42" spans="1:9">
      <c r="A42" s="3829"/>
      <c r="B42" s="3837" t="s">
        <v>1379</v>
      </c>
      <c r="C42" s="3896"/>
      <c r="D42" s="3838" t="s">
        <v>72</v>
      </c>
      <c r="E42" s="3839">
        <f>+'23.011'!G32</f>
        <v>0</v>
      </c>
      <c r="F42" s="3840"/>
      <c r="G42" s="3841" t="s">
        <v>74</v>
      </c>
      <c r="H42" s="3839">
        <f>+'23.030'!G30</f>
        <v>0</v>
      </c>
      <c r="I42" s="3842">
        <f t="shared" si="2"/>
        <v>0</v>
      </c>
    </row>
    <row r="43" spans="1:9">
      <c r="A43" s="3829"/>
      <c r="B43" s="3837" t="s">
        <v>1380</v>
      </c>
      <c r="C43" s="3896"/>
      <c r="D43" s="3838" t="s">
        <v>72</v>
      </c>
      <c r="E43" s="3839">
        <f>+'23.011'!F33</f>
        <v>0</v>
      </c>
      <c r="F43" s="3840"/>
      <c r="G43" s="3841" t="s">
        <v>73</v>
      </c>
      <c r="H43" s="3839">
        <f>+'23.021'!F97</f>
        <v>0</v>
      </c>
      <c r="I43" s="3842">
        <f t="shared" si="2"/>
        <v>0</v>
      </c>
    </row>
    <row r="44" spans="1:9">
      <c r="A44" s="3829"/>
      <c r="B44" s="3837" t="s">
        <v>1381</v>
      </c>
      <c r="C44" s="3896"/>
      <c r="D44" s="3838" t="s">
        <v>72</v>
      </c>
      <c r="E44" s="3839">
        <f>+'23.011'!F41</f>
        <v>0</v>
      </c>
      <c r="F44" s="3840"/>
      <c r="G44" s="3841" t="s">
        <v>73</v>
      </c>
      <c r="H44" s="3839">
        <f>+'23.021'!G97+'23.021'!H97+'23.021'!E97</f>
        <v>0</v>
      </c>
      <c r="I44" s="3842">
        <f t="shared" si="2"/>
        <v>0</v>
      </c>
    </row>
    <row r="45" spans="1:9">
      <c r="A45" s="3829"/>
      <c r="B45" s="3844"/>
      <c r="C45" s="3899"/>
      <c r="D45" s="3845"/>
      <c r="E45" s="3846"/>
      <c r="F45" s="3847"/>
      <c r="G45" s="3848"/>
      <c r="H45" s="3846"/>
      <c r="I45" s="3847"/>
    </row>
    <row r="46" spans="1:9">
      <c r="A46" s="3836" t="s">
        <v>73</v>
      </c>
      <c r="B46" s="3871" t="s">
        <v>1365</v>
      </c>
      <c r="C46" s="3895"/>
      <c r="D46" s="3854"/>
      <c r="E46" s="3855"/>
      <c r="F46" s="3850"/>
      <c r="G46" s="3857"/>
      <c r="H46" s="3855"/>
      <c r="I46" s="3856"/>
    </row>
    <row r="47" spans="1:9">
      <c r="A47" s="3829"/>
      <c r="B47" s="3872" t="s">
        <v>2067</v>
      </c>
      <c r="C47" s="3896"/>
      <c r="D47" s="3838" t="s">
        <v>73</v>
      </c>
      <c r="E47" s="3839">
        <f>+'23.021'!I16</f>
        <v>0</v>
      </c>
      <c r="F47" s="3840"/>
      <c r="G47" s="3873" t="s">
        <v>2069</v>
      </c>
      <c r="H47" s="3874">
        <f>'23.019'!E50</f>
        <v>0</v>
      </c>
      <c r="I47" s="3842">
        <f>E47-H47</f>
        <v>0</v>
      </c>
    </row>
    <row r="48" spans="1:9">
      <c r="A48" s="3829"/>
      <c r="B48" s="3872" t="s">
        <v>2068</v>
      </c>
      <c r="C48" s="3896"/>
      <c r="D48" s="3838" t="s">
        <v>73</v>
      </c>
      <c r="E48" s="3839">
        <f>+'23.021'!J16</f>
        <v>0</v>
      </c>
      <c r="F48" s="3840"/>
      <c r="G48" s="3873" t="s">
        <v>2069</v>
      </c>
      <c r="H48" s="3874">
        <f>'23.019'!F50</f>
        <v>0</v>
      </c>
      <c r="I48" s="3842">
        <f>E48-H48</f>
        <v>0</v>
      </c>
    </row>
    <row r="49" spans="1:10">
      <c r="A49" s="3829"/>
      <c r="B49" s="3853"/>
      <c r="C49" s="3897"/>
      <c r="D49" s="3854"/>
      <c r="E49" s="3855"/>
      <c r="F49" s="3856"/>
      <c r="G49" s="3848"/>
      <c r="H49" s="3875"/>
      <c r="I49" s="3847"/>
    </row>
    <row r="50" spans="1:10">
      <c r="A50" s="3882" t="s">
        <v>75</v>
      </c>
      <c r="B50" s="3876" t="s">
        <v>1382</v>
      </c>
      <c r="C50" s="3900"/>
      <c r="D50" s="3854"/>
      <c r="E50" s="3877"/>
      <c r="F50" s="3878"/>
      <c r="G50" s="3857"/>
      <c r="H50" s="3877"/>
      <c r="I50" s="3878"/>
    </row>
    <row r="51" spans="1:10">
      <c r="A51" s="3882"/>
      <c r="B51" s="3861" t="s">
        <v>1383</v>
      </c>
      <c r="C51" s="3901"/>
      <c r="D51" s="3838" t="s">
        <v>75</v>
      </c>
      <c r="E51" s="3862">
        <f>+'23.040'!C19</f>
        <v>0</v>
      </c>
      <c r="F51" s="3879"/>
      <c r="G51" s="3841" t="s">
        <v>72</v>
      </c>
      <c r="H51" s="3880">
        <f>+'23.011'!D16</f>
        <v>0</v>
      </c>
      <c r="I51" s="3842">
        <f>E51-H51</f>
        <v>0</v>
      </c>
    </row>
    <row r="52" spans="1:10">
      <c r="A52" s="3881"/>
      <c r="B52" s="3861" t="s">
        <v>1384</v>
      </c>
      <c r="C52" s="3901"/>
      <c r="D52" s="3838" t="s">
        <v>75</v>
      </c>
      <c r="E52" s="3862">
        <f>+'23.040'!C20</f>
        <v>0</v>
      </c>
      <c r="F52" s="3879"/>
      <c r="G52" s="3841" t="s">
        <v>72</v>
      </c>
      <c r="H52" s="3880">
        <f>+'23.011'!D18</f>
        <v>0</v>
      </c>
      <c r="I52" s="3842">
        <f>E52-H52</f>
        <v>0</v>
      </c>
    </row>
    <row r="53" spans="1:10">
      <c r="A53" s="3881"/>
      <c r="B53" s="3844"/>
      <c r="C53" s="3902"/>
      <c r="D53" s="3845"/>
      <c r="E53" s="3883"/>
      <c r="F53" s="3884"/>
      <c r="G53" s="3848"/>
      <c r="H53" s="3883"/>
      <c r="I53" s="3859"/>
    </row>
    <row r="54" spans="1:10">
      <c r="A54" s="3882" t="s">
        <v>77</v>
      </c>
      <c r="B54" s="3885" t="s">
        <v>1385</v>
      </c>
      <c r="C54" s="3902"/>
      <c r="D54" s="3845"/>
      <c r="E54" s="3883"/>
      <c r="F54" s="3884"/>
      <c r="G54" s="3848"/>
      <c r="H54" s="3883"/>
      <c r="I54" s="3886"/>
    </row>
    <row r="55" spans="1:10">
      <c r="A55" s="3882"/>
      <c r="B55" s="3861" t="s">
        <v>2417</v>
      </c>
      <c r="C55" s="3896"/>
      <c r="D55" s="3838" t="s">
        <v>77</v>
      </c>
      <c r="E55" s="3839">
        <f>+'25.012'!Q100</f>
        <v>0</v>
      </c>
      <c r="F55" s="3840"/>
      <c r="G55" s="3841" t="s">
        <v>76</v>
      </c>
      <c r="H55" s="3839">
        <f>+'25.010'!E102+'25.010'!F102</f>
        <v>0</v>
      </c>
      <c r="I55" s="3842">
        <f>E55-H55</f>
        <v>0</v>
      </c>
    </row>
    <row r="56" spans="1:10">
      <c r="A56" s="3881"/>
      <c r="B56" s="21"/>
      <c r="C56" s="21"/>
      <c r="D56" s="21"/>
      <c r="E56" s="3887"/>
      <c r="F56" s="21"/>
      <c r="G56" s="21"/>
      <c r="H56" s="3887"/>
      <c r="I56" s="21"/>
    </row>
    <row r="57" spans="1:10" ht="28.5">
      <c r="A57" s="3891" t="s">
        <v>1728</v>
      </c>
      <c r="B57" s="3853" t="s">
        <v>1727</v>
      </c>
      <c r="C57" s="3900"/>
      <c r="D57" s="3888"/>
      <c r="E57" s="3877"/>
      <c r="F57" s="3878"/>
      <c r="G57" s="3857"/>
      <c r="H57" s="3877"/>
      <c r="I57" s="3878"/>
    </row>
    <row r="58" spans="1:10" ht="42.5">
      <c r="A58" s="3881"/>
      <c r="B58" s="3889" t="s">
        <v>1729</v>
      </c>
      <c r="C58" s="3898"/>
      <c r="D58" s="3890" t="s">
        <v>2368</v>
      </c>
      <c r="E58" s="3862">
        <f>'40.020'!C137+'40.021'!C51+'40.011'!D90+'40.011'!D30+'40.011'!D25+'40.011'!D26</f>
        <v>0</v>
      </c>
      <c r="F58" s="3863"/>
      <c r="G58" s="3841" t="s">
        <v>71</v>
      </c>
      <c r="H58" s="3862">
        <f>'23.010'!F45</f>
        <v>0</v>
      </c>
      <c r="I58" s="3864">
        <f>E58-H58</f>
        <v>0</v>
      </c>
    </row>
    <row r="59" spans="1:10">
      <c r="A59" s="3881"/>
      <c r="B59" s="3858"/>
      <c r="C59" s="3902"/>
      <c r="D59" s="3845"/>
      <c r="E59" s="3883"/>
      <c r="F59" s="3884"/>
      <c r="G59" s="3848"/>
      <c r="H59" s="3883"/>
      <c r="I59" s="3886"/>
    </row>
    <row r="60" spans="1:10" s="4" customFormat="1">
      <c r="A60" s="4518"/>
      <c r="B60" s="4519"/>
      <c r="C60" s="4520"/>
      <c r="D60" s="4521"/>
      <c r="E60" s="4522"/>
      <c r="F60" s="4520"/>
      <c r="G60" s="4523"/>
      <c r="H60" s="4522"/>
      <c r="I60" s="4524"/>
      <c r="J60" s="3"/>
    </row>
    <row r="61" spans="1:10" s="4" customFormat="1">
      <c r="A61" s="4525" t="s">
        <v>2405</v>
      </c>
      <c r="B61" s="4526" t="s">
        <v>2400</v>
      </c>
      <c r="C61" s="4527"/>
      <c r="D61" s="4528"/>
      <c r="E61" s="4529"/>
      <c r="F61" s="4527"/>
      <c r="G61" s="4530"/>
      <c r="H61" s="4529"/>
      <c r="I61" s="4529"/>
    </row>
    <row r="62" spans="1:10" s="4" customFormat="1">
      <c r="A62" s="4531"/>
      <c r="B62" s="4532" t="s">
        <v>2401</v>
      </c>
      <c r="C62" s="4533"/>
      <c r="D62" s="4534" t="s">
        <v>2405</v>
      </c>
      <c r="E62" s="4535">
        <f>'60.020'!E105</f>
        <v>0</v>
      </c>
      <c r="F62" s="4533"/>
      <c r="G62" s="4536" t="s">
        <v>2406</v>
      </c>
      <c r="H62" s="4535">
        <f>-'23.019'!C20</f>
        <v>0</v>
      </c>
      <c r="I62" s="4537">
        <f>E62-H62</f>
        <v>0</v>
      </c>
    </row>
    <row r="63" spans="1:10" s="4" customFormat="1">
      <c r="A63" s="4531"/>
      <c r="B63" s="4538" t="s">
        <v>2402</v>
      </c>
      <c r="C63" s="4533"/>
      <c r="D63" s="4534" t="s">
        <v>2405</v>
      </c>
      <c r="E63" s="4535">
        <f>'60.020'!C105</f>
        <v>0</v>
      </c>
      <c r="F63" s="4533"/>
      <c r="G63" s="4536" t="s">
        <v>2406</v>
      </c>
      <c r="H63" s="4535">
        <f>-'23.019'!C37</f>
        <v>0</v>
      </c>
      <c r="I63" s="4537">
        <f>E63-H63</f>
        <v>0</v>
      </c>
    </row>
    <row r="64" spans="1:10" s="4" customFormat="1">
      <c r="A64" s="4531"/>
      <c r="B64" s="4539"/>
      <c r="C64" s="4540"/>
      <c r="D64" s="4521"/>
      <c r="E64" s="4524"/>
      <c r="F64" s="4540"/>
      <c r="G64" s="4523"/>
      <c r="H64" s="4524"/>
      <c r="I64" s="4524"/>
    </row>
    <row r="65" spans="1:9" s="4" customFormat="1">
      <c r="A65" s="4525" t="s">
        <v>2403</v>
      </c>
      <c r="B65" s="4526" t="s">
        <v>2404</v>
      </c>
      <c r="C65" s="4527"/>
      <c r="D65" s="4528"/>
      <c r="E65" s="4529"/>
      <c r="F65" s="4527"/>
      <c r="G65" s="4530"/>
      <c r="H65" s="4529"/>
      <c r="I65" s="4529"/>
    </row>
    <row r="66" spans="1:9" s="4" customFormat="1">
      <c r="A66" s="4531"/>
      <c r="B66" s="4532" t="s">
        <v>2408</v>
      </c>
      <c r="C66" s="4533"/>
      <c r="D66" s="4534" t="s">
        <v>1245</v>
      </c>
      <c r="E66" s="4535">
        <f>'60.022'!E105</f>
        <v>0</v>
      </c>
      <c r="F66" s="4533"/>
      <c r="G66" s="4536" t="s">
        <v>2406</v>
      </c>
      <c r="H66" s="4535">
        <f>-'23.019'!D20</f>
        <v>0</v>
      </c>
      <c r="I66" s="4537">
        <f>E66-H66</f>
        <v>0</v>
      </c>
    </row>
    <row r="67" spans="1:9" s="4" customFormat="1">
      <c r="A67" s="4531"/>
      <c r="B67" s="4538" t="s">
        <v>2407</v>
      </c>
      <c r="C67" s="4533"/>
      <c r="D67" s="4534" t="s">
        <v>1245</v>
      </c>
      <c r="E67" s="4535">
        <f>'60.022'!C105</f>
        <v>0</v>
      </c>
      <c r="F67" s="4533"/>
      <c r="G67" s="4536" t="s">
        <v>2406</v>
      </c>
      <c r="H67" s="4535">
        <f>-'23.019'!D37</f>
        <v>0</v>
      </c>
      <c r="I67" s="4537">
        <f>E67-H67</f>
        <v>0</v>
      </c>
    </row>
    <row r="68" spans="1:9" s="4" customFormat="1">
      <c r="A68" s="4541"/>
      <c r="B68" s="4542"/>
      <c r="C68" s="4543"/>
      <c r="D68" s="4544"/>
      <c r="E68" s="4545"/>
      <c r="F68" s="4543"/>
      <c r="G68" s="4546"/>
      <c r="H68" s="4547"/>
      <c r="I68" s="4548"/>
    </row>
    <row r="69" spans="1:9">
      <c r="A69" s="10"/>
      <c r="B69" s="3892"/>
      <c r="C69" s="3903"/>
      <c r="D69" s="3845"/>
      <c r="E69" s="3883"/>
      <c r="F69" s="3904"/>
      <c r="G69" s="3848"/>
      <c r="H69" s="3905"/>
      <c r="I69" s="3906"/>
    </row>
    <row r="70" spans="1:9" s="4" customFormat="1">
      <c r="A70" s="44"/>
      <c r="B70" s="3892"/>
      <c r="C70" s="3903"/>
      <c r="D70" s="3845"/>
      <c r="E70" s="3883"/>
      <c r="F70" s="3904"/>
      <c r="G70" s="3848"/>
      <c r="H70" s="3905"/>
      <c r="I70" s="1733" t="str">
        <f>+ToC!E123</f>
        <v xml:space="preserve">Long-Term Annual Return </v>
      </c>
    </row>
    <row r="71" spans="1:9">
      <c r="A71" s="11"/>
      <c r="B71" s="53"/>
      <c r="C71" s="53"/>
      <c r="D71" s="53"/>
      <c r="E71" s="110"/>
      <c r="F71" s="1732"/>
      <c r="G71" s="1732"/>
      <c r="H71" s="1732"/>
      <c r="I71" s="35" t="s">
        <v>2310</v>
      </c>
    </row>
    <row r="72" spans="1:9" ht="0.65" customHeight="1"/>
    <row r="73" spans="1:9" ht="13.15" hidden="1" customHeight="1"/>
    <row r="74" spans="1:9" hidden="1"/>
    <row r="75" spans="1:9" hidden="1"/>
    <row r="76" spans="1:9" hidden="1"/>
    <row r="77" spans="1:9" hidden="1"/>
    <row r="78" spans="1:9" hidden="1"/>
    <row r="79" spans="1:9" hidden="1"/>
    <row r="80" spans="1:9" hidden="1"/>
    <row r="81" hidden="1"/>
    <row r="82" ht="0.4" customHeight="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sheetData>
  <sheetProtection algorithmName="SHA-512" hashValue="LmkAd1E0dKBNdpHmstzjrpm3j2Gvc0lOz0WKugta7U3Wdy5Oe2+pvdkHxGnLX3tLN0EmAVJoLx3nnYF5pK6XAg==" saltValue="a1RGWupmuI46jemFmeHPtQ==" spinCount="100000" sheet="1" objects="1" scenarios="1"/>
  <mergeCells count="2">
    <mergeCell ref="A1:I1"/>
    <mergeCell ref="A2:B2"/>
  </mergeCells>
  <hyperlinks>
    <hyperlink ref="A1:I1" location="ToC!A1" display="75.010"/>
  </hyperlinks>
  <pageMargins left="0.5" right="0" top="0.5" bottom="0.5" header="0.5" footer="0.5"/>
  <pageSetup paperSize="17" scale="44" fitToHeight="0" orientation="portrait" r:id="rId1"/>
  <ignoredErrors>
    <ignoredError sqref="A32 A1 A10 G15 A18 D19:D20 A22 D23:D26 G23:G26 A46 D47:D48 A50 D51:D52 G51:G52 G39:G43 D39:D43 D33:D36 D11:D12 G11:G12 G44 D44 D27:D30 G27:G30" numberStoredAsText="1"/>
  </ignoredError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0"/>
  <dimension ref="A1:K662"/>
  <sheetViews>
    <sheetView zoomScale="75" zoomScaleNormal="75" zoomScaleSheetLayoutView="85" workbookViewId="0">
      <selection activeCell="D21" sqref="D21"/>
    </sheetView>
  </sheetViews>
  <sheetFormatPr defaultColWidth="0" defaultRowHeight="15.5" zeroHeight="1"/>
  <cols>
    <col min="1" max="1" width="55.23046875" customWidth="1"/>
    <col min="2" max="2" width="27.765625" customWidth="1"/>
    <col min="3" max="5" width="20.765625" customWidth="1"/>
    <col min="6" max="6" width="21.53515625" customWidth="1"/>
    <col min="7" max="9" width="20.765625" customWidth="1"/>
    <col min="10" max="10" width="11.765625" customWidth="1"/>
    <col min="11" max="11" width="8.765625" hidden="1" customWidth="1"/>
    <col min="12" max="16384" width="8.765625" style="522" hidden="1"/>
  </cols>
  <sheetData>
    <row r="1" spans="1:11">
      <c r="A1" s="5373" t="s">
        <v>1354</v>
      </c>
      <c r="B1" s="5374"/>
      <c r="C1" s="5374"/>
      <c r="D1" s="5374"/>
      <c r="E1" s="5374"/>
      <c r="F1" s="5374"/>
      <c r="G1" s="5374"/>
      <c r="H1" s="5374"/>
      <c r="I1" s="5374"/>
      <c r="J1" s="5374"/>
      <c r="K1" s="11"/>
    </row>
    <row r="2" spans="1:11">
      <c r="A2" s="683"/>
      <c r="B2" s="683"/>
      <c r="C2" s="683"/>
      <c r="D2" s="683"/>
      <c r="E2" s="683"/>
      <c r="F2" s="683"/>
      <c r="G2" s="683"/>
      <c r="H2" s="683"/>
      <c r="I2" s="683"/>
      <c r="J2" s="11"/>
      <c r="K2" s="11"/>
    </row>
    <row r="3" spans="1:11">
      <c r="A3" s="197" t="str">
        <f>+Cover!A14</f>
        <v>Select Name of Insurer/ Financial Holding Company</v>
      </c>
      <c r="B3" s="132"/>
      <c r="C3" s="132"/>
      <c r="D3" s="51"/>
      <c r="E3" s="51"/>
      <c r="F3" s="51"/>
      <c r="G3" s="51"/>
      <c r="H3" s="132"/>
      <c r="I3" s="132"/>
      <c r="J3" s="11"/>
      <c r="K3" s="11"/>
    </row>
    <row r="4" spans="1:11">
      <c r="A4" s="76" t="str">
        <f>+ToC!A3</f>
        <v>Insurer/Financial Holding Company</v>
      </c>
      <c r="B4" s="51"/>
      <c r="C4" s="51"/>
      <c r="D4" s="51"/>
      <c r="E4" s="51"/>
      <c r="F4" s="51"/>
      <c r="G4" s="51"/>
      <c r="H4" s="132"/>
      <c r="I4" s="132"/>
      <c r="J4" s="11"/>
      <c r="K4" s="11"/>
    </row>
    <row r="5" spans="1:11">
      <c r="A5" s="76"/>
      <c r="B5" s="51"/>
      <c r="C5" s="51"/>
      <c r="D5" s="51"/>
      <c r="E5" s="51"/>
      <c r="F5" s="51"/>
      <c r="G5" s="51"/>
      <c r="H5" s="132"/>
      <c r="I5" s="132"/>
      <c r="J5" s="11"/>
      <c r="K5" s="11"/>
    </row>
    <row r="6" spans="1:11">
      <c r="A6" s="51" t="str">
        <f>+ToC!A5</f>
        <v>Long-Term Insurers Annual Return</v>
      </c>
      <c r="B6" s="51"/>
      <c r="C6" s="248"/>
      <c r="D6" s="51"/>
      <c r="E6" s="51"/>
      <c r="F6" s="51"/>
      <c r="G6" s="51"/>
      <c r="H6" s="51"/>
      <c r="I6" s="51"/>
      <c r="J6" s="11"/>
      <c r="K6" s="11"/>
    </row>
    <row r="7" spans="1:11">
      <c r="A7" s="76" t="str">
        <f>+ToC!A6</f>
        <v>For Year Ended:</v>
      </c>
      <c r="B7" s="51"/>
      <c r="C7" s="51"/>
      <c r="D7" s="51"/>
      <c r="E7" s="51"/>
      <c r="F7" s="51"/>
      <c r="G7" s="51"/>
      <c r="H7" s="132"/>
      <c r="I7" s="11"/>
      <c r="J7" s="1021" t="str">
        <f>IF(+Cover!$A$23="","",+Cover!$A$23)</f>
        <v/>
      </c>
      <c r="K7" s="11"/>
    </row>
    <row r="8" spans="1:11">
      <c r="A8" s="11"/>
      <c r="B8" s="11"/>
      <c r="C8" s="11"/>
      <c r="D8" s="11"/>
      <c r="E8" s="11"/>
      <c r="F8" s="11"/>
      <c r="G8" s="11"/>
      <c r="H8" s="11"/>
      <c r="I8" s="11"/>
      <c r="J8" s="11"/>
      <c r="K8" s="11"/>
    </row>
    <row r="9" spans="1:11">
      <c r="A9" s="6293" t="s">
        <v>1355</v>
      </c>
      <c r="B9" s="5306"/>
      <c r="C9" s="5306"/>
      <c r="D9" s="5306"/>
      <c r="E9" s="5306"/>
      <c r="F9" s="5306"/>
      <c r="G9" s="5306"/>
      <c r="H9" s="5306"/>
      <c r="I9" s="5306"/>
      <c r="J9" s="5306"/>
      <c r="K9" s="11"/>
    </row>
    <row r="10" spans="1:11" ht="16" thickBot="1">
      <c r="A10" s="13"/>
      <c r="B10" s="13"/>
      <c r="C10" s="13"/>
      <c r="D10" s="13"/>
      <c r="E10" s="13"/>
      <c r="F10" s="13"/>
      <c r="G10" s="13"/>
      <c r="H10" s="13"/>
      <c r="I10" s="13"/>
      <c r="J10" s="13"/>
      <c r="K10" s="11"/>
    </row>
    <row r="11" spans="1:11" ht="16" thickTop="1">
      <c r="A11" s="377"/>
      <c r="B11" s="377"/>
      <c r="C11" s="377"/>
      <c r="D11" s="377"/>
      <c r="E11" s="377"/>
      <c r="F11" s="377"/>
      <c r="G11" s="377"/>
      <c r="H11" s="377"/>
      <c r="I11" s="377"/>
      <c r="J11" s="377"/>
      <c r="K11" s="11"/>
    </row>
    <row r="12" spans="1:11">
      <c r="A12" s="377"/>
      <c r="B12" s="377"/>
      <c r="C12" s="377"/>
      <c r="D12" s="377"/>
      <c r="E12" s="377"/>
      <c r="F12" s="377"/>
      <c r="G12" s="377"/>
      <c r="H12" s="377"/>
      <c r="I12" s="377"/>
      <c r="J12" s="377"/>
      <c r="K12" s="11"/>
    </row>
    <row r="13" spans="1:11">
      <c r="A13" s="377"/>
      <c r="B13" s="377"/>
      <c r="C13" s="377"/>
      <c r="D13" s="377"/>
      <c r="E13" s="377"/>
      <c r="F13" s="377"/>
      <c r="G13" s="377"/>
      <c r="H13" s="377"/>
      <c r="I13" s="377"/>
      <c r="J13" s="377"/>
      <c r="K13" s="11"/>
    </row>
    <row r="14" spans="1:11">
      <c r="A14" s="377"/>
      <c r="B14" s="377"/>
      <c r="C14" s="377"/>
      <c r="D14" s="377"/>
      <c r="E14" s="377"/>
      <c r="F14" s="377"/>
      <c r="G14" s="377"/>
      <c r="H14" s="377"/>
      <c r="I14" s="377"/>
      <c r="J14" s="377"/>
      <c r="K14" s="11"/>
    </row>
    <row r="15" spans="1:11">
      <c r="A15" s="377"/>
      <c r="B15" s="377"/>
      <c r="C15" s="377"/>
      <c r="D15" s="377"/>
      <c r="E15" s="377"/>
      <c r="F15" s="377"/>
      <c r="G15" s="377"/>
      <c r="H15" s="377"/>
      <c r="I15" s="378"/>
      <c r="J15" s="377"/>
      <c r="K15" s="11"/>
    </row>
    <row r="16" spans="1:11">
      <c r="A16" s="377"/>
      <c r="B16" s="377"/>
      <c r="C16" s="377"/>
      <c r="D16" s="377"/>
      <c r="E16" s="377"/>
      <c r="F16" s="377"/>
      <c r="G16" s="377"/>
      <c r="H16" s="377"/>
      <c r="I16" s="377"/>
      <c r="J16" s="377"/>
      <c r="K16" s="11"/>
    </row>
    <row r="17" spans="1:11">
      <c r="A17" s="377"/>
      <c r="B17" s="377"/>
      <c r="C17" s="377"/>
      <c r="D17" s="377"/>
      <c r="E17" s="377"/>
      <c r="F17" s="377"/>
      <c r="G17" s="377"/>
      <c r="H17" s="377"/>
      <c r="I17" s="377"/>
      <c r="J17" s="377"/>
      <c r="K17" s="11"/>
    </row>
    <row r="18" spans="1:11">
      <c r="A18" s="377"/>
      <c r="B18" s="377"/>
      <c r="C18" s="377"/>
      <c r="D18" s="377"/>
      <c r="E18" s="377"/>
      <c r="F18" s="377"/>
      <c r="G18" s="377"/>
      <c r="H18" s="377"/>
      <c r="I18" s="377"/>
      <c r="J18" s="377"/>
      <c r="K18" s="11"/>
    </row>
    <row r="19" spans="1:11">
      <c r="A19" s="377"/>
      <c r="B19" s="377"/>
      <c r="C19" s="377"/>
      <c r="D19" s="377"/>
      <c r="E19" s="377"/>
      <c r="F19" s="377"/>
      <c r="G19" s="377"/>
      <c r="H19" s="377"/>
      <c r="I19" s="377"/>
      <c r="J19" s="377"/>
      <c r="K19" s="11"/>
    </row>
    <row r="20" spans="1:11">
      <c r="A20" s="377"/>
      <c r="B20" s="377"/>
      <c r="C20" s="377"/>
      <c r="D20" s="377"/>
      <c r="E20" s="377"/>
      <c r="F20" s="377"/>
      <c r="G20" s="377"/>
      <c r="H20" s="377"/>
      <c r="I20" s="377"/>
      <c r="J20" s="377"/>
      <c r="K20" s="11"/>
    </row>
    <row r="21" spans="1:11">
      <c r="A21" s="377"/>
      <c r="B21" s="377"/>
      <c r="C21" s="377"/>
      <c r="D21" s="377"/>
      <c r="E21" s="377"/>
      <c r="F21" s="377"/>
      <c r="G21" s="377"/>
      <c r="H21" s="377"/>
      <c r="I21" s="377"/>
      <c r="J21" s="377"/>
      <c r="K21" s="11"/>
    </row>
    <row r="22" spans="1:11">
      <c r="A22" s="377"/>
      <c r="B22" s="377"/>
      <c r="C22" s="377"/>
      <c r="D22" s="377"/>
      <c r="E22" s="377"/>
      <c r="F22" s="377"/>
      <c r="G22" s="377"/>
      <c r="H22" s="377"/>
      <c r="I22" s="377"/>
      <c r="J22" s="377"/>
      <c r="K22" s="11"/>
    </row>
    <row r="23" spans="1:11">
      <c r="A23" s="377"/>
      <c r="B23" s="377"/>
      <c r="C23" s="377"/>
      <c r="D23" s="377"/>
      <c r="E23" s="377"/>
      <c r="F23" s="377"/>
      <c r="G23" s="377"/>
      <c r="H23" s="377"/>
      <c r="I23" s="377"/>
      <c r="J23" s="377"/>
      <c r="K23" s="11"/>
    </row>
    <row r="24" spans="1:11">
      <c r="A24" s="377"/>
      <c r="B24" s="377"/>
      <c r="C24" s="377"/>
      <c r="D24" s="377"/>
      <c r="E24" s="377"/>
      <c r="F24" s="377"/>
      <c r="G24" s="377"/>
      <c r="H24" s="377"/>
      <c r="I24" s="377"/>
      <c r="J24" s="377"/>
      <c r="K24" s="11"/>
    </row>
    <row r="25" spans="1:11">
      <c r="A25" s="377"/>
      <c r="B25" s="377"/>
      <c r="C25" s="377"/>
      <c r="D25" s="377"/>
      <c r="E25" s="377"/>
      <c r="F25" s="377"/>
      <c r="G25" s="377"/>
      <c r="H25" s="377"/>
      <c r="I25" s="377"/>
      <c r="J25" s="377"/>
      <c r="K25" s="11"/>
    </row>
    <row r="26" spans="1:11">
      <c r="A26" s="377"/>
      <c r="B26" s="377"/>
      <c r="C26" s="377"/>
      <c r="D26" s="377"/>
      <c r="E26" s="377"/>
      <c r="F26" s="377"/>
      <c r="G26" s="377"/>
      <c r="H26" s="377"/>
      <c r="I26" s="377"/>
      <c r="J26" s="377"/>
      <c r="K26" s="11"/>
    </row>
    <row r="27" spans="1:11">
      <c r="A27" s="377"/>
      <c r="B27" s="377"/>
      <c r="C27" s="377"/>
      <c r="D27" s="377"/>
      <c r="E27" s="377"/>
      <c r="F27" s="377"/>
      <c r="G27" s="377"/>
      <c r="H27" s="377"/>
      <c r="I27" s="377"/>
      <c r="J27" s="377"/>
      <c r="K27" s="11"/>
    </row>
    <row r="28" spans="1:11">
      <c r="A28" s="377"/>
      <c r="B28" s="377"/>
      <c r="C28" s="377"/>
      <c r="D28" s="377"/>
      <c r="E28" s="377"/>
      <c r="F28" s="377"/>
      <c r="G28" s="377"/>
      <c r="H28" s="377"/>
      <c r="I28" s="377"/>
      <c r="J28" s="377"/>
      <c r="K28" s="11"/>
    </row>
    <row r="29" spans="1:11">
      <c r="A29" s="377"/>
      <c r="B29" s="377"/>
      <c r="C29" s="377"/>
      <c r="D29" s="377"/>
      <c r="E29" s="377"/>
      <c r="F29" s="377"/>
      <c r="G29" s="377"/>
      <c r="H29" s="377"/>
      <c r="I29" s="377"/>
      <c r="J29" s="377"/>
      <c r="K29" s="11"/>
    </row>
    <row r="30" spans="1:11">
      <c r="A30" s="377"/>
      <c r="B30" s="377"/>
      <c r="C30" s="377"/>
      <c r="D30" s="377"/>
      <c r="E30" s="377"/>
      <c r="F30" s="377"/>
      <c r="G30" s="377"/>
      <c r="H30" s="377"/>
      <c r="I30" s="377"/>
      <c r="J30" s="377"/>
      <c r="K30" s="11"/>
    </row>
    <row r="31" spans="1:11">
      <c r="A31" s="377"/>
      <c r="B31" s="377"/>
      <c r="C31" s="377"/>
      <c r="D31" s="377"/>
      <c r="E31" s="377"/>
      <c r="F31" s="377"/>
      <c r="G31" s="377"/>
      <c r="H31" s="377"/>
      <c r="I31" s="377"/>
      <c r="J31" s="377"/>
      <c r="K31" s="11"/>
    </row>
    <row r="32" spans="1:11">
      <c r="A32" s="377"/>
      <c r="B32" s="377"/>
      <c r="C32" s="377"/>
      <c r="D32" s="377"/>
      <c r="E32" s="377"/>
      <c r="F32" s="377"/>
      <c r="G32" s="377"/>
      <c r="H32" s="377"/>
      <c r="I32" s="377"/>
      <c r="J32" s="377"/>
      <c r="K32" s="11"/>
    </row>
    <row r="33" spans="1:11">
      <c r="A33" s="377"/>
      <c r="B33" s="377"/>
      <c r="C33" s="377"/>
      <c r="D33" s="377"/>
      <c r="E33" s="377"/>
      <c r="F33" s="377"/>
      <c r="G33" s="377"/>
      <c r="H33" s="377"/>
      <c r="I33" s="377"/>
      <c r="J33" s="377"/>
      <c r="K33" s="11"/>
    </row>
    <row r="34" spans="1:11">
      <c r="A34" s="377"/>
      <c r="B34" s="377"/>
      <c r="C34" s="377"/>
      <c r="D34" s="377"/>
      <c r="E34" s="377"/>
      <c r="F34" s="377"/>
      <c r="G34" s="377"/>
      <c r="H34" s="377"/>
      <c r="I34" s="377"/>
      <c r="J34" s="377"/>
      <c r="K34" s="11"/>
    </row>
    <row r="35" spans="1:11">
      <c r="A35" s="377"/>
      <c r="B35" s="377"/>
      <c r="C35" s="377"/>
      <c r="D35" s="377"/>
      <c r="E35" s="377"/>
      <c r="F35" s="377"/>
      <c r="G35" s="377"/>
      <c r="H35" s="377"/>
      <c r="I35" s="377"/>
      <c r="J35" s="377"/>
      <c r="K35" s="11"/>
    </row>
    <row r="36" spans="1:11">
      <c r="A36" s="377"/>
      <c r="B36" s="377"/>
      <c r="C36" s="377"/>
      <c r="D36" s="377"/>
      <c r="E36" s="377"/>
      <c r="F36" s="377"/>
      <c r="G36" s="377"/>
      <c r="H36" s="377"/>
      <c r="I36" s="377"/>
      <c r="J36" s="377"/>
      <c r="K36" s="11"/>
    </row>
    <row r="37" spans="1:11">
      <c r="A37" s="377"/>
      <c r="B37" s="377"/>
      <c r="C37" s="377"/>
      <c r="D37" s="377"/>
      <c r="E37" s="377"/>
      <c r="F37" s="377"/>
      <c r="G37" s="377"/>
      <c r="H37" s="377"/>
      <c r="I37" s="377"/>
      <c r="J37" s="377"/>
      <c r="K37" s="11"/>
    </row>
    <row r="38" spans="1:11">
      <c r="A38" s="377"/>
      <c r="B38" s="377"/>
      <c r="C38" s="377"/>
      <c r="D38" s="377"/>
      <c r="E38" s="377"/>
      <c r="F38" s="377"/>
      <c r="G38" s="377"/>
      <c r="H38" s="377"/>
      <c r="I38" s="377"/>
      <c r="J38" s="377"/>
      <c r="K38" s="11"/>
    </row>
    <row r="39" spans="1:11">
      <c r="A39" s="377"/>
      <c r="B39" s="377"/>
      <c r="C39" s="377"/>
      <c r="D39" s="377"/>
      <c r="E39" s="377"/>
      <c r="F39" s="377"/>
      <c r="G39" s="377"/>
      <c r="H39" s="377"/>
      <c r="I39" s="377"/>
      <c r="J39" s="377"/>
      <c r="K39" s="11"/>
    </row>
    <row r="40" spans="1:11">
      <c r="A40" s="377"/>
      <c r="B40" s="377"/>
      <c r="C40" s="377"/>
      <c r="D40" s="377"/>
      <c r="E40" s="377"/>
      <c r="F40" s="377"/>
      <c r="G40" s="377"/>
      <c r="H40" s="377"/>
      <c r="I40" s="377"/>
      <c r="J40" s="377"/>
      <c r="K40" s="11"/>
    </row>
    <row r="41" spans="1:11">
      <c r="A41" s="377"/>
      <c r="B41" s="377"/>
      <c r="C41" s="377"/>
      <c r="D41" s="377"/>
      <c r="E41" s="377"/>
      <c r="F41" s="377"/>
      <c r="G41" s="377"/>
      <c r="H41" s="377"/>
      <c r="I41" s="377"/>
      <c r="J41" s="377"/>
      <c r="K41" s="11"/>
    </row>
    <row r="42" spans="1:11">
      <c r="A42" s="377"/>
      <c r="B42" s="377"/>
      <c r="C42" s="377"/>
      <c r="D42" s="377"/>
      <c r="E42" s="377"/>
      <c r="F42" s="377"/>
      <c r="G42" s="377"/>
      <c r="H42" s="377"/>
      <c r="I42" s="377"/>
      <c r="J42" s="377"/>
      <c r="K42" s="11"/>
    </row>
    <row r="43" spans="1:11">
      <c r="A43" s="377"/>
      <c r="B43" s="377"/>
      <c r="C43" s="377"/>
      <c r="D43" s="377"/>
      <c r="E43" s="377"/>
      <c r="F43" s="377"/>
      <c r="G43" s="377"/>
      <c r="H43" s="377"/>
      <c r="I43" s="377"/>
      <c r="J43" s="377"/>
      <c r="K43" s="11"/>
    </row>
    <row r="44" spans="1:11">
      <c r="A44" s="377"/>
      <c r="B44" s="377"/>
      <c r="C44" s="377"/>
      <c r="D44" s="377"/>
      <c r="E44" s="377"/>
      <c r="F44" s="377"/>
      <c r="G44" s="377"/>
      <c r="H44" s="377"/>
      <c r="I44" s="377"/>
      <c r="J44" s="377"/>
      <c r="K44" s="11"/>
    </row>
    <row r="45" spans="1:11">
      <c r="A45" s="377"/>
      <c r="B45" s="377"/>
      <c r="C45" s="377"/>
      <c r="D45" s="377"/>
      <c r="E45" s="377"/>
      <c r="F45" s="377"/>
      <c r="G45" s="377"/>
      <c r="H45" s="377"/>
      <c r="I45" s="377"/>
      <c r="J45" s="377"/>
      <c r="K45" s="11"/>
    </row>
    <row r="46" spans="1:11">
      <c r="A46" s="377"/>
      <c r="B46" s="377"/>
      <c r="C46" s="377"/>
      <c r="D46" s="377"/>
      <c r="E46" s="377"/>
      <c r="F46" s="377"/>
      <c r="G46" s="377"/>
      <c r="H46" s="377"/>
      <c r="I46" s="377"/>
      <c r="J46" s="377"/>
      <c r="K46" s="11"/>
    </row>
    <row r="47" spans="1:11">
      <c r="A47" s="377"/>
      <c r="B47" s="377"/>
      <c r="C47" s="377"/>
      <c r="D47" s="377"/>
      <c r="E47" s="377"/>
      <c r="F47" s="377"/>
      <c r="G47" s="377"/>
      <c r="H47" s="377"/>
      <c r="I47" s="377"/>
      <c r="J47" s="377"/>
      <c r="K47" s="11"/>
    </row>
    <row r="48" spans="1:11">
      <c r="A48" s="377"/>
      <c r="B48" s="377"/>
      <c r="C48" s="377"/>
      <c r="D48" s="377"/>
      <c r="E48" s="377"/>
      <c r="F48" s="377"/>
      <c r="G48" s="377"/>
      <c r="H48" s="377"/>
      <c r="I48" s="377"/>
      <c r="J48" s="377"/>
      <c r="K48" s="11"/>
    </row>
    <row r="49" spans="1:11">
      <c r="A49" s="377"/>
      <c r="B49" s="377"/>
      <c r="C49" s="377"/>
      <c r="D49" s="377"/>
      <c r="E49" s="377"/>
      <c r="F49" s="377"/>
      <c r="G49" s="377"/>
      <c r="H49" s="377"/>
      <c r="I49" s="377"/>
      <c r="J49" s="377"/>
      <c r="K49" s="11"/>
    </row>
    <row r="50" spans="1:11">
      <c r="A50" s="377"/>
      <c r="B50" s="377"/>
      <c r="C50" s="377"/>
      <c r="D50" s="377"/>
      <c r="E50" s="377"/>
      <c r="F50" s="377"/>
      <c r="G50" s="377"/>
      <c r="H50" s="377"/>
      <c r="I50" s="377"/>
      <c r="J50" s="377"/>
      <c r="K50" s="11"/>
    </row>
    <row r="51" spans="1:11">
      <c r="A51" s="377"/>
      <c r="B51" s="377"/>
      <c r="C51" s="377"/>
      <c r="D51" s="377"/>
      <c r="E51" s="377"/>
      <c r="F51" s="377"/>
      <c r="G51" s="377"/>
      <c r="H51" s="377"/>
      <c r="I51" s="377"/>
      <c r="J51" s="377"/>
      <c r="K51" s="11"/>
    </row>
    <row r="52" spans="1:11">
      <c r="A52" s="377"/>
      <c r="B52" s="377"/>
      <c r="C52" s="377"/>
      <c r="D52" s="377"/>
      <c r="E52" s="377"/>
      <c r="F52" s="377"/>
      <c r="G52" s="377"/>
      <c r="H52" s="377"/>
      <c r="I52" s="377"/>
      <c r="J52" s="377"/>
      <c r="K52" s="11"/>
    </row>
    <row r="53" spans="1:11">
      <c r="A53" s="377"/>
      <c r="B53" s="377"/>
      <c r="C53" s="377"/>
      <c r="D53" s="377"/>
      <c r="E53" s="377"/>
      <c r="F53" s="377"/>
      <c r="G53" s="377"/>
      <c r="H53" s="377"/>
      <c r="I53" s="377"/>
      <c r="J53" s="377"/>
      <c r="K53" s="11"/>
    </row>
    <row r="54" spans="1:11">
      <c r="A54" s="377"/>
      <c r="B54" s="377"/>
      <c r="C54" s="377"/>
      <c r="D54" s="377"/>
      <c r="E54" s="377"/>
      <c r="F54" s="377"/>
      <c r="G54" s="377"/>
      <c r="H54" s="377"/>
      <c r="I54" s="377"/>
      <c r="J54" s="377"/>
      <c r="K54" s="11"/>
    </row>
    <row r="55" spans="1:11">
      <c r="A55" s="377"/>
      <c r="B55" s="377"/>
      <c r="C55" s="377"/>
      <c r="D55" s="377"/>
      <c r="E55" s="377"/>
      <c r="F55" s="377"/>
      <c r="G55" s="377"/>
      <c r="H55" s="377"/>
      <c r="I55" s="377"/>
      <c r="J55" s="377"/>
      <c r="K55" s="11"/>
    </row>
    <row r="56" spans="1:11">
      <c r="A56" s="377"/>
      <c r="B56" s="377"/>
      <c r="C56" s="377"/>
      <c r="D56" s="377"/>
      <c r="E56" s="377"/>
      <c r="F56" s="377"/>
      <c r="G56" s="377"/>
      <c r="H56" s="377"/>
      <c r="I56" s="377"/>
      <c r="J56" s="377"/>
      <c r="K56" s="11"/>
    </row>
    <row r="57" spans="1:11">
      <c r="A57" s="377"/>
      <c r="B57" s="377"/>
      <c r="C57" s="377"/>
      <c r="D57" s="377"/>
      <c r="E57" s="377"/>
      <c r="F57" s="377"/>
      <c r="G57" s="377"/>
      <c r="H57" s="377"/>
      <c r="I57" s="377"/>
      <c r="J57" s="377"/>
      <c r="K57" s="11"/>
    </row>
    <row r="58" spans="1:11">
      <c r="A58" s="377"/>
      <c r="B58" s="377"/>
      <c r="C58" s="377"/>
      <c r="D58" s="377"/>
      <c r="E58" s="377"/>
      <c r="F58" s="377"/>
      <c r="G58" s="377"/>
      <c r="H58" s="377"/>
      <c r="I58" s="377"/>
      <c r="J58" s="377"/>
      <c r="K58" s="11"/>
    </row>
    <row r="59" spans="1:11">
      <c r="A59" s="377"/>
      <c r="B59" s="377"/>
      <c r="C59" s="377"/>
      <c r="D59" s="377"/>
      <c r="E59" s="377"/>
      <c r="F59" s="377"/>
      <c r="G59" s="377"/>
      <c r="H59" s="377"/>
      <c r="I59" s="377"/>
      <c r="J59" s="377"/>
      <c r="K59" s="11"/>
    </row>
    <row r="60" spans="1:11">
      <c r="A60" s="377"/>
      <c r="B60" s="377"/>
      <c r="C60" s="377"/>
      <c r="D60" s="377"/>
      <c r="E60" s="377"/>
      <c r="F60" s="377"/>
      <c r="G60" s="377"/>
      <c r="H60" s="377"/>
      <c r="I60" s="377"/>
      <c r="J60" s="377"/>
      <c r="K60" s="11"/>
    </row>
    <row r="61" spans="1:11">
      <c r="A61" s="377"/>
      <c r="B61" s="377"/>
      <c r="C61" s="377"/>
      <c r="D61" s="377"/>
      <c r="E61" s="377"/>
      <c r="F61" s="377"/>
      <c r="G61" s="377"/>
      <c r="H61" s="377"/>
      <c r="I61" s="377"/>
      <c r="J61" s="377"/>
      <c r="K61" s="11"/>
    </row>
    <row r="62" spans="1:11">
      <c r="A62" s="377"/>
      <c r="B62" s="377"/>
      <c r="C62" s="377"/>
      <c r="D62" s="377"/>
      <c r="E62" s="377"/>
      <c r="F62" s="377"/>
      <c r="G62" s="377"/>
      <c r="H62" s="377"/>
      <c r="I62" s="377"/>
      <c r="J62" s="377"/>
      <c r="K62" s="11"/>
    </row>
    <row r="63" spans="1:11">
      <c r="A63" s="377"/>
      <c r="B63" s="377"/>
      <c r="C63" s="377"/>
      <c r="D63" s="377"/>
      <c r="E63" s="377"/>
      <c r="F63" s="377"/>
      <c r="G63" s="377"/>
      <c r="H63" s="377"/>
      <c r="I63" s="377"/>
      <c r="J63" s="377"/>
      <c r="K63" s="11"/>
    </row>
    <row r="64" spans="1:11">
      <c r="A64" s="377"/>
      <c r="B64" s="377"/>
      <c r="C64" s="377"/>
      <c r="D64" s="377"/>
      <c r="E64" s="377"/>
      <c r="F64" s="377"/>
      <c r="G64" s="377"/>
      <c r="H64" s="377"/>
      <c r="I64" s="377"/>
      <c r="J64" s="377"/>
      <c r="K64" s="11"/>
    </row>
    <row r="65" spans="1:11">
      <c r="A65" s="377"/>
      <c r="B65" s="377"/>
      <c r="C65" s="377"/>
      <c r="D65" s="377"/>
      <c r="E65" s="377"/>
      <c r="F65" s="377"/>
      <c r="G65" s="377"/>
      <c r="H65" s="377"/>
      <c r="I65" s="377"/>
      <c r="J65" s="377"/>
      <c r="K65" s="11"/>
    </row>
    <row r="66" spans="1:11">
      <c r="A66" s="377"/>
      <c r="B66" s="377"/>
      <c r="C66" s="377"/>
      <c r="D66" s="377"/>
      <c r="E66" s="377"/>
      <c r="F66" s="377"/>
      <c r="G66" s="377"/>
      <c r="H66" s="377"/>
      <c r="I66" s="377"/>
      <c r="J66" s="377"/>
      <c r="K66" s="11"/>
    </row>
    <row r="67" spans="1:11">
      <c r="A67" s="377"/>
      <c r="B67" s="377"/>
      <c r="C67" s="377"/>
      <c r="D67" s="377"/>
      <c r="E67" s="377"/>
      <c r="F67" s="377"/>
      <c r="G67" s="377"/>
      <c r="H67" s="377"/>
      <c r="I67" s="377"/>
      <c r="J67" s="377"/>
      <c r="K67" s="11"/>
    </row>
    <row r="68" spans="1:11">
      <c r="A68" s="377"/>
      <c r="B68" s="377"/>
      <c r="C68" s="377"/>
      <c r="D68" s="377"/>
      <c r="E68" s="377"/>
      <c r="F68" s="377"/>
      <c r="G68" s="377"/>
      <c r="H68" s="377"/>
      <c r="I68" s="377"/>
      <c r="J68" s="377"/>
      <c r="K68" s="11"/>
    </row>
    <row r="69" spans="1:11">
      <c r="A69" s="377"/>
      <c r="B69" s="377"/>
      <c r="C69" s="377"/>
      <c r="D69" s="377"/>
      <c r="E69" s="377"/>
      <c r="F69" s="377"/>
      <c r="G69" s="377"/>
      <c r="H69" s="377"/>
      <c r="I69" s="377"/>
      <c r="J69" s="377"/>
      <c r="K69" s="11"/>
    </row>
    <row r="70" spans="1:11">
      <c r="A70" s="377"/>
      <c r="B70" s="377"/>
      <c r="C70" s="377"/>
      <c r="D70" s="377"/>
      <c r="E70" s="377"/>
      <c r="F70" s="377"/>
      <c r="G70" s="377"/>
      <c r="H70" s="377"/>
      <c r="I70" s="377"/>
      <c r="J70" s="377"/>
      <c r="K70" s="11"/>
    </row>
    <row r="71" spans="1:11">
      <c r="A71" s="377"/>
      <c r="B71" s="377"/>
      <c r="C71" s="377"/>
      <c r="D71" s="377"/>
      <c r="E71" s="377"/>
      <c r="F71" s="377"/>
      <c r="G71" s="377"/>
      <c r="H71" s="377"/>
      <c r="I71" s="377"/>
      <c r="J71" s="377"/>
      <c r="K71" s="11"/>
    </row>
    <row r="72" spans="1:11">
      <c r="A72" s="377"/>
      <c r="B72" s="377"/>
      <c r="C72" s="377"/>
      <c r="D72" s="377"/>
      <c r="E72" s="377"/>
      <c r="F72" s="377"/>
      <c r="G72" s="377"/>
      <c r="H72" s="377"/>
      <c r="I72" s="377"/>
      <c r="J72" s="377"/>
      <c r="K72" s="11"/>
    </row>
    <row r="73" spans="1:11">
      <c r="A73" s="377"/>
      <c r="B73" s="377"/>
      <c r="C73" s="377"/>
      <c r="D73" s="377"/>
      <c r="E73" s="377"/>
      <c r="F73" s="377"/>
      <c r="G73" s="377"/>
      <c r="H73" s="377"/>
      <c r="I73" s="377"/>
      <c r="J73" s="377"/>
      <c r="K73" s="11"/>
    </row>
    <row r="74" spans="1:11">
      <c r="A74" s="377"/>
      <c r="B74" s="377"/>
      <c r="C74" s="377"/>
      <c r="D74" s="377"/>
      <c r="E74" s="377"/>
      <c r="F74" s="377"/>
      <c r="G74" s="377"/>
      <c r="H74" s="377"/>
      <c r="I74" s="377"/>
      <c r="J74" s="377"/>
      <c r="K74" s="11"/>
    </row>
    <row r="75" spans="1:11">
      <c r="A75" s="377"/>
      <c r="B75" s="377"/>
      <c r="C75" s="377"/>
      <c r="D75" s="377"/>
      <c r="E75" s="377"/>
      <c r="F75" s="377"/>
      <c r="G75" s="377"/>
      <c r="H75" s="377"/>
      <c r="I75" s="377"/>
      <c r="J75" s="377"/>
      <c r="K75" s="11"/>
    </row>
    <row r="76" spans="1:11">
      <c r="A76" s="377"/>
      <c r="B76" s="377"/>
      <c r="C76" s="377"/>
      <c r="D76" s="377"/>
      <c r="E76" s="377"/>
      <c r="F76" s="377"/>
      <c r="G76" s="377"/>
      <c r="H76" s="377"/>
      <c r="I76" s="377"/>
      <c r="J76" s="377"/>
      <c r="K76" s="11"/>
    </row>
    <row r="77" spans="1:11">
      <c r="A77" s="377"/>
      <c r="B77" s="377"/>
      <c r="C77" s="377"/>
      <c r="D77" s="377"/>
      <c r="E77" s="377"/>
      <c r="F77" s="377"/>
      <c r="G77" s="377"/>
      <c r="H77" s="377"/>
      <c r="I77" s="377"/>
      <c r="J77" s="377"/>
      <c r="K77" s="11"/>
    </row>
    <row r="78" spans="1:11">
      <c r="A78" s="377"/>
      <c r="B78" s="377"/>
      <c r="C78" s="377"/>
      <c r="D78" s="377"/>
      <c r="E78" s="377"/>
      <c r="F78" s="377"/>
      <c r="G78" s="377"/>
      <c r="H78" s="377"/>
      <c r="I78" s="377"/>
      <c r="J78" s="377"/>
      <c r="K78" s="11"/>
    </row>
    <row r="79" spans="1:11">
      <c r="A79" s="377"/>
      <c r="B79" s="377"/>
      <c r="C79" s="377"/>
      <c r="D79" s="377"/>
      <c r="E79" s="377"/>
      <c r="F79" s="377"/>
      <c r="G79" s="377"/>
      <c r="H79" s="377"/>
      <c r="I79" s="377"/>
      <c r="J79" s="377"/>
      <c r="K79" s="11"/>
    </row>
    <row r="80" spans="1:11">
      <c r="A80" s="377"/>
      <c r="B80" s="377"/>
      <c r="C80" s="377"/>
      <c r="D80" s="377"/>
      <c r="E80" s="377"/>
      <c r="F80" s="377"/>
      <c r="G80" s="377"/>
      <c r="H80" s="377"/>
      <c r="I80" s="377"/>
      <c r="J80" s="377"/>
      <c r="K80" s="11"/>
    </row>
    <row r="81" spans="1:11">
      <c r="A81" s="377"/>
      <c r="B81" s="377"/>
      <c r="C81" s="377"/>
      <c r="D81" s="377"/>
      <c r="E81" s="377"/>
      <c r="F81" s="377"/>
      <c r="G81" s="377"/>
      <c r="H81" s="377"/>
      <c r="I81" s="377"/>
      <c r="J81" s="377"/>
      <c r="K81" s="11"/>
    </row>
    <row r="82" spans="1:11">
      <c r="A82" s="377"/>
      <c r="B82" s="377"/>
      <c r="C82" s="377"/>
      <c r="D82" s="377"/>
      <c r="E82" s="377"/>
      <c r="F82" s="377"/>
      <c r="G82" s="377"/>
      <c r="H82" s="377"/>
      <c r="I82" s="377"/>
      <c r="J82" s="377"/>
      <c r="K82" s="11"/>
    </row>
    <row r="83" spans="1:11">
      <c r="A83" s="377"/>
      <c r="B83" s="377"/>
      <c r="C83" s="377"/>
      <c r="D83" s="377"/>
      <c r="E83" s="377"/>
      <c r="F83" s="377"/>
      <c r="G83" s="377"/>
      <c r="H83" s="377"/>
      <c r="I83" s="377"/>
      <c r="J83" s="377"/>
      <c r="K83" s="11"/>
    </row>
    <row r="84" spans="1:11">
      <c r="A84" s="377"/>
      <c r="B84" s="377"/>
      <c r="C84" s="377"/>
      <c r="D84" s="377"/>
      <c r="E84" s="377"/>
      <c r="F84" s="377"/>
      <c r="G84" s="377"/>
      <c r="H84" s="377"/>
      <c r="I84" s="377"/>
      <c r="J84" s="377"/>
      <c r="K84" s="11"/>
    </row>
    <row r="85" spans="1:11">
      <c r="A85" s="377"/>
      <c r="B85" s="377"/>
      <c r="C85" s="377"/>
      <c r="D85" s="377"/>
      <c r="E85" s="377"/>
      <c r="F85" s="377"/>
      <c r="G85" s="377"/>
      <c r="H85" s="377"/>
      <c r="I85" s="377"/>
      <c r="J85" s="377"/>
      <c r="K85" s="11"/>
    </row>
    <row r="86" spans="1:11">
      <c r="A86" s="377"/>
      <c r="B86" s="377"/>
      <c r="C86" s="377"/>
      <c r="D86" s="377"/>
      <c r="E86" s="377"/>
      <c r="F86" s="377"/>
      <c r="G86" s="377"/>
      <c r="H86" s="377"/>
      <c r="I86" s="377"/>
      <c r="J86" s="377"/>
      <c r="K86" s="11"/>
    </row>
    <row r="87" spans="1:11">
      <c r="A87" s="377"/>
      <c r="B87" s="377"/>
      <c r="C87" s="377"/>
      <c r="D87" s="377"/>
      <c r="E87" s="377"/>
      <c r="F87" s="377"/>
      <c r="G87" s="377"/>
      <c r="H87" s="377"/>
      <c r="I87" s="377"/>
      <c r="J87" s="377"/>
      <c r="K87" s="11"/>
    </row>
    <row r="88" spans="1:11">
      <c r="A88" s="377"/>
      <c r="B88" s="377"/>
      <c r="C88" s="377"/>
      <c r="D88" s="377"/>
      <c r="E88" s="377"/>
      <c r="F88" s="377"/>
      <c r="G88" s="377"/>
      <c r="H88" s="377"/>
      <c r="I88" s="377"/>
      <c r="J88" s="377"/>
      <c r="K88" s="11"/>
    </row>
    <row r="89" spans="1:11">
      <c r="A89" s="377"/>
      <c r="B89" s="377"/>
      <c r="C89" s="377"/>
      <c r="D89" s="377"/>
      <c r="E89" s="377"/>
      <c r="F89" s="377"/>
      <c r="G89" s="377"/>
      <c r="H89" s="377"/>
      <c r="I89" s="377"/>
      <c r="J89" s="377"/>
      <c r="K89" s="11"/>
    </row>
    <row r="90" spans="1:11">
      <c r="A90" s="377"/>
      <c r="B90" s="377"/>
      <c r="C90" s="377"/>
      <c r="D90" s="377"/>
      <c r="E90" s="377"/>
      <c r="F90" s="377"/>
      <c r="G90" s="377"/>
      <c r="H90" s="377"/>
      <c r="I90" s="377"/>
      <c r="J90" s="377"/>
      <c r="K90" s="11"/>
    </row>
    <row r="91" spans="1:11">
      <c r="A91" s="377"/>
      <c r="B91" s="377"/>
      <c r="C91" s="377"/>
      <c r="D91" s="377"/>
      <c r="E91" s="377"/>
      <c r="F91" s="377"/>
      <c r="G91" s="377"/>
      <c r="H91" s="377"/>
      <c r="I91" s="377"/>
      <c r="J91" s="377"/>
      <c r="K91" s="11"/>
    </row>
    <row r="92" spans="1:11">
      <c r="A92" s="377"/>
      <c r="B92" s="377"/>
      <c r="C92" s="377"/>
      <c r="D92" s="377"/>
      <c r="E92" s="377"/>
      <c r="F92" s="377"/>
      <c r="G92" s="377"/>
      <c r="H92" s="377"/>
      <c r="I92" s="377"/>
      <c r="J92" s="377"/>
      <c r="K92" s="11"/>
    </row>
    <row r="93" spans="1:11">
      <c r="A93" s="377"/>
      <c r="B93" s="377"/>
      <c r="C93" s="377"/>
      <c r="D93" s="377"/>
      <c r="E93" s="377"/>
      <c r="F93" s="377"/>
      <c r="G93" s="377"/>
      <c r="H93" s="377"/>
      <c r="I93" s="377"/>
      <c r="J93" s="377"/>
      <c r="K93" s="11"/>
    </row>
    <row r="94" spans="1:11">
      <c r="A94" s="377"/>
      <c r="B94" s="377"/>
      <c r="C94" s="377"/>
      <c r="D94" s="377"/>
      <c r="E94" s="377"/>
      <c r="F94" s="377"/>
      <c r="G94" s="377"/>
      <c r="H94" s="377"/>
      <c r="I94" s="377"/>
      <c r="J94" s="377"/>
      <c r="K94" s="11"/>
    </row>
    <row r="95" spans="1:11">
      <c r="A95" s="377"/>
      <c r="B95" s="377"/>
      <c r="C95" s="377"/>
      <c r="D95" s="377"/>
      <c r="E95" s="377"/>
      <c r="F95" s="377"/>
      <c r="G95" s="377"/>
      <c r="H95" s="377"/>
      <c r="I95" s="377"/>
      <c r="J95" s="377"/>
      <c r="K95" s="11"/>
    </row>
    <row r="96" spans="1:11">
      <c r="A96" s="377"/>
      <c r="B96" s="377"/>
      <c r="C96" s="377"/>
      <c r="D96" s="377"/>
      <c r="E96" s="377"/>
      <c r="F96" s="377"/>
      <c r="G96" s="377"/>
      <c r="H96" s="377"/>
      <c r="I96" s="377"/>
      <c r="J96" s="377"/>
      <c r="K96" s="11"/>
    </row>
    <row r="97" spans="1:11">
      <c r="A97" s="377"/>
      <c r="B97" s="377"/>
      <c r="C97" s="377"/>
      <c r="D97" s="377"/>
      <c r="E97" s="377"/>
      <c r="F97" s="377"/>
      <c r="G97" s="377"/>
      <c r="H97" s="377"/>
      <c r="I97" s="377"/>
      <c r="J97" s="377"/>
      <c r="K97" s="11"/>
    </row>
    <row r="98" spans="1:11">
      <c r="A98" s="377"/>
      <c r="B98" s="377"/>
      <c r="C98" s="377"/>
      <c r="D98" s="377"/>
      <c r="E98" s="377"/>
      <c r="F98" s="377"/>
      <c r="G98" s="377"/>
      <c r="H98" s="377"/>
      <c r="I98" s="377"/>
      <c r="J98" s="377"/>
      <c r="K98" s="11"/>
    </row>
    <row r="99" spans="1:11">
      <c r="A99" s="377"/>
      <c r="B99" s="377"/>
      <c r="C99" s="377"/>
      <c r="D99" s="377"/>
      <c r="E99" s="377"/>
      <c r="F99" s="377"/>
      <c r="G99" s="377"/>
      <c r="H99" s="377"/>
      <c r="I99" s="377"/>
      <c r="J99" s="377"/>
      <c r="K99" s="11"/>
    </row>
    <row r="100" spans="1:11">
      <c r="A100" s="377"/>
      <c r="B100" s="377"/>
      <c r="C100" s="377"/>
      <c r="D100" s="377"/>
      <c r="E100" s="377"/>
      <c r="F100" s="377"/>
      <c r="G100" s="377"/>
      <c r="H100" s="377"/>
      <c r="I100" s="377"/>
      <c r="J100" s="377"/>
      <c r="K100" s="11"/>
    </row>
    <row r="101" spans="1:11">
      <c r="A101" s="377"/>
      <c r="B101" s="377"/>
      <c r="C101" s="377"/>
      <c r="D101" s="377"/>
      <c r="E101" s="377"/>
      <c r="F101" s="377"/>
      <c r="G101" s="377"/>
      <c r="H101" s="377"/>
      <c r="I101" s="377"/>
      <c r="J101" s="377"/>
      <c r="K101" s="11"/>
    </row>
    <row r="102" spans="1:11">
      <c r="A102" s="377"/>
      <c r="B102" s="377"/>
      <c r="C102" s="377"/>
      <c r="D102" s="377"/>
      <c r="E102" s="377"/>
      <c r="F102" s="377"/>
      <c r="G102" s="377"/>
      <c r="H102" s="377"/>
      <c r="I102" s="377"/>
      <c r="J102" s="377"/>
      <c r="K102" s="11"/>
    </row>
    <row r="103" spans="1:11">
      <c r="A103" s="377"/>
      <c r="B103" s="377"/>
      <c r="C103" s="377"/>
      <c r="D103" s="377"/>
      <c r="E103" s="377"/>
      <c r="F103" s="377"/>
      <c r="G103" s="377"/>
      <c r="H103" s="377"/>
      <c r="I103" s="377"/>
      <c r="J103" s="377"/>
      <c r="K103" s="11"/>
    </row>
    <row r="104" spans="1:11">
      <c r="A104" s="377"/>
      <c r="B104" s="377"/>
      <c r="C104" s="377"/>
      <c r="D104" s="377"/>
      <c r="E104" s="377"/>
      <c r="F104" s="377"/>
      <c r="G104" s="377"/>
      <c r="H104" s="377"/>
      <c r="I104" s="377"/>
      <c r="J104" s="377"/>
      <c r="K104" s="11"/>
    </row>
    <row r="105" spans="1:11">
      <c r="A105" s="377"/>
      <c r="B105" s="377"/>
      <c r="C105" s="377"/>
      <c r="D105" s="377"/>
      <c r="E105" s="377"/>
      <c r="F105" s="377"/>
      <c r="G105" s="377"/>
      <c r="H105" s="377"/>
      <c r="I105" s="377"/>
      <c r="J105" s="377"/>
      <c r="K105" s="11"/>
    </row>
    <row r="106" spans="1:11">
      <c r="A106" s="377"/>
      <c r="B106" s="377"/>
      <c r="C106" s="377"/>
      <c r="D106" s="377"/>
      <c r="E106" s="377"/>
      <c r="F106" s="377"/>
      <c r="G106" s="377"/>
      <c r="H106" s="377"/>
      <c r="I106" s="377"/>
      <c r="J106" s="377"/>
      <c r="K106" s="11"/>
    </row>
    <row r="107" spans="1:11">
      <c r="A107" s="377"/>
      <c r="B107" s="377"/>
      <c r="C107" s="377"/>
      <c r="D107" s="377"/>
      <c r="E107" s="377"/>
      <c r="F107" s="377"/>
      <c r="G107" s="377"/>
      <c r="H107" s="377"/>
      <c r="I107" s="377"/>
      <c r="J107" s="377"/>
      <c r="K107" s="11"/>
    </row>
    <row r="108" spans="1:11">
      <c r="A108" s="377"/>
      <c r="B108" s="377"/>
      <c r="C108" s="377"/>
      <c r="D108" s="377"/>
      <c r="E108" s="377"/>
      <c r="F108" s="377"/>
      <c r="G108" s="377"/>
      <c r="H108" s="377"/>
      <c r="I108" s="377"/>
      <c r="J108" s="377"/>
      <c r="K108" s="11"/>
    </row>
    <row r="109" spans="1:11">
      <c r="A109" s="377"/>
      <c r="B109" s="377"/>
      <c r="C109" s="377"/>
      <c r="D109" s="377"/>
      <c r="E109" s="377"/>
      <c r="F109" s="377"/>
      <c r="G109" s="377"/>
      <c r="H109" s="377"/>
      <c r="I109" s="377"/>
      <c r="J109" s="377"/>
      <c r="K109" s="11"/>
    </row>
    <row r="110" spans="1:11">
      <c r="A110" s="377"/>
      <c r="B110" s="377"/>
      <c r="C110" s="377"/>
      <c r="D110" s="377"/>
      <c r="E110" s="377"/>
      <c r="F110" s="377"/>
      <c r="G110" s="377"/>
      <c r="H110" s="377"/>
      <c r="I110" s="377"/>
      <c r="J110" s="377"/>
      <c r="K110" s="11"/>
    </row>
    <row r="111" spans="1:11">
      <c r="A111" s="377"/>
      <c r="B111" s="377"/>
      <c r="C111" s="377"/>
      <c r="D111" s="377"/>
      <c r="E111" s="377"/>
      <c r="F111" s="377"/>
      <c r="G111" s="377"/>
      <c r="H111" s="377"/>
      <c r="I111" s="377"/>
      <c r="J111" s="377"/>
      <c r="K111" s="11"/>
    </row>
    <row r="112" spans="1:11">
      <c r="A112" s="377"/>
      <c r="B112" s="377"/>
      <c r="C112" s="377"/>
      <c r="D112" s="377"/>
      <c r="E112" s="377"/>
      <c r="F112" s="377"/>
      <c r="G112" s="377"/>
      <c r="H112" s="377"/>
      <c r="I112" s="377"/>
      <c r="J112" s="377"/>
      <c r="K112" s="11"/>
    </row>
    <row r="113" spans="1:11">
      <c r="A113" s="377"/>
      <c r="B113" s="377"/>
      <c r="C113" s="377"/>
      <c r="D113" s="377"/>
      <c r="E113" s="377"/>
      <c r="F113" s="377"/>
      <c r="G113" s="377"/>
      <c r="H113" s="377"/>
      <c r="I113" s="377"/>
      <c r="J113" s="377"/>
      <c r="K113" s="11"/>
    </row>
    <row r="114" spans="1:11">
      <c r="A114" s="377"/>
      <c r="B114" s="377"/>
      <c r="C114" s="377"/>
      <c r="D114" s="377"/>
      <c r="E114" s="377"/>
      <c r="F114" s="377"/>
      <c r="G114" s="377"/>
      <c r="H114" s="377"/>
      <c r="I114" s="377"/>
      <c r="J114" s="377"/>
      <c r="K114" s="11"/>
    </row>
    <row r="115" spans="1:11">
      <c r="A115" s="377"/>
      <c r="B115" s="377"/>
      <c r="C115" s="377"/>
      <c r="D115" s="377"/>
      <c r="E115" s="377"/>
      <c r="F115" s="377"/>
      <c r="G115" s="377"/>
      <c r="H115" s="377"/>
      <c r="I115" s="377"/>
      <c r="J115" s="377"/>
      <c r="K115" s="11"/>
    </row>
    <row r="116" spans="1:11">
      <c r="A116" s="377"/>
      <c r="B116" s="377"/>
      <c r="C116" s="377"/>
      <c r="D116" s="377"/>
      <c r="E116" s="377"/>
      <c r="F116" s="377"/>
      <c r="G116" s="377"/>
      <c r="H116" s="377"/>
      <c r="I116" s="377"/>
      <c r="J116" s="377"/>
      <c r="K116" s="11"/>
    </row>
    <row r="117" spans="1:11">
      <c r="A117" s="377"/>
      <c r="B117" s="377"/>
      <c r="C117" s="377"/>
      <c r="D117" s="377"/>
      <c r="E117" s="377"/>
      <c r="F117" s="377"/>
      <c r="G117" s="377"/>
      <c r="H117" s="377"/>
      <c r="I117" s="377"/>
      <c r="J117" s="377"/>
      <c r="K117" s="11"/>
    </row>
    <row r="118" spans="1:11">
      <c r="A118" s="377"/>
      <c r="B118" s="377"/>
      <c r="C118" s="377"/>
      <c r="D118" s="377"/>
      <c r="E118" s="377"/>
      <c r="F118" s="377"/>
      <c r="G118" s="377"/>
      <c r="H118" s="377"/>
      <c r="I118" s="377"/>
      <c r="J118" s="377"/>
      <c r="K118" s="11"/>
    </row>
    <row r="119" spans="1:11">
      <c r="A119" s="377"/>
      <c r="B119" s="377"/>
      <c r="C119" s="377"/>
      <c r="D119" s="377"/>
      <c r="E119" s="377"/>
      <c r="F119" s="377"/>
      <c r="G119" s="377"/>
      <c r="H119" s="377"/>
      <c r="I119" s="377"/>
      <c r="J119" s="377"/>
      <c r="K119" s="11"/>
    </row>
    <row r="120" spans="1:11">
      <c r="A120" s="377"/>
      <c r="B120" s="377"/>
      <c r="C120" s="377"/>
      <c r="D120" s="377"/>
      <c r="E120" s="377"/>
      <c r="F120" s="377"/>
      <c r="G120" s="377"/>
      <c r="H120" s="377"/>
      <c r="I120" s="377"/>
      <c r="J120" s="377"/>
      <c r="K120" s="11"/>
    </row>
    <row r="121" spans="1:11">
      <c r="A121" s="377"/>
      <c r="B121" s="377"/>
      <c r="C121" s="377"/>
      <c r="D121" s="377"/>
      <c r="E121" s="377"/>
      <c r="F121" s="377"/>
      <c r="G121" s="377"/>
      <c r="H121" s="377"/>
      <c r="I121" s="377"/>
      <c r="J121" s="377"/>
      <c r="K121" s="11"/>
    </row>
    <row r="122" spans="1:11">
      <c r="A122" s="377"/>
      <c r="B122" s="377"/>
      <c r="C122" s="377"/>
      <c r="D122" s="377"/>
      <c r="E122" s="377"/>
      <c r="F122" s="377"/>
      <c r="G122" s="377"/>
      <c r="H122" s="377"/>
      <c r="I122" s="377"/>
      <c r="J122" s="377"/>
      <c r="K122" s="11"/>
    </row>
    <row r="123" spans="1:11">
      <c r="A123" s="377"/>
      <c r="B123" s="377"/>
      <c r="C123" s="377"/>
      <c r="D123" s="377"/>
      <c r="E123" s="377"/>
      <c r="F123" s="377"/>
      <c r="G123" s="377"/>
      <c r="H123" s="377"/>
      <c r="I123" s="377"/>
      <c r="J123" s="377"/>
      <c r="K123" s="11"/>
    </row>
    <row r="124" spans="1:11">
      <c r="A124" s="377"/>
      <c r="B124" s="377"/>
      <c r="C124" s="377"/>
      <c r="D124" s="377"/>
      <c r="E124" s="377"/>
      <c r="F124" s="377"/>
      <c r="G124" s="377"/>
      <c r="H124" s="377"/>
      <c r="I124" s="377"/>
      <c r="J124" s="377"/>
      <c r="K124" s="11"/>
    </row>
    <row r="125" spans="1:11">
      <c r="A125" s="377"/>
      <c r="B125" s="377"/>
      <c r="C125" s="377"/>
      <c r="D125" s="377"/>
      <c r="E125" s="377"/>
      <c r="F125" s="377"/>
      <c r="G125" s="377"/>
      <c r="H125" s="377"/>
      <c r="I125" s="377"/>
      <c r="J125" s="377"/>
      <c r="K125" s="11"/>
    </row>
    <row r="126" spans="1:11">
      <c r="A126" s="377"/>
      <c r="B126" s="377"/>
      <c r="C126" s="377"/>
      <c r="D126" s="377"/>
      <c r="E126" s="377"/>
      <c r="F126" s="377"/>
      <c r="G126" s="377"/>
      <c r="H126" s="377"/>
      <c r="I126" s="377"/>
      <c r="J126" s="377"/>
      <c r="K126" s="11"/>
    </row>
    <row r="127" spans="1:11">
      <c r="A127" s="377"/>
      <c r="B127" s="377"/>
      <c r="C127" s="377"/>
      <c r="D127" s="377"/>
      <c r="E127" s="377"/>
      <c r="F127" s="377"/>
      <c r="G127" s="377"/>
      <c r="H127" s="377"/>
      <c r="I127" s="377"/>
      <c r="J127" s="377"/>
      <c r="K127" s="11"/>
    </row>
    <row r="128" spans="1:11">
      <c r="A128" s="377"/>
      <c r="B128" s="377"/>
      <c r="C128" s="377"/>
      <c r="D128" s="377"/>
      <c r="E128" s="377"/>
      <c r="F128" s="377"/>
      <c r="G128" s="377"/>
      <c r="H128" s="377"/>
      <c r="I128" s="377"/>
      <c r="J128" s="377"/>
      <c r="K128" s="11"/>
    </row>
    <row r="129" spans="1:11">
      <c r="A129" s="377"/>
      <c r="B129" s="377"/>
      <c r="C129" s="377"/>
      <c r="D129" s="377"/>
      <c r="E129" s="377"/>
      <c r="F129" s="377"/>
      <c r="G129" s="377"/>
      <c r="H129" s="377"/>
      <c r="I129" s="377"/>
      <c r="J129" s="377"/>
      <c r="K129" s="11"/>
    </row>
    <row r="130" spans="1:11">
      <c r="A130" s="377"/>
      <c r="B130" s="377"/>
      <c r="C130" s="377"/>
      <c r="D130" s="377"/>
      <c r="E130" s="377"/>
      <c r="F130" s="377"/>
      <c r="G130" s="377"/>
      <c r="H130" s="377"/>
      <c r="I130" s="377"/>
      <c r="J130" s="377"/>
      <c r="K130" s="11"/>
    </row>
    <row r="131" spans="1:11">
      <c r="A131" s="377"/>
      <c r="B131" s="377"/>
      <c r="C131" s="377"/>
      <c r="D131" s="377"/>
      <c r="E131" s="377"/>
      <c r="F131" s="377"/>
      <c r="G131" s="377"/>
      <c r="H131" s="377"/>
      <c r="I131" s="377"/>
      <c r="J131" s="377"/>
      <c r="K131" s="11"/>
    </row>
    <row r="132" spans="1:11">
      <c r="A132" s="377"/>
      <c r="B132" s="377"/>
      <c r="C132" s="377"/>
      <c r="D132" s="377"/>
      <c r="E132" s="377"/>
      <c r="F132" s="377"/>
      <c r="G132" s="377"/>
      <c r="H132" s="377"/>
      <c r="I132" s="377"/>
      <c r="J132" s="377"/>
      <c r="K132" s="11"/>
    </row>
    <row r="133" spans="1:11">
      <c r="A133" s="377"/>
      <c r="B133" s="377"/>
      <c r="C133" s="377"/>
      <c r="D133" s="377"/>
      <c r="E133" s="377"/>
      <c r="F133" s="377"/>
      <c r="G133" s="377"/>
      <c r="H133" s="377"/>
      <c r="I133" s="377"/>
      <c r="J133" s="377"/>
      <c r="K133" s="11"/>
    </row>
    <row r="134" spans="1:11">
      <c r="A134" s="377"/>
      <c r="B134" s="377"/>
      <c r="C134" s="377"/>
      <c r="D134" s="377"/>
      <c r="E134" s="377"/>
      <c r="F134" s="377"/>
      <c r="G134" s="377"/>
      <c r="H134" s="377"/>
      <c r="I134" s="377"/>
      <c r="J134" s="377"/>
      <c r="K134" s="11"/>
    </row>
    <row r="135" spans="1:11">
      <c r="A135" s="377"/>
      <c r="B135" s="377"/>
      <c r="C135" s="377"/>
      <c r="D135" s="377"/>
      <c r="E135" s="377"/>
      <c r="F135" s="377"/>
      <c r="G135" s="377"/>
      <c r="H135" s="377"/>
      <c r="I135" s="377"/>
      <c r="J135" s="377"/>
      <c r="K135" s="11"/>
    </row>
    <row r="136" spans="1:11">
      <c r="A136" s="377"/>
      <c r="B136" s="377"/>
      <c r="C136" s="377"/>
      <c r="D136" s="377"/>
      <c r="E136" s="377"/>
      <c r="F136" s="377"/>
      <c r="G136" s="377"/>
      <c r="H136" s="377"/>
      <c r="I136" s="377"/>
      <c r="J136" s="377"/>
      <c r="K136" s="11"/>
    </row>
    <row r="137" spans="1:11">
      <c r="A137" s="377"/>
      <c r="B137" s="377"/>
      <c r="C137" s="377"/>
      <c r="D137" s="377"/>
      <c r="E137" s="377"/>
      <c r="F137" s="377"/>
      <c r="G137" s="377"/>
      <c r="H137" s="377"/>
      <c r="I137" s="377"/>
      <c r="J137" s="377"/>
      <c r="K137" s="11"/>
    </row>
    <row r="138" spans="1:11">
      <c r="A138" s="377"/>
      <c r="B138" s="377"/>
      <c r="C138" s="377"/>
      <c r="D138" s="377"/>
      <c r="E138" s="377"/>
      <c r="F138" s="377"/>
      <c r="G138" s="377"/>
      <c r="H138" s="377"/>
      <c r="I138" s="377"/>
      <c r="J138" s="377"/>
      <c r="K138" s="11"/>
    </row>
    <row r="139" spans="1:11">
      <c r="A139" s="377"/>
      <c r="B139" s="377"/>
      <c r="C139" s="377"/>
      <c r="D139" s="377"/>
      <c r="E139" s="377"/>
      <c r="F139" s="377"/>
      <c r="G139" s="377"/>
      <c r="H139" s="377"/>
      <c r="I139" s="377"/>
      <c r="J139" s="377"/>
      <c r="K139" s="11"/>
    </row>
    <row r="140" spans="1:11">
      <c r="A140" s="377"/>
      <c r="B140" s="377"/>
      <c r="C140" s="377"/>
      <c r="D140" s="377"/>
      <c r="E140" s="377"/>
      <c r="F140" s="377"/>
      <c r="G140" s="377"/>
      <c r="H140" s="377"/>
      <c r="I140" s="377"/>
      <c r="J140" s="377"/>
      <c r="K140" s="11"/>
    </row>
    <row r="141" spans="1:11">
      <c r="A141" s="377"/>
      <c r="B141" s="377"/>
      <c r="C141" s="377"/>
      <c r="D141" s="377"/>
      <c r="E141" s="377"/>
      <c r="F141" s="377"/>
      <c r="G141" s="377"/>
      <c r="H141" s="377"/>
      <c r="I141" s="377"/>
      <c r="J141" s="377"/>
      <c r="K141" s="11"/>
    </row>
    <row r="142" spans="1:11">
      <c r="A142" s="377"/>
      <c r="B142" s="377"/>
      <c r="C142" s="377"/>
      <c r="D142" s="377"/>
      <c r="E142" s="377"/>
      <c r="F142" s="377"/>
      <c r="G142" s="377"/>
      <c r="H142" s="377"/>
      <c r="I142" s="377"/>
      <c r="J142" s="377"/>
      <c r="K142" s="11"/>
    </row>
    <row r="143" spans="1:11">
      <c r="A143" s="377"/>
      <c r="B143" s="377"/>
      <c r="C143" s="377"/>
      <c r="D143" s="377"/>
      <c r="E143" s="377"/>
      <c r="F143" s="377"/>
      <c r="G143" s="377"/>
      <c r="H143" s="377"/>
      <c r="I143" s="377"/>
      <c r="J143" s="377"/>
      <c r="K143" s="11"/>
    </row>
    <row r="144" spans="1:11">
      <c r="A144" s="377"/>
      <c r="B144" s="377"/>
      <c r="C144" s="377"/>
      <c r="D144" s="377"/>
      <c r="E144" s="377"/>
      <c r="F144" s="377"/>
      <c r="G144" s="377"/>
      <c r="H144" s="377"/>
      <c r="I144" s="377"/>
      <c r="J144" s="377"/>
      <c r="K144" s="11"/>
    </row>
    <row r="145" spans="1:11">
      <c r="A145" s="377"/>
      <c r="B145" s="377"/>
      <c r="C145" s="377"/>
      <c r="D145" s="377"/>
      <c r="E145" s="377"/>
      <c r="F145" s="377"/>
      <c r="G145" s="377"/>
      <c r="H145" s="377"/>
      <c r="I145" s="377"/>
      <c r="J145" s="377"/>
      <c r="K145" s="11"/>
    </row>
    <row r="146" spans="1:11">
      <c r="A146" s="377"/>
      <c r="B146" s="377"/>
      <c r="C146" s="377"/>
      <c r="D146" s="377"/>
      <c r="E146" s="377"/>
      <c r="F146" s="377"/>
      <c r="G146" s="377"/>
      <c r="H146" s="377"/>
      <c r="I146" s="377"/>
      <c r="J146" s="377"/>
      <c r="K146" s="11"/>
    </row>
    <row r="147" spans="1:11">
      <c r="A147" s="377"/>
      <c r="B147" s="377"/>
      <c r="C147" s="377"/>
      <c r="D147" s="377"/>
      <c r="E147" s="377"/>
      <c r="F147" s="377"/>
      <c r="G147" s="377"/>
      <c r="H147" s="377"/>
      <c r="I147" s="377"/>
      <c r="J147" s="377"/>
      <c r="K147" s="11"/>
    </row>
    <row r="148" spans="1:11">
      <c r="A148" s="377"/>
      <c r="B148" s="377"/>
      <c r="C148" s="377"/>
      <c r="D148" s="377"/>
      <c r="E148" s="377"/>
      <c r="F148" s="377"/>
      <c r="G148" s="377"/>
      <c r="H148" s="377"/>
      <c r="I148" s="377"/>
      <c r="J148" s="377"/>
      <c r="K148" s="11"/>
    </row>
    <row r="149" spans="1:11">
      <c r="A149" s="377"/>
      <c r="B149" s="377"/>
      <c r="C149" s="377"/>
      <c r="D149" s="377"/>
      <c r="E149" s="377"/>
      <c r="F149" s="377"/>
      <c r="G149" s="377"/>
      <c r="H149" s="377"/>
      <c r="I149" s="377"/>
      <c r="J149" s="377"/>
      <c r="K149" s="11"/>
    </row>
    <row r="150" spans="1:11">
      <c r="A150" s="377"/>
      <c r="B150" s="377"/>
      <c r="C150" s="377"/>
      <c r="D150" s="377"/>
      <c r="E150" s="377"/>
      <c r="F150" s="377"/>
      <c r="G150" s="377"/>
      <c r="H150" s="377"/>
      <c r="I150" s="377"/>
      <c r="J150" s="377"/>
      <c r="K150" s="11"/>
    </row>
    <row r="151" spans="1:11">
      <c r="A151" s="377"/>
      <c r="B151" s="377"/>
      <c r="C151" s="377"/>
      <c r="D151" s="377"/>
      <c r="E151" s="377"/>
      <c r="F151" s="377"/>
      <c r="G151" s="377"/>
      <c r="H151" s="377"/>
      <c r="I151" s="377"/>
      <c r="J151" s="377"/>
      <c r="K151" s="11"/>
    </row>
    <row r="152" spans="1:11">
      <c r="A152" s="377"/>
      <c r="B152" s="377"/>
      <c r="C152" s="377"/>
      <c r="D152" s="377"/>
      <c r="E152" s="377"/>
      <c r="F152" s="377"/>
      <c r="G152" s="377"/>
      <c r="H152" s="377"/>
      <c r="I152" s="377"/>
      <c r="J152" s="377"/>
      <c r="K152" s="11"/>
    </row>
    <row r="153" spans="1:11">
      <c r="A153" s="377"/>
      <c r="B153" s="377"/>
      <c r="C153" s="377"/>
      <c r="D153" s="377"/>
      <c r="E153" s="377"/>
      <c r="F153" s="377"/>
      <c r="G153" s="377"/>
      <c r="H153" s="377"/>
      <c r="I153" s="377"/>
      <c r="J153" s="377"/>
      <c r="K153" s="11"/>
    </row>
    <row r="154" spans="1:11">
      <c r="A154" s="377"/>
      <c r="B154" s="377"/>
      <c r="C154" s="377"/>
      <c r="D154" s="377"/>
      <c r="E154" s="377"/>
      <c r="F154" s="377"/>
      <c r="G154" s="377"/>
      <c r="H154" s="377"/>
      <c r="I154" s="377"/>
      <c r="J154" s="377"/>
      <c r="K154" s="11"/>
    </row>
    <row r="155" spans="1:11">
      <c r="A155" s="377"/>
      <c r="B155" s="377"/>
      <c r="C155" s="377"/>
      <c r="D155" s="377"/>
      <c r="E155" s="377"/>
      <c r="F155" s="377"/>
      <c r="G155" s="377"/>
      <c r="H155" s="377"/>
      <c r="I155" s="377"/>
      <c r="J155" s="377"/>
      <c r="K155" s="11"/>
    </row>
    <row r="156" spans="1:11">
      <c r="A156" s="377"/>
      <c r="B156" s="377"/>
      <c r="C156" s="377"/>
      <c r="D156" s="377"/>
      <c r="E156" s="377"/>
      <c r="F156" s="377"/>
      <c r="G156" s="377"/>
      <c r="H156" s="377"/>
      <c r="I156" s="377"/>
      <c r="J156" s="377"/>
      <c r="K156" s="11"/>
    </row>
    <row r="157" spans="1:11">
      <c r="A157" s="377"/>
      <c r="B157" s="377"/>
      <c r="C157" s="377"/>
      <c r="D157" s="377"/>
      <c r="E157" s="377"/>
      <c r="F157" s="377"/>
      <c r="G157" s="377"/>
      <c r="H157" s="377"/>
      <c r="I157" s="377"/>
      <c r="J157" s="377"/>
      <c r="K157" s="11"/>
    </row>
    <row r="158" spans="1:11">
      <c r="A158" s="377"/>
      <c r="B158" s="377"/>
      <c r="C158" s="377"/>
      <c r="D158" s="377"/>
      <c r="E158" s="377"/>
      <c r="F158" s="377"/>
      <c r="G158" s="377"/>
      <c r="H158" s="377"/>
      <c r="I158" s="377"/>
      <c r="J158" s="377"/>
      <c r="K158" s="11"/>
    </row>
    <row r="159" spans="1:11">
      <c r="A159" s="377"/>
      <c r="B159" s="377"/>
      <c r="C159" s="377"/>
      <c r="D159" s="377"/>
      <c r="E159" s="377"/>
      <c r="F159" s="377"/>
      <c r="G159" s="377"/>
      <c r="H159" s="377"/>
      <c r="I159" s="377"/>
      <c r="J159" s="377"/>
      <c r="K159" s="11"/>
    </row>
    <row r="160" spans="1:11">
      <c r="A160" s="377"/>
      <c r="B160" s="377"/>
      <c r="C160" s="377"/>
      <c r="D160" s="377"/>
      <c r="E160" s="377"/>
      <c r="F160" s="377"/>
      <c r="G160" s="377"/>
      <c r="H160" s="377"/>
      <c r="I160" s="377"/>
      <c r="J160" s="377"/>
      <c r="K160" s="11"/>
    </row>
    <row r="161" spans="1:11">
      <c r="A161" s="377"/>
      <c r="B161" s="377"/>
      <c r="C161" s="377"/>
      <c r="D161" s="377"/>
      <c r="E161" s="377"/>
      <c r="F161" s="377"/>
      <c r="G161" s="377"/>
      <c r="H161" s="377"/>
      <c r="I161" s="377"/>
      <c r="J161" s="377"/>
      <c r="K161" s="11"/>
    </row>
    <row r="162" spans="1:11">
      <c r="A162" s="377"/>
      <c r="B162" s="377"/>
      <c r="C162" s="377"/>
      <c r="D162" s="377"/>
      <c r="E162" s="377"/>
      <c r="F162" s="377"/>
      <c r="G162" s="377"/>
      <c r="H162" s="377"/>
      <c r="I162" s="377"/>
      <c r="J162" s="377"/>
      <c r="K162" s="11"/>
    </row>
    <row r="163" spans="1:11">
      <c r="A163" s="377"/>
      <c r="B163" s="377"/>
      <c r="C163" s="377"/>
      <c r="D163" s="377"/>
      <c r="E163" s="377"/>
      <c r="F163" s="377"/>
      <c r="G163" s="377"/>
      <c r="H163" s="377"/>
      <c r="I163" s="377"/>
      <c r="J163" s="377"/>
      <c r="K163" s="11"/>
    </row>
    <row r="164" spans="1:11">
      <c r="A164" s="377"/>
      <c r="B164" s="377"/>
      <c r="C164" s="377"/>
      <c r="D164" s="377"/>
      <c r="E164" s="377"/>
      <c r="F164" s="377"/>
      <c r="G164" s="377"/>
      <c r="H164" s="377"/>
      <c r="I164" s="377"/>
      <c r="J164" s="377"/>
      <c r="K164" s="11"/>
    </row>
    <row r="165" spans="1:11">
      <c r="A165" s="377"/>
      <c r="B165" s="377"/>
      <c r="C165" s="377"/>
      <c r="D165" s="377"/>
      <c r="E165" s="377"/>
      <c r="F165" s="377"/>
      <c r="G165" s="377"/>
      <c r="H165" s="377"/>
      <c r="I165" s="377"/>
      <c r="J165" s="377"/>
      <c r="K165" s="11"/>
    </row>
    <row r="166" spans="1:11">
      <c r="A166" s="377"/>
      <c r="B166" s="377"/>
      <c r="C166" s="377"/>
      <c r="D166" s="377"/>
      <c r="E166" s="377"/>
      <c r="F166" s="377"/>
      <c r="G166" s="377"/>
      <c r="H166" s="377"/>
      <c r="I166" s="377"/>
      <c r="J166" s="377"/>
      <c r="K166" s="11"/>
    </row>
    <row r="167" spans="1:11">
      <c r="A167" s="377"/>
      <c r="B167" s="377"/>
      <c r="C167" s="377"/>
      <c r="D167" s="377"/>
      <c r="E167" s="377"/>
      <c r="F167" s="377"/>
      <c r="G167" s="377"/>
      <c r="H167" s="377"/>
      <c r="I167" s="377"/>
      <c r="J167" s="377"/>
      <c r="K167" s="11"/>
    </row>
    <row r="168" spans="1:11">
      <c r="A168" s="377"/>
      <c r="B168" s="377"/>
      <c r="C168" s="377"/>
      <c r="D168" s="377"/>
      <c r="E168" s="377"/>
      <c r="F168" s="377"/>
      <c r="G168" s="377"/>
      <c r="H168" s="377"/>
      <c r="I168" s="377"/>
      <c r="J168" s="377"/>
      <c r="K168" s="11"/>
    </row>
    <row r="169" spans="1:11">
      <c r="A169" s="377"/>
      <c r="B169" s="377"/>
      <c r="C169" s="377"/>
      <c r="D169" s="377"/>
      <c r="E169" s="377"/>
      <c r="F169" s="377"/>
      <c r="G169" s="377"/>
      <c r="H169" s="377"/>
      <c r="I169" s="377"/>
      <c r="J169" s="377"/>
      <c r="K169" s="11"/>
    </row>
    <row r="170" spans="1:11">
      <c r="A170" s="377"/>
      <c r="B170" s="377"/>
      <c r="C170" s="377"/>
      <c r="D170" s="377"/>
      <c r="E170" s="377"/>
      <c r="F170" s="377"/>
      <c r="G170" s="377"/>
      <c r="H170" s="377"/>
      <c r="I170" s="377"/>
      <c r="J170" s="377"/>
      <c r="K170" s="11"/>
    </row>
    <row r="171" spans="1:11">
      <c r="A171" s="377"/>
      <c r="B171" s="377"/>
      <c r="C171" s="377"/>
      <c r="D171" s="377"/>
      <c r="E171" s="377"/>
      <c r="F171" s="377"/>
      <c r="G171" s="377"/>
      <c r="H171" s="377"/>
      <c r="I171" s="377"/>
      <c r="J171" s="377"/>
      <c r="K171" s="11"/>
    </row>
    <row r="172" spans="1:11">
      <c r="A172" s="377"/>
      <c r="B172" s="377"/>
      <c r="C172" s="377"/>
      <c r="D172" s="377"/>
      <c r="E172" s="377"/>
      <c r="F172" s="377"/>
      <c r="G172" s="377"/>
      <c r="H172" s="377"/>
      <c r="I172" s="377"/>
      <c r="J172" s="377"/>
      <c r="K172" s="11"/>
    </row>
    <row r="173" spans="1:11">
      <c r="A173" s="377"/>
      <c r="B173" s="377"/>
      <c r="C173" s="377"/>
      <c r="D173" s="377"/>
      <c r="E173" s="377"/>
      <c r="F173" s="377"/>
      <c r="G173" s="377"/>
      <c r="H173" s="377"/>
      <c r="I173" s="377"/>
      <c r="J173" s="377"/>
      <c r="K173" s="11"/>
    </row>
    <row r="174" spans="1:11">
      <c r="A174" s="377"/>
      <c r="B174" s="377"/>
      <c r="C174" s="377"/>
      <c r="D174" s="377"/>
      <c r="E174" s="377"/>
      <c r="F174" s="377"/>
      <c r="G174" s="377"/>
      <c r="H174" s="377"/>
      <c r="I174" s="377"/>
      <c r="J174" s="377"/>
      <c r="K174" s="11"/>
    </row>
    <row r="175" spans="1:11">
      <c r="A175" s="377"/>
      <c r="B175" s="377"/>
      <c r="C175" s="377"/>
      <c r="D175" s="377"/>
      <c r="E175" s="377"/>
      <c r="F175" s="377"/>
      <c r="G175" s="377"/>
      <c r="H175" s="377"/>
      <c r="I175" s="377"/>
      <c r="J175" s="377"/>
      <c r="K175" s="11"/>
    </row>
    <row r="176" spans="1:11">
      <c r="A176" s="377"/>
      <c r="B176" s="377"/>
      <c r="C176" s="377"/>
      <c r="D176" s="377"/>
      <c r="E176" s="377"/>
      <c r="F176" s="377"/>
      <c r="G176" s="377"/>
      <c r="H176" s="377"/>
      <c r="I176" s="377"/>
      <c r="J176" s="377"/>
      <c r="K176" s="11"/>
    </row>
    <row r="177" spans="1:11">
      <c r="A177" s="377"/>
      <c r="B177" s="377"/>
      <c r="C177" s="377"/>
      <c r="D177" s="377"/>
      <c r="E177" s="377"/>
      <c r="F177" s="377"/>
      <c r="G177" s="377"/>
      <c r="H177" s="377"/>
      <c r="I177" s="377"/>
      <c r="J177" s="377"/>
      <c r="K177" s="11"/>
    </row>
    <row r="178" spans="1:11">
      <c r="A178" s="377"/>
      <c r="B178" s="377"/>
      <c r="C178" s="377"/>
      <c r="D178" s="377"/>
      <c r="E178" s="377"/>
      <c r="F178" s="377"/>
      <c r="G178" s="377"/>
      <c r="H178" s="377"/>
      <c r="I178" s="377"/>
      <c r="J178" s="377"/>
      <c r="K178" s="11"/>
    </row>
    <row r="179" spans="1:11">
      <c r="A179" s="377"/>
      <c r="B179" s="377"/>
      <c r="C179" s="377"/>
      <c r="D179" s="377"/>
      <c r="E179" s="377"/>
      <c r="F179" s="377"/>
      <c r="G179" s="377"/>
      <c r="H179" s="377"/>
      <c r="I179" s="377"/>
      <c r="J179" s="377"/>
      <c r="K179" s="11"/>
    </row>
    <row r="180" spans="1:11">
      <c r="A180" s="377"/>
      <c r="B180" s="377"/>
      <c r="C180" s="377"/>
      <c r="D180" s="377"/>
      <c r="E180" s="377"/>
      <c r="F180" s="377"/>
      <c r="G180" s="377"/>
      <c r="H180" s="377"/>
      <c r="I180" s="377"/>
      <c r="J180" s="377"/>
      <c r="K180" s="11"/>
    </row>
    <row r="181" spans="1:11">
      <c r="A181" s="377"/>
      <c r="B181" s="377"/>
      <c r="C181" s="377"/>
      <c r="D181" s="377"/>
      <c r="E181" s="377"/>
      <c r="F181" s="377"/>
      <c r="G181" s="377"/>
      <c r="H181" s="377"/>
      <c r="I181" s="377"/>
      <c r="J181" s="377"/>
      <c r="K181" s="11"/>
    </row>
    <row r="182" spans="1:11">
      <c r="A182" s="377"/>
      <c r="B182" s="377"/>
      <c r="C182" s="377"/>
      <c r="D182" s="377"/>
      <c r="E182" s="377"/>
      <c r="F182" s="377"/>
      <c r="G182" s="377"/>
      <c r="H182" s="377"/>
      <c r="I182" s="377"/>
      <c r="J182" s="377"/>
      <c r="K182" s="11"/>
    </row>
    <row r="183" spans="1:11">
      <c r="A183" s="377"/>
      <c r="B183" s="377"/>
      <c r="C183" s="377"/>
      <c r="D183" s="377"/>
      <c r="E183" s="377"/>
      <c r="F183" s="377"/>
      <c r="G183" s="377"/>
      <c r="H183" s="377"/>
      <c r="I183" s="377"/>
      <c r="J183" s="377"/>
      <c r="K183" s="11"/>
    </row>
    <row r="184" spans="1:11">
      <c r="A184" s="377"/>
      <c r="B184" s="377"/>
      <c r="C184" s="377"/>
      <c r="D184" s="377"/>
      <c r="E184" s="377"/>
      <c r="F184" s="377"/>
      <c r="G184" s="377"/>
      <c r="H184" s="377"/>
      <c r="I184" s="377"/>
      <c r="J184" s="377"/>
      <c r="K184" s="11"/>
    </row>
    <row r="185" spans="1:11">
      <c r="A185" s="377"/>
      <c r="B185" s="377"/>
      <c r="C185" s="377"/>
      <c r="D185" s="377"/>
      <c r="E185" s="377"/>
      <c r="F185" s="377"/>
      <c r="G185" s="377"/>
      <c r="H185" s="377"/>
      <c r="I185" s="377"/>
      <c r="J185" s="377"/>
      <c r="K185" s="11"/>
    </row>
    <row r="186" spans="1:11">
      <c r="A186" s="377"/>
      <c r="B186" s="377"/>
      <c r="C186" s="377"/>
      <c r="D186" s="377"/>
      <c r="E186" s="377"/>
      <c r="F186" s="377"/>
      <c r="G186" s="377"/>
      <c r="H186" s="377"/>
      <c r="I186" s="377"/>
      <c r="J186" s="377"/>
      <c r="K186" s="11"/>
    </row>
    <row r="187" spans="1:11">
      <c r="A187" s="377"/>
      <c r="B187" s="377"/>
      <c r="C187" s="377"/>
      <c r="D187" s="377"/>
      <c r="E187" s="377"/>
      <c r="F187" s="377"/>
      <c r="G187" s="377"/>
      <c r="H187" s="377"/>
      <c r="I187" s="377"/>
      <c r="J187" s="377"/>
      <c r="K187" s="11"/>
    </row>
    <row r="188" spans="1:11">
      <c r="A188" s="377"/>
      <c r="B188" s="377"/>
      <c r="C188" s="377"/>
      <c r="D188" s="377"/>
      <c r="E188" s="377"/>
      <c r="F188" s="377"/>
      <c r="G188" s="377"/>
      <c r="H188" s="377"/>
      <c r="I188" s="377"/>
      <c r="J188" s="377"/>
      <c r="K188" s="11"/>
    </row>
    <row r="189" spans="1:11">
      <c r="A189" s="377"/>
      <c r="B189" s="377"/>
      <c r="C189" s="377"/>
      <c r="D189" s="377"/>
      <c r="E189" s="377"/>
      <c r="F189" s="377"/>
      <c r="G189" s="377"/>
      <c r="H189" s="377"/>
      <c r="I189" s="377"/>
      <c r="J189" s="377"/>
      <c r="K189" s="11"/>
    </row>
    <row r="190" spans="1:11">
      <c r="A190" s="377"/>
      <c r="B190" s="377"/>
      <c r="C190" s="377"/>
      <c r="D190" s="377"/>
      <c r="E190" s="377"/>
      <c r="F190" s="377"/>
      <c r="G190" s="377"/>
      <c r="H190" s="377"/>
      <c r="I190" s="377"/>
      <c r="J190" s="377"/>
      <c r="K190" s="11"/>
    </row>
    <row r="191" spans="1:11">
      <c r="A191" s="377"/>
      <c r="B191" s="377"/>
      <c r="C191" s="377"/>
      <c r="D191" s="377"/>
      <c r="E191" s="377"/>
      <c r="F191" s="377"/>
      <c r="G191" s="377"/>
      <c r="H191" s="377"/>
      <c r="I191" s="377"/>
      <c r="J191" s="377"/>
      <c r="K191" s="11"/>
    </row>
    <row r="192" spans="1:11">
      <c r="A192" s="377"/>
      <c r="B192" s="377"/>
      <c r="C192" s="377"/>
      <c r="D192" s="377"/>
      <c r="E192" s="377"/>
      <c r="F192" s="377"/>
      <c r="G192" s="377"/>
      <c r="H192" s="377"/>
      <c r="I192" s="377"/>
      <c r="J192" s="377"/>
      <c r="K192" s="11"/>
    </row>
    <row r="193" spans="1:11">
      <c r="A193" s="377"/>
      <c r="B193" s="377"/>
      <c r="C193" s="377"/>
      <c r="D193" s="377"/>
      <c r="E193" s="377"/>
      <c r="F193" s="377"/>
      <c r="G193" s="377"/>
      <c r="H193" s="377"/>
      <c r="I193" s="377"/>
      <c r="J193" s="377"/>
      <c r="K193" s="11"/>
    </row>
    <row r="194" spans="1:11">
      <c r="A194" s="377"/>
      <c r="B194" s="377"/>
      <c r="C194" s="377"/>
      <c r="D194" s="377"/>
      <c r="E194" s="377"/>
      <c r="F194" s="377"/>
      <c r="G194" s="377"/>
      <c r="H194" s="377"/>
      <c r="I194" s="377"/>
      <c r="J194" s="377"/>
      <c r="K194" s="11"/>
    </row>
    <row r="195" spans="1:11">
      <c r="A195" s="377"/>
      <c r="B195" s="377"/>
      <c r="C195" s="377"/>
      <c r="D195" s="377"/>
      <c r="E195" s="377"/>
      <c r="F195" s="377"/>
      <c r="G195" s="377"/>
      <c r="H195" s="377"/>
      <c r="I195" s="377"/>
      <c r="J195" s="377"/>
      <c r="K195" s="11"/>
    </row>
    <row r="196" spans="1:11">
      <c r="A196" s="377"/>
      <c r="B196" s="377"/>
      <c r="C196" s="377"/>
      <c r="D196" s="377"/>
      <c r="E196" s="377"/>
      <c r="F196" s="377"/>
      <c r="G196" s="377"/>
      <c r="H196" s="377"/>
      <c r="I196" s="377"/>
      <c r="J196" s="377"/>
      <c r="K196" s="11"/>
    </row>
    <row r="197" spans="1:11">
      <c r="A197" s="377"/>
      <c r="B197" s="377"/>
      <c r="C197" s="377"/>
      <c r="D197" s="377"/>
      <c r="E197" s="377"/>
      <c r="F197" s="377"/>
      <c r="G197" s="377"/>
      <c r="H197" s="377"/>
      <c r="I197" s="377"/>
      <c r="J197" s="377"/>
      <c r="K197" s="11"/>
    </row>
    <row r="198" spans="1:11">
      <c r="A198" s="377"/>
      <c r="B198" s="377"/>
      <c r="C198" s="377"/>
      <c r="D198" s="377"/>
      <c r="E198" s="377"/>
      <c r="F198" s="377"/>
      <c r="G198" s="377"/>
      <c r="H198" s="377"/>
      <c r="I198" s="377"/>
      <c r="J198" s="377"/>
      <c r="K198" s="11"/>
    </row>
    <row r="199" spans="1:11">
      <c r="A199" s="377"/>
      <c r="B199" s="377"/>
      <c r="C199" s="377"/>
      <c r="D199" s="377"/>
      <c r="E199" s="377"/>
      <c r="F199" s="377"/>
      <c r="G199" s="377"/>
      <c r="H199" s="377"/>
      <c r="I199" s="377"/>
      <c r="J199" s="377"/>
      <c r="K199" s="11"/>
    </row>
    <row r="200" spans="1:11">
      <c r="A200" s="377"/>
      <c r="B200" s="377"/>
      <c r="C200" s="377"/>
      <c r="D200" s="377"/>
      <c r="E200" s="377"/>
      <c r="F200" s="377"/>
      <c r="G200" s="377"/>
      <c r="H200" s="377"/>
      <c r="I200" s="377"/>
      <c r="J200" s="377"/>
      <c r="K200" s="11"/>
    </row>
    <row r="201" spans="1:11">
      <c r="A201" s="377"/>
      <c r="B201" s="377"/>
      <c r="C201" s="377"/>
      <c r="D201" s="377"/>
      <c r="E201" s="377"/>
      <c r="F201" s="377"/>
      <c r="G201" s="377"/>
      <c r="H201" s="377"/>
      <c r="I201" s="377"/>
      <c r="J201" s="377"/>
      <c r="K201" s="11"/>
    </row>
    <row r="202" spans="1:11">
      <c r="A202" s="377"/>
      <c r="B202" s="377"/>
      <c r="C202" s="377"/>
      <c r="D202" s="377"/>
      <c r="E202" s="377"/>
      <c r="F202" s="377"/>
      <c r="G202" s="377"/>
      <c r="H202" s="377"/>
      <c r="I202" s="377"/>
      <c r="J202" s="377"/>
      <c r="K202" s="11"/>
    </row>
    <row r="203" spans="1:11">
      <c r="A203" s="377"/>
      <c r="B203" s="377"/>
      <c r="C203" s="377"/>
      <c r="D203" s="377"/>
      <c r="E203" s="377"/>
      <c r="F203" s="377"/>
      <c r="G203" s="377"/>
      <c r="H203" s="377"/>
      <c r="I203" s="377"/>
      <c r="J203" s="377"/>
      <c r="K203" s="11"/>
    </row>
    <row r="204" spans="1:11">
      <c r="A204" s="377"/>
      <c r="B204" s="377"/>
      <c r="C204" s="377"/>
      <c r="D204" s="377"/>
      <c r="E204" s="377"/>
      <c r="F204" s="377"/>
      <c r="G204" s="377"/>
      <c r="H204" s="377"/>
      <c r="I204" s="377"/>
      <c r="J204" s="377"/>
      <c r="K204" s="11"/>
    </row>
    <row r="205" spans="1:11">
      <c r="A205" s="377"/>
      <c r="B205" s="377"/>
      <c r="C205" s="377"/>
      <c r="D205" s="377"/>
      <c r="E205" s="377"/>
      <c r="F205" s="377"/>
      <c r="G205" s="377"/>
      <c r="H205" s="377"/>
      <c r="I205" s="377"/>
      <c r="J205" s="377"/>
      <c r="K205" s="11"/>
    </row>
    <row r="206" spans="1:11">
      <c r="A206" s="377"/>
      <c r="B206" s="377"/>
      <c r="C206" s="377"/>
      <c r="D206" s="377"/>
      <c r="E206" s="377"/>
      <c r="F206" s="377"/>
      <c r="G206" s="377"/>
      <c r="H206" s="377"/>
      <c r="I206" s="377"/>
      <c r="J206" s="377"/>
      <c r="K206" s="11"/>
    </row>
    <row r="207" spans="1:11">
      <c r="A207" s="377"/>
      <c r="B207" s="377"/>
      <c r="C207" s="377"/>
      <c r="D207" s="377"/>
      <c r="E207" s="377"/>
      <c r="F207" s="377"/>
      <c r="G207" s="377"/>
      <c r="H207" s="377"/>
      <c r="I207" s="377"/>
      <c r="J207" s="377"/>
      <c r="K207" s="11"/>
    </row>
    <row r="208" spans="1:11">
      <c r="A208" s="377"/>
      <c r="B208" s="377"/>
      <c r="C208" s="377"/>
      <c r="D208" s="377"/>
      <c r="E208" s="377"/>
      <c r="F208" s="377"/>
      <c r="G208" s="377"/>
      <c r="H208" s="377"/>
      <c r="I208" s="377"/>
      <c r="J208" s="377"/>
      <c r="K208" s="11"/>
    </row>
    <row r="209" spans="1:11">
      <c r="A209" s="377"/>
      <c r="B209" s="377"/>
      <c r="C209" s="377"/>
      <c r="D209" s="377"/>
      <c r="E209" s="377"/>
      <c r="F209" s="377"/>
      <c r="G209" s="377"/>
      <c r="H209" s="377"/>
      <c r="I209" s="377"/>
      <c r="J209" s="377"/>
      <c r="K209" s="11"/>
    </row>
    <row r="210" spans="1:11">
      <c r="A210" s="377"/>
      <c r="B210" s="377"/>
      <c r="C210" s="377"/>
      <c r="D210" s="377"/>
      <c r="E210" s="377"/>
      <c r="F210" s="377"/>
      <c r="G210" s="377"/>
      <c r="H210" s="377"/>
      <c r="I210" s="377"/>
      <c r="J210" s="377"/>
      <c r="K210" s="11"/>
    </row>
    <row r="211" spans="1:11">
      <c r="A211" s="377"/>
      <c r="B211" s="377"/>
      <c r="C211" s="377"/>
      <c r="D211" s="377"/>
      <c r="E211" s="377"/>
      <c r="F211" s="377"/>
      <c r="G211" s="377"/>
      <c r="H211" s="377"/>
      <c r="I211" s="377"/>
      <c r="J211" s="377"/>
      <c r="K211" s="11"/>
    </row>
    <row r="212" spans="1:11">
      <c r="A212" s="377"/>
      <c r="B212" s="377"/>
      <c r="C212" s="377"/>
      <c r="D212" s="377"/>
      <c r="E212" s="377"/>
      <c r="F212" s="377"/>
      <c r="G212" s="377"/>
      <c r="H212" s="377"/>
      <c r="I212" s="377"/>
      <c r="J212" s="377"/>
      <c r="K212" s="11"/>
    </row>
    <row r="213" spans="1:11">
      <c r="A213" s="377"/>
      <c r="B213" s="377"/>
      <c r="C213" s="377"/>
      <c r="D213" s="377"/>
      <c r="E213" s="377"/>
      <c r="F213" s="377"/>
      <c r="G213" s="377"/>
      <c r="H213" s="377"/>
      <c r="I213" s="377"/>
      <c r="J213" s="377"/>
      <c r="K213" s="11"/>
    </row>
    <row r="214" spans="1:11">
      <c r="A214" s="377"/>
      <c r="B214" s="377"/>
      <c r="C214" s="377"/>
      <c r="D214" s="377"/>
      <c r="E214" s="377"/>
      <c r="F214" s="377"/>
      <c r="G214" s="377"/>
      <c r="H214" s="377"/>
      <c r="I214" s="377"/>
      <c r="J214" s="377"/>
      <c r="K214" s="11"/>
    </row>
    <row r="215" spans="1:11">
      <c r="A215" s="377"/>
      <c r="B215" s="377"/>
      <c r="C215" s="377"/>
      <c r="D215" s="377"/>
      <c r="E215" s="377"/>
      <c r="F215" s="377"/>
      <c r="G215" s="377"/>
      <c r="H215" s="377"/>
      <c r="I215" s="377"/>
      <c r="J215" s="377"/>
      <c r="K215" s="11"/>
    </row>
    <row r="216" spans="1:11">
      <c r="A216" s="377"/>
      <c r="B216" s="377"/>
      <c r="C216" s="377"/>
      <c r="D216" s="377"/>
      <c r="E216" s="377"/>
      <c r="F216" s="377"/>
      <c r="G216" s="377"/>
      <c r="H216" s="377"/>
      <c r="I216" s="377"/>
      <c r="J216" s="377"/>
      <c r="K216" s="11"/>
    </row>
    <row r="217" spans="1:11">
      <c r="A217" s="377"/>
      <c r="B217" s="377"/>
      <c r="C217" s="377"/>
      <c r="D217" s="377"/>
      <c r="E217" s="377"/>
      <c r="F217" s="377"/>
      <c r="G217" s="377"/>
      <c r="H217" s="377"/>
      <c r="I217" s="377"/>
      <c r="J217" s="377"/>
      <c r="K217" s="11"/>
    </row>
    <row r="218" spans="1:11">
      <c r="A218" s="377"/>
      <c r="B218" s="377"/>
      <c r="C218" s="377"/>
      <c r="D218" s="377"/>
      <c r="E218" s="377"/>
      <c r="F218" s="377"/>
      <c r="G218" s="377"/>
      <c r="H218" s="377"/>
      <c r="I218" s="377"/>
      <c r="J218" s="377"/>
      <c r="K218" s="11"/>
    </row>
    <row r="219" spans="1:11">
      <c r="A219" s="377"/>
      <c r="B219" s="377"/>
      <c r="C219" s="377"/>
      <c r="D219" s="377"/>
      <c r="E219" s="377"/>
      <c r="F219" s="377"/>
      <c r="G219" s="377"/>
      <c r="H219" s="377"/>
      <c r="I219" s="377"/>
      <c r="J219" s="377"/>
      <c r="K219" s="11"/>
    </row>
    <row r="220" spans="1:11">
      <c r="A220" s="377"/>
      <c r="B220" s="377"/>
      <c r="C220" s="377"/>
      <c r="D220" s="377"/>
      <c r="E220" s="377"/>
      <c r="F220" s="377"/>
      <c r="G220" s="377"/>
      <c r="H220" s="377"/>
      <c r="I220" s="377"/>
      <c r="J220" s="377"/>
      <c r="K220" s="11"/>
    </row>
    <row r="221" spans="1:11">
      <c r="A221" s="377"/>
      <c r="B221" s="377"/>
      <c r="C221" s="377"/>
      <c r="D221" s="377"/>
      <c r="E221" s="377"/>
      <c r="F221" s="377"/>
      <c r="G221" s="377"/>
      <c r="H221" s="377"/>
      <c r="I221" s="377"/>
      <c r="J221" s="377"/>
      <c r="K221" s="11"/>
    </row>
    <row r="222" spans="1:11">
      <c r="A222" s="377"/>
      <c r="B222" s="377"/>
      <c r="C222" s="377"/>
      <c r="D222" s="377"/>
      <c r="E222" s="377"/>
      <c r="F222" s="377"/>
      <c r="G222" s="377"/>
      <c r="H222" s="377"/>
      <c r="I222" s="377"/>
      <c r="J222" s="377"/>
      <c r="K222" s="11"/>
    </row>
    <row r="223" spans="1:11">
      <c r="A223" s="377"/>
      <c r="B223" s="377"/>
      <c r="C223" s="377"/>
      <c r="D223" s="377"/>
      <c r="E223" s="377"/>
      <c r="F223" s="377"/>
      <c r="G223" s="377"/>
      <c r="H223" s="377"/>
      <c r="I223" s="377"/>
      <c r="J223" s="377"/>
      <c r="K223" s="11"/>
    </row>
    <row r="224" spans="1:11">
      <c r="A224" s="377"/>
      <c r="B224" s="377"/>
      <c r="C224" s="377"/>
      <c r="D224" s="377"/>
      <c r="E224" s="377"/>
      <c r="F224" s="377"/>
      <c r="G224" s="377"/>
      <c r="H224" s="377"/>
      <c r="I224" s="377"/>
      <c r="J224" s="377"/>
      <c r="K224" s="11"/>
    </row>
    <row r="225" spans="1:11">
      <c r="A225" s="377"/>
      <c r="B225" s="377"/>
      <c r="C225" s="377"/>
      <c r="D225" s="377"/>
      <c r="E225" s="377"/>
      <c r="F225" s="377"/>
      <c r="G225" s="377"/>
      <c r="H225" s="377"/>
      <c r="I225" s="377"/>
      <c r="J225" s="377"/>
      <c r="K225" s="11"/>
    </row>
    <row r="226" spans="1:11">
      <c r="A226" s="377"/>
      <c r="B226" s="377"/>
      <c r="C226" s="377"/>
      <c r="D226" s="377"/>
      <c r="E226" s="377"/>
      <c r="F226" s="377"/>
      <c r="G226" s="377"/>
      <c r="H226" s="377"/>
      <c r="I226" s="377"/>
      <c r="J226" s="377"/>
      <c r="K226" s="11"/>
    </row>
    <row r="227" spans="1:11">
      <c r="A227" s="377"/>
      <c r="B227" s="377"/>
      <c r="C227" s="377"/>
      <c r="D227" s="377"/>
      <c r="E227" s="377"/>
      <c r="F227" s="377"/>
      <c r="G227" s="377"/>
      <c r="H227" s="377"/>
      <c r="I227" s="377"/>
      <c r="J227" s="377"/>
      <c r="K227" s="11"/>
    </row>
    <row r="228" spans="1:11">
      <c r="A228" s="377"/>
      <c r="B228" s="377"/>
      <c r="C228" s="377"/>
      <c r="D228" s="377"/>
      <c r="E228" s="377"/>
      <c r="F228" s="377"/>
      <c r="G228" s="377"/>
      <c r="H228" s="377"/>
      <c r="I228" s="377"/>
      <c r="J228" s="377"/>
      <c r="K228" s="11"/>
    </row>
    <row r="229" spans="1:11">
      <c r="A229" s="377"/>
      <c r="B229" s="377"/>
      <c r="C229" s="377"/>
      <c r="D229" s="377"/>
      <c r="E229" s="377"/>
      <c r="F229" s="377"/>
      <c r="G229" s="377"/>
      <c r="H229" s="377"/>
      <c r="I229" s="377"/>
      <c r="J229" s="377"/>
      <c r="K229" s="11"/>
    </row>
    <row r="230" spans="1:11">
      <c r="A230" s="377"/>
      <c r="B230" s="377"/>
      <c r="C230" s="377"/>
      <c r="D230" s="377"/>
      <c r="E230" s="377"/>
      <c r="F230" s="377"/>
      <c r="G230" s="377"/>
      <c r="H230" s="377"/>
      <c r="I230" s="377"/>
      <c r="J230" s="377"/>
      <c r="K230" s="11"/>
    </row>
    <row r="231" spans="1:11">
      <c r="A231" s="377"/>
      <c r="B231" s="377"/>
      <c r="C231" s="377"/>
      <c r="D231" s="377"/>
      <c r="E231" s="377"/>
      <c r="F231" s="377"/>
      <c r="G231" s="377"/>
      <c r="H231" s="377"/>
      <c r="I231" s="377"/>
      <c r="J231" s="377"/>
      <c r="K231" s="11"/>
    </row>
    <row r="232" spans="1:11">
      <c r="A232" s="377"/>
      <c r="B232" s="377"/>
      <c r="C232" s="377"/>
      <c r="D232" s="377"/>
      <c r="E232" s="377"/>
      <c r="F232" s="377"/>
      <c r="G232" s="377"/>
      <c r="H232" s="377"/>
      <c r="I232" s="377"/>
      <c r="J232" s="377"/>
      <c r="K232" s="11"/>
    </row>
    <row r="233" spans="1:11">
      <c r="A233" s="377"/>
      <c r="B233" s="377"/>
      <c r="C233" s="377"/>
      <c r="D233" s="377"/>
      <c r="E233" s="377"/>
      <c r="F233" s="377"/>
      <c r="G233" s="377"/>
      <c r="H233" s="377"/>
      <c r="I233" s="377"/>
      <c r="J233" s="377"/>
      <c r="K233" s="11"/>
    </row>
    <row r="234" spans="1:11">
      <c r="A234" s="377"/>
      <c r="B234" s="377"/>
      <c r="C234" s="377"/>
      <c r="D234" s="377"/>
      <c r="E234" s="377"/>
      <c r="F234" s="377"/>
      <c r="G234" s="377"/>
      <c r="H234" s="377"/>
      <c r="I234" s="377"/>
      <c r="J234" s="377"/>
      <c r="K234" s="11"/>
    </row>
    <row r="235" spans="1:11">
      <c r="A235" s="377"/>
      <c r="B235" s="377"/>
      <c r="C235" s="377"/>
      <c r="D235" s="377"/>
      <c r="E235" s="377"/>
      <c r="F235" s="377"/>
      <c r="G235" s="377"/>
      <c r="H235" s="377"/>
      <c r="I235" s="377"/>
      <c r="J235" s="377"/>
      <c r="K235" s="11"/>
    </row>
    <row r="236" spans="1:11">
      <c r="A236" s="377"/>
      <c r="B236" s="377"/>
      <c r="C236" s="377"/>
      <c r="D236" s="377"/>
      <c r="E236" s="377"/>
      <c r="F236" s="377"/>
      <c r="G236" s="377"/>
      <c r="H236" s="377"/>
      <c r="I236" s="377"/>
      <c r="J236" s="377"/>
      <c r="K236" s="11"/>
    </row>
    <row r="237" spans="1:11">
      <c r="A237" s="377"/>
      <c r="B237" s="377"/>
      <c r="C237" s="377"/>
      <c r="D237" s="377"/>
      <c r="E237" s="377"/>
      <c r="F237" s="377"/>
      <c r="G237" s="377"/>
      <c r="H237" s="377"/>
      <c r="I237" s="377"/>
      <c r="J237" s="377"/>
      <c r="K237" s="11"/>
    </row>
    <row r="238" spans="1:11">
      <c r="A238" s="377"/>
      <c r="B238" s="377"/>
      <c r="C238" s="377"/>
      <c r="D238" s="377"/>
      <c r="E238" s="377"/>
      <c r="F238" s="377"/>
      <c r="G238" s="377"/>
      <c r="H238" s="377"/>
      <c r="I238" s="377"/>
      <c r="J238" s="377"/>
      <c r="K238" s="11"/>
    </row>
    <row r="239" spans="1:11">
      <c r="A239" s="377"/>
      <c r="B239" s="377"/>
      <c r="C239" s="377"/>
      <c r="D239" s="377"/>
      <c r="E239" s="377"/>
      <c r="F239" s="377"/>
      <c r="G239" s="377"/>
      <c r="H239" s="377"/>
      <c r="I239" s="377"/>
      <c r="J239" s="377"/>
      <c r="K239" s="11"/>
    </row>
    <row r="240" spans="1:11">
      <c r="A240" s="377"/>
      <c r="B240" s="377"/>
      <c r="C240" s="377"/>
      <c r="D240" s="377"/>
      <c r="E240" s="377"/>
      <c r="F240" s="377"/>
      <c r="G240" s="377"/>
      <c r="H240" s="377"/>
      <c r="I240" s="377"/>
      <c r="J240" s="377"/>
      <c r="K240" s="11"/>
    </row>
    <row r="241" spans="1:11">
      <c r="A241" s="377"/>
      <c r="B241" s="377"/>
      <c r="C241" s="377"/>
      <c r="D241" s="377"/>
      <c r="E241" s="377"/>
      <c r="F241" s="377"/>
      <c r="G241" s="377"/>
      <c r="H241" s="377"/>
      <c r="I241" s="377"/>
      <c r="J241" s="377"/>
      <c r="K241" s="11"/>
    </row>
    <row r="242" spans="1:11">
      <c r="A242" s="377"/>
      <c r="B242" s="377"/>
      <c r="C242" s="377"/>
      <c r="D242" s="377"/>
      <c r="E242" s="377"/>
      <c r="F242" s="377"/>
      <c r="G242" s="377"/>
      <c r="H242" s="377"/>
      <c r="I242" s="377"/>
      <c r="J242" s="377"/>
      <c r="K242" s="11"/>
    </row>
    <row r="243" spans="1:11">
      <c r="A243" s="377"/>
      <c r="B243" s="377"/>
      <c r="C243" s="377"/>
      <c r="D243" s="377"/>
      <c r="E243" s="377"/>
      <c r="F243" s="377"/>
      <c r="G243" s="377"/>
      <c r="H243" s="377"/>
      <c r="I243" s="377"/>
      <c r="J243" s="377"/>
      <c r="K243" s="11"/>
    </row>
    <row r="244" spans="1:11">
      <c r="A244" s="377"/>
      <c r="B244" s="377"/>
      <c r="C244" s="377"/>
      <c r="D244" s="377"/>
      <c r="E244" s="377"/>
      <c r="F244" s="377"/>
      <c r="G244" s="377"/>
      <c r="H244" s="377"/>
      <c r="I244" s="377"/>
      <c r="J244" s="377"/>
      <c r="K244" s="11"/>
    </row>
    <row r="245" spans="1:11">
      <c r="A245" s="377"/>
      <c r="B245" s="377"/>
      <c r="C245" s="377"/>
      <c r="D245" s="377"/>
      <c r="E245" s="377"/>
      <c r="F245" s="377"/>
      <c r="G245" s="377"/>
      <c r="H245" s="377"/>
      <c r="I245" s="377"/>
      <c r="J245" s="377"/>
      <c r="K245" s="11"/>
    </row>
    <row r="246" spans="1:11">
      <c r="A246" s="377"/>
      <c r="B246" s="377"/>
      <c r="C246" s="377"/>
      <c r="D246" s="377"/>
      <c r="E246" s="377"/>
      <c r="F246" s="377"/>
      <c r="G246" s="377"/>
      <c r="H246" s="377"/>
      <c r="I246" s="377"/>
      <c r="J246" s="377"/>
      <c r="K246" s="11"/>
    </row>
    <row r="247" spans="1:11">
      <c r="A247" s="377"/>
      <c r="B247" s="377"/>
      <c r="C247" s="377"/>
      <c r="D247" s="377"/>
      <c r="E247" s="377"/>
      <c r="F247" s="377"/>
      <c r="G247" s="377"/>
      <c r="H247" s="377"/>
      <c r="I247" s="377"/>
      <c r="J247" s="377"/>
      <c r="K247" s="11"/>
    </row>
    <row r="248" spans="1:11">
      <c r="A248" s="377"/>
      <c r="B248" s="377"/>
      <c r="C248" s="377"/>
      <c r="D248" s="377"/>
      <c r="E248" s="377"/>
      <c r="F248" s="377"/>
      <c r="G248" s="377"/>
      <c r="H248" s="377"/>
      <c r="I248" s="377"/>
      <c r="J248" s="377"/>
      <c r="K248" s="11"/>
    </row>
    <row r="249" spans="1:11">
      <c r="A249" s="377"/>
      <c r="B249" s="377"/>
      <c r="C249" s="377"/>
      <c r="D249" s="377"/>
      <c r="E249" s="377"/>
      <c r="F249" s="377"/>
      <c r="G249" s="377"/>
      <c r="H249" s="377"/>
      <c r="I249" s="377"/>
      <c r="J249" s="377"/>
      <c r="K249" s="11"/>
    </row>
    <row r="250" spans="1:11">
      <c r="A250" s="377"/>
      <c r="B250" s="377"/>
      <c r="C250" s="377"/>
      <c r="D250" s="377"/>
      <c r="E250" s="377"/>
      <c r="F250" s="377"/>
      <c r="G250" s="377"/>
      <c r="H250" s="377"/>
      <c r="I250" s="377"/>
      <c r="J250" s="377"/>
      <c r="K250" s="11"/>
    </row>
    <row r="251" spans="1:11">
      <c r="A251" s="377"/>
      <c r="B251" s="377"/>
      <c r="C251" s="377"/>
      <c r="D251" s="377"/>
      <c r="E251" s="377"/>
      <c r="F251" s="377"/>
      <c r="G251" s="377"/>
      <c r="H251" s="377"/>
      <c r="I251" s="377"/>
      <c r="J251" s="377"/>
      <c r="K251" s="11"/>
    </row>
    <row r="252" spans="1:11">
      <c r="A252" s="377"/>
      <c r="B252" s="377"/>
      <c r="C252" s="377"/>
      <c r="D252" s="377"/>
      <c r="E252" s="377"/>
      <c r="F252" s="377"/>
      <c r="G252" s="377"/>
      <c r="H252" s="377"/>
      <c r="I252" s="377"/>
      <c r="J252" s="377"/>
      <c r="K252" s="11"/>
    </row>
    <row r="253" spans="1:11">
      <c r="A253" s="377"/>
      <c r="B253" s="377"/>
      <c r="C253" s="377"/>
      <c r="D253" s="377"/>
      <c r="E253" s="377"/>
      <c r="F253" s="377"/>
      <c r="G253" s="377"/>
      <c r="H253" s="377"/>
      <c r="I253" s="377"/>
      <c r="J253" s="377"/>
      <c r="K253" s="11"/>
    </row>
    <row r="254" spans="1:11">
      <c r="A254" s="377"/>
      <c r="B254" s="377"/>
      <c r="C254" s="377"/>
      <c r="D254" s="377"/>
      <c r="E254" s="377"/>
      <c r="F254" s="377"/>
      <c r="G254" s="377"/>
      <c r="H254" s="377"/>
      <c r="I254" s="377"/>
      <c r="J254" s="377"/>
      <c r="K254" s="11"/>
    </row>
    <row r="255" spans="1:11">
      <c r="A255" s="377"/>
      <c r="B255" s="377"/>
      <c r="C255" s="377"/>
      <c r="D255" s="377"/>
      <c r="E255" s="377"/>
      <c r="F255" s="377"/>
      <c r="G255" s="377"/>
      <c r="H255" s="377"/>
      <c r="I255" s="377"/>
      <c r="J255" s="377"/>
      <c r="K255" s="11"/>
    </row>
    <row r="256" spans="1:11">
      <c r="A256" s="377"/>
      <c r="B256" s="377"/>
      <c r="C256" s="377"/>
      <c r="D256" s="377"/>
      <c r="E256" s="377"/>
      <c r="F256" s="377"/>
      <c r="G256" s="377"/>
      <c r="H256" s="377"/>
      <c r="I256" s="377"/>
      <c r="J256" s="377"/>
      <c r="K256" s="11"/>
    </row>
    <row r="257" spans="1:11">
      <c r="A257" s="377"/>
      <c r="B257" s="377"/>
      <c r="C257" s="377"/>
      <c r="D257" s="377"/>
      <c r="E257" s="377"/>
      <c r="F257" s="377"/>
      <c r="G257" s="377"/>
      <c r="H257" s="377"/>
      <c r="I257" s="377"/>
      <c r="J257" s="377"/>
      <c r="K257" s="11"/>
    </row>
    <row r="258" spans="1:11">
      <c r="A258" s="377"/>
      <c r="B258" s="377"/>
      <c r="C258" s="377"/>
      <c r="D258" s="377"/>
      <c r="E258" s="377"/>
      <c r="F258" s="377"/>
      <c r="G258" s="377"/>
      <c r="H258" s="377"/>
      <c r="I258" s="377"/>
      <c r="J258" s="377"/>
      <c r="K258" s="11"/>
    </row>
    <row r="259" spans="1:11">
      <c r="A259" s="377"/>
      <c r="B259" s="377"/>
      <c r="C259" s="377"/>
      <c r="D259" s="377"/>
      <c r="E259" s="377"/>
      <c r="F259" s="377"/>
      <c r="G259" s="377"/>
      <c r="H259" s="377"/>
      <c r="I259" s="377"/>
      <c r="J259" s="377"/>
      <c r="K259" s="11"/>
    </row>
    <row r="260" spans="1:11">
      <c r="A260" s="377"/>
      <c r="B260" s="377"/>
      <c r="C260" s="377"/>
      <c r="D260" s="377"/>
      <c r="E260" s="377"/>
      <c r="F260" s="377"/>
      <c r="G260" s="377"/>
      <c r="H260" s="377"/>
      <c r="I260" s="377"/>
      <c r="J260" s="377"/>
      <c r="K260" s="11"/>
    </row>
    <row r="261" spans="1:11">
      <c r="A261" s="377"/>
      <c r="B261" s="377"/>
      <c r="C261" s="377"/>
      <c r="D261" s="377"/>
      <c r="E261" s="377"/>
      <c r="F261" s="377"/>
      <c r="G261" s="377"/>
      <c r="H261" s="377"/>
      <c r="I261" s="377"/>
      <c r="J261" s="377"/>
      <c r="K261" s="11"/>
    </row>
    <row r="262" spans="1:11">
      <c r="A262" s="377"/>
      <c r="B262" s="377"/>
      <c r="C262" s="377"/>
      <c r="D262" s="377"/>
      <c r="E262" s="377"/>
      <c r="F262" s="377"/>
      <c r="G262" s="377"/>
      <c r="H262" s="377"/>
      <c r="I262" s="377"/>
      <c r="J262" s="377"/>
      <c r="K262" s="11"/>
    </row>
    <row r="263" spans="1:11">
      <c r="A263" s="377"/>
      <c r="B263" s="377"/>
      <c r="C263" s="377"/>
      <c r="D263" s="377"/>
      <c r="E263" s="377"/>
      <c r="F263" s="377"/>
      <c r="G263" s="377"/>
      <c r="H263" s="377"/>
      <c r="I263" s="377"/>
      <c r="J263" s="377"/>
      <c r="K263" s="11"/>
    </row>
    <row r="264" spans="1:11">
      <c r="A264" s="377"/>
      <c r="B264" s="377"/>
      <c r="C264" s="377"/>
      <c r="D264" s="377"/>
      <c r="E264" s="377"/>
      <c r="F264" s="377"/>
      <c r="G264" s="377"/>
      <c r="H264" s="377"/>
      <c r="I264" s="377"/>
      <c r="J264" s="377"/>
      <c r="K264" s="11"/>
    </row>
    <row r="265" spans="1:11">
      <c r="A265" s="377"/>
      <c r="B265" s="377"/>
      <c r="C265" s="377"/>
      <c r="D265" s="377"/>
      <c r="E265" s="377"/>
      <c r="F265" s="377"/>
      <c r="G265" s="377"/>
      <c r="H265" s="377"/>
      <c r="I265" s="377"/>
      <c r="J265" s="377"/>
      <c r="K265" s="11"/>
    </row>
    <row r="266" spans="1:11">
      <c r="A266" s="377"/>
      <c r="B266" s="377"/>
      <c r="C266" s="377"/>
      <c r="D266" s="377"/>
      <c r="E266" s="377"/>
      <c r="F266" s="377"/>
      <c r="G266" s="377"/>
      <c r="H266" s="377"/>
      <c r="I266" s="377"/>
      <c r="J266" s="377"/>
      <c r="K266" s="11"/>
    </row>
    <row r="267" spans="1:11">
      <c r="A267" s="377"/>
      <c r="B267" s="377"/>
      <c r="C267" s="377"/>
      <c r="D267" s="377"/>
      <c r="E267" s="377"/>
      <c r="F267" s="377"/>
      <c r="G267" s="377"/>
      <c r="H267" s="377"/>
      <c r="I267" s="377"/>
      <c r="J267" s="377"/>
      <c r="K267" s="11"/>
    </row>
    <row r="268" spans="1:11">
      <c r="A268" s="377"/>
      <c r="B268" s="377"/>
      <c r="C268" s="377"/>
      <c r="D268" s="377"/>
      <c r="E268" s="377"/>
      <c r="F268" s="377"/>
      <c r="G268" s="377"/>
      <c r="H268" s="377"/>
      <c r="I268" s="377"/>
      <c r="J268" s="377"/>
      <c r="K268" s="11"/>
    </row>
    <row r="269" spans="1:11">
      <c r="A269" s="377"/>
      <c r="B269" s="377"/>
      <c r="C269" s="377"/>
      <c r="D269" s="377"/>
      <c r="E269" s="377"/>
      <c r="F269" s="377"/>
      <c r="G269" s="377"/>
      <c r="H269" s="377"/>
      <c r="I269" s="377"/>
      <c r="J269" s="377"/>
      <c r="K269" s="11"/>
    </row>
    <row r="270" spans="1:11">
      <c r="A270" s="377"/>
      <c r="B270" s="377"/>
      <c r="C270" s="377"/>
      <c r="D270" s="377"/>
      <c r="E270" s="377"/>
      <c r="F270" s="377"/>
      <c r="G270" s="377"/>
      <c r="H270" s="377"/>
      <c r="I270" s="377"/>
      <c r="J270" s="377"/>
      <c r="K270" s="11"/>
    </row>
    <row r="271" spans="1:11">
      <c r="A271" s="377"/>
      <c r="B271" s="377"/>
      <c r="C271" s="377"/>
      <c r="D271" s="377"/>
      <c r="E271" s="377"/>
      <c r="F271" s="377"/>
      <c r="G271" s="377"/>
      <c r="H271" s="377"/>
      <c r="I271" s="377"/>
      <c r="J271" s="377"/>
      <c r="K271" s="11"/>
    </row>
    <row r="272" spans="1:11">
      <c r="A272" s="377"/>
      <c r="B272" s="377"/>
      <c r="C272" s="377"/>
      <c r="D272" s="377"/>
      <c r="E272" s="377"/>
      <c r="F272" s="377"/>
      <c r="G272" s="377"/>
      <c r="H272" s="377"/>
      <c r="I272" s="377"/>
      <c r="J272" s="377"/>
      <c r="K272" s="11"/>
    </row>
    <row r="273" spans="1:11">
      <c r="A273" s="377"/>
      <c r="B273" s="377"/>
      <c r="C273" s="377"/>
      <c r="D273" s="377"/>
      <c r="E273" s="377"/>
      <c r="F273" s="377"/>
      <c r="G273" s="377"/>
      <c r="H273" s="377"/>
      <c r="I273" s="377"/>
      <c r="J273" s="377"/>
      <c r="K273" s="11"/>
    </row>
    <row r="274" spans="1:11">
      <c r="A274" s="377"/>
      <c r="B274" s="377"/>
      <c r="C274" s="377"/>
      <c r="D274" s="377"/>
      <c r="E274" s="377"/>
      <c r="F274" s="377"/>
      <c r="G274" s="377"/>
      <c r="H274" s="377"/>
      <c r="I274" s="377"/>
      <c r="J274" s="377"/>
      <c r="K274" s="11"/>
    </row>
    <row r="275" spans="1:11">
      <c r="A275" s="377"/>
      <c r="B275" s="377"/>
      <c r="C275" s="377"/>
      <c r="D275" s="377"/>
      <c r="E275" s="377"/>
      <c r="F275" s="377"/>
      <c r="G275" s="377"/>
      <c r="H275" s="377"/>
      <c r="I275" s="377"/>
      <c r="J275" s="377"/>
      <c r="K275" s="11"/>
    </row>
    <row r="276" spans="1:11">
      <c r="A276" s="377"/>
      <c r="B276" s="377"/>
      <c r="C276" s="377"/>
      <c r="D276" s="377"/>
      <c r="E276" s="377"/>
      <c r="F276" s="377"/>
      <c r="G276" s="377"/>
      <c r="H276" s="377"/>
      <c r="I276" s="377"/>
      <c r="J276" s="377"/>
      <c r="K276" s="11"/>
    </row>
    <row r="277" spans="1:11">
      <c r="A277" s="377"/>
      <c r="B277" s="377"/>
      <c r="C277" s="377"/>
      <c r="D277" s="377"/>
      <c r="E277" s="377"/>
      <c r="F277" s="377"/>
      <c r="G277" s="377"/>
      <c r="H277" s="377"/>
      <c r="I277" s="377"/>
      <c r="J277" s="377"/>
      <c r="K277" s="11"/>
    </row>
    <row r="278" spans="1:11">
      <c r="A278" s="377"/>
      <c r="B278" s="377"/>
      <c r="C278" s="377"/>
      <c r="D278" s="377"/>
      <c r="E278" s="377"/>
      <c r="F278" s="377"/>
      <c r="G278" s="377"/>
      <c r="H278" s="377"/>
      <c r="I278" s="377"/>
      <c r="J278" s="377"/>
      <c r="K278" s="11"/>
    </row>
    <row r="279" spans="1:11">
      <c r="A279" s="377"/>
      <c r="B279" s="377"/>
      <c r="C279" s="377"/>
      <c r="D279" s="377"/>
      <c r="E279" s="377"/>
      <c r="F279" s="377"/>
      <c r="G279" s="377"/>
      <c r="H279" s="377"/>
      <c r="I279" s="377"/>
      <c r="J279" s="377"/>
      <c r="K279" s="11"/>
    </row>
    <row r="280" spans="1:11">
      <c r="A280" s="377"/>
      <c r="B280" s="377"/>
      <c r="C280" s="377"/>
      <c r="D280" s="377"/>
      <c r="E280" s="377"/>
      <c r="F280" s="377"/>
      <c r="G280" s="377"/>
      <c r="H280" s="377"/>
      <c r="I280" s="377"/>
      <c r="J280" s="377"/>
      <c r="K280" s="11"/>
    </row>
    <row r="281" spans="1:11">
      <c r="A281" s="377"/>
      <c r="B281" s="377"/>
      <c r="C281" s="377"/>
      <c r="D281" s="377"/>
      <c r="E281" s="377"/>
      <c r="F281" s="377"/>
      <c r="G281" s="377"/>
      <c r="H281" s="377"/>
      <c r="I281" s="377"/>
      <c r="J281" s="377"/>
      <c r="K281" s="11"/>
    </row>
    <row r="282" spans="1:11">
      <c r="A282" s="377"/>
      <c r="B282" s="377"/>
      <c r="C282" s="377"/>
      <c r="D282" s="377"/>
      <c r="E282" s="377"/>
      <c r="F282" s="377"/>
      <c r="G282" s="377"/>
      <c r="H282" s="377"/>
      <c r="I282" s="377"/>
      <c r="J282" s="377"/>
      <c r="K282" s="11"/>
    </row>
    <row r="283" spans="1:11">
      <c r="A283" s="377"/>
      <c r="B283" s="377"/>
      <c r="C283" s="377"/>
      <c r="D283" s="377"/>
      <c r="E283" s="377"/>
      <c r="F283" s="377"/>
      <c r="G283" s="377"/>
      <c r="H283" s="377"/>
      <c r="I283" s="377"/>
      <c r="J283" s="377"/>
      <c r="K283" s="11"/>
    </row>
    <row r="284" spans="1:11">
      <c r="A284" s="377"/>
      <c r="B284" s="377"/>
      <c r="C284" s="377"/>
      <c r="D284" s="377"/>
      <c r="E284" s="377"/>
      <c r="F284" s="377"/>
      <c r="G284" s="377"/>
      <c r="H284" s="377"/>
      <c r="I284" s="377"/>
      <c r="J284" s="377"/>
      <c r="K284" s="11"/>
    </row>
    <row r="285" spans="1:11">
      <c r="A285" s="377"/>
      <c r="B285" s="377"/>
      <c r="C285" s="377"/>
      <c r="D285" s="377"/>
      <c r="E285" s="377"/>
      <c r="F285" s="377"/>
      <c r="G285" s="377"/>
      <c r="H285" s="377"/>
      <c r="I285" s="377"/>
      <c r="J285" s="377"/>
      <c r="K285" s="11"/>
    </row>
    <row r="286" spans="1:11">
      <c r="A286" s="377"/>
      <c r="B286" s="377"/>
      <c r="C286" s="377"/>
      <c r="D286" s="377"/>
      <c r="E286" s="377"/>
      <c r="F286" s="377"/>
      <c r="G286" s="377"/>
      <c r="H286" s="377"/>
      <c r="I286" s="377"/>
      <c r="J286" s="377"/>
      <c r="K286" s="11"/>
    </row>
    <row r="287" spans="1:11">
      <c r="A287" s="377"/>
      <c r="B287" s="377"/>
      <c r="C287" s="377"/>
      <c r="D287" s="377"/>
      <c r="E287" s="377"/>
      <c r="F287" s="377"/>
      <c r="G287" s="377"/>
      <c r="H287" s="377"/>
      <c r="I287" s="377"/>
      <c r="J287" s="377"/>
      <c r="K287" s="11"/>
    </row>
    <row r="288" spans="1:11">
      <c r="A288" s="377"/>
      <c r="B288" s="377"/>
      <c r="C288" s="377"/>
      <c r="D288" s="377"/>
      <c r="E288" s="377"/>
      <c r="F288" s="377"/>
      <c r="G288" s="377"/>
      <c r="H288" s="377"/>
      <c r="I288" s="377"/>
      <c r="J288" s="377"/>
      <c r="K288" s="11"/>
    </row>
    <row r="289" spans="1:11">
      <c r="A289" s="377"/>
      <c r="B289" s="377"/>
      <c r="C289" s="377"/>
      <c r="D289" s="377"/>
      <c r="E289" s="377"/>
      <c r="F289" s="377"/>
      <c r="G289" s="377"/>
      <c r="H289" s="377"/>
      <c r="I289" s="377"/>
      <c r="J289" s="377"/>
      <c r="K289" s="11"/>
    </row>
    <row r="290" spans="1:11">
      <c r="A290" s="377"/>
      <c r="B290" s="377"/>
      <c r="C290" s="377"/>
      <c r="D290" s="377"/>
      <c r="E290" s="377"/>
      <c r="F290" s="377"/>
      <c r="G290" s="377"/>
      <c r="H290" s="377"/>
      <c r="I290" s="377"/>
      <c r="J290" s="377"/>
      <c r="K290" s="11"/>
    </row>
    <row r="291" spans="1:11">
      <c r="A291" s="377"/>
      <c r="B291" s="377"/>
      <c r="C291" s="377"/>
      <c r="D291" s="377"/>
      <c r="E291" s="377"/>
      <c r="F291" s="377"/>
      <c r="G291" s="377"/>
      <c r="H291" s="377"/>
      <c r="I291" s="377"/>
      <c r="J291" s="377"/>
      <c r="K291" s="11"/>
    </row>
    <row r="292" spans="1:11">
      <c r="A292" s="377"/>
      <c r="B292" s="377"/>
      <c r="C292" s="377"/>
      <c r="D292" s="377"/>
      <c r="E292" s="377"/>
      <c r="F292" s="377"/>
      <c r="G292" s="377"/>
      <c r="H292" s="377"/>
      <c r="I292" s="377"/>
      <c r="J292" s="377"/>
      <c r="K292" s="11"/>
    </row>
    <row r="293" spans="1:11">
      <c r="A293" s="377"/>
      <c r="B293" s="377"/>
      <c r="C293" s="377"/>
      <c r="D293" s="377"/>
      <c r="E293" s="377"/>
      <c r="F293" s="377"/>
      <c r="G293" s="377"/>
      <c r="H293" s="377"/>
      <c r="I293" s="377"/>
      <c r="J293" s="377"/>
      <c r="K293" s="11"/>
    </row>
    <row r="294" spans="1:11">
      <c r="A294" s="377"/>
      <c r="B294" s="377"/>
      <c r="C294" s="377"/>
      <c r="D294" s="377"/>
      <c r="E294" s="377"/>
      <c r="F294" s="377"/>
      <c r="G294" s="377"/>
      <c r="H294" s="377"/>
      <c r="I294" s="377"/>
      <c r="J294" s="377"/>
      <c r="K294" s="11"/>
    </row>
    <row r="295" spans="1:11">
      <c r="A295" s="377"/>
      <c r="B295" s="377"/>
      <c r="C295" s="377"/>
      <c r="D295" s="377"/>
      <c r="E295" s="377"/>
      <c r="F295" s="377"/>
      <c r="G295" s="377"/>
      <c r="H295" s="377"/>
      <c r="I295" s="377"/>
      <c r="J295" s="377"/>
      <c r="K295" s="11"/>
    </row>
    <row r="296" spans="1:11">
      <c r="A296" s="377"/>
      <c r="B296" s="377"/>
      <c r="C296" s="377"/>
      <c r="D296" s="377"/>
      <c r="E296" s="377"/>
      <c r="F296" s="377"/>
      <c r="G296" s="377"/>
      <c r="H296" s="377"/>
      <c r="I296" s="377"/>
      <c r="J296" s="377"/>
      <c r="K296" s="11"/>
    </row>
    <row r="297" spans="1:11">
      <c r="A297" s="377"/>
      <c r="B297" s="377"/>
      <c r="C297" s="377"/>
      <c r="D297" s="377"/>
      <c r="E297" s="377"/>
      <c r="F297" s="377"/>
      <c r="G297" s="377"/>
      <c r="H297" s="377"/>
      <c r="I297" s="377"/>
      <c r="J297" s="377"/>
      <c r="K297" s="11"/>
    </row>
    <row r="298" spans="1:11">
      <c r="A298" s="377"/>
      <c r="B298" s="377"/>
      <c r="C298" s="377"/>
      <c r="D298" s="377"/>
      <c r="E298" s="377"/>
      <c r="F298" s="377"/>
      <c r="G298" s="377"/>
      <c r="H298" s="377"/>
      <c r="I298" s="377"/>
      <c r="J298" s="377"/>
      <c r="K298" s="11"/>
    </row>
    <row r="299" spans="1:11">
      <c r="A299" s="377"/>
      <c r="B299" s="377"/>
      <c r="C299" s="377"/>
      <c r="D299" s="377"/>
      <c r="E299" s="377"/>
      <c r="F299" s="377"/>
      <c r="G299" s="377"/>
      <c r="H299" s="377"/>
      <c r="I299" s="377"/>
      <c r="J299" s="377"/>
      <c r="K299" s="11"/>
    </row>
    <row r="300" spans="1:11">
      <c r="A300" s="377"/>
      <c r="B300" s="377"/>
      <c r="C300" s="377"/>
      <c r="D300" s="377"/>
      <c r="E300" s="377"/>
      <c r="F300" s="377"/>
      <c r="G300" s="377"/>
      <c r="H300" s="377"/>
      <c r="I300" s="377"/>
      <c r="J300" s="377"/>
      <c r="K300" s="11"/>
    </row>
    <row r="301" spans="1:11">
      <c r="A301" s="377"/>
      <c r="B301" s="377"/>
      <c r="C301" s="377"/>
      <c r="D301" s="377"/>
      <c r="E301" s="377"/>
      <c r="F301" s="377"/>
      <c r="G301" s="377"/>
      <c r="H301" s="377"/>
      <c r="I301" s="377"/>
      <c r="J301" s="377"/>
      <c r="K301" s="11"/>
    </row>
    <row r="302" spans="1:11">
      <c r="A302" s="377"/>
      <c r="B302" s="377"/>
      <c r="C302" s="377"/>
      <c r="D302" s="377"/>
      <c r="E302" s="377"/>
      <c r="F302" s="377"/>
      <c r="G302" s="377"/>
      <c r="H302" s="377"/>
      <c r="I302" s="377"/>
      <c r="J302" s="377"/>
      <c r="K302" s="11"/>
    </row>
    <row r="303" spans="1:11">
      <c r="A303" s="377"/>
      <c r="B303" s="377"/>
      <c r="C303" s="377"/>
      <c r="D303" s="377"/>
      <c r="E303" s="377"/>
      <c r="F303" s="377"/>
      <c r="G303" s="377"/>
      <c r="H303" s="377"/>
      <c r="I303" s="377"/>
      <c r="J303" s="377"/>
      <c r="K303" s="11"/>
    </row>
    <row r="304" spans="1:11">
      <c r="A304" s="377"/>
      <c r="B304" s="377"/>
      <c r="C304" s="377"/>
      <c r="D304" s="377"/>
      <c r="E304" s="377"/>
      <c r="F304" s="377"/>
      <c r="G304" s="377"/>
      <c r="H304" s="377"/>
      <c r="I304" s="377"/>
      <c r="J304" s="377"/>
      <c r="K304" s="11"/>
    </row>
    <row r="305" spans="1:11">
      <c r="A305" s="377"/>
      <c r="B305" s="377"/>
      <c r="C305" s="377"/>
      <c r="D305" s="377"/>
      <c r="E305" s="377"/>
      <c r="F305" s="377"/>
      <c r="G305" s="377"/>
      <c r="H305" s="377"/>
      <c r="I305" s="377"/>
      <c r="J305" s="377"/>
      <c r="K305" s="11"/>
    </row>
    <row r="306" spans="1:11">
      <c r="A306" s="377"/>
      <c r="B306" s="377"/>
      <c r="C306" s="377"/>
      <c r="D306" s="377"/>
      <c r="E306" s="377"/>
      <c r="F306" s="377"/>
      <c r="G306" s="377"/>
      <c r="H306" s="377"/>
      <c r="I306" s="377"/>
      <c r="J306" s="377"/>
      <c r="K306" s="11"/>
    </row>
    <row r="307" spans="1:11">
      <c r="A307" s="377"/>
      <c r="B307" s="377"/>
      <c r="C307" s="377"/>
      <c r="D307" s="377"/>
      <c r="E307" s="377"/>
      <c r="F307" s="377"/>
      <c r="G307" s="377"/>
      <c r="H307" s="377"/>
      <c r="I307" s="377"/>
      <c r="J307" s="377"/>
      <c r="K307" s="11"/>
    </row>
    <row r="308" spans="1:11">
      <c r="A308" s="377"/>
      <c r="B308" s="377"/>
      <c r="C308" s="377"/>
      <c r="D308" s="377"/>
      <c r="E308" s="377"/>
      <c r="F308" s="377"/>
      <c r="G308" s="377"/>
      <c r="H308" s="377"/>
      <c r="I308" s="377"/>
      <c r="J308" s="377"/>
      <c r="K308" s="11"/>
    </row>
    <row r="309" spans="1:11">
      <c r="A309" s="377"/>
      <c r="B309" s="377"/>
      <c r="C309" s="377"/>
      <c r="D309" s="377"/>
      <c r="E309" s="377"/>
      <c r="F309" s="377"/>
      <c r="G309" s="377"/>
      <c r="H309" s="377"/>
      <c r="I309" s="377"/>
      <c r="J309" s="377"/>
      <c r="K309" s="11"/>
    </row>
    <row r="310" spans="1:11">
      <c r="A310" s="377"/>
      <c r="B310" s="377"/>
      <c r="C310" s="377"/>
      <c r="D310" s="377"/>
      <c r="E310" s="377"/>
      <c r="F310" s="377"/>
      <c r="G310" s="377"/>
      <c r="H310" s="377"/>
      <c r="I310" s="377"/>
      <c r="J310" s="377"/>
      <c r="K310" s="11"/>
    </row>
    <row r="311" spans="1:11">
      <c r="A311" s="377"/>
      <c r="B311" s="377"/>
      <c r="C311" s="377"/>
      <c r="D311" s="377"/>
      <c r="E311" s="377"/>
      <c r="F311" s="377"/>
      <c r="G311" s="377"/>
      <c r="H311" s="377"/>
      <c r="I311" s="377"/>
      <c r="J311" s="377"/>
      <c r="K311" s="11"/>
    </row>
    <row r="312" spans="1:11">
      <c r="A312" s="377"/>
      <c r="B312" s="377"/>
      <c r="C312" s="377"/>
      <c r="D312" s="377"/>
      <c r="E312" s="377"/>
      <c r="F312" s="377"/>
      <c r="G312" s="377"/>
      <c r="H312" s="377"/>
      <c r="I312" s="377"/>
      <c r="J312" s="377"/>
      <c r="K312" s="11"/>
    </row>
    <row r="313" spans="1:11">
      <c r="A313" s="377"/>
      <c r="B313" s="377"/>
      <c r="C313" s="377"/>
      <c r="D313" s="377"/>
      <c r="E313" s="377"/>
      <c r="F313" s="377"/>
      <c r="G313" s="377"/>
      <c r="H313" s="377"/>
      <c r="I313" s="377"/>
      <c r="J313" s="377"/>
      <c r="K313" s="11"/>
    </row>
    <row r="314" spans="1:11">
      <c r="A314" s="377"/>
      <c r="B314" s="377"/>
      <c r="C314" s="377"/>
      <c r="D314" s="377"/>
      <c r="E314" s="377"/>
      <c r="F314" s="377"/>
      <c r="G314" s="377"/>
      <c r="H314" s="377"/>
      <c r="I314" s="377"/>
      <c r="J314" s="377"/>
      <c r="K314" s="11"/>
    </row>
    <row r="315" spans="1:11">
      <c r="A315" s="377"/>
      <c r="B315" s="377"/>
      <c r="C315" s="377"/>
      <c r="D315" s="377"/>
      <c r="E315" s="377"/>
      <c r="F315" s="377"/>
      <c r="G315" s="377"/>
      <c r="H315" s="377"/>
      <c r="I315" s="377"/>
      <c r="J315" s="377"/>
      <c r="K315" s="11"/>
    </row>
    <row r="316" spans="1:11">
      <c r="A316" s="377"/>
      <c r="B316" s="377"/>
      <c r="C316" s="377"/>
      <c r="D316" s="377"/>
      <c r="E316" s="377"/>
      <c r="F316" s="377"/>
      <c r="G316" s="377"/>
      <c r="H316" s="377"/>
      <c r="I316" s="377"/>
      <c r="J316" s="377"/>
      <c r="K316" s="11"/>
    </row>
    <row r="317" spans="1:11">
      <c r="A317" s="377"/>
      <c r="B317" s="377"/>
      <c r="C317" s="377"/>
      <c r="D317" s="377"/>
      <c r="E317" s="377"/>
      <c r="F317" s="377"/>
      <c r="G317" s="377"/>
      <c r="H317" s="377"/>
      <c r="I317" s="377"/>
      <c r="J317" s="377"/>
      <c r="K317" s="11"/>
    </row>
    <row r="318" spans="1:11">
      <c r="A318" s="377"/>
      <c r="B318" s="377"/>
      <c r="C318" s="377"/>
      <c r="D318" s="377"/>
      <c r="E318" s="377"/>
      <c r="F318" s="377"/>
      <c r="G318" s="377"/>
      <c r="H318" s="377"/>
      <c r="I318" s="377"/>
      <c r="J318" s="377"/>
      <c r="K318" s="11"/>
    </row>
    <row r="319" spans="1:11">
      <c r="A319" s="377"/>
      <c r="B319" s="377"/>
      <c r="C319" s="377"/>
      <c r="D319" s="377"/>
      <c r="E319" s="377"/>
      <c r="F319" s="377"/>
      <c r="G319" s="377"/>
      <c r="H319" s="377"/>
      <c r="I319" s="377"/>
      <c r="J319" s="377"/>
      <c r="K319" s="11"/>
    </row>
    <row r="320" spans="1:11">
      <c r="A320" s="377"/>
      <c r="B320" s="377"/>
      <c r="C320" s="377"/>
      <c r="D320" s="377"/>
      <c r="E320" s="377"/>
      <c r="F320" s="377"/>
      <c r="G320" s="377"/>
      <c r="H320" s="377"/>
      <c r="I320" s="377"/>
      <c r="J320" s="377"/>
      <c r="K320" s="11"/>
    </row>
    <row r="321" spans="1:11">
      <c r="A321" s="377"/>
      <c r="B321" s="377"/>
      <c r="C321" s="377"/>
      <c r="D321" s="377"/>
      <c r="E321" s="377"/>
      <c r="F321" s="377"/>
      <c r="G321" s="377"/>
      <c r="H321" s="377"/>
      <c r="I321" s="377"/>
      <c r="J321" s="377"/>
      <c r="K321" s="11"/>
    </row>
    <row r="322" spans="1:11">
      <c r="A322" s="377"/>
      <c r="B322" s="377"/>
      <c r="C322" s="377"/>
      <c r="D322" s="377"/>
      <c r="E322" s="377"/>
      <c r="F322" s="377"/>
      <c r="G322" s="377"/>
      <c r="H322" s="377"/>
      <c r="I322" s="377"/>
      <c r="J322" s="377"/>
      <c r="K322" s="11"/>
    </row>
    <row r="323" spans="1:11">
      <c r="A323" s="377"/>
      <c r="B323" s="377"/>
      <c r="C323" s="377"/>
      <c r="D323" s="377"/>
      <c r="E323" s="377"/>
      <c r="F323" s="377"/>
      <c r="G323" s="377"/>
      <c r="H323" s="377"/>
      <c r="I323" s="377"/>
      <c r="J323" s="377"/>
      <c r="K323" s="11"/>
    </row>
    <row r="324" spans="1:11">
      <c r="A324" s="377"/>
      <c r="B324" s="377"/>
      <c r="C324" s="377"/>
      <c r="D324" s="377"/>
      <c r="E324" s="377"/>
      <c r="F324" s="377"/>
      <c r="G324" s="377"/>
      <c r="H324" s="377"/>
      <c r="I324" s="377"/>
      <c r="J324" s="377"/>
      <c r="K324" s="11"/>
    </row>
    <row r="325" spans="1:11">
      <c r="A325" s="377"/>
      <c r="B325" s="377"/>
      <c r="C325" s="377"/>
      <c r="D325" s="377"/>
      <c r="E325" s="377"/>
      <c r="F325" s="377"/>
      <c r="G325" s="377"/>
      <c r="H325" s="377"/>
      <c r="I325" s="377"/>
      <c r="J325" s="377"/>
      <c r="K325" s="11"/>
    </row>
    <row r="326" spans="1:11">
      <c r="A326" s="377"/>
      <c r="B326" s="377"/>
      <c r="C326" s="377"/>
      <c r="D326" s="377"/>
      <c r="E326" s="377"/>
      <c r="F326" s="377"/>
      <c r="G326" s="377"/>
      <c r="H326" s="377"/>
      <c r="I326" s="377"/>
      <c r="J326" s="377"/>
      <c r="K326" s="11"/>
    </row>
    <row r="327" spans="1:11">
      <c r="A327" s="377"/>
      <c r="B327" s="377"/>
      <c r="C327" s="377"/>
      <c r="D327" s="377"/>
      <c r="E327" s="377"/>
      <c r="F327" s="377"/>
      <c r="G327" s="377"/>
      <c r="H327" s="377"/>
      <c r="I327" s="377"/>
      <c r="J327" s="377"/>
      <c r="K327" s="11"/>
    </row>
    <row r="328" spans="1:11">
      <c r="A328" s="377"/>
      <c r="B328" s="377"/>
      <c r="C328" s="377"/>
      <c r="D328" s="377"/>
      <c r="E328" s="377"/>
      <c r="F328" s="377"/>
      <c r="G328" s="377"/>
      <c r="H328" s="377"/>
      <c r="I328" s="377"/>
      <c r="J328" s="377"/>
      <c r="K328" s="11"/>
    </row>
    <row r="329" spans="1:11">
      <c r="A329" s="377"/>
      <c r="B329" s="377"/>
      <c r="C329" s="377"/>
      <c r="D329" s="377"/>
      <c r="E329" s="377"/>
      <c r="F329" s="377"/>
      <c r="G329" s="377"/>
      <c r="H329" s="377"/>
      <c r="I329" s="377"/>
      <c r="J329" s="377"/>
      <c r="K329" s="11"/>
    </row>
    <row r="330" spans="1:11">
      <c r="A330" s="377"/>
      <c r="B330" s="377"/>
      <c r="C330" s="377"/>
      <c r="D330" s="377"/>
      <c r="E330" s="377"/>
      <c r="F330" s="377"/>
      <c r="G330" s="377"/>
      <c r="H330" s="377"/>
      <c r="I330" s="377"/>
      <c r="J330" s="377"/>
      <c r="K330" s="11"/>
    </row>
    <row r="331" spans="1:11">
      <c r="A331" s="377"/>
      <c r="B331" s="377"/>
      <c r="C331" s="377"/>
      <c r="D331" s="377"/>
      <c r="E331" s="377"/>
      <c r="F331" s="377"/>
      <c r="G331" s="377"/>
      <c r="H331" s="377"/>
      <c r="I331" s="377"/>
      <c r="J331" s="377"/>
      <c r="K331" s="11"/>
    </row>
    <row r="332" spans="1:11">
      <c r="A332" s="377"/>
      <c r="B332" s="377"/>
      <c r="C332" s="377"/>
      <c r="D332" s="377"/>
      <c r="E332" s="377"/>
      <c r="F332" s="377"/>
      <c r="G332" s="377"/>
      <c r="H332" s="377"/>
      <c r="I332" s="377"/>
      <c r="J332" s="377"/>
      <c r="K332" s="11"/>
    </row>
    <row r="333" spans="1:11">
      <c r="A333" s="377"/>
      <c r="B333" s="377"/>
      <c r="C333" s="377"/>
      <c r="D333" s="377"/>
      <c r="E333" s="377"/>
      <c r="F333" s="377"/>
      <c r="G333" s="377"/>
      <c r="H333" s="377"/>
      <c r="I333" s="377"/>
      <c r="J333" s="377"/>
      <c r="K333" s="11"/>
    </row>
    <row r="334" spans="1:11">
      <c r="A334" s="377"/>
      <c r="B334" s="377"/>
      <c r="C334" s="377"/>
      <c r="D334" s="377"/>
      <c r="E334" s="377"/>
      <c r="F334" s="377"/>
      <c r="G334" s="377"/>
      <c r="H334" s="377"/>
      <c r="I334" s="377"/>
      <c r="J334" s="377"/>
      <c r="K334" s="11"/>
    </row>
    <row r="335" spans="1:11">
      <c r="A335" s="377"/>
      <c r="B335" s="377"/>
      <c r="C335" s="377"/>
      <c r="D335" s="377"/>
      <c r="E335" s="377"/>
      <c r="F335" s="377"/>
      <c r="G335" s="377"/>
      <c r="H335" s="377"/>
      <c r="I335" s="377"/>
      <c r="J335" s="377"/>
      <c r="K335" s="11"/>
    </row>
    <row r="336" spans="1:11">
      <c r="A336" s="377"/>
      <c r="B336" s="377"/>
      <c r="C336" s="377"/>
      <c r="D336" s="377"/>
      <c r="E336" s="377"/>
      <c r="F336" s="377"/>
      <c r="G336" s="377"/>
      <c r="H336" s="377"/>
      <c r="I336" s="377"/>
      <c r="J336" s="377"/>
      <c r="K336" s="11"/>
    </row>
    <row r="337" spans="1:11">
      <c r="A337" s="377"/>
      <c r="B337" s="377"/>
      <c r="C337" s="377"/>
      <c r="D337" s="377"/>
      <c r="E337" s="377"/>
      <c r="F337" s="377"/>
      <c r="G337" s="377"/>
      <c r="H337" s="377"/>
      <c r="I337" s="377"/>
      <c r="J337" s="377"/>
      <c r="K337" s="11"/>
    </row>
    <row r="338" spans="1:11">
      <c r="A338" s="377"/>
      <c r="B338" s="377"/>
      <c r="C338" s="377"/>
      <c r="D338" s="377"/>
      <c r="E338" s="377"/>
      <c r="F338" s="377"/>
      <c r="G338" s="377"/>
      <c r="H338" s="377"/>
      <c r="I338" s="377"/>
      <c r="J338" s="377"/>
      <c r="K338" s="11"/>
    </row>
    <row r="339" spans="1:11">
      <c r="A339" s="377"/>
      <c r="B339" s="377"/>
      <c r="C339" s="377"/>
      <c r="D339" s="377"/>
      <c r="E339" s="377"/>
      <c r="F339" s="377"/>
      <c r="G339" s="377"/>
      <c r="H339" s="377"/>
      <c r="I339" s="377"/>
      <c r="J339" s="377"/>
      <c r="K339" s="11"/>
    </row>
    <row r="340" spans="1:11">
      <c r="A340" s="377"/>
      <c r="B340" s="377"/>
      <c r="C340" s="377"/>
      <c r="D340" s="377"/>
      <c r="E340" s="377"/>
      <c r="F340" s="377"/>
      <c r="G340" s="377"/>
      <c r="H340" s="377"/>
      <c r="I340" s="377"/>
      <c r="J340" s="377"/>
      <c r="K340" s="11"/>
    </row>
    <row r="341" spans="1:11">
      <c r="A341" s="377"/>
      <c r="B341" s="377"/>
      <c r="C341" s="377"/>
      <c r="D341" s="377"/>
      <c r="E341" s="377"/>
      <c r="F341" s="377"/>
      <c r="G341" s="377"/>
      <c r="H341" s="377"/>
      <c r="I341" s="377"/>
      <c r="J341" s="377"/>
      <c r="K341" s="11"/>
    </row>
    <row r="342" spans="1:11">
      <c r="A342" s="377"/>
      <c r="B342" s="377"/>
      <c r="C342" s="377"/>
      <c r="D342" s="377"/>
      <c r="E342" s="377"/>
      <c r="F342" s="377"/>
      <c r="G342" s="377"/>
      <c r="H342" s="377"/>
      <c r="I342" s="377"/>
      <c r="J342" s="377"/>
      <c r="K342" s="11"/>
    </row>
    <row r="343" spans="1:11">
      <c r="A343" s="377"/>
      <c r="B343" s="377"/>
      <c r="C343" s="377"/>
      <c r="D343" s="377"/>
      <c r="E343" s="377"/>
      <c r="F343" s="377"/>
      <c r="G343" s="377"/>
      <c r="H343" s="377"/>
      <c r="I343" s="377"/>
      <c r="J343" s="377"/>
      <c r="K343" s="11"/>
    </row>
    <row r="344" spans="1:11">
      <c r="A344" s="377"/>
      <c r="B344" s="377"/>
      <c r="C344" s="377"/>
      <c r="D344" s="377"/>
      <c r="E344" s="377"/>
      <c r="F344" s="377"/>
      <c r="G344" s="377"/>
      <c r="H344" s="377"/>
      <c r="I344" s="377"/>
      <c r="J344" s="377"/>
      <c r="K344" s="11"/>
    </row>
    <row r="345" spans="1:11">
      <c r="A345" s="377"/>
      <c r="B345" s="377"/>
      <c r="C345" s="377"/>
      <c r="D345" s="377"/>
      <c r="E345" s="377"/>
      <c r="F345" s="377"/>
      <c r="G345" s="377"/>
      <c r="H345" s="377"/>
      <c r="I345" s="377"/>
      <c r="J345" s="377"/>
      <c r="K345" s="11"/>
    </row>
    <row r="346" spans="1:11">
      <c r="A346" s="377"/>
      <c r="B346" s="377"/>
      <c r="C346" s="377"/>
      <c r="D346" s="377"/>
      <c r="E346" s="377"/>
      <c r="F346" s="377"/>
      <c r="G346" s="377"/>
      <c r="H346" s="377"/>
      <c r="I346" s="377"/>
      <c r="J346" s="377"/>
      <c r="K346" s="11"/>
    </row>
    <row r="347" spans="1:11">
      <c r="A347" s="377"/>
      <c r="B347" s="377"/>
      <c r="C347" s="377"/>
      <c r="D347" s="377"/>
      <c r="E347" s="377"/>
      <c r="F347" s="377"/>
      <c r="G347" s="377"/>
      <c r="H347" s="377"/>
      <c r="I347" s="377"/>
      <c r="J347" s="377"/>
      <c r="K347" s="11"/>
    </row>
    <row r="348" spans="1:11">
      <c r="A348" s="377"/>
      <c r="B348" s="377"/>
      <c r="C348" s="377"/>
      <c r="D348" s="377"/>
      <c r="E348" s="377"/>
      <c r="F348" s="377"/>
      <c r="G348" s="377"/>
      <c r="H348" s="377"/>
      <c r="I348" s="377"/>
      <c r="J348" s="377"/>
      <c r="K348" s="11"/>
    </row>
    <row r="349" spans="1:11">
      <c r="A349" s="377"/>
      <c r="B349" s="377"/>
      <c r="C349" s="377"/>
      <c r="D349" s="377"/>
      <c r="E349" s="377"/>
      <c r="F349" s="377"/>
      <c r="G349" s="377"/>
      <c r="H349" s="377"/>
      <c r="I349" s="377"/>
      <c r="J349" s="377"/>
      <c r="K349" s="11"/>
    </row>
    <row r="350" spans="1:11">
      <c r="A350" s="377"/>
      <c r="B350" s="377"/>
      <c r="C350" s="377"/>
      <c r="D350" s="377"/>
      <c r="E350" s="377"/>
      <c r="F350" s="377"/>
      <c r="G350" s="377"/>
      <c r="H350" s="377"/>
      <c r="I350" s="377"/>
      <c r="J350" s="377"/>
      <c r="K350" s="11"/>
    </row>
    <row r="351" spans="1:11">
      <c r="A351" s="377"/>
      <c r="B351" s="377"/>
      <c r="C351" s="377"/>
      <c r="D351" s="377"/>
      <c r="E351" s="377"/>
      <c r="F351" s="377"/>
      <c r="G351" s="377"/>
      <c r="H351" s="377"/>
      <c r="I351" s="377"/>
      <c r="J351" s="377"/>
      <c r="K351" s="11"/>
    </row>
    <row r="352" spans="1:11">
      <c r="A352" s="377"/>
      <c r="B352" s="377"/>
      <c r="C352" s="377"/>
      <c r="D352" s="377"/>
      <c r="E352" s="377"/>
      <c r="F352" s="377"/>
      <c r="G352" s="377"/>
      <c r="H352" s="377"/>
      <c r="I352" s="377"/>
      <c r="J352" s="377"/>
      <c r="K352" s="11"/>
    </row>
    <row r="353" spans="1:11">
      <c r="A353" s="377"/>
      <c r="B353" s="377"/>
      <c r="C353" s="377"/>
      <c r="D353" s="377"/>
      <c r="E353" s="377"/>
      <c r="F353" s="377"/>
      <c r="G353" s="377"/>
      <c r="H353" s="377"/>
      <c r="I353" s="377"/>
      <c r="J353" s="377"/>
      <c r="K353" s="11"/>
    </row>
    <row r="354" spans="1:11">
      <c r="A354" s="377"/>
      <c r="B354" s="377"/>
      <c r="C354" s="377"/>
      <c r="D354" s="377"/>
      <c r="E354" s="377"/>
      <c r="F354" s="377"/>
      <c r="G354" s="377"/>
      <c r="H354" s="377"/>
      <c r="I354" s="377"/>
      <c r="J354" s="377"/>
      <c r="K354" s="11"/>
    </row>
    <row r="355" spans="1:11">
      <c r="A355" s="377"/>
      <c r="B355" s="377"/>
      <c r="C355" s="377"/>
      <c r="D355" s="377"/>
      <c r="E355" s="377"/>
      <c r="F355" s="377"/>
      <c r="G355" s="377"/>
      <c r="H355" s="377"/>
      <c r="I355" s="377"/>
      <c r="J355" s="377"/>
      <c r="K355" s="11"/>
    </row>
    <row r="356" spans="1:11">
      <c r="A356" s="377"/>
      <c r="B356" s="377"/>
      <c r="C356" s="377"/>
      <c r="D356" s="377"/>
      <c r="E356" s="377"/>
      <c r="F356" s="377"/>
      <c r="G356" s="377"/>
      <c r="H356" s="377"/>
      <c r="I356" s="377"/>
      <c r="J356" s="377"/>
      <c r="K356" s="11"/>
    </row>
    <row r="357" spans="1:11">
      <c r="A357" s="377"/>
      <c r="B357" s="377"/>
      <c r="C357" s="377"/>
      <c r="D357" s="377"/>
      <c r="E357" s="377"/>
      <c r="F357" s="377"/>
      <c r="G357" s="377"/>
      <c r="H357" s="377"/>
      <c r="I357" s="377"/>
      <c r="J357" s="377"/>
      <c r="K357" s="11"/>
    </row>
    <row r="358" spans="1:11">
      <c r="A358" s="377"/>
      <c r="B358" s="377"/>
      <c r="C358" s="377"/>
      <c r="D358" s="377"/>
      <c r="E358" s="377"/>
      <c r="F358" s="377"/>
      <c r="G358" s="377"/>
      <c r="H358" s="377"/>
      <c r="I358" s="377"/>
      <c r="J358" s="377"/>
      <c r="K358" s="11"/>
    </row>
    <row r="359" spans="1:11">
      <c r="A359" s="377"/>
      <c r="B359" s="377"/>
      <c r="C359" s="377"/>
      <c r="D359" s="377"/>
      <c r="E359" s="377"/>
      <c r="F359" s="377"/>
      <c r="G359" s="377"/>
      <c r="H359" s="377"/>
      <c r="I359" s="377"/>
      <c r="J359" s="377"/>
      <c r="K359" s="11"/>
    </row>
    <row r="360" spans="1:11">
      <c r="A360" s="377"/>
      <c r="B360" s="377"/>
      <c r="C360" s="377"/>
      <c r="D360" s="377"/>
      <c r="E360" s="377"/>
      <c r="F360" s="377"/>
      <c r="G360" s="377"/>
      <c r="H360" s="377"/>
      <c r="I360" s="377"/>
      <c r="J360" s="377"/>
      <c r="K360" s="11"/>
    </row>
    <row r="361" spans="1:11">
      <c r="A361" s="377"/>
      <c r="B361" s="377"/>
      <c r="C361" s="377"/>
      <c r="D361" s="377"/>
      <c r="E361" s="377"/>
      <c r="F361" s="377"/>
      <c r="G361" s="377"/>
      <c r="H361" s="377"/>
      <c r="I361" s="377"/>
      <c r="J361" s="377"/>
      <c r="K361" s="11"/>
    </row>
    <row r="362" spans="1:11">
      <c r="A362" s="377"/>
      <c r="B362" s="377"/>
      <c r="C362" s="377"/>
      <c r="D362" s="377"/>
      <c r="E362" s="377"/>
      <c r="F362" s="377"/>
      <c r="G362" s="377"/>
      <c r="H362" s="377"/>
      <c r="I362" s="377"/>
      <c r="J362" s="377"/>
      <c r="K362" s="11"/>
    </row>
    <row r="363" spans="1:11">
      <c r="A363" s="377"/>
      <c r="B363" s="377"/>
      <c r="C363" s="377"/>
      <c r="D363" s="377"/>
      <c r="E363" s="377"/>
      <c r="F363" s="377"/>
      <c r="G363" s="377"/>
      <c r="H363" s="377"/>
      <c r="I363" s="377"/>
      <c r="J363" s="377"/>
      <c r="K363" s="11"/>
    </row>
    <row r="364" spans="1:11">
      <c r="A364" s="377"/>
      <c r="B364" s="377"/>
      <c r="C364" s="377"/>
      <c r="D364" s="377"/>
      <c r="E364" s="377"/>
      <c r="F364" s="377"/>
      <c r="G364" s="377"/>
      <c r="H364" s="377"/>
      <c r="I364" s="377"/>
      <c r="J364" s="377"/>
      <c r="K364" s="11"/>
    </row>
    <row r="365" spans="1:11">
      <c r="A365" s="377"/>
      <c r="B365" s="377"/>
      <c r="C365" s="377"/>
      <c r="D365" s="377"/>
      <c r="E365" s="377"/>
      <c r="F365" s="377"/>
      <c r="G365" s="377"/>
      <c r="H365" s="377"/>
      <c r="I365" s="377"/>
      <c r="J365" s="377"/>
      <c r="K365" s="11"/>
    </row>
    <row r="366" spans="1:11">
      <c r="A366" s="377"/>
      <c r="B366" s="377"/>
      <c r="C366" s="377"/>
      <c r="D366" s="377"/>
      <c r="E366" s="377"/>
      <c r="F366" s="377"/>
      <c r="G366" s="377"/>
      <c r="H366" s="377"/>
      <c r="I366" s="377"/>
      <c r="J366" s="377"/>
      <c r="K366" s="11"/>
    </row>
    <row r="367" spans="1:11">
      <c r="A367" s="377"/>
      <c r="B367" s="377"/>
      <c r="C367" s="377"/>
      <c r="D367" s="377"/>
      <c r="E367" s="377"/>
      <c r="F367" s="377"/>
      <c r="G367" s="377"/>
      <c r="H367" s="377"/>
      <c r="I367" s="377"/>
      <c r="J367" s="377"/>
      <c r="K367" s="11"/>
    </row>
    <row r="368" spans="1:11">
      <c r="A368" s="377"/>
      <c r="B368" s="377"/>
      <c r="C368" s="377"/>
      <c r="D368" s="377"/>
      <c r="E368" s="377"/>
      <c r="F368" s="377"/>
      <c r="G368" s="377"/>
      <c r="H368" s="377"/>
      <c r="I368" s="377"/>
      <c r="J368" s="377"/>
      <c r="K368" s="11"/>
    </row>
    <row r="369" spans="1:11">
      <c r="A369" s="377"/>
      <c r="B369" s="377"/>
      <c r="C369" s="377"/>
      <c r="D369" s="377"/>
      <c r="E369" s="377"/>
      <c r="F369" s="377"/>
      <c r="G369" s="377"/>
      <c r="H369" s="377"/>
      <c r="I369" s="377"/>
      <c r="J369" s="377"/>
      <c r="K369" s="11"/>
    </row>
    <row r="370" spans="1:11">
      <c r="A370" s="377"/>
      <c r="B370" s="377"/>
      <c r="C370" s="377"/>
      <c r="D370" s="377"/>
      <c r="E370" s="377"/>
      <c r="F370" s="377"/>
      <c r="G370" s="377"/>
      <c r="H370" s="377"/>
      <c r="I370" s="377"/>
      <c r="J370" s="377"/>
      <c r="K370" s="11"/>
    </row>
    <row r="371" spans="1:11">
      <c r="A371" s="377"/>
      <c r="B371" s="377"/>
      <c r="C371" s="377"/>
      <c r="D371" s="377"/>
      <c r="E371" s="377"/>
      <c r="F371" s="377"/>
      <c r="G371" s="377"/>
      <c r="H371" s="377"/>
      <c r="I371" s="377"/>
      <c r="J371" s="377"/>
      <c r="K371" s="11"/>
    </row>
    <row r="372" spans="1:11">
      <c r="A372" s="377"/>
      <c r="B372" s="377"/>
      <c r="C372" s="377"/>
      <c r="D372" s="377"/>
      <c r="E372" s="377"/>
      <c r="F372" s="377"/>
      <c r="G372" s="377"/>
      <c r="H372" s="377"/>
      <c r="I372" s="377"/>
      <c r="J372" s="377"/>
      <c r="K372" s="11"/>
    </row>
    <row r="373" spans="1:11">
      <c r="A373" s="377"/>
      <c r="B373" s="377"/>
      <c r="C373" s="377"/>
      <c r="D373" s="377"/>
      <c r="E373" s="377"/>
      <c r="F373" s="377"/>
      <c r="G373" s="377"/>
      <c r="H373" s="377"/>
      <c r="I373" s="377"/>
      <c r="J373" s="377"/>
      <c r="K373" s="11"/>
    </row>
    <row r="374" spans="1:11">
      <c r="A374" s="377"/>
      <c r="B374" s="377"/>
      <c r="C374" s="377"/>
      <c r="D374" s="377"/>
      <c r="E374" s="377"/>
      <c r="F374" s="377"/>
      <c r="G374" s="377"/>
      <c r="H374" s="377"/>
      <c r="I374" s="377"/>
      <c r="J374" s="377"/>
      <c r="K374" s="11"/>
    </row>
    <row r="375" spans="1:11">
      <c r="A375" s="377"/>
      <c r="B375" s="377"/>
      <c r="C375" s="377"/>
      <c r="D375" s="377"/>
      <c r="E375" s="377"/>
      <c r="F375" s="377"/>
      <c r="G375" s="377"/>
      <c r="H375" s="377"/>
      <c r="I375" s="377"/>
      <c r="J375" s="377"/>
      <c r="K375" s="11"/>
    </row>
    <row r="376" spans="1:11">
      <c r="A376" s="377"/>
      <c r="B376" s="377"/>
      <c r="C376" s="377"/>
      <c r="D376" s="377"/>
      <c r="E376" s="377"/>
      <c r="F376" s="377"/>
      <c r="G376" s="377"/>
      <c r="H376" s="377"/>
      <c r="I376" s="377"/>
      <c r="J376" s="377"/>
      <c r="K376" s="11"/>
    </row>
    <row r="377" spans="1:11">
      <c r="A377" s="377"/>
      <c r="B377" s="377"/>
      <c r="C377" s="377"/>
      <c r="D377" s="377"/>
      <c r="E377" s="377"/>
      <c r="F377" s="377"/>
      <c r="G377" s="377"/>
      <c r="H377" s="377"/>
      <c r="I377" s="377"/>
      <c r="J377" s="377"/>
      <c r="K377" s="11"/>
    </row>
    <row r="378" spans="1:11">
      <c r="A378" s="377"/>
      <c r="B378" s="377"/>
      <c r="C378" s="377"/>
      <c r="D378" s="377"/>
      <c r="E378" s="377"/>
      <c r="F378" s="377"/>
      <c r="G378" s="377"/>
      <c r="H378" s="377"/>
      <c r="I378" s="377"/>
      <c r="J378" s="377"/>
      <c r="K378" s="11"/>
    </row>
    <row r="379" spans="1:11">
      <c r="A379" s="377"/>
      <c r="B379" s="377"/>
      <c r="C379" s="377"/>
      <c r="D379" s="377"/>
      <c r="E379" s="377"/>
      <c r="F379" s="377"/>
      <c r="G379" s="377"/>
      <c r="H379" s="377"/>
      <c r="I379" s="377"/>
      <c r="J379" s="377"/>
      <c r="K379" s="11"/>
    </row>
    <row r="380" spans="1:11">
      <c r="A380" s="377"/>
      <c r="B380" s="377"/>
      <c r="C380" s="377"/>
      <c r="D380" s="377"/>
      <c r="E380" s="377"/>
      <c r="F380" s="377"/>
      <c r="G380" s="377"/>
      <c r="H380" s="377"/>
      <c r="I380" s="377"/>
      <c r="J380" s="377"/>
      <c r="K380" s="11"/>
    </row>
    <row r="381" spans="1:11">
      <c r="A381" s="377"/>
      <c r="B381" s="377"/>
      <c r="C381" s="377"/>
      <c r="D381" s="377"/>
      <c r="E381" s="377"/>
      <c r="F381" s="377"/>
      <c r="G381" s="377"/>
      <c r="H381" s="377"/>
      <c r="I381" s="377"/>
      <c r="J381" s="377"/>
      <c r="K381" s="11"/>
    </row>
    <row r="382" spans="1:11">
      <c r="A382" s="377"/>
      <c r="B382" s="377"/>
      <c r="C382" s="377"/>
      <c r="D382" s="377"/>
      <c r="E382" s="377"/>
      <c r="F382" s="377"/>
      <c r="G382" s="377"/>
      <c r="H382" s="377"/>
      <c r="I382" s="377"/>
      <c r="J382" s="377"/>
      <c r="K382" s="11"/>
    </row>
    <row r="383" spans="1:11">
      <c r="A383" s="377"/>
      <c r="B383" s="377"/>
      <c r="C383" s="377"/>
      <c r="D383" s="377"/>
      <c r="E383" s="377"/>
      <c r="F383" s="377"/>
      <c r="G383" s="377"/>
      <c r="H383" s="377"/>
      <c r="I383" s="377"/>
      <c r="J383" s="377"/>
      <c r="K383" s="11"/>
    </row>
    <row r="384" spans="1:11">
      <c r="A384" s="377"/>
      <c r="B384" s="377"/>
      <c r="C384" s="377"/>
      <c r="D384" s="377"/>
      <c r="E384" s="377"/>
      <c r="F384" s="377"/>
      <c r="G384" s="377"/>
      <c r="H384" s="377"/>
      <c r="I384" s="377"/>
      <c r="J384" s="377"/>
      <c r="K384" s="11"/>
    </row>
    <row r="385" spans="1:11">
      <c r="A385" s="377"/>
      <c r="B385" s="377"/>
      <c r="C385" s="377"/>
      <c r="D385" s="377"/>
      <c r="E385" s="377"/>
      <c r="F385" s="377"/>
      <c r="G385" s="377"/>
      <c r="H385" s="377"/>
      <c r="I385" s="377"/>
      <c r="J385" s="377"/>
      <c r="K385" s="11"/>
    </row>
    <row r="386" spans="1:11">
      <c r="A386" s="377"/>
      <c r="B386" s="377"/>
      <c r="C386" s="377"/>
      <c r="D386" s="377"/>
      <c r="E386" s="377"/>
      <c r="F386" s="377"/>
      <c r="G386" s="377"/>
      <c r="H386" s="377"/>
      <c r="I386" s="377"/>
      <c r="J386" s="377"/>
      <c r="K386" s="11"/>
    </row>
    <row r="387" spans="1:11">
      <c r="A387" s="377"/>
      <c r="B387" s="377"/>
      <c r="C387" s="377"/>
      <c r="D387" s="377"/>
      <c r="E387" s="377"/>
      <c r="F387" s="377"/>
      <c r="G387" s="377"/>
      <c r="H387" s="377"/>
      <c r="I387" s="377"/>
      <c r="J387" s="377"/>
      <c r="K387" s="11"/>
    </row>
    <row r="388" spans="1:11">
      <c r="A388" s="377"/>
      <c r="B388" s="377"/>
      <c r="C388" s="377"/>
      <c r="D388" s="377"/>
      <c r="E388" s="377"/>
      <c r="F388" s="377"/>
      <c r="G388" s="377"/>
      <c r="H388" s="377"/>
      <c r="I388" s="377"/>
      <c r="J388" s="377"/>
      <c r="K388" s="11"/>
    </row>
    <row r="389" spans="1:11">
      <c r="A389" s="377"/>
      <c r="B389" s="377"/>
      <c r="C389" s="377"/>
      <c r="D389" s="377"/>
      <c r="E389" s="377"/>
      <c r="F389" s="377"/>
      <c r="G389" s="377"/>
      <c r="H389" s="377"/>
      <c r="I389" s="377"/>
      <c r="J389" s="377"/>
      <c r="K389" s="11"/>
    </row>
    <row r="390" spans="1:11">
      <c r="A390" s="377"/>
      <c r="B390" s="377"/>
      <c r="C390" s="377"/>
      <c r="D390" s="377"/>
      <c r="E390" s="377"/>
      <c r="F390" s="377"/>
      <c r="G390" s="377"/>
      <c r="H390" s="377"/>
      <c r="I390" s="377"/>
      <c r="J390" s="377"/>
      <c r="K390" s="11"/>
    </row>
    <row r="391" spans="1:11">
      <c r="A391" s="377"/>
      <c r="B391" s="377"/>
      <c r="C391" s="377"/>
      <c r="D391" s="377"/>
      <c r="E391" s="377"/>
      <c r="F391" s="377"/>
      <c r="G391" s="377"/>
      <c r="H391" s="377"/>
      <c r="I391" s="377"/>
      <c r="J391" s="377"/>
      <c r="K391" s="11"/>
    </row>
    <row r="392" spans="1:11">
      <c r="A392" s="377"/>
      <c r="B392" s="377"/>
      <c r="C392" s="377"/>
      <c r="D392" s="377"/>
      <c r="E392" s="377"/>
      <c r="F392" s="377"/>
      <c r="G392" s="377"/>
      <c r="H392" s="377"/>
      <c r="I392" s="377"/>
      <c r="J392" s="377"/>
      <c r="K392" s="11"/>
    </row>
    <row r="393" spans="1:11">
      <c r="A393" s="377"/>
      <c r="B393" s="377"/>
      <c r="C393" s="377"/>
      <c r="D393" s="377"/>
      <c r="E393" s="377"/>
      <c r="F393" s="377"/>
      <c r="G393" s="377"/>
      <c r="H393" s="377"/>
      <c r="I393" s="377"/>
      <c r="J393" s="377"/>
      <c r="K393" s="11"/>
    </row>
    <row r="394" spans="1:11">
      <c r="A394" s="377"/>
      <c r="B394" s="377"/>
      <c r="C394" s="377"/>
      <c r="D394" s="377"/>
      <c r="E394" s="377"/>
      <c r="F394" s="377"/>
      <c r="G394" s="377"/>
      <c r="H394" s="377"/>
      <c r="I394" s="377"/>
      <c r="J394" s="377"/>
      <c r="K394" s="11"/>
    </row>
    <row r="395" spans="1:11">
      <c r="A395" s="377"/>
      <c r="B395" s="377"/>
      <c r="C395" s="377"/>
      <c r="D395" s="377"/>
      <c r="E395" s="377"/>
      <c r="F395" s="377"/>
      <c r="G395" s="377"/>
      <c r="H395" s="377"/>
      <c r="I395" s="377"/>
      <c r="J395" s="377"/>
      <c r="K395" s="11"/>
    </row>
    <row r="396" spans="1:11">
      <c r="A396" s="377"/>
      <c r="B396" s="377"/>
      <c r="C396" s="377"/>
      <c r="D396" s="377"/>
      <c r="E396" s="377"/>
      <c r="F396" s="377"/>
      <c r="G396" s="377"/>
      <c r="H396" s="377"/>
      <c r="I396" s="377"/>
      <c r="J396" s="377"/>
      <c r="K396" s="11"/>
    </row>
    <row r="397" spans="1:11">
      <c r="A397" s="377"/>
      <c r="B397" s="377"/>
      <c r="C397" s="377"/>
      <c r="D397" s="377"/>
      <c r="E397" s="377"/>
      <c r="F397" s="377"/>
      <c r="G397" s="377"/>
      <c r="H397" s="377"/>
      <c r="I397" s="377"/>
      <c r="J397" s="377"/>
      <c r="K397" s="11"/>
    </row>
    <row r="398" spans="1:11">
      <c r="A398" s="377"/>
      <c r="B398" s="377"/>
      <c r="C398" s="377"/>
      <c r="D398" s="377"/>
      <c r="E398" s="377"/>
      <c r="F398" s="377"/>
      <c r="G398" s="377"/>
      <c r="H398" s="377"/>
      <c r="I398" s="377"/>
      <c r="J398" s="377"/>
      <c r="K398" s="11"/>
    </row>
    <row r="399" spans="1:11">
      <c r="A399" s="377"/>
      <c r="B399" s="377"/>
      <c r="C399" s="377"/>
      <c r="D399" s="377"/>
      <c r="E399" s="377"/>
      <c r="F399" s="377"/>
      <c r="G399" s="377"/>
      <c r="H399" s="377"/>
      <c r="I399" s="377"/>
      <c r="J399" s="377"/>
      <c r="K399" s="11"/>
    </row>
    <row r="400" spans="1:11">
      <c r="A400" s="377"/>
      <c r="B400" s="377"/>
      <c r="C400" s="377"/>
      <c r="D400" s="377"/>
      <c r="E400" s="377"/>
      <c r="F400" s="377"/>
      <c r="G400" s="377"/>
      <c r="H400" s="377"/>
      <c r="I400" s="377"/>
      <c r="J400" s="377"/>
      <c r="K400" s="11"/>
    </row>
    <row r="401" spans="1:11">
      <c r="A401" s="377"/>
      <c r="B401" s="377"/>
      <c r="C401" s="377"/>
      <c r="D401" s="377"/>
      <c r="E401" s="377"/>
      <c r="F401" s="377"/>
      <c r="G401" s="377"/>
      <c r="H401" s="377"/>
      <c r="I401" s="377"/>
      <c r="J401" s="377"/>
      <c r="K401" s="11"/>
    </row>
    <row r="402" spans="1:11">
      <c r="A402" s="377"/>
      <c r="B402" s="377"/>
      <c r="C402" s="377"/>
      <c r="D402" s="377"/>
      <c r="E402" s="377"/>
      <c r="F402" s="377"/>
      <c r="G402" s="377"/>
      <c r="H402" s="377"/>
      <c r="I402" s="377"/>
      <c r="J402" s="377"/>
      <c r="K402" s="11"/>
    </row>
    <row r="403" spans="1:11">
      <c r="A403" s="377"/>
      <c r="B403" s="377"/>
      <c r="C403" s="377"/>
      <c r="D403" s="377"/>
      <c r="E403" s="377"/>
      <c r="F403" s="377"/>
      <c r="G403" s="377"/>
      <c r="H403" s="377"/>
      <c r="I403" s="377"/>
      <c r="J403" s="377"/>
      <c r="K403" s="11"/>
    </row>
    <row r="404" spans="1:11">
      <c r="A404" s="377"/>
      <c r="B404" s="377"/>
      <c r="C404" s="377"/>
      <c r="D404" s="377"/>
      <c r="E404" s="377"/>
      <c r="F404" s="377"/>
      <c r="G404" s="377"/>
      <c r="H404" s="377"/>
      <c r="I404" s="377"/>
      <c r="J404" s="377"/>
      <c r="K404" s="11"/>
    </row>
    <row r="405" spans="1:11">
      <c r="A405" s="377"/>
      <c r="B405" s="377"/>
      <c r="C405" s="377"/>
      <c r="D405" s="377"/>
      <c r="E405" s="377"/>
      <c r="F405" s="377"/>
      <c r="G405" s="377"/>
      <c r="H405" s="377"/>
      <c r="I405" s="377"/>
      <c r="J405" s="377"/>
      <c r="K405" s="11"/>
    </row>
    <row r="406" spans="1:11">
      <c r="A406" s="377"/>
      <c r="B406" s="377"/>
      <c r="C406" s="377"/>
      <c r="D406" s="377"/>
      <c r="E406" s="377"/>
      <c r="F406" s="377"/>
      <c r="G406" s="377"/>
      <c r="H406" s="377"/>
      <c r="I406" s="377"/>
      <c r="J406" s="377"/>
      <c r="K406" s="11"/>
    </row>
    <row r="407" spans="1:11">
      <c r="A407" s="377"/>
      <c r="B407" s="377"/>
      <c r="C407" s="377"/>
      <c r="D407" s="377"/>
      <c r="E407" s="377"/>
      <c r="F407" s="377"/>
      <c r="G407" s="377"/>
      <c r="H407" s="377"/>
      <c r="I407" s="377"/>
      <c r="J407" s="377"/>
      <c r="K407" s="11"/>
    </row>
    <row r="408" spans="1:11">
      <c r="A408" s="377"/>
      <c r="B408" s="377"/>
      <c r="C408" s="377"/>
      <c r="D408" s="377"/>
      <c r="E408" s="377"/>
      <c r="F408" s="377"/>
      <c r="G408" s="377"/>
      <c r="H408" s="377"/>
      <c r="I408" s="377"/>
      <c r="J408" s="377"/>
      <c r="K408" s="11"/>
    </row>
    <row r="409" spans="1:11">
      <c r="A409" s="377"/>
      <c r="B409" s="377"/>
      <c r="C409" s="377"/>
      <c r="D409" s="377"/>
      <c r="E409" s="377"/>
      <c r="F409" s="377"/>
      <c r="G409" s="377"/>
      <c r="H409" s="377"/>
      <c r="I409" s="377"/>
      <c r="J409" s="377"/>
      <c r="K409" s="11"/>
    </row>
    <row r="410" spans="1:11">
      <c r="A410" s="377"/>
      <c r="B410" s="377"/>
      <c r="C410" s="377"/>
      <c r="D410" s="377"/>
      <c r="E410" s="377"/>
      <c r="F410" s="377"/>
      <c r="G410" s="377"/>
      <c r="H410" s="377"/>
      <c r="I410" s="377"/>
      <c r="J410" s="377"/>
      <c r="K410" s="11"/>
    </row>
    <row r="411" spans="1:11">
      <c r="A411" s="377"/>
      <c r="B411" s="377"/>
      <c r="C411" s="377"/>
      <c r="D411" s="377"/>
      <c r="E411" s="377"/>
      <c r="F411" s="377"/>
      <c r="G411" s="377"/>
      <c r="H411" s="377"/>
      <c r="I411" s="377"/>
      <c r="J411" s="377"/>
      <c r="K411" s="11"/>
    </row>
    <row r="412" spans="1:11">
      <c r="A412" s="377"/>
      <c r="B412" s="377"/>
      <c r="C412" s="377"/>
      <c r="D412" s="377"/>
      <c r="E412" s="377"/>
      <c r="F412" s="377"/>
      <c r="G412" s="377"/>
      <c r="H412" s="377"/>
      <c r="I412" s="377"/>
      <c r="J412" s="377"/>
      <c r="K412" s="11"/>
    </row>
    <row r="413" spans="1:11">
      <c r="A413" s="377"/>
      <c r="B413" s="377"/>
      <c r="C413" s="377"/>
      <c r="D413" s="377"/>
      <c r="E413" s="377"/>
      <c r="F413" s="377"/>
      <c r="G413" s="377"/>
      <c r="H413" s="377"/>
      <c r="I413" s="377"/>
      <c r="J413" s="377"/>
      <c r="K413" s="11"/>
    </row>
    <row r="414" spans="1:11">
      <c r="A414" s="377"/>
      <c r="B414" s="377"/>
      <c r="C414" s="377"/>
      <c r="D414" s="377"/>
      <c r="E414" s="377"/>
      <c r="F414" s="377"/>
      <c r="G414" s="377"/>
      <c r="H414" s="377"/>
      <c r="I414" s="377"/>
      <c r="J414" s="377"/>
      <c r="K414" s="11"/>
    </row>
    <row r="415" spans="1:11">
      <c r="A415" s="377"/>
      <c r="B415" s="377"/>
      <c r="C415" s="377"/>
      <c r="D415" s="377"/>
      <c r="E415" s="377"/>
      <c r="F415" s="377"/>
      <c r="G415" s="377"/>
      <c r="H415" s="377"/>
      <c r="I415" s="377"/>
      <c r="J415" s="377"/>
      <c r="K415" s="11"/>
    </row>
    <row r="416" spans="1:11">
      <c r="A416" s="377"/>
      <c r="B416" s="377"/>
      <c r="C416" s="377"/>
      <c r="D416" s="377"/>
      <c r="E416" s="377"/>
      <c r="F416" s="377"/>
      <c r="G416" s="377"/>
      <c r="H416" s="377"/>
      <c r="I416" s="377"/>
      <c r="J416" s="377"/>
      <c r="K416" s="11"/>
    </row>
    <row r="417" spans="1:11">
      <c r="A417" s="377"/>
      <c r="B417" s="377"/>
      <c r="C417" s="377"/>
      <c r="D417" s="377"/>
      <c r="E417" s="377"/>
      <c r="F417" s="377"/>
      <c r="G417" s="377"/>
      <c r="H417" s="377"/>
      <c r="I417" s="377"/>
      <c r="J417" s="377"/>
      <c r="K417" s="11"/>
    </row>
    <row r="418" spans="1:11">
      <c r="A418" s="377"/>
      <c r="B418" s="377"/>
      <c r="C418" s="377"/>
      <c r="D418" s="377"/>
      <c r="E418" s="377"/>
      <c r="F418" s="377"/>
      <c r="G418" s="377"/>
      <c r="H418" s="377"/>
      <c r="I418" s="377"/>
      <c r="J418" s="377"/>
      <c r="K418" s="11"/>
    </row>
    <row r="419" spans="1:11">
      <c r="A419" s="377"/>
      <c r="B419" s="377"/>
      <c r="C419" s="377"/>
      <c r="D419" s="377"/>
      <c r="E419" s="377"/>
      <c r="F419" s="377"/>
      <c r="G419" s="377"/>
      <c r="H419" s="377"/>
      <c r="I419" s="377"/>
      <c r="J419" s="377"/>
      <c r="K419" s="11"/>
    </row>
    <row r="420" spans="1:11">
      <c r="A420" s="377"/>
      <c r="B420" s="377"/>
      <c r="C420" s="377"/>
      <c r="D420" s="377"/>
      <c r="E420" s="377"/>
      <c r="F420" s="377"/>
      <c r="G420" s="377"/>
      <c r="H420" s="377"/>
      <c r="I420" s="377"/>
      <c r="J420" s="377"/>
      <c r="K420" s="11"/>
    </row>
    <row r="421" spans="1:11">
      <c r="A421" s="377"/>
      <c r="B421" s="377"/>
      <c r="C421" s="377"/>
      <c r="D421" s="377"/>
      <c r="E421" s="377"/>
      <c r="F421" s="377"/>
      <c r="G421" s="377"/>
      <c r="H421" s="377"/>
      <c r="I421" s="377"/>
      <c r="J421" s="377"/>
      <c r="K421" s="11"/>
    </row>
    <row r="422" spans="1:11">
      <c r="A422" s="377"/>
      <c r="B422" s="377"/>
      <c r="C422" s="377"/>
      <c r="D422" s="377"/>
      <c r="E422" s="377"/>
      <c r="F422" s="377"/>
      <c r="G422" s="377"/>
      <c r="H422" s="377"/>
      <c r="I422" s="377"/>
      <c r="J422" s="377"/>
      <c r="K422" s="11"/>
    </row>
    <row r="423" spans="1:11">
      <c r="A423" s="377"/>
      <c r="B423" s="377"/>
      <c r="C423" s="377"/>
      <c r="D423" s="377"/>
      <c r="E423" s="377"/>
      <c r="F423" s="377"/>
      <c r="G423" s="377"/>
      <c r="H423" s="377"/>
      <c r="I423" s="377"/>
      <c r="J423" s="377"/>
      <c r="K423" s="11"/>
    </row>
    <row r="424" spans="1:11">
      <c r="A424" s="377"/>
      <c r="B424" s="377"/>
      <c r="C424" s="377"/>
      <c r="D424" s="377"/>
      <c r="E424" s="377"/>
      <c r="F424" s="377"/>
      <c r="G424" s="377"/>
      <c r="H424" s="377"/>
      <c r="I424" s="377"/>
      <c r="J424" s="377"/>
      <c r="K424" s="11"/>
    </row>
    <row r="425" spans="1:11">
      <c r="A425" s="377"/>
      <c r="B425" s="377"/>
      <c r="C425" s="377"/>
      <c r="D425" s="377"/>
      <c r="E425" s="377"/>
      <c r="F425" s="377"/>
      <c r="G425" s="377"/>
      <c r="H425" s="377"/>
      <c r="I425" s="377"/>
      <c r="J425" s="377"/>
      <c r="K425" s="11"/>
    </row>
    <row r="426" spans="1:11">
      <c r="A426" s="377"/>
      <c r="B426" s="377"/>
      <c r="C426" s="377"/>
      <c r="D426" s="377"/>
      <c r="E426" s="377"/>
      <c r="F426" s="377"/>
      <c r="G426" s="377"/>
      <c r="H426" s="377"/>
      <c r="I426" s="377"/>
      <c r="J426" s="377"/>
      <c r="K426" s="11"/>
    </row>
    <row r="427" spans="1:11">
      <c r="A427" s="377"/>
      <c r="B427" s="377"/>
      <c r="C427" s="377"/>
      <c r="D427" s="377"/>
      <c r="E427" s="377"/>
      <c r="F427" s="377"/>
      <c r="G427" s="377"/>
      <c r="H427" s="377"/>
      <c r="I427" s="377"/>
      <c r="J427" s="377"/>
      <c r="K427" s="11"/>
    </row>
    <row r="428" spans="1:11">
      <c r="A428" s="377"/>
      <c r="B428" s="377"/>
      <c r="C428" s="377"/>
      <c r="D428" s="377"/>
      <c r="E428" s="377"/>
      <c r="F428" s="377"/>
      <c r="G428" s="377"/>
      <c r="H428" s="377"/>
      <c r="I428" s="377"/>
      <c r="J428" s="377"/>
      <c r="K428" s="11"/>
    </row>
    <row r="429" spans="1:11">
      <c r="A429" s="377"/>
      <c r="B429" s="377"/>
      <c r="C429" s="377"/>
      <c r="D429" s="377"/>
      <c r="E429" s="377"/>
      <c r="F429" s="377"/>
      <c r="G429" s="377"/>
      <c r="H429" s="377"/>
      <c r="I429" s="377"/>
      <c r="J429" s="377"/>
      <c r="K429" s="11"/>
    </row>
    <row r="430" spans="1:11">
      <c r="A430" s="377"/>
      <c r="B430" s="377"/>
      <c r="C430" s="377"/>
      <c r="D430" s="377"/>
      <c r="E430" s="377"/>
      <c r="F430" s="377"/>
      <c r="G430" s="377"/>
      <c r="H430" s="377"/>
      <c r="I430" s="377"/>
      <c r="J430" s="377"/>
      <c r="K430" s="11"/>
    </row>
    <row r="431" spans="1:11">
      <c r="A431" s="377"/>
      <c r="B431" s="377"/>
      <c r="C431" s="377"/>
      <c r="D431" s="377"/>
      <c r="E431" s="377"/>
      <c r="F431" s="377"/>
      <c r="G431" s="377"/>
      <c r="H431" s="377"/>
      <c r="I431" s="377"/>
      <c r="J431" s="377"/>
      <c r="K431" s="11"/>
    </row>
    <row r="432" spans="1:11">
      <c r="A432" s="377"/>
      <c r="B432" s="377"/>
      <c r="C432" s="377"/>
      <c r="D432" s="377"/>
      <c r="E432" s="377"/>
      <c r="F432" s="377"/>
      <c r="G432" s="377"/>
      <c r="H432" s="377"/>
      <c r="I432" s="377"/>
      <c r="J432" s="377"/>
      <c r="K432" s="11"/>
    </row>
    <row r="433" spans="1:11">
      <c r="A433" s="377"/>
      <c r="B433" s="377"/>
      <c r="C433" s="377"/>
      <c r="D433" s="377"/>
      <c r="E433" s="377"/>
      <c r="F433" s="377"/>
      <c r="G433" s="377"/>
      <c r="H433" s="377"/>
      <c r="I433" s="377"/>
      <c r="J433" s="377"/>
      <c r="K433" s="11"/>
    </row>
    <row r="434" spans="1:11">
      <c r="A434" s="377"/>
      <c r="B434" s="377"/>
      <c r="C434" s="377"/>
      <c r="D434" s="377"/>
      <c r="E434" s="377"/>
      <c r="F434" s="377"/>
      <c r="G434" s="377"/>
      <c r="H434" s="377"/>
      <c r="I434" s="377"/>
      <c r="J434" s="377"/>
      <c r="K434" s="11"/>
    </row>
    <row r="435" spans="1:11">
      <c r="A435" s="377"/>
      <c r="B435" s="377"/>
      <c r="C435" s="377"/>
      <c r="D435" s="377"/>
      <c r="E435" s="377"/>
      <c r="F435" s="377"/>
      <c r="G435" s="377"/>
      <c r="H435" s="377"/>
      <c r="I435" s="377"/>
      <c r="J435" s="377"/>
      <c r="K435" s="11"/>
    </row>
    <row r="436" spans="1:11">
      <c r="A436" s="377"/>
      <c r="B436" s="377"/>
      <c r="C436" s="377"/>
      <c r="D436" s="377"/>
      <c r="E436" s="377"/>
      <c r="F436" s="377"/>
      <c r="G436" s="377"/>
      <c r="H436" s="377"/>
      <c r="I436" s="377"/>
      <c r="J436" s="377"/>
      <c r="K436" s="11"/>
    </row>
    <row r="437" spans="1:11">
      <c r="A437" s="377"/>
      <c r="B437" s="377"/>
      <c r="C437" s="377"/>
      <c r="D437" s="377"/>
      <c r="E437" s="377"/>
      <c r="F437" s="377"/>
      <c r="G437" s="377"/>
      <c r="H437" s="377"/>
      <c r="I437" s="377"/>
      <c r="J437" s="377"/>
      <c r="K437" s="11"/>
    </row>
    <row r="438" spans="1:11">
      <c r="A438" s="377"/>
      <c r="B438" s="377"/>
      <c r="C438" s="377"/>
      <c r="D438" s="377"/>
      <c r="E438" s="377"/>
      <c r="F438" s="377"/>
      <c r="G438" s="377"/>
      <c r="H438" s="377"/>
      <c r="I438" s="377"/>
      <c r="J438" s="377"/>
      <c r="K438" s="11"/>
    </row>
    <row r="439" spans="1:11">
      <c r="A439" s="377"/>
      <c r="B439" s="377"/>
      <c r="C439" s="377"/>
      <c r="D439" s="377"/>
      <c r="E439" s="377"/>
      <c r="F439" s="377"/>
      <c r="G439" s="377"/>
      <c r="H439" s="377"/>
      <c r="I439" s="377"/>
      <c r="J439" s="377"/>
      <c r="K439" s="11"/>
    </row>
    <row r="440" spans="1:11">
      <c r="A440" s="377"/>
      <c r="B440" s="377"/>
      <c r="C440" s="377"/>
      <c r="D440" s="377"/>
      <c r="E440" s="377"/>
      <c r="F440" s="377"/>
      <c r="G440" s="377"/>
      <c r="H440" s="377"/>
      <c r="I440" s="377"/>
      <c r="J440" s="377"/>
      <c r="K440" s="11"/>
    </row>
    <row r="441" spans="1:11">
      <c r="A441" s="377"/>
      <c r="B441" s="377"/>
      <c r="C441" s="377"/>
      <c r="D441" s="377"/>
      <c r="E441" s="377"/>
      <c r="F441" s="377"/>
      <c r="G441" s="377"/>
      <c r="H441" s="377"/>
      <c r="I441" s="377"/>
      <c r="J441" s="377"/>
      <c r="K441" s="11"/>
    </row>
    <row r="442" spans="1:11">
      <c r="A442" s="377"/>
      <c r="B442" s="377"/>
      <c r="C442" s="377"/>
      <c r="D442" s="377"/>
      <c r="E442" s="377"/>
      <c r="F442" s="377"/>
      <c r="G442" s="377"/>
      <c r="H442" s="377"/>
      <c r="I442" s="377"/>
      <c r="J442" s="377"/>
      <c r="K442" s="11"/>
    </row>
    <row r="443" spans="1:11">
      <c r="A443" s="377"/>
      <c r="B443" s="377"/>
      <c r="C443" s="377"/>
      <c r="D443" s="377"/>
      <c r="E443" s="377"/>
      <c r="F443" s="377"/>
      <c r="G443" s="377"/>
      <c r="H443" s="377"/>
      <c r="I443" s="377"/>
      <c r="J443" s="377"/>
      <c r="K443" s="11"/>
    </row>
    <row r="444" spans="1:11">
      <c r="A444" s="377"/>
      <c r="B444" s="377"/>
      <c r="C444" s="377"/>
      <c r="D444" s="377"/>
      <c r="E444" s="377"/>
      <c r="F444" s="377"/>
      <c r="G444" s="377"/>
      <c r="H444" s="377"/>
      <c r="I444" s="377"/>
      <c r="J444" s="377"/>
      <c r="K444" s="11"/>
    </row>
    <row r="445" spans="1:11">
      <c r="A445" s="377"/>
      <c r="B445" s="377"/>
      <c r="C445" s="377"/>
      <c r="D445" s="377"/>
      <c r="E445" s="377"/>
      <c r="F445" s="377"/>
      <c r="G445" s="377"/>
      <c r="H445" s="377"/>
      <c r="I445" s="377"/>
      <c r="J445" s="377"/>
      <c r="K445" s="11"/>
    </row>
    <row r="446" spans="1:11">
      <c r="A446" s="377"/>
      <c r="B446" s="377"/>
      <c r="C446" s="377"/>
      <c r="D446" s="377"/>
      <c r="E446" s="377"/>
      <c r="F446" s="377"/>
      <c r="G446" s="377"/>
      <c r="H446" s="377"/>
      <c r="I446" s="377"/>
      <c r="J446" s="377"/>
      <c r="K446" s="11"/>
    </row>
    <row r="447" spans="1:11">
      <c r="A447" s="377"/>
      <c r="B447" s="377"/>
      <c r="C447" s="377"/>
      <c r="D447" s="377"/>
      <c r="E447" s="377"/>
      <c r="F447" s="377"/>
      <c r="G447" s="377"/>
      <c r="H447" s="377"/>
      <c r="I447" s="377"/>
      <c r="J447" s="377"/>
      <c r="K447" s="11"/>
    </row>
    <row r="448" spans="1:11">
      <c r="A448" s="377"/>
      <c r="B448" s="377"/>
      <c r="C448" s="377"/>
      <c r="D448" s="377"/>
      <c r="E448" s="377"/>
      <c r="F448" s="377"/>
      <c r="G448" s="377"/>
      <c r="H448" s="377"/>
      <c r="I448" s="377"/>
      <c r="J448" s="377"/>
      <c r="K448" s="11"/>
    </row>
    <row r="449" spans="1:11">
      <c r="A449" s="377"/>
      <c r="B449" s="377"/>
      <c r="C449" s="377"/>
      <c r="D449" s="377"/>
      <c r="E449" s="377"/>
      <c r="F449" s="377"/>
      <c r="G449" s="377"/>
      <c r="H449" s="377"/>
      <c r="I449" s="377"/>
      <c r="J449" s="377"/>
      <c r="K449" s="11"/>
    </row>
    <row r="450" spans="1:11">
      <c r="A450" s="377"/>
      <c r="B450" s="377"/>
      <c r="C450" s="377"/>
      <c r="D450" s="377"/>
      <c r="E450" s="377"/>
      <c r="F450" s="377"/>
      <c r="G450" s="377"/>
      <c r="H450" s="377"/>
      <c r="I450" s="377"/>
      <c r="J450" s="377"/>
      <c r="K450" s="11"/>
    </row>
    <row r="451" spans="1:11">
      <c r="A451" s="377"/>
      <c r="B451" s="377"/>
      <c r="C451" s="377"/>
      <c r="D451" s="377"/>
      <c r="E451" s="377"/>
      <c r="F451" s="377"/>
      <c r="G451" s="377"/>
      <c r="H451" s="377"/>
      <c r="I451" s="377"/>
      <c r="J451" s="377"/>
      <c r="K451" s="11"/>
    </row>
    <row r="452" spans="1:11">
      <c r="A452" s="377"/>
      <c r="B452" s="377"/>
      <c r="C452" s="377"/>
      <c r="D452" s="377"/>
      <c r="E452" s="377"/>
      <c r="F452" s="377"/>
      <c r="G452" s="377"/>
      <c r="H452" s="377"/>
      <c r="I452" s="377"/>
      <c r="J452" s="377"/>
      <c r="K452" s="11"/>
    </row>
    <row r="453" spans="1:11">
      <c r="A453" s="377"/>
      <c r="B453" s="377"/>
      <c r="C453" s="377"/>
      <c r="D453" s="377"/>
      <c r="E453" s="377"/>
      <c r="F453" s="377"/>
      <c r="G453" s="377"/>
      <c r="H453" s="377"/>
      <c r="I453" s="377"/>
      <c r="J453" s="377"/>
      <c r="K453" s="11"/>
    </row>
    <row r="454" spans="1:11">
      <c r="A454" s="377"/>
      <c r="B454" s="377"/>
      <c r="C454" s="377"/>
      <c r="D454" s="377"/>
      <c r="E454" s="377"/>
      <c r="F454" s="377"/>
      <c r="G454" s="377"/>
      <c r="H454" s="377"/>
      <c r="I454" s="377"/>
      <c r="J454" s="377"/>
      <c r="K454" s="11"/>
    </row>
    <row r="455" spans="1:11">
      <c r="A455" s="377"/>
      <c r="B455" s="377"/>
      <c r="C455" s="377"/>
      <c r="D455" s="377"/>
      <c r="E455" s="377"/>
      <c r="F455" s="377"/>
      <c r="G455" s="377"/>
      <c r="H455" s="377"/>
      <c r="I455" s="377"/>
      <c r="J455" s="377"/>
      <c r="K455" s="11"/>
    </row>
    <row r="456" spans="1:11">
      <c r="A456" s="377"/>
      <c r="B456" s="377"/>
      <c r="C456" s="377"/>
      <c r="D456" s="377"/>
      <c r="E456" s="377"/>
      <c r="F456" s="377"/>
      <c r="G456" s="377"/>
      <c r="H456" s="377"/>
      <c r="I456" s="377"/>
      <c r="J456" s="377"/>
      <c r="K456" s="11"/>
    </row>
    <row r="457" spans="1:11">
      <c r="A457" s="377"/>
      <c r="B457" s="377"/>
      <c r="C457" s="377"/>
      <c r="D457" s="377"/>
      <c r="E457" s="377"/>
      <c r="F457" s="377"/>
      <c r="G457" s="377"/>
      <c r="H457" s="377"/>
      <c r="I457" s="377"/>
      <c r="J457" s="377"/>
      <c r="K457" s="11"/>
    </row>
    <row r="458" spans="1:11">
      <c r="A458" s="377"/>
      <c r="B458" s="377"/>
      <c r="C458" s="377"/>
      <c r="D458" s="377"/>
      <c r="E458" s="377"/>
      <c r="F458" s="377"/>
      <c r="G458" s="377"/>
      <c r="H458" s="377"/>
      <c r="I458" s="377"/>
      <c r="J458" s="377"/>
      <c r="K458" s="11"/>
    </row>
    <row r="459" spans="1:11">
      <c r="A459" s="377"/>
      <c r="B459" s="377"/>
      <c r="C459" s="377"/>
      <c r="D459" s="377"/>
      <c r="E459" s="377"/>
      <c r="F459" s="377"/>
      <c r="G459" s="377"/>
      <c r="H459" s="377"/>
      <c r="I459" s="377"/>
      <c r="J459" s="377"/>
      <c r="K459" s="11"/>
    </row>
    <row r="460" spans="1:11">
      <c r="A460" s="377"/>
      <c r="B460" s="377"/>
      <c r="C460" s="377"/>
      <c r="D460" s="377"/>
      <c r="E460" s="377"/>
      <c r="F460" s="377"/>
      <c r="G460" s="377"/>
      <c r="H460" s="377"/>
      <c r="I460" s="377"/>
      <c r="J460" s="377"/>
      <c r="K460" s="11"/>
    </row>
    <row r="461" spans="1:11">
      <c r="A461" s="377"/>
      <c r="B461" s="377"/>
      <c r="C461" s="377"/>
      <c r="D461" s="377"/>
      <c r="E461" s="377"/>
      <c r="F461" s="377"/>
      <c r="G461" s="377"/>
      <c r="H461" s="377"/>
      <c r="I461" s="377"/>
      <c r="J461" s="377"/>
      <c r="K461" s="11"/>
    </row>
    <row r="462" spans="1:11">
      <c r="A462" s="377"/>
      <c r="B462" s="377"/>
      <c r="C462" s="377"/>
      <c r="D462" s="377"/>
      <c r="E462" s="377"/>
      <c r="F462" s="377"/>
      <c r="G462" s="377"/>
      <c r="H462" s="377"/>
      <c r="I462" s="377"/>
      <c r="J462" s="377"/>
      <c r="K462" s="11"/>
    </row>
    <row r="463" spans="1:11">
      <c r="A463" s="377"/>
      <c r="B463" s="377"/>
      <c r="C463" s="377"/>
      <c r="D463" s="377"/>
      <c r="E463" s="377"/>
      <c r="F463" s="377"/>
      <c r="G463" s="377"/>
      <c r="H463" s="377"/>
      <c r="I463" s="377"/>
      <c r="J463" s="377"/>
      <c r="K463" s="11"/>
    </row>
    <row r="464" spans="1:11">
      <c r="A464" s="377"/>
      <c r="B464" s="377"/>
      <c r="C464" s="377"/>
      <c r="D464" s="377"/>
      <c r="E464" s="377"/>
      <c r="F464" s="377"/>
      <c r="G464" s="377"/>
      <c r="H464" s="377"/>
      <c r="I464" s="377"/>
      <c r="J464" s="377"/>
      <c r="K464" s="11"/>
    </row>
    <row r="465" spans="1:11">
      <c r="A465" s="377"/>
      <c r="B465" s="377"/>
      <c r="C465" s="377"/>
      <c r="D465" s="377"/>
      <c r="E465" s="377"/>
      <c r="F465" s="377"/>
      <c r="G465" s="377"/>
      <c r="H465" s="377"/>
      <c r="I465" s="377"/>
      <c r="J465" s="377"/>
      <c r="K465" s="11"/>
    </row>
    <row r="466" spans="1:11">
      <c r="A466" s="377"/>
      <c r="B466" s="377"/>
      <c r="C466" s="377"/>
      <c r="D466" s="377"/>
      <c r="E466" s="377"/>
      <c r="F466" s="377"/>
      <c r="G466" s="377"/>
      <c r="H466" s="377"/>
      <c r="I466" s="377"/>
      <c r="J466" s="377"/>
      <c r="K466" s="11"/>
    </row>
    <row r="467" spans="1:11">
      <c r="A467" s="377"/>
      <c r="B467" s="377"/>
      <c r="C467" s="377"/>
      <c r="D467" s="377"/>
      <c r="E467" s="377"/>
      <c r="F467" s="377"/>
      <c r="G467" s="377"/>
      <c r="H467" s="377"/>
      <c r="I467" s="377"/>
      <c r="J467" s="377"/>
      <c r="K467" s="11"/>
    </row>
    <row r="468" spans="1:11">
      <c r="A468" s="377"/>
      <c r="B468" s="377"/>
      <c r="C468" s="377"/>
      <c r="D468" s="377"/>
      <c r="E468" s="377"/>
      <c r="F468" s="377"/>
      <c r="G468" s="377"/>
      <c r="H468" s="377"/>
      <c r="I468" s="377"/>
      <c r="J468" s="377"/>
      <c r="K468" s="11"/>
    </row>
    <row r="469" spans="1:11">
      <c r="A469" s="377"/>
      <c r="B469" s="377"/>
      <c r="C469" s="377"/>
      <c r="D469" s="377"/>
      <c r="E469" s="377"/>
      <c r="F469" s="377"/>
      <c r="G469" s="377"/>
      <c r="H469" s="377"/>
      <c r="I469" s="377"/>
      <c r="J469" s="377"/>
      <c r="K469" s="11"/>
    </row>
    <row r="470" spans="1:11">
      <c r="A470" s="377"/>
      <c r="B470" s="377"/>
      <c r="C470" s="377"/>
      <c r="D470" s="377"/>
      <c r="E470" s="377"/>
      <c r="F470" s="377"/>
      <c r="G470" s="377"/>
      <c r="H470" s="377"/>
      <c r="I470" s="377"/>
      <c r="J470" s="377"/>
      <c r="K470" s="11"/>
    </row>
    <row r="471" spans="1:11">
      <c r="A471" s="377"/>
      <c r="B471" s="377"/>
      <c r="C471" s="377"/>
      <c r="D471" s="377"/>
      <c r="E471" s="377"/>
      <c r="F471" s="377"/>
      <c r="G471" s="377"/>
      <c r="H471" s="377"/>
      <c r="I471" s="377"/>
      <c r="J471" s="377"/>
      <c r="K471" s="11"/>
    </row>
    <row r="472" spans="1:11">
      <c r="A472" s="377"/>
      <c r="B472" s="377"/>
      <c r="C472" s="377"/>
      <c r="D472" s="377"/>
      <c r="E472" s="377"/>
      <c r="F472" s="377"/>
      <c r="G472" s="377"/>
      <c r="H472" s="377"/>
      <c r="I472" s="377"/>
      <c r="J472" s="377"/>
      <c r="K472" s="11"/>
    </row>
    <row r="473" spans="1:11">
      <c r="A473" s="377"/>
      <c r="B473" s="377"/>
      <c r="C473" s="377"/>
      <c r="D473" s="377"/>
      <c r="E473" s="377"/>
      <c r="F473" s="377"/>
      <c r="G473" s="377"/>
      <c r="H473" s="377"/>
      <c r="I473" s="377"/>
      <c r="J473" s="377"/>
      <c r="K473" s="11"/>
    </row>
    <row r="474" spans="1:11">
      <c r="A474" s="377"/>
      <c r="B474" s="377"/>
      <c r="C474" s="377"/>
      <c r="D474" s="377"/>
      <c r="E474" s="377"/>
      <c r="F474" s="377"/>
      <c r="G474" s="377"/>
      <c r="H474" s="377"/>
      <c r="I474" s="377"/>
      <c r="J474" s="377"/>
      <c r="K474" s="11"/>
    </row>
    <row r="475" spans="1:11">
      <c r="A475" s="377"/>
      <c r="B475" s="377"/>
      <c r="C475" s="377"/>
      <c r="D475" s="377"/>
      <c r="E475" s="377"/>
      <c r="F475" s="377"/>
      <c r="G475" s="377"/>
      <c r="H475" s="377"/>
      <c r="I475" s="377"/>
      <c r="J475" s="377"/>
      <c r="K475" s="11"/>
    </row>
    <row r="476" spans="1:11">
      <c r="A476" s="377"/>
      <c r="B476" s="377"/>
      <c r="C476" s="377"/>
      <c r="D476" s="377"/>
      <c r="E476" s="377"/>
      <c r="F476" s="377"/>
      <c r="G476" s="377"/>
      <c r="H476" s="377"/>
      <c r="I476" s="377"/>
      <c r="J476" s="377"/>
      <c r="K476" s="11"/>
    </row>
    <row r="477" spans="1:11">
      <c r="A477" s="377"/>
      <c r="B477" s="377"/>
      <c r="C477" s="377"/>
      <c r="D477" s="377"/>
      <c r="E477" s="377"/>
      <c r="F477" s="377"/>
      <c r="G477" s="377"/>
      <c r="H477" s="377"/>
      <c r="I477" s="377"/>
      <c r="J477" s="377"/>
      <c r="K477" s="11"/>
    </row>
    <row r="478" spans="1:11">
      <c r="A478" s="377"/>
      <c r="B478" s="377"/>
      <c r="C478" s="377"/>
      <c r="D478" s="377"/>
      <c r="E478" s="377"/>
      <c r="F478" s="377"/>
      <c r="G478" s="377"/>
      <c r="H478" s="377"/>
      <c r="I478" s="377"/>
      <c r="J478" s="377"/>
      <c r="K478" s="11"/>
    </row>
    <row r="479" spans="1:11">
      <c r="A479" s="377"/>
      <c r="B479" s="377"/>
      <c r="C479" s="377"/>
      <c r="D479" s="377"/>
      <c r="E479" s="377"/>
      <c r="F479" s="377"/>
      <c r="G479" s="377"/>
      <c r="H479" s="377"/>
      <c r="I479" s="377"/>
      <c r="J479" s="377"/>
      <c r="K479" s="11"/>
    </row>
    <row r="480" spans="1:11">
      <c r="A480" s="377"/>
      <c r="B480" s="377"/>
      <c r="C480" s="377"/>
      <c r="D480" s="377"/>
      <c r="E480" s="377"/>
      <c r="F480" s="377"/>
      <c r="G480" s="377"/>
      <c r="H480" s="377"/>
      <c r="I480" s="377"/>
      <c r="J480" s="377"/>
      <c r="K480" s="11"/>
    </row>
    <row r="481" spans="1:11">
      <c r="A481" s="377"/>
      <c r="B481" s="377"/>
      <c r="C481" s="377"/>
      <c r="D481" s="377"/>
      <c r="E481" s="377"/>
      <c r="F481" s="377"/>
      <c r="G481" s="377"/>
      <c r="H481" s="377"/>
      <c r="I481" s="377"/>
      <c r="J481" s="377"/>
      <c r="K481" s="11"/>
    </row>
    <row r="482" spans="1:11">
      <c r="A482" s="377"/>
      <c r="B482" s="377"/>
      <c r="C482" s="377"/>
      <c r="D482" s="377"/>
      <c r="E482" s="377"/>
      <c r="F482" s="377"/>
      <c r="G482" s="377"/>
      <c r="H482" s="377"/>
      <c r="I482" s="377"/>
      <c r="J482" s="377"/>
      <c r="K482" s="11"/>
    </row>
    <row r="483" spans="1:11">
      <c r="A483" s="377"/>
      <c r="B483" s="377"/>
      <c r="C483" s="377"/>
      <c r="D483" s="377"/>
      <c r="E483" s="377"/>
      <c r="F483" s="377"/>
      <c r="G483" s="377"/>
      <c r="H483" s="377"/>
      <c r="I483" s="377"/>
      <c r="J483" s="377"/>
      <c r="K483" s="11"/>
    </row>
    <row r="484" spans="1:11">
      <c r="A484" s="377"/>
      <c r="B484" s="377"/>
      <c r="C484" s="377"/>
      <c r="D484" s="377"/>
      <c r="E484" s="377"/>
      <c r="F484" s="377"/>
      <c r="G484" s="377"/>
      <c r="H484" s="377"/>
      <c r="I484" s="377"/>
      <c r="J484" s="377"/>
      <c r="K484" s="11"/>
    </row>
    <row r="485" spans="1:11">
      <c r="A485" s="377"/>
      <c r="B485" s="377"/>
      <c r="C485" s="377"/>
      <c r="D485" s="377"/>
      <c r="E485" s="377"/>
      <c r="F485" s="377"/>
      <c r="G485" s="377"/>
      <c r="H485" s="377"/>
      <c r="I485" s="377"/>
      <c r="J485" s="377"/>
      <c r="K485" s="11"/>
    </row>
    <row r="486" spans="1:11">
      <c r="A486" s="377"/>
      <c r="B486" s="377"/>
      <c r="C486" s="377"/>
      <c r="D486" s="377"/>
      <c r="E486" s="377"/>
      <c r="F486" s="377"/>
      <c r="G486" s="377"/>
      <c r="H486" s="377"/>
      <c r="I486" s="377"/>
      <c r="J486" s="377"/>
      <c r="K486" s="11"/>
    </row>
    <row r="487" spans="1:11">
      <c r="A487" s="377"/>
      <c r="B487" s="377"/>
      <c r="C487" s="377"/>
      <c r="D487" s="377"/>
      <c r="E487" s="377"/>
      <c r="F487" s="377"/>
      <c r="G487" s="377"/>
      <c r="H487" s="377"/>
      <c r="I487" s="377"/>
      <c r="J487" s="377"/>
      <c r="K487" s="11"/>
    </row>
    <row r="488" spans="1:11">
      <c r="A488" s="377"/>
      <c r="B488" s="377"/>
      <c r="C488" s="377"/>
      <c r="D488" s="377"/>
      <c r="E488" s="377"/>
      <c r="F488" s="377"/>
      <c r="G488" s="377"/>
      <c r="H488" s="377"/>
      <c r="I488" s="377"/>
      <c r="J488" s="377"/>
      <c r="K488" s="11"/>
    </row>
    <row r="489" spans="1:11">
      <c r="A489" s="377"/>
      <c r="B489" s="377"/>
      <c r="C489" s="377"/>
      <c r="D489" s="377"/>
      <c r="E489" s="377"/>
      <c r="F489" s="377"/>
      <c r="G489" s="377"/>
      <c r="H489" s="377"/>
      <c r="I489" s="377"/>
      <c r="J489" s="377"/>
      <c r="K489" s="11"/>
    </row>
    <row r="490" spans="1:11">
      <c r="A490" s="377"/>
      <c r="B490" s="377"/>
      <c r="C490" s="377"/>
      <c r="D490" s="377"/>
      <c r="E490" s="377"/>
      <c r="F490" s="377"/>
      <c r="G490" s="377"/>
      <c r="H490" s="377"/>
      <c r="I490" s="377"/>
      <c r="J490" s="377"/>
      <c r="K490" s="11"/>
    </row>
    <row r="491" spans="1:11">
      <c r="A491" s="377"/>
      <c r="B491" s="377"/>
      <c r="C491" s="377"/>
      <c r="D491" s="377"/>
      <c r="E491" s="377"/>
      <c r="F491" s="377"/>
      <c r="G491" s="377"/>
      <c r="H491" s="377"/>
      <c r="I491" s="377"/>
      <c r="J491" s="377"/>
      <c r="K491" s="11"/>
    </row>
    <row r="492" spans="1:11">
      <c r="A492" s="377"/>
      <c r="B492" s="377"/>
      <c r="C492" s="377"/>
      <c r="D492" s="377"/>
      <c r="E492" s="377"/>
      <c r="F492" s="377"/>
      <c r="G492" s="377"/>
      <c r="H492" s="377"/>
      <c r="I492" s="377"/>
      <c r="J492" s="377"/>
      <c r="K492" s="11"/>
    </row>
    <row r="493" spans="1:11">
      <c r="A493" s="377"/>
      <c r="B493" s="377"/>
      <c r="C493" s="377"/>
      <c r="D493" s="377"/>
      <c r="E493" s="377"/>
      <c r="F493" s="377"/>
      <c r="G493" s="377"/>
      <c r="H493" s="377"/>
      <c r="I493" s="377"/>
      <c r="J493" s="377"/>
      <c r="K493" s="11"/>
    </row>
    <row r="494" spans="1:11">
      <c r="A494" s="377"/>
      <c r="B494" s="377"/>
      <c r="C494" s="377"/>
      <c r="D494" s="377"/>
      <c r="E494" s="377"/>
      <c r="F494" s="377"/>
      <c r="G494" s="377"/>
      <c r="H494" s="377"/>
      <c r="I494" s="377"/>
      <c r="J494" s="377"/>
      <c r="K494" s="11"/>
    </row>
    <row r="495" spans="1:11">
      <c r="A495" s="377"/>
      <c r="B495" s="377"/>
      <c r="C495" s="377"/>
      <c r="D495" s="377"/>
      <c r="E495" s="377"/>
      <c r="F495" s="377"/>
      <c r="G495" s="377"/>
      <c r="H495" s="377"/>
      <c r="I495" s="377"/>
      <c r="J495" s="377"/>
      <c r="K495" s="11"/>
    </row>
    <row r="496" spans="1:11">
      <c r="A496" s="377"/>
      <c r="B496" s="377"/>
      <c r="C496" s="377"/>
      <c r="D496" s="377"/>
      <c r="E496" s="377"/>
      <c r="F496" s="377"/>
      <c r="G496" s="377"/>
      <c r="H496" s="377"/>
      <c r="I496" s="377"/>
      <c r="J496" s="377"/>
      <c r="K496" s="11"/>
    </row>
    <row r="497" spans="1:11">
      <c r="A497" s="377"/>
      <c r="B497" s="377"/>
      <c r="C497" s="377"/>
      <c r="D497" s="377"/>
      <c r="E497" s="377"/>
      <c r="F497" s="377"/>
      <c r="G497" s="377"/>
      <c r="H497" s="377"/>
      <c r="I497" s="377"/>
      <c r="J497" s="377"/>
      <c r="K497" s="11"/>
    </row>
    <row r="498" spans="1:11">
      <c r="A498" s="377"/>
      <c r="B498" s="377"/>
      <c r="C498" s="377"/>
      <c r="D498" s="377"/>
      <c r="E498" s="377"/>
      <c r="F498" s="377"/>
      <c r="G498" s="377"/>
      <c r="H498" s="377"/>
      <c r="I498" s="377"/>
      <c r="J498" s="377"/>
      <c r="K498" s="11"/>
    </row>
    <row r="499" spans="1:11">
      <c r="A499" s="377"/>
      <c r="B499" s="377"/>
      <c r="C499" s="377"/>
      <c r="D499" s="377"/>
      <c r="E499" s="377"/>
      <c r="F499" s="377"/>
      <c r="G499" s="377"/>
      <c r="H499" s="377"/>
      <c r="I499" s="377"/>
      <c r="J499" s="377"/>
      <c r="K499" s="11"/>
    </row>
    <row r="500" spans="1:11">
      <c r="A500" s="377"/>
      <c r="B500" s="377"/>
      <c r="C500" s="377"/>
      <c r="D500" s="377"/>
      <c r="E500" s="377"/>
      <c r="F500" s="377"/>
      <c r="G500" s="377"/>
      <c r="H500" s="377"/>
      <c r="I500" s="377"/>
      <c r="J500" s="377"/>
      <c r="K500" s="11"/>
    </row>
    <row r="501" spans="1:11">
      <c r="A501" s="377"/>
      <c r="B501" s="377"/>
      <c r="C501" s="377"/>
      <c r="D501" s="377"/>
      <c r="E501" s="377"/>
      <c r="F501" s="377"/>
      <c r="G501" s="377"/>
      <c r="H501" s="377"/>
      <c r="I501" s="377"/>
      <c r="J501" s="377"/>
      <c r="K501" s="11"/>
    </row>
    <row r="502" spans="1:11">
      <c r="A502" s="377"/>
      <c r="B502" s="377"/>
      <c r="C502" s="377"/>
      <c r="D502" s="377"/>
      <c r="E502" s="377"/>
      <c r="F502" s="377"/>
      <c r="G502" s="377"/>
      <c r="H502" s="377"/>
      <c r="I502" s="377"/>
      <c r="J502" s="377"/>
      <c r="K502" s="11"/>
    </row>
    <row r="503" spans="1:11">
      <c r="A503" s="377"/>
      <c r="B503" s="377"/>
      <c r="C503" s="377"/>
      <c r="D503" s="377"/>
      <c r="E503" s="377"/>
      <c r="F503" s="377"/>
      <c r="G503" s="377"/>
      <c r="H503" s="377"/>
      <c r="I503" s="377"/>
      <c r="J503" s="377"/>
      <c r="K503" s="11"/>
    </row>
    <row r="504" spans="1:11">
      <c r="A504" s="377"/>
      <c r="B504" s="377"/>
      <c r="C504" s="377"/>
      <c r="D504" s="377"/>
      <c r="E504" s="377"/>
      <c r="F504" s="377"/>
      <c r="G504" s="377"/>
      <c r="H504" s="377"/>
      <c r="I504" s="377"/>
      <c r="J504" s="377"/>
      <c r="K504" s="11"/>
    </row>
    <row r="505" spans="1:11">
      <c r="A505" s="377"/>
      <c r="B505" s="377"/>
      <c r="C505" s="377"/>
      <c r="D505" s="377"/>
      <c r="E505" s="377"/>
      <c r="F505" s="377"/>
      <c r="G505" s="377"/>
      <c r="H505" s="377"/>
      <c r="I505" s="377"/>
      <c r="J505" s="377"/>
      <c r="K505" s="11"/>
    </row>
    <row r="506" spans="1:11">
      <c r="A506" s="377"/>
      <c r="B506" s="377"/>
      <c r="C506" s="377"/>
      <c r="D506" s="377"/>
      <c r="E506" s="377"/>
      <c r="F506" s="377"/>
      <c r="G506" s="377"/>
      <c r="H506" s="377"/>
      <c r="I506" s="377"/>
      <c r="J506" s="377"/>
      <c r="K506" s="11"/>
    </row>
    <row r="507" spans="1:11">
      <c r="A507" s="377"/>
      <c r="B507" s="377"/>
      <c r="C507" s="377"/>
      <c r="D507" s="377"/>
      <c r="E507" s="377"/>
      <c r="F507" s="377"/>
      <c r="G507" s="377"/>
      <c r="H507" s="377"/>
      <c r="I507" s="377"/>
      <c r="J507" s="377"/>
      <c r="K507" s="11"/>
    </row>
    <row r="508" spans="1:11">
      <c r="A508" s="377"/>
      <c r="B508" s="377"/>
      <c r="C508" s="377"/>
      <c r="D508" s="377"/>
      <c r="E508" s="377"/>
      <c r="F508" s="377"/>
      <c r="G508" s="377"/>
      <c r="H508" s="377"/>
      <c r="I508" s="377"/>
      <c r="J508" s="377"/>
      <c r="K508" s="11"/>
    </row>
    <row r="509" spans="1:11">
      <c r="A509" s="377"/>
      <c r="B509" s="377"/>
      <c r="C509" s="377"/>
      <c r="D509" s="377"/>
      <c r="E509" s="377"/>
      <c r="F509" s="377"/>
      <c r="G509" s="377"/>
      <c r="H509" s="377"/>
      <c r="I509" s="377"/>
      <c r="J509" s="377"/>
      <c r="K509" s="11"/>
    </row>
    <row r="510" spans="1:11">
      <c r="A510" s="377"/>
      <c r="B510" s="377"/>
      <c r="C510" s="377"/>
      <c r="D510" s="377"/>
      <c r="E510" s="377"/>
      <c r="F510" s="377"/>
      <c r="G510" s="377"/>
      <c r="H510" s="377"/>
      <c r="I510" s="377"/>
      <c r="J510" s="377"/>
      <c r="K510" s="11"/>
    </row>
    <row r="511" spans="1:11">
      <c r="A511" s="377"/>
      <c r="B511" s="377"/>
      <c r="C511" s="377"/>
      <c r="D511" s="377"/>
      <c r="E511" s="377"/>
      <c r="F511" s="377"/>
      <c r="G511" s="377"/>
      <c r="H511" s="377"/>
      <c r="I511" s="377"/>
      <c r="J511" s="377"/>
      <c r="K511" s="11"/>
    </row>
    <row r="512" spans="1:11">
      <c r="A512" s="377"/>
      <c r="B512" s="377"/>
      <c r="C512" s="377"/>
      <c r="D512" s="377"/>
      <c r="E512" s="377"/>
      <c r="F512" s="377"/>
      <c r="G512" s="377"/>
      <c r="H512" s="377"/>
      <c r="I512" s="377"/>
      <c r="J512" s="377"/>
      <c r="K512" s="11"/>
    </row>
    <row r="513" spans="1:11">
      <c r="A513" s="377"/>
      <c r="B513" s="377"/>
      <c r="C513" s="377"/>
      <c r="D513" s="377"/>
      <c r="E513" s="377"/>
      <c r="F513" s="377"/>
      <c r="G513" s="377"/>
      <c r="H513" s="377"/>
      <c r="I513" s="377"/>
      <c r="J513" s="377"/>
      <c r="K513" s="11"/>
    </row>
    <row r="514" spans="1:11">
      <c r="A514" s="377"/>
      <c r="B514" s="377"/>
      <c r="C514" s="377"/>
      <c r="D514" s="377"/>
      <c r="E514" s="377"/>
      <c r="F514" s="377"/>
      <c r="G514" s="377"/>
      <c r="H514" s="377"/>
      <c r="I514" s="377"/>
      <c r="J514" s="377"/>
      <c r="K514" s="11"/>
    </row>
    <row r="515" spans="1:11">
      <c r="A515" s="377"/>
      <c r="B515" s="377"/>
      <c r="C515" s="377"/>
      <c r="D515" s="377"/>
      <c r="E515" s="377"/>
      <c r="F515" s="377"/>
      <c r="G515" s="377"/>
      <c r="H515" s="377"/>
      <c r="I515" s="377"/>
      <c r="J515" s="377"/>
      <c r="K515" s="11"/>
    </row>
    <row r="516" spans="1:11">
      <c r="A516" s="377"/>
      <c r="B516" s="377"/>
      <c r="C516" s="377"/>
      <c r="D516" s="377"/>
      <c r="E516" s="377"/>
      <c r="F516" s="377"/>
      <c r="G516" s="377"/>
      <c r="H516" s="377"/>
      <c r="I516" s="377"/>
      <c r="J516" s="377"/>
      <c r="K516" s="11"/>
    </row>
    <row r="517" spans="1:11">
      <c r="A517" s="377"/>
      <c r="B517" s="377"/>
      <c r="C517" s="377"/>
      <c r="D517" s="377"/>
      <c r="E517" s="377"/>
      <c r="F517" s="377"/>
      <c r="G517" s="377"/>
      <c r="H517" s="377"/>
      <c r="I517" s="377"/>
      <c r="J517" s="377"/>
      <c r="K517" s="11"/>
    </row>
    <row r="518" spans="1:11">
      <c r="A518" s="377"/>
      <c r="B518" s="377"/>
      <c r="C518" s="377"/>
      <c r="D518" s="377"/>
      <c r="E518" s="377"/>
      <c r="F518" s="377"/>
      <c r="G518" s="377"/>
      <c r="H518" s="377"/>
      <c r="I518" s="377"/>
      <c r="J518" s="377"/>
      <c r="K518" s="11"/>
    </row>
    <row r="519" spans="1:11">
      <c r="A519" s="377"/>
      <c r="B519" s="377"/>
      <c r="C519" s="377"/>
      <c r="D519" s="377"/>
      <c r="E519" s="377"/>
      <c r="F519" s="377"/>
      <c r="G519" s="377"/>
      <c r="H519" s="377"/>
      <c r="I519" s="377"/>
      <c r="J519" s="377"/>
      <c r="K519" s="11"/>
    </row>
    <row r="520" spans="1:11">
      <c r="A520" s="377"/>
      <c r="B520" s="377"/>
      <c r="C520" s="377"/>
      <c r="D520" s="377"/>
      <c r="E520" s="377"/>
      <c r="F520" s="377"/>
      <c r="G520" s="377"/>
      <c r="H520" s="377"/>
      <c r="I520" s="377"/>
      <c r="J520" s="377"/>
      <c r="K520" s="11"/>
    </row>
    <row r="521" spans="1:11">
      <c r="A521" s="377"/>
      <c r="B521" s="377"/>
      <c r="C521" s="377"/>
      <c r="D521" s="377"/>
      <c r="E521" s="377"/>
      <c r="F521" s="377"/>
      <c r="G521" s="377"/>
      <c r="H521" s="377"/>
      <c r="I521" s="377"/>
      <c r="J521" s="377"/>
      <c r="K521" s="11"/>
    </row>
    <row r="522" spans="1:11">
      <c r="A522" s="377"/>
      <c r="B522" s="377"/>
      <c r="C522" s="377"/>
      <c r="D522" s="377"/>
      <c r="E522" s="377"/>
      <c r="F522" s="377"/>
      <c r="G522" s="377"/>
      <c r="H522" s="377"/>
      <c r="I522" s="377"/>
      <c r="J522" s="377"/>
      <c r="K522" s="11"/>
    </row>
    <row r="523" spans="1:11">
      <c r="A523" s="377"/>
      <c r="B523" s="377"/>
      <c r="C523" s="377"/>
      <c r="D523" s="377"/>
      <c r="E523" s="377"/>
      <c r="F523" s="377"/>
      <c r="G523" s="377"/>
      <c r="H523" s="377"/>
      <c r="I523" s="377"/>
      <c r="J523" s="377"/>
      <c r="K523" s="11"/>
    </row>
    <row r="524" spans="1:11">
      <c r="A524" s="377"/>
      <c r="B524" s="377"/>
      <c r="C524" s="377"/>
      <c r="D524" s="377"/>
      <c r="E524" s="377"/>
      <c r="F524" s="377"/>
      <c r="G524" s="377"/>
      <c r="H524" s="377"/>
      <c r="I524" s="377"/>
      <c r="J524" s="377"/>
      <c r="K524" s="11"/>
    </row>
    <row r="525" spans="1:11">
      <c r="A525" s="377"/>
      <c r="B525" s="377"/>
      <c r="C525" s="377"/>
      <c r="D525" s="377"/>
      <c r="E525" s="377"/>
      <c r="F525" s="377"/>
      <c r="G525" s="377"/>
      <c r="H525" s="377"/>
      <c r="I525" s="377"/>
      <c r="J525" s="377"/>
      <c r="K525" s="11"/>
    </row>
    <row r="526" spans="1:11">
      <c r="A526" s="377"/>
      <c r="B526" s="377"/>
      <c r="C526" s="377"/>
      <c r="D526" s="377"/>
      <c r="E526" s="377"/>
      <c r="F526" s="377"/>
      <c r="G526" s="377"/>
      <c r="H526" s="377"/>
      <c r="I526" s="377"/>
      <c r="J526" s="377"/>
      <c r="K526" s="11"/>
    </row>
    <row r="527" spans="1:11">
      <c r="A527" s="377"/>
      <c r="B527" s="377"/>
      <c r="C527" s="377"/>
      <c r="D527" s="377"/>
      <c r="E527" s="377"/>
      <c r="F527" s="377"/>
      <c r="G527" s="377"/>
      <c r="H527" s="377"/>
      <c r="I527" s="377"/>
      <c r="J527" s="377"/>
      <c r="K527" s="11"/>
    </row>
    <row r="528" spans="1:11">
      <c r="A528" s="377"/>
      <c r="B528" s="377"/>
      <c r="C528" s="377"/>
      <c r="D528" s="377"/>
      <c r="E528" s="377"/>
      <c r="F528" s="377"/>
      <c r="G528" s="377"/>
      <c r="H528" s="377"/>
      <c r="I528" s="377"/>
      <c r="J528" s="377"/>
      <c r="K528" s="11"/>
    </row>
    <row r="529" spans="1:11">
      <c r="A529" s="377"/>
      <c r="B529" s="377"/>
      <c r="C529" s="377"/>
      <c r="D529" s="377"/>
      <c r="E529" s="377"/>
      <c r="F529" s="377"/>
      <c r="G529" s="377"/>
      <c r="H529" s="377"/>
      <c r="I529" s="377"/>
      <c r="J529" s="377"/>
      <c r="K529" s="11"/>
    </row>
    <row r="530" spans="1:11">
      <c r="A530" s="377"/>
      <c r="B530" s="377"/>
      <c r="C530" s="377"/>
      <c r="D530" s="377"/>
      <c r="E530" s="377"/>
      <c r="F530" s="377"/>
      <c r="G530" s="377"/>
      <c r="H530" s="377"/>
      <c r="I530" s="377"/>
      <c r="J530" s="377"/>
      <c r="K530" s="11"/>
    </row>
    <row r="531" spans="1:11">
      <c r="A531" s="377"/>
      <c r="B531" s="377"/>
      <c r="C531" s="377"/>
      <c r="D531" s="377"/>
      <c r="E531" s="377"/>
      <c r="F531" s="377"/>
      <c r="G531" s="377"/>
      <c r="H531" s="377"/>
      <c r="I531" s="377"/>
      <c r="J531" s="377"/>
      <c r="K531" s="11"/>
    </row>
    <row r="532" spans="1:11">
      <c r="A532" s="377"/>
      <c r="B532" s="377"/>
      <c r="C532" s="377"/>
      <c r="D532" s="377"/>
      <c r="E532" s="377"/>
      <c r="F532" s="377"/>
      <c r="G532" s="377"/>
      <c r="H532" s="377"/>
      <c r="I532" s="377"/>
      <c r="J532" s="377"/>
      <c r="K532" s="11"/>
    </row>
    <row r="533" spans="1:11">
      <c r="A533" s="377"/>
      <c r="B533" s="377"/>
      <c r="C533" s="377"/>
      <c r="D533" s="377"/>
      <c r="E533" s="377"/>
      <c r="F533" s="377"/>
      <c r="G533" s="377"/>
      <c r="H533" s="377"/>
      <c r="I533" s="377"/>
      <c r="J533" s="377"/>
      <c r="K533" s="11"/>
    </row>
    <row r="534" spans="1:11">
      <c r="A534" s="377"/>
      <c r="B534" s="377"/>
      <c r="C534" s="377"/>
      <c r="D534" s="377"/>
      <c r="E534" s="377"/>
      <c r="F534" s="377"/>
      <c r="G534" s="377"/>
      <c r="H534" s="377"/>
      <c r="I534" s="377"/>
      <c r="J534" s="377"/>
      <c r="K534" s="11"/>
    </row>
    <row r="535" spans="1:11">
      <c r="A535" s="377"/>
      <c r="B535" s="377"/>
      <c r="C535" s="377"/>
      <c r="D535" s="377"/>
      <c r="E535" s="377"/>
      <c r="F535" s="377"/>
      <c r="G535" s="377"/>
      <c r="H535" s="377"/>
      <c r="I535" s="377"/>
      <c r="J535" s="377"/>
      <c r="K535" s="11"/>
    </row>
    <row r="536" spans="1:11">
      <c r="A536" s="377"/>
      <c r="B536" s="377"/>
      <c r="C536" s="377"/>
      <c r="D536" s="377"/>
      <c r="E536" s="377"/>
      <c r="F536" s="377"/>
      <c r="G536" s="377"/>
      <c r="H536" s="377"/>
      <c r="I536" s="377"/>
      <c r="J536" s="377"/>
      <c r="K536" s="11"/>
    </row>
    <row r="537" spans="1:11">
      <c r="A537" s="377"/>
      <c r="B537" s="377"/>
      <c r="C537" s="377"/>
      <c r="D537" s="377"/>
      <c r="E537" s="377"/>
      <c r="F537" s="377"/>
      <c r="G537" s="377"/>
      <c r="H537" s="377"/>
      <c r="I537" s="377"/>
      <c r="J537" s="377"/>
      <c r="K537" s="11"/>
    </row>
    <row r="538" spans="1:11">
      <c r="A538" s="377"/>
      <c r="B538" s="377"/>
      <c r="C538" s="377"/>
      <c r="D538" s="377"/>
      <c r="E538" s="377"/>
      <c r="F538" s="377"/>
      <c r="G538" s="377"/>
      <c r="H538" s="377"/>
      <c r="I538" s="377"/>
      <c r="J538" s="377"/>
      <c r="K538" s="11"/>
    </row>
    <row r="539" spans="1:11">
      <c r="A539" s="377"/>
      <c r="B539" s="377"/>
      <c r="C539" s="377"/>
      <c r="D539" s="377"/>
      <c r="E539" s="377"/>
      <c r="F539" s="377"/>
      <c r="G539" s="377"/>
      <c r="H539" s="377"/>
      <c r="I539" s="377"/>
      <c r="J539" s="377"/>
      <c r="K539" s="11"/>
    </row>
    <row r="540" spans="1:11">
      <c r="A540" s="377"/>
      <c r="B540" s="377"/>
      <c r="C540" s="377"/>
      <c r="D540" s="377"/>
      <c r="E540" s="377"/>
      <c r="F540" s="377"/>
      <c r="G540" s="377"/>
      <c r="H540" s="377"/>
      <c r="I540" s="377"/>
      <c r="J540" s="377"/>
      <c r="K540" s="11"/>
    </row>
    <row r="541" spans="1:11">
      <c r="A541" s="377"/>
      <c r="B541" s="377"/>
      <c r="C541" s="377"/>
      <c r="D541" s="377"/>
      <c r="E541" s="377"/>
      <c r="F541" s="377"/>
      <c r="G541" s="377"/>
      <c r="H541" s="377"/>
      <c r="I541" s="377"/>
      <c r="J541" s="377"/>
      <c r="K541" s="11"/>
    </row>
    <row r="542" spans="1:11">
      <c r="A542" s="377"/>
      <c r="B542" s="377"/>
      <c r="C542" s="377"/>
      <c r="D542" s="377"/>
      <c r="E542" s="377"/>
      <c r="F542" s="377"/>
      <c r="G542" s="377"/>
      <c r="H542" s="377"/>
      <c r="I542" s="377"/>
      <c r="J542" s="377"/>
      <c r="K542" s="11"/>
    </row>
    <row r="543" spans="1:11">
      <c r="A543" s="377"/>
      <c r="B543" s="377"/>
      <c r="C543" s="377"/>
      <c r="D543" s="377"/>
      <c r="E543" s="377"/>
      <c r="F543" s="377"/>
      <c r="G543" s="377"/>
      <c r="H543" s="377"/>
      <c r="I543" s="377"/>
      <c r="J543" s="377"/>
      <c r="K543" s="11"/>
    </row>
    <row r="544" spans="1:11">
      <c r="A544" s="377"/>
      <c r="B544" s="377"/>
      <c r="C544" s="377"/>
      <c r="D544" s="377"/>
      <c r="E544" s="377"/>
      <c r="F544" s="377"/>
      <c r="G544" s="377"/>
      <c r="H544" s="377"/>
      <c r="I544" s="377"/>
      <c r="J544" s="377"/>
      <c r="K544" s="11"/>
    </row>
    <row r="545" spans="1:11">
      <c r="A545" s="377"/>
      <c r="B545" s="377"/>
      <c r="C545" s="377"/>
      <c r="D545" s="377"/>
      <c r="E545" s="377"/>
      <c r="F545" s="377"/>
      <c r="G545" s="377"/>
      <c r="H545" s="377"/>
      <c r="I545" s="377"/>
      <c r="J545" s="377"/>
      <c r="K545" s="11"/>
    </row>
    <row r="546" spans="1:11">
      <c r="A546" s="377"/>
      <c r="B546" s="377"/>
      <c r="C546" s="377"/>
      <c r="D546" s="377"/>
      <c r="E546" s="377"/>
      <c r="F546" s="377"/>
      <c r="G546" s="377"/>
      <c r="H546" s="377"/>
      <c r="I546" s="377"/>
      <c r="J546" s="377"/>
      <c r="K546" s="11"/>
    </row>
    <row r="547" spans="1:11">
      <c r="A547" s="377"/>
      <c r="B547" s="377"/>
      <c r="C547" s="377"/>
      <c r="D547" s="377"/>
      <c r="E547" s="377"/>
      <c r="F547" s="377"/>
      <c r="G547" s="377"/>
      <c r="H547" s="377"/>
      <c r="I547" s="377"/>
      <c r="J547" s="377"/>
      <c r="K547" s="11"/>
    </row>
    <row r="548" spans="1:11">
      <c r="A548" s="377"/>
      <c r="B548" s="377"/>
      <c r="C548" s="377"/>
      <c r="D548" s="377"/>
      <c r="E548" s="377"/>
      <c r="F548" s="377"/>
      <c r="G548" s="377"/>
      <c r="H548" s="377"/>
      <c r="I548" s="377"/>
      <c r="J548" s="377"/>
      <c r="K548" s="11"/>
    </row>
    <row r="549" spans="1:11">
      <c r="A549" s="377"/>
      <c r="B549" s="377"/>
      <c r="C549" s="377"/>
      <c r="D549" s="377"/>
      <c r="E549" s="377"/>
      <c r="F549" s="377"/>
      <c r="G549" s="377"/>
      <c r="H549" s="377"/>
      <c r="I549" s="377"/>
      <c r="J549" s="377"/>
      <c r="K549" s="11"/>
    </row>
    <row r="550" spans="1:11">
      <c r="A550" s="377"/>
      <c r="B550" s="377"/>
      <c r="C550" s="377"/>
      <c r="D550" s="377"/>
      <c r="E550" s="377"/>
      <c r="F550" s="377"/>
      <c r="G550" s="377"/>
      <c r="H550" s="377"/>
      <c r="I550" s="377"/>
      <c r="J550" s="377"/>
      <c r="K550" s="11"/>
    </row>
    <row r="551" spans="1:11">
      <c r="A551" s="377"/>
      <c r="B551" s="377"/>
      <c r="C551" s="377"/>
      <c r="D551" s="377"/>
      <c r="E551" s="377"/>
      <c r="F551" s="377"/>
      <c r="G551" s="377"/>
      <c r="H551" s="377"/>
      <c r="I551" s="377"/>
      <c r="J551" s="377"/>
      <c r="K551" s="11"/>
    </row>
    <row r="552" spans="1:11">
      <c r="A552" s="377"/>
      <c r="B552" s="377"/>
      <c r="C552" s="377"/>
      <c r="D552" s="377"/>
      <c r="E552" s="377"/>
      <c r="F552" s="377"/>
      <c r="G552" s="377"/>
      <c r="H552" s="377"/>
      <c r="I552" s="377"/>
      <c r="J552" s="377"/>
      <c r="K552" s="11"/>
    </row>
    <row r="553" spans="1:11">
      <c r="A553" s="377"/>
      <c r="B553" s="377"/>
      <c r="C553" s="377"/>
      <c r="D553" s="377"/>
      <c r="E553" s="377"/>
      <c r="F553" s="377"/>
      <c r="G553" s="377"/>
      <c r="H553" s="377"/>
      <c r="I553" s="377"/>
      <c r="J553" s="377"/>
      <c r="K553" s="11"/>
    </row>
    <row r="554" spans="1:11">
      <c r="A554" s="377"/>
      <c r="B554" s="377"/>
      <c r="C554" s="377"/>
      <c r="D554" s="377"/>
      <c r="E554" s="377"/>
      <c r="F554" s="377"/>
      <c r="G554" s="377"/>
      <c r="H554" s="377"/>
      <c r="I554" s="377"/>
      <c r="J554" s="377"/>
      <c r="K554" s="11"/>
    </row>
    <row r="555" spans="1:11">
      <c r="A555" s="377"/>
      <c r="B555" s="377"/>
      <c r="C555" s="377"/>
      <c r="D555" s="377"/>
      <c r="E555" s="377"/>
      <c r="F555" s="377"/>
      <c r="G555" s="377"/>
      <c r="H555" s="377"/>
      <c r="I555" s="377"/>
      <c r="J555" s="377"/>
      <c r="K555" s="11"/>
    </row>
    <row r="556" spans="1:11">
      <c r="A556" s="377"/>
      <c r="B556" s="377"/>
      <c r="C556" s="377"/>
      <c r="D556" s="377"/>
      <c r="E556" s="377"/>
      <c r="F556" s="377"/>
      <c r="G556" s="377"/>
      <c r="H556" s="377"/>
      <c r="I556" s="377"/>
      <c r="J556" s="377"/>
      <c r="K556" s="11"/>
    </row>
    <row r="557" spans="1:11">
      <c r="A557" s="377"/>
      <c r="B557" s="377"/>
      <c r="C557" s="377"/>
      <c r="D557" s="377"/>
      <c r="E557" s="377"/>
      <c r="F557" s="377"/>
      <c r="G557" s="377"/>
      <c r="H557" s="377"/>
      <c r="I557" s="377"/>
      <c r="J557" s="377"/>
      <c r="K557" s="11"/>
    </row>
    <row r="558" spans="1:11">
      <c r="A558" s="377"/>
      <c r="B558" s="377"/>
      <c r="C558" s="377"/>
      <c r="D558" s="377"/>
      <c r="E558" s="377"/>
      <c r="F558" s="377"/>
      <c r="G558" s="377"/>
      <c r="H558" s="377"/>
      <c r="I558" s="377"/>
      <c r="J558" s="377"/>
      <c r="K558" s="11"/>
    </row>
    <row r="559" spans="1:11">
      <c r="A559" s="377"/>
      <c r="B559" s="377"/>
      <c r="C559" s="377"/>
      <c r="D559" s="377"/>
      <c r="E559" s="377"/>
      <c r="F559" s="377"/>
      <c r="G559" s="377"/>
      <c r="H559" s="377"/>
      <c r="I559" s="377"/>
      <c r="J559" s="377"/>
      <c r="K559" s="11"/>
    </row>
    <row r="560" spans="1:11">
      <c r="A560" s="377"/>
      <c r="B560" s="377"/>
      <c r="C560" s="377"/>
      <c r="D560" s="377"/>
      <c r="E560" s="377"/>
      <c r="F560" s="377"/>
      <c r="G560" s="377"/>
      <c r="H560" s="377"/>
      <c r="I560" s="377"/>
      <c r="J560" s="377"/>
      <c r="K560" s="11"/>
    </row>
    <row r="561" spans="1:11">
      <c r="A561" s="377"/>
      <c r="B561" s="377"/>
      <c r="C561" s="377"/>
      <c r="D561" s="377"/>
      <c r="E561" s="377"/>
      <c r="F561" s="377"/>
      <c r="G561" s="377"/>
      <c r="H561" s="377"/>
      <c r="I561" s="377"/>
      <c r="J561" s="377"/>
      <c r="K561" s="11"/>
    </row>
    <row r="562" spans="1:11">
      <c r="A562" s="377"/>
      <c r="B562" s="377"/>
      <c r="C562" s="377"/>
      <c r="D562" s="377"/>
      <c r="E562" s="377"/>
      <c r="F562" s="377"/>
      <c r="G562" s="377"/>
      <c r="H562" s="377"/>
      <c r="I562" s="377"/>
      <c r="J562" s="377"/>
      <c r="K562" s="11"/>
    </row>
    <row r="563" spans="1:11">
      <c r="A563" s="377"/>
      <c r="B563" s="377"/>
      <c r="C563" s="377"/>
      <c r="D563" s="377"/>
      <c r="E563" s="377"/>
      <c r="F563" s="377"/>
      <c r="G563" s="377"/>
      <c r="H563" s="377"/>
      <c r="I563" s="377"/>
      <c r="J563" s="377"/>
      <c r="K563" s="11"/>
    </row>
    <row r="564" spans="1:11">
      <c r="A564" s="377"/>
      <c r="B564" s="377"/>
      <c r="C564" s="377"/>
      <c r="D564" s="377"/>
      <c r="E564" s="377"/>
      <c r="F564" s="377"/>
      <c r="G564" s="377"/>
      <c r="H564" s="377"/>
      <c r="I564" s="377"/>
      <c r="J564" s="377"/>
      <c r="K564" s="11"/>
    </row>
    <row r="565" spans="1:11">
      <c r="A565" s="377"/>
      <c r="B565" s="377"/>
      <c r="C565" s="377"/>
      <c r="D565" s="377"/>
      <c r="E565" s="377"/>
      <c r="F565" s="377"/>
      <c r="G565" s="377"/>
      <c r="H565" s="377"/>
      <c r="I565" s="377"/>
      <c r="J565" s="377"/>
      <c r="K565" s="11"/>
    </row>
    <row r="566" spans="1:11">
      <c r="A566" s="377"/>
      <c r="B566" s="377"/>
      <c r="C566" s="377"/>
      <c r="D566" s="377"/>
      <c r="E566" s="377"/>
      <c r="F566" s="377"/>
      <c r="G566" s="377"/>
      <c r="H566" s="377"/>
      <c r="I566" s="377"/>
      <c r="J566" s="377"/>
      <c r="K566" s="11"/>
    </row>
    <row r="567" spans="1:11">
      <c r="A567" s="377"/>
      <c r="B567" s="377"/>
      <c r="C567" s="377"/>
      <c r="D567" s="377"/>
      <c r="E567" s="377"/>
      <c r="F567" s="377"/>
      <c r="G567" s="377"/>
      <c r="H567" s="377"/>
      <c r="I567" s="377"/>
      <c r="J567" s="377"/>
      <c r="K567" s="11"/>
    </row>
    <row r="568" spans="1:11">
      <c r="A568" s="377"/>
      <c r="B568" s="377"/>
      <c r="C568" s="377"/>
      <c r="D568" s="377"/>
      <c r="E568" s="377"/>
      <c r="F568" s="377"/>
      <c r="G568" s="377"/>
      <c r="H568" s="377"/>
      <c r="I568" s="377"/>
      <c r="J568" s="377"/>
      <c r="K568" s="11"/>
    </row>
    <row r="569" spans="1:11">
      <c r="A569" s="377"/>
      <c r="B569" s="377"/>
      <c r="C569" s="377"/>
      <c r="D569" s="377"/>
      <c r="E569" s="377"/>
      <c r="F569" s="377"/>
      <c r="G569" s="377"/>
      <c r="H569" s="377"/>
      <c r="I569" s="377"/>
      <c r="J569" s="377"/>
      <c r="K569" s="11"/>
    </row>
    <row r="570" spans="1:11">
      <c r="A570" s="377"/>
      <c r="B570" s="377"/>
      <c r="C570" s="377"/>
      <c r="D570" s="377"/>
      <c r="E570" s="377"/>
      <c r="F570" s="377"/>
      <c r="G570" s="377"/>
      <c r="H570" s="377"/>
      <c r="I570" s="377"/>
      <c r="J570" s="377"/>
      <c r="K570" s="11"/>
    </row>
    <row r="571" spans="1:11">
      <c r="A571" s="377"/>
      <c r="B571" s="377"/>
      <c r="C571" s="377"/>
      <c r="D571" s="377"/>
      <c r="E571" s="377"/>
      <c r="F571" s="377"/>
      <c r="G571" s="377"/>
      <c r="H571" s="377"/>
      <c r="I571" s="377"/>
      <c r="J571" s="377"/>
      <c r="K571" s="11"/>
    </row>
    <row r="572" spans="1:11">
      <c r="A572" s="377"/>
      <c r="B572" s="377"/>
      <c r="C572" s="377"/>
      <c r="D572" s="377"/>
      <c r="E572" s="377"/>
      <c r="F572" s="377"/>
      <c r="G572" s="377"/>
      <c r="H572" s="377"/>
      <c r="I572" s="377"/>
      <c r="J572" s="377"/>
      <c r="K572" s="11"/>
    </row>
    <row r="573" spans="1:11">
      <c r="A573" s="377"/>
      <c r="B573" s="377"/>
      <c r="C573" s="377"/>
      <c r="D573" s="377"/>
      <c r="E573" s="377"/>
      <c r="F573" s="377"/>
      <c r="G573" s="377"/>
      <c r="H573" s="377"/>
      <c r="I573" s="377"/>
      <c r="J573" s="377"/>
      <c r="K573" s="11"/>
    </row>
    <row r="574" spans="1:11">
      <c r="A574" s="377"/>
      <c r="B574" s="377"/>
      <c r="C574" s="377"/>
      <c r="D574" s="377"/>
      <c r="E574" s="377"/>
      <c r="F574" s="377"/>
      <c r="G574" s="377"/>
      <c r="H574" s="377"/>
      <c r="I574" s="377"/>
      <c r="J574" s="377"/>
      <c r="K574" s="11"/>
    </row>
    <row r="575" spans="1:11">
      <c r="A575" s="377"/>
      <c r="B575" s="377"/>
      <c r="C575" s="377"/>
      <c r="D575" s="377"/>
      <c r="E575" s="377"/>
      <c r="F575" s="377"/>
      <c r="G575" s="377"/>
      <c r="H575" s="377"/>
      <c r="I575" s="377"/>
      <c r="J575" s="377"/>
      <c r="K575" s="11"/>
    </row>
    <row r="576" spans="1:11">
      <c r="A576" s="377"/>
      <c r="B576" s="377"/>
      <c r="C576" s="377"/>
      <c r="D576" s="377"/>
      <c r="E576" s="377"/>
      <c r="F576" s="377"/>
      <c r="G576" s="377"/>
      <c r="H576" s="377"/>
      <c r="I576" s="377"/>
      <c r="J576" s="377"/>
      <c r="K576" s="11"/>
    </row>
    <row r="577" spans="1:11">
      <c r="A577" s="377"/>
      <c r="B577" s="377"/>
      <c r="C577" s="377"/>
      <c r="D577" s="377"/>
      <c r="E577" s="377"/>
      <c r="F577" s="377"/>
      <c r="G577" s="377"/>
      <c r="H577" s="377"/>
      <c r="I577" s="377"/>
      <c r="J577" s="377"/>
      <c r="K577" s="11"/>
    </row>
    <row r="578" spans="1:11">
      <c r="A578" s="377"/>
      <c r="B578" s="377"/>
      <c r="C578" s="377"/>
      <c r="D578" s="377"/>
      <c r="E578" s="377"/>
      <c r="F578" s="377"/>
      <c r="G578" s="377"/>
      <c r="H578" s="377"/>
      <c r="I578" s="377"/>
      <c r="J578" s="377"/>
      <c r="K578" s="11"/>
    </row>
    <row r="579" spans="1:11">
      <c r="A579" s="377"/>
      <c r="B579" s="377"/>
      <c r="C579" s="377"/>
      <c r="D579" s="377"/>
      <c r="E579" s="377"/>
      <c r="F579" s="377"/>
      <c r="G579" s="377"/>
      <c r="H579" s="377"/>
      <c r="I579" s="377"/>
      <c r="J579" s="377"/>
      <c r="K579" s="11"/>
    </row>
    <row r="580" spans="1:11">
      <c r="A580" s="377"/>
      <c r="B580" s="377"/>
      <c r="C580" s="377"/>
      <c r="D580" s="377"/>
      <c r="E580" s="377"/>
      <c r="F580" s="377"/>
      <c r="G580" s="377"/>
      <c r="H580" s="377"/>
      <c r="I580" s="377"/>
      <c r="J580" s="377"/>
      <c r="K580" s="11"/>
    </row>
    <row r="581" spans="1:11">
      <c r="A581" s="377"/>
      <c r="B581" s="377"/>
      <c r="C581" s="377"/>
      <c r="D581" s="377"/>
      <c r="E581" s="377"/>
      <c r="F581" s="377"/>
      <c r="G581" s="377"/>
      <c r="H581" s="377"/>
      <c r="I581" s="377"/>
      <c r="J581" s="377"/>
      <c r="K581" s="11"/>
    </row>
    <row r="582" spans="1:11">
      <c r="A582" s="377"/>
      <c r="B582" s="377"/>
      <c r="C582" s="377"/>
      <c r="D582" s="377"/>
      <c r="E582" s="377"/>
      <c r="F582" s="377"/>
      <c r="G582" s="377"/>
      <c r="H582" s="377"/>
      <c r="I582" s="377"/>
      <c r="J582" s="377"/>
      <c r="K582" s="11"/>
    </row>
    <row r="583" spans="1:11">
      <c r="A583" s="377"/>
      <c r="B583" s="377"/>
      <c r="C583" s="377"/>
      <c r="D583" s="377"/>
      <c r="E583" s="377"/>
      <c r="F583" s="377"/>
      <c r="G583" s="377"/>
      <c r="H583" s="377"/>
      <c r="I583" s="377"/>
      <c r="J583" s="377"/>
      <c r="K583" s="11"/>
    </row>
    <row r="584" spans="1:11">
      <c r="A584" s="377"/>
      <c r="B584" s="377"/>
      <c r="C584" s="377"/>
      <c r="D584" s="377"/>
      <c r="E584" s="377"/>
      <c r="F584" s="377"/>
      <c r="G584" s="377"/>
      <c r="H584" s="377"/>
      <c r="I584" s="377"/>
      <c r="J584" s="377"/>
      <c r="K584" s="11"/>
    </row>
    <row r="585" spans="1:11">
      <c r="A585" s="377"/>
      <c r="B585" s="377"/>
      <c r="C585" s="377"/>
      <c r="D585" s="377"/>
      <c r="E585" s="377"/>
      <c r="F585" s="377"/>
      <c r="G585" s="377"/>
      <c r="H585" s="377"/>
      <c r="I585" s="377"/>
      <c r="J585" s="377"/>
      <c r="K585" s="11"/>
    </row>
    <row r="586" spans="1:11">
      <c r="A586" s="377"/>
      <c r="B586" s="377"/>
      <c r="C586" s="377"/>
      <c r="D586" s="377"/>
      <c r="E586" s="377"/>
      <c r="F586" s="377"/>
      <c r="G586" s="377"/>
      <c r="H586" s="377"/>
      <c r="I586" s="377"/>
      <c r="J586" s="377"/>
      <c r="K586" s="11"/>
    </row>
    <row r="587" spans="1:11">
      <c r="A587" s="377"/>
      <c r="B587" s="377"/>
      <c r="C587" s="377"/>
      <c r="D587" s="377"/>
      <c r="E587" s="377"/>
      <c r="F587" s="377"/>
      <c r="G587" s="377"/>
      <c r="H587" s="377"/>
      <c r="I587" s="377"/>
      <c r="J587" s="377"/>
      <c r="K587" s="11"/>
    </row>
    <row r="588" spans="1:11">
      <c r="A588" s="377"/>
      <c r="B588" s="377"/>
      <c r="C588" s="377"/>
      <c r="D588" s="377"/>
      <c r="E588" s="377"/>
      <c r="F588" s="377"/>
      <c r="G588" s="377"/>
      <c r="H588" s="377"/>
      <c r="I588" s="377"/>
      <c r="J588" s="377"/>
      <c r="K588" s="11"/>
    </row>
    <row r="589" spans="1:11">
      <c r="A589" s="377"/>
      <c r="B589" s="377"/>
      <c r="C589" s="377"/>
      <c r="D589" s="377"/>
      <c r="E589" s="377"/>
      <c r="F589" s="377"/>
      <c r="G589" s="377"/>
      <c r="H589" s="377"/>
      <c r="I589" s="377"/>
      <c r="J589" s="377"/>
      <c r="K589" s="11"/>
    </row>
    <row r="590" spans="1:11">
      <c r="A590" s="377"/>
      <c r="B590" s="377"/>
      <c r="C590" s="377"/>
      <c r="D590" s="377"/>
      <c r="E590" s="377"/>
      <c r="F590" s="377"/>
      <c r="G590" s="377"/>
      <c r="H590" s="377"/>
      <c r="I590" s="377"/>
      <c r="J590" s="377"/>
      <c r="K590" s="11"/>
    </row>
    <row r="591" spans="1:11">
      <c r="A591" s="377"/>
      <c r="B591" s="377"/>
      <c r="C591" s="377"/>
      <c r="D591" s="377"/>
      <c r="E591" s="377"/>
      <c r="F591" s="377"/>
      <c r="G591" s="377"/>
      <c r="H591" s="377"/>
      <c r="I591" s="377"/>
      <c r="J591" s="377"/>
      <c r="K591" s="11"/>
    </row>
    <row r="592" spans="1:11">
      <c r="A592" s="377"/>
      <c r="B592" s="377"/>
      <c r="C592" s="377"/>
      <c r="D592" s="377"/>
      <c r="E592" s="377"/>
      <c r="F592" s="377"/>
      <c r="G592" s="377"/>
      <c r="H592" s="377"/>
      <c r="I592" s="377"/>
      <c r="J592" s="377"/>
      <c r="K592" s="11"/>
    </row>
    <row r="593" spans="1:11">
      <c r="A593" s="377"/>
      <c r="B593" s="377"/>
      <c r="C593" s="377"/>
      <c r="D593" s="377"/>
      <c r="E593" s="377"/>
      <c r="F593" s="377"/>
      <c r="G593" s="377"/>
      <c r="H593" s="377"/>
      <c r="I593" s="377"/>
      <c r="J593" s="377"/>
      <c r="K593" s="11"/>
    </row>
    <row r="594" spans="1:11">
      <c r="A594" s="377"/>
      <c r="B594" s="377"/>
      <c r="C594" s="377"/>
      <c r="D594" s="377"/>
      <c r="E594" s="377"/>
      <c r="F594" s="377"/>
      <c r="G594" s="377"/>
      <c r="H594" s="377"/>
      <c r="I594" s="377"/>
      <c r="J594" s="377"/>
      <c r="K594" s="11"/>
    </row>
    <row r="595" spans="1:11">
      <c r="A595" s="377"/>
      <c r="B595" s="377"/>
      <c r="C595" s="377"/>
      <c r="D595" s="377"/>
      <c r="E595" s="377"/>
      <c r="F595" s="377"/>
      <c r="G595" s="377"/>
      <c r="H595" s="377"/>
      <c r="I595" s="377"/>
      <c r="J595" s="377"/>
      <c r="K595" s="11"/>
    </row>
    <row r="596" spans="1:11">
      <c r="A596" s="377"/>
      <c r="B596" s="377"/>
      <c r="C596" s="377"/>
      <c r="D596" s="377"/>
      <c r="E596" s="377"/>
      <c r="F596" s="377"/>
      <c r="G596" s="377"/>
      <c r="H596" s="377"/>
      <c r="I596" s="377"/>
      <c r="J596" s="377"/>
      <c r="K596" s="11"/>
    </row>
    <row r="597" spans="1:11">
      <c r="A597" s="377"/>
      <c r="B597" s="377"/>
      <c r="C597" s="377"/>
      <c r="D597" s="377"/>
      <c r="E597" s="377"/>
      <c r="F597" s="377"/>
      <c r="G597" s="377"/>
      <c r="H597" s="377"/>
      <c r="I597" s="377"/>
      <c r="J597" s="377"/>
      <c r="K597" s="11"/>
    </row>
    <row r="598" spans="1:11">
      <c r="A598" s="377"/>
      <c r="B598" s="377"/>
      <c r="C598" s="377"/>
      <c r="D598" s="377"/>
      <c r="E598" s="377"/>
      <c r="F598" s="377"/>
      <c r="G598" s="377"/>
      <c r="H598" s="377"/>
      <c r="I598" s="377"/>
      <c r="J598" s="377"/>
      <c r="K598" s="11"/>
    </row>
    <row r="599" spans="1:11">
      <c r="A599" s="377"/>
      <c r="B599" s="377"/>
      <c r="C599" s="377"/>
      <c r="D599" s="377"/>
      <c r="E599" s="377"/>
      <c r="F599" s="377"/>
      <c r="G599" s="377"/>
      <c r="H599" s="377"/>
      <c r="I599" s="377"/>
      <c r="J599" s="377"/>
      <c r="K599" s="11"/>
    </row>
    <row r="600" spans="1:11">
      <c r="A600" s="377"/>
      <c r="B600" s="377"/>
      <c r="C600" s="377"/>
      <c r="D600" s="377"/>
      <c r="E600" s="377"/>
      <c r="F600" s="377"/>
      <c r="G600" s="377"/>
      <c r="H600" s="377"/>
      <c r="I600" s="377"/>
      <c r="J600" s="377"/>
      <c r="K600" s="11"/>
    </row>
    <row r="601" spans="1:11">
      <c r="A601" s="377"/>
      <c r="B601" s="377"/>
      <c r="C601" s="377"/>
      <c r="D601" s="377"/>
      <c r="E601" s="377"/>
      <c r="F601" s="377"/>
      <c r="G601" s="377"/>
      <c r="H601" s="377"/>
      <c r="I601" s="377"/>
      <c r="J601" s="377"/>
      <c r="K601" s="11"/>
    </row>
    <row r="602" spans="1:11">
      <c r="A602" s="377"/>
      <c r="B602" s="377"/>
      <c r="C602" s="377"/>
      <c r="D602" s="377"/>
      <c r="E602" s="377"/>
      <c r="F602" s="377"/>
      <c r="G602" s="377"/>
      <c r="H602" s="377"/>
      <c r="I602" s="377"/>
      <c r="J602" s="377"/>
      <c r="K602" s="11"/>
    </row>
    <row r="603" spans="1:11">
      <c r="A603" s="377"/>
      <c r="B603" s="377"/>
      <c r="C603" s="377"/>
      <c r="D603" s="377"/>
      <c r="E603" s="377"/>
      <c r="F603" s="377"/>
      <c r="G603" s="377"/>
      <c r="H603" s="377"/>
      <c r="I603" s="377"/>
      <c r="J603" s="377"/>
      <c r="K603" s="11"/>
    </row>
    <row r="604" spans="1:11">
      <c r="A604" s="377"/>
      <c r="B604" s="377"/>
      <c r="C604" s="377"/>
      <c r="D604" s="377"/>
      <c r="E604" s="377"/>
      <c r="F604" s="377"/>
      <c r="G604" s="377"/>
      <c r="H604" s="377"/>
      <c r="I604" s="377"/>
      <c r="J604" s="377"/>
      <c r="K604" s="11"/>
    </row>
    <row r="605" spans="1:11">
      <c r="A605" s="377"/>
      <c r="B605" s="377"/>
      <c r="C605" s="377"/>
      <c r="D605" s="377"/>
      <c r="E605" s="377"/>
      <c r="F605" s="377"/>
      <c r="G605" s="377"/>
      <c r="H605" s="377"/>
      <c r="I605" s="377"/>
      <c r="J605" s="377"/>
      <c r="K605" s="11"/>
    </row>
    <row r="606" spans="1:11">
      <c r="A606" s="377"/>
      <c r="B606" s="377"/>
      <c r="C606" s="377"/>
      <c r="D606" s="377"/>
      <c r="E606" s="377"/>
      <c r="F606" s="377"/>
      <c r="G606" s="377"/>
      <c r="H606" s="377"/>
      <c r="I606" s="377"/>
      <c r="J606" s="377"/>
      <c r="K606" s="11"/>
    </row>
    <row r="607" spans="1:11">
      <c r="A607" s="377"/>
      <c r="B607" s="377"/>
      <c r="C607" s="377"/>
      <c r="D607" s="377"/>
      <c r="E607" s="377"/>
      <c r="F607" s="377"/>
      <c r="G607" s="377"/>
      <c r="H607" s="377"/>
      <c r="I607" s="377"/>
      <c r="J607" s="377"/>
      <c r="K607" s="11"/>
    </row>
    <row r="608" spans="1:11">
      <c r="A608" s="377"/>
      <c r="B608" s="377"/>
      <c r="C608" s="377"/>
      <c r="D608" s="377"/>
      <c r="E608" s="377"/>
      <c r="F608" s="377"/>
      <c r="G608" s="377"/>
      <c r="H608" s="377"/>
      <c r="I608" s="377"/>
      <c r="J608" s="377"/>
      <c r="K608" s="11"/>
    </row>
    <row r="609" spans="1:11">
      <c r="A609" s="377"/>
      <c r="B609" s="377"/>
      <c r="C609" s="377"/>
      <c r="D609" s="377"/>
      <c r="E609" s="377"/>
      <c r="F609" s="377"/>
      <c r="G609" s="377"/>
      <c r="H609" s="377"/>
      <c r="I609" s="377"/>
      <c r="J609" s="377"/>
      <c r="K609" s="11"/>
    </row>
    <row r="610" spans="1:11">
      <c r="A610" s="377"/>
      <c r="B610" s="377"/>
      <c r="C610" s="377"/>
      <c r="D610" s="377"/>
      <c r="E610" s="377"/>
      <c r="F610" s="377"/>
      <c r="G610" s="377"/>
      <c r="H610" s="377"/>
      <c r="I610" s="377"/>
      <c r="J610" s="377"/>
      <c r="K610" s="11"/>
    </row>
    <row r="611" spans="1:11">
      <c r="A611" s="377"/>
      <c r="B611" s="377"/>
      <c r="C611" s="377"/>
      <c r="D611" s="377"/>
      <c r="E611" s="377"/>
      <c r="F611" s="377"/>
      <c r="G611" s="377"/>
      <c r="H611" s="377"/>
      <c r="I611" s="377"/>
      <c r="J611" s="377"/>
      <c r="K611" s="11"/>
    </row>
    <row r="612" spans="1:11">
      <c r="A612" s="377"/>
      <c r="B612" s="377"/>
      <c r="C612" s="377"/>
      <c r="D612" s="377"/>
      <c r="E612" s="377"/>
      <c r="F612" s="377"/>
      <c r="G612" s="377"/>
      <c r="H612" s="377"/>
      <c r="I612" s="377"/>
      <c r="J612" s="377"/>
      <c r="K612" s="11"/>
    </row>
    <row r="613" spans="1:11">
      <c r="A613" s="377"/>
      <c r="B613" s="377"/>
      <c r="C613" s="377"/>
      <c r="D613" s="377"/>
      <c r="E613" s="377"/>
      <c r="F613" s="377"/>
      <c r="G613" s="377"/>
      <c r="H613" s="377"/>
      <c r="I613" s="377"/>
      <c r="J613" s="377"/>
      <c r="K613" s="11"/>
    </row>
    <row r="614" spans="1:11">
      <c r="A614" s="377"/>
      <c r="B614" s="377"/>
      <c r="C614" s="377"/>
      <c r="D614" s="377"/>
      <c r="E614" s="377"/>
      <c r="F614" s="377"/>
      <c r="G614" s="377"/>
      <c r="H614" s="377"/>
      <c r="I614" s="377"/>
      <c r="J614" s="377"/>
      <c r="K614" s="11"/>
    </row>
    <row r="615" spans="1:11">
      <c r="A615" s="377"/>
      <c r="B615" s="377"/>
      <c r="C615" s="377"/>
      <c r="D615" s="377"/>
      <c r="E615" s="377"/>
      <c r="F615" s="377"/>
      <c r="G615" s="377"/>
      <c r="H615" s="377"/>
      <c r="I615" s="377"/>
      <c r="J615" s="377"/>
      <c r="K615" s="11"/>
    </row>
    <row r="616" spans="1:11">
      <c r="A616" s="377"/>
      <c r="B616" s="377"/>
      <c r="C616" s="377"/>
      <c r="D616" s="377"/>
      <c r="E616" s="377"/>
      <c r="F616" s="377"/>
      <c r="G616" s="377"/>
      <c r="H616" s="377"/>
      <c r="I616" s="377"/>
      <c r="J616" s="377"/>
      <c r="K616" s="11"/>
    </row>
    <row r="617" spans="1:11">
      <c r="A617" s="377"/>
      <c r="B617" s="377"/>
      <c r="C617" s="377"/>
      <c r="D617" s="377"/>
      <c r="E617" s="377"/>
      <c r="F617" s="377"/>
      <c r="G617" s="377"/>
      <c r="H617" s="377"/>
      <c r="I617" s="377"/>
      <c r="J617" s="377"/>
      <c r="K617" s="11"/>
    </row>
    <row r="618" spans="1:11">
      <c r="A618" s="377"/>
      <c r="B618" s="377"/>
      <c r="C618" s="377"/>
      <c r="D618" s="377"/>
      <c r="E618" s="377"/>
      <c r="F618" s="377"/>
      <c r="G618" s="377"/>
      <c r="H618" s="377"/>
      <c r="I618" s="377"/>
      <c r="J618" s="377"/>
      <c r="K618" s="11"/>
    </row>
    <row r="619" spans="1:11">
      <c r="A619" s="377"/>
      <c r="B619" s="377"/>
      <c r="C619" s="377"/>
      <c r="D619" s="377"/>
      <c r="E619" s="377"/>
      <c r="F619" s="377"/>
      <c r="G619" s="377"/>
      <c r="H619" s="377"/>
      <c r="I619" s="377"/>
      <c r="J619" s="377"/>
      <c r="K619" s="11"/>
    </row>
    <row r="620" spans="1:11">
      <c r="A620" s="377"/>
      <c r="B620" s="377"/>
      <c r="C620" s="377"/>
      <c r="D620" s="377"/>
      <c r="E620" s="377"/>
      <c r="F620" s="377"/>
      <c r="G620" s="377"/>
      <c r="H620" s="377"/>
      <c r="I620" s="377"/>
      <c r="J620" s="377"/>
      <c r="K620" s="11"/>
    </row>
    <row r="621" spans="1:11">
      <c r="A621" s="377"/>
      <c r="B621" s="377"/>
      <c r="C621" s="377"/>
      <c r="D621" s="377"/>
      <c r="E621" s="377"/>
      <c r="F621" s="377"/>
      <c r="G621" s="377"/>
      <c r="H621" s="377"/>
      <c r="I621" s="377"/>
      <c r="J621" s="377"/>
      <c r="K621" s="11"/>
    </row>
    <row r="622" spans="1:11">
      <c r="A622" s="377"/>
      <c r="B622" s="377"/>
      <c r="C622" s="377"/>
      <c r="D622" s="377"/>
      <c r="E622" s="377"/>
      <c r="F622" s="377"/>
      <c r="G622" s="377"/>
      <c r="H622" s="377"/>
      <c r="I622" s="377"/>
      <c r="J622" s="377"/>
      <c r="K622" s="11"/>
    </row>
    <row r="623" spans="1:11">
      <c r="A623" s="377"/>
      <c r="B623" s="377"/>
      <c r="C623" s="377"/>
      <c r="D623" s="377"/>
      <c r="E623" s="377"/>
      <c r="F623" s="377"/>
      <c r="G623" s="377"/>
      <c r="H623" s="377"/>
      <c r="I623" s="377"/>
      <c r="J623" s="377"/>
      <c r="K623" s="11"/>
    </row>
    <row r="624" spans="1:11">
      <c r="A624" s="377"/>
      <c r="B624" s="377"/>
      <c r="C624" s="377"/>
      <c r="D624" s="377"/>
      <c r="E624" s="377"/>
      <c r="F624" s="377"/>
      <c r="G624" s="377"/>
      <c r="H624" s="377"/>
      <c r="I624" s="377"/>
      <c r="J624" s="377"/>
      <c r="K624" s="11"/>
    </row>
    <row r="625" spans="1:11">
      <c r="A625" s="377"/>
      <c r="B625" s="377"/>
      <c r="C625" s="377"/>
      <c r="D625" s="377"/>
      <c r="E625" s="377"/>
      <c r="F625" s="377"/>
      <c r="G625" s="377"/>
      <c r="H625" s="377"/>
      <c r="I625" s="377"/>
      <c r="J625" s="377"/>
      <c r="K625" s="11"/>
    </row>
    <row r="626" spans="1:11">
      <c r="A626" s="377"/>
      <c r="B626" s="377"/>
      <c r="C626" s="377"/>
      <c r="D626" s="377"/>
      <c r="E626" s="377"/>
      <c r="F626" s="377"/>
      <c r="G626" s="377"/>
      <c r="H626" s="377"/>
      <c r="I626" s="377"/>
      <c r="J626" s="377"/>
      <c r="K626" s="11"/>
    </row>
    <row r="627" spans="1:11">
      <c r="A627" s="377"/>
      <c r="B627" s="377"/>
      <c r="C627" s="377"/>
      <c r="D627" s="377"/>
      <c r="E627" s="377"/>
      <c r="F627" s="377"/>
      <c r="G627" s="377"/>
      <c r="H627" s="377"/>
      <c r="I627" s="377"/>
      <c r="J627" s="377"/>
      <c r="K627" s="11"/>
    </row>
    <row r="628" spans="1:11">
      <c r="A628" s="377"/>
      <c r="B628" s="377"/>
      <c r="C628" s="377"/>
      <c r="D628" s="377"/>
      <c r="E628" s="377"/>
      <c r="F628" s="377"/>
      <c r="G628" s="377"/>
      <c r="H628" s="377"/>
      <c r="I628" s="377"/>
      <c r="J628" s="377"/>
      <c r="K628" s="11"/>
    </row>
    <row r="629" spans="1:11">
      <c r="A629" s="377"/>
      <c r="B629" s="377"/>
      <c r="C629" s="377"/>
      <c r="D629" s="377"/>
      <c r="E629" s="377"/>
      <c r="F629" s="377"/>
      <c r="G629" s="377"/>
      <c r="H629" s="377"/>
      <c r="I629" s="377"/>
      <c r="J629" s="377"/>
      <c r="K629" s="11"/>
    </row>
    <row r="630" spans="1:11">
      <c r="A630" s="377"/>
      <c r="B630" s="377"/>
      <c r="C630" s="377"/>
      <c r="D630" s="377"/>
      <c r="E630" s="377"/>
      <c r="F630" s="377"/>
      <c r="G630" s="377"/>
      <c r="H630" s="377"/>
      <c r="I630" s="377"/>
      <c r="J630" s="377"/>
      <c r="K630" s="11"/>
    </row>
    <row r="631" spans="1:11">
      <c r="A631" s="377"/>
      <c r="B631" s="377"/>
      <c r="C631" s="377"/>
      <c r="D631" s="377"/>
      <c r="E631" s="377"/>
      <c r="F631" s="377"/>
      <c r="G631" s="377"/>
      <c r="H631" s="377"/>
      <c r="I631" s="377"/>
      <c r="J631" s="377"/>
      <c r="K631" s="11"/>
    </row>
    <row r="632" spans="1:11">
      <c r="A632" s="377"/>
      <c r="B632" s="377"/>
      <c r="C632" s="377"/>
      <c r="D632" s="377"/>
      <c r="E632" s="377"/>
      <c r="F632" s="377"/>
      <c r="G632" s="377"/>
      <c r="H632" s="377"/>
      <c r="I632" s="377"/>
      <c r="J632" s="377"/>
      <c r="K632" s="11"/>
    </row>
    <row r="633" spans="1:11">
      <c r="A633" s="377"/>
      <c r="B633" s="377"/>
      <c r="C633" s="377"/>
      <c r="D633" s="377"/>
      <c r="E633" s="377"/>
      <c r="F633" s="377"/>
      <c r="G633" s="377"/>
      <c r="H633" s="377"/>
      <c r="I633" s="377"/>
      <c r="J633" s="377"/>
      <c r="K633" s="11"/>
    </row>
    <row r="634" spans="1:11">
      <c r="A634" s="377"/>
      <c r="B634" s="377"/>
      <c r="C634" s="377"/>
      <c r="D634" s="377"/>
      <c r="E634" s="377"/>
      <c r="F634" s="377"/>
      <c r="G634" s="377"/>
      <c r="H634" s="377"/>
      <c r="I634" s="377"/>
      <c r="J634" s="377"/>
      <c r="K634" s="11"/>
    </row>
    <row r="635" spans="1:11">
      <c r="A635" s="377"/>
      <c r="B635" s="377"/>
      <c r="C635" s="377"/>
      <c r="D635" s="377"/>
      <c r="E635" s="377"/>
      <c r="F635" s="377"/>
      <c r="G635" s="377"/>
      <c r="H635" s="377"/>
      <c r="I635" s="377"/>
      <c r="J635" s="377"/>
      <c r="K635" s="11"/>
    </row>
    <row r="636" spans="1:11">
      <c r="A636" s="377"/>
      <c r="B636" s="377"/>
      <c r="C636" s="377"/>
      <c r="D636" s="377"/>
      <c r="E636" s="377"/>
      <c r="F636" s="377"/>
      <c r="G636" s="377"/>
      <c r="H636" s="377"/>
      <c r="I636" s="377"/>
      <c r="J636" s="377"/>
      <c r="K636" s="11"/>
    </row>
    <row r="637" spans="1:11">
      <c r="A637" s="377"/>
      <c r="B637" s="377"/>
      <c r="C637" s="377"/>
      <c r="D637" s="377"/>
      <c r="E637" s="377"/>
      <c r="F637" s="377"/>
      <c r="G637" s="377"/>
      <c r="H637" s="377"/>
      <c r="I637" s="377"/>
      <c r="J637" s="377"/>
      <c r="K637" s="11"/>
    </row>
    <row r="638" spans="1:11">
      <c r="A638" s="377"/>
      <c r="B638" s="377"/>
      <c r="C638" s="377"/>
      <c r="D638" s="377"/>
      <c r="E638" s="377"/>
      <c r="F638" s="377"/>
      <c r="G638" s="377"/>
      <c r="H638" s="377"/>
      <c r="I638" s="377"/>
      <c r="J638" s="377"/>
      <c r="K638" s="11"/>
    </row>
    <row r="639" spans="1:11">
      <c r="A639" s="377"/>
      <c r="B639" s="377"/>
      <c r="C639" s="377"/>
      <c r="D639" s="377"/>
      <c r="E639" s="377"/>
      <c r="F639" s="377"/>
      <c r="G639" s="377"/>
      <c r="H639" s="377"/>
      <c r="I639" s="377"/>
      <c r="J639" s="377"/>
      <c r="K639" s="11"/>
    </row>
    <row r="640" spans="1:11">
      <c r="A640" s="377"/>
      <c r="B640" s="377"/>
      <c r="C640" s="377"/>
      <c r="D640" s="377"/>
      <c r="E640" s="377"/>
      <c r="F640" s="377"/>
      <c r="G640" s="377"/>
      <c r="H640" s="377"/>
      <c r="I640" s="377"/>
      <c r="J640" s="377"/>
      <c r="K640" s="11"/>
    </row>
    <row r="641" spans="1:11">
      <c r="A641" s="377"/>
      <c r="B641" s="377"/>
      <c r="C641" s="377"/>
      <c r="D641" s="377"/>
      <c r="E641" s="377"/>
      <c r="F641" s="377"/>
      <c r="G641" s="377"/>
      <c r="H641" s="377"/>
      <c r="I641" s="377"/>
      <c r="J641" s="377"/>
      <c r="K641" s="11"/>
    </row>
    <row r="642" spans="1:11">
      <c r="A642" s="377"/>
      <c r="B642" s="377"/>
      <c r="C642" s="377"/>
      <c r="D642" s="377"/>
      <c r="E642" s="377"/>
      <c r="F642" s="377"/>
      <c r="G642" s="377"/>
      <c r="H642" s="377"/>
      <c r="I642" s="377"/>
      <c r="J642" s="377"/>
      <c r="K642" s="11"/>
    </row>
    <row r="643" spans="1:11">
      <c r="A643" s="377"/>
      <c r="B643" s="377"/>
      <c r="C643" s="377"/>
      <c r="D643" s="377"/>
      <c r="E643" s="377"/>
      <c r="F643" s="377"/>
      <c r="G643" s="377"/>
      <c r="H643" s="377"/>
      <c r="I643" s="377"/>
      <c r="J643" s="377"/>
      <c r="K643" s="11"/>
    </row>
    <row r="644" spans="1:11">
      <c r="A644" s="377"/>
      <c r="B644" s="377"/>
      <c r="C644" s="377"/>
      <c r="D644" s="377"/>
      <c r="E644" s="377"/>
      <c r="F644" s="377"/>
      <c r="G644" s="377"/>
      <c r="H644" s="377"/>
      <c r="I644" s="377"/>
      <c r="J644" s="377"/>
      <c r="K644" s="11"/>
    </row>
    <row r="645" spans="1:11">
      <c r="A645" s="377"/>
      <c r="B645" s="377"/>
      <c r="C645" s="377"/>
      <c r="D645" s="377"/>
      <c r="E645" s="377"/>
      <c r="F645" s="377"/>
      <c r="G645" s="377"/>
      <c r="H645" s="377"/>
      <c r="I645" s="377"/>
      <c r="J645" s="377"/>
      <c r="K645" s="11"/>
    </row>
    <row r="646" spans="1:11">
      <c r="A646" s="377"/>
      <c r="B646" s="377"/>
      <c r="C646" s="377"/>
      <c r="D646" s="377"/>
      <c r="E646" s="377"/>
      <c r="F646" s="377"/>
      <c r="G646" s="377"/>
      <c r="H646" s="377"/>
      <c r="I646" s="377"/>
      <c r="J646" s="377"/>
      <c r="K646" s="11"/>
    </row>
    <row r="647" spans="1:11">
      <c r="A647" s="377"/>
      <c r="B647" s="377"/>
      <c r="C647" s="377"/>
      <c r="D647" s="377"/>
      <c r="E647" s="377"/>
      <c r="F647" s="377"/>
      <c r="G647" s="377"/>
      <c r="H647" s="377"/>
      <c r="I647" s="377"/>
      <c r="J647" s="377"/>
      <c r="K647" s="11"/>
    </row>
    <row r="648" spans="1:11">
      <c r="A648" s="377"/>
      <c r="B648" s="377"/>
      <c r="C648" s="377"/>
      <c r="D648" s="377"/>
      <c r="E648" s="377"/>
      <c r="F648" s="377"/>
      <c r="G648" s="377"/>
      <c r="H648" s="377"/>
      <c r="I648" s="377"/>
      <c r="J648" s="377"/>
      <c r="K648" s="11"/>
    </row>
    <row r="649" spans="1:11">
      <c r="A649" s="377"/>
      <c r="B649" s="377"/>
      <c r="C649" s="377"/>
      <c r="D649" s="377"/>
      <c r="E649" s="377"/>
      <c r="F649" s="377"/>
      <c r="G649" s="377"/>
      <c r="H649" s="377"/>
      <c r="I649" s="377"/>
      <c r="J649" s="377"/>
      <c r="K649" s="11"/>
    </row>
    <row r="650" spans="1:11">
      <c r="A650" s="377"/>
      <c r="B650" s="377"/>
      <c r="C650" s="377"/>
      <c r="D650" s="377"/>
      <c r="E650" s="377"/>
      <c r="F650" s="377"/>
      <c r="G650" s="377"/>
      <c r="H650" s="377"/>
      <c r="I650" s="377"/>
      <c r="J650" s="377"/>
      <c r="K650" s="11"/>
    </row>
    <row r="651" spans="1:11">
      <c r="A651" s="377"/>
      <c r="B651" s="377"/>
      <c r="C651" s="377"/>
      <c r="D651" s="377"/>
      <c r="E651" s="377"/>
      <c r="F651" s="377"/>
      <c r="G651" s="377"/>
      <c r="H651" s="377"/>
      <c r="I651" s="377"/>
      <c r="J651" s="377"/>
      <c r="K651" s="11"/>
    </row>
    <row r="652" spans="1:11">
      <c r="A652" s="377"/>
      <c r="B652" s="377"/>
      <c r="C652" s="377"/>
      <c r="D652" s="377"/>
      <c r="E652" s="377"/>
      <c r="F652" s="377"/>
      <c r="G652" s="377"/>
      <c r="H652" s="377"/>
      <c r="I652" s="377"/>
      <c r="J652" s="377"/>
      <c r="K652" s="11"/>
    </row>
    <row r="653" spans="1:11">
      <c r="A653" s="377"/>
      <c r="B653" s="377"/>
      <c r="C653" s="377"/>
      <c r="D653" s="377"/>
      <c r="E653" s="377"/>
      <c r="F653" s="377"/>
      <c r="G653" s="377"/>
      <c r="H653" s="377"/>
      <c r="I653" s="377"/>
      <c r="J653" s="377"/>
      <c r="K653" s="11"/>
    </row>
    <row r="654" spans="1:11">
      <c r="A654" s="377"/>
      <c r="B654" s="377"/>
      <c r="C654" s="377"/>
      <c r="D654" s="377"/>
      <c r="E654" s="377"/>
      <c r="F654" s="377"/>
      <c r="G654" s="377"/>
      <c r="H654" s="377"/>
      <c r="I654" s="377"/>
      <c r="J654" s="377"/>
      <c r="K654" s="11"/>
    </row>
    <row r="655" spans="1:11">
      <c r="A655" s="377"/>
      <c r="B655" s="377"/>
      <c r="C655" s="377"/>
      <c r="D655" s="377"/>
      <c r="E655" s="377"/>
      <c r="F655" s="377"/>
      <c r="G655" s="377"/>
      <c r="H655" s="377"/>
      <c r="I655" s="377"/>
      <c r="J655" s="377"/>
      <c r="K655" s="11"/>
    </row>
    <row r="656" spans="1:11">
      <c r="A656" s="377"/>
      <c r="B656" s="377"/>
      <c r="C656" s="377"/>
      <c r="D656" s="377"/>
      <c r="E656" s="377"/>
      <c r="F656" s="377"/>
      <c r="G656" s="377"/>
      <c r="H656" s="377"/>
      <c r="I656" s="377"/>
      <c r="J656" s="377"/>
      <c r="K656" s="11"/>
    </row>
    <row r="657" spans="1:11">
      <c r="A657" s="377"/>
      <c r="B657" s="377"/>
      <c r="C657" s="377"/>
      <c r="D657" s="377"/>
      <c r="E657" s="377"/>
      <c r="F657" s="377"/>
      <c r="G657" s="377"/>
      <c r="H657" s="377"/>
      <c r="I657" s="377"/>
      <c r="J657" s="377"/>
      <c r="K657" s="11"/>
    </row>
    <row r="658" spans="1:11">
      <c r="A658" s="377"/>
      <c r="B658" s="377"/>
      <c r="C658" s="377"/>
      <c r="D658" s="377"/>
      <c r="E658" s="377"/>
      <c r="F658" s="377"/>
      <c r="G658" s="377"/>
      <c r="H658" s="377"/>
      <c r="I658" s="377"/>
      <c r="J658" s="377"/>
      <c r="K658" s="11"/>
    </row>
    <row r="659" spans="1:11">
      <c r="A659" s="377"/>
      <c r="B659" s="377"/>
      <c r="C659" s="377"/>
      <c r="D659" s="377"/>
      <c r="E659" s="377"/>
      <c r="F659" s="377"/>
      <c r="G659" s="377"/>
      <c r="H659" s="377"/>
      <c r="I659" s="377"/>
      <c r="J659" s="377"/>
      <c r="K659" s="11"/>
    </row>
    <row r="660" spans="1:11" hidden="1">
      <c r="A660" s="379"/>
      <c r="B660" s="379"/>
      <c r="C660" s="379"/>
      <c r="D660" s="379"/>
      <c r="E660" s="379"/>
      <c r="F660" s="379"/>
      <c r="G660" s="379"/>
      <c r="H660" s="379"/>
      <c r="I660" s="379"/>
      <c r="J660" s="379"/>
      <c r="K660" s="11"/>
    </row>
    <row r="661" spans="1:11" hidden="1">
      <c r="A661" s="379"/>
      <c r="B661" s="379"/>
      <c r="C661" s="379"/>
      <c r="D661" s="379"/>
      <c r="E661" s="379"/>
      <c r="F661" s="379"/>
      <c r="G661" s="379"/>
      <c r="H661" s="379"/>
      <c r="I661" s="379"/>
      <c r="J661" s="379"/>
      <c r="K661" s="11"/>
    </row>
    <row r="662" spans="1:11"/>
  </sheetData>
  <sheetProtection algorithmName="SHA-512" hashValue="WehtLu50f5NMAyixqO60C5UV0RStCTGJAgtqULy9RwucAd/Apr4oV7U9e+05EAeLY8EndHkoek7y+gC78PXH4A==" saltValue="M5ml+rNHxkgkAQbXcCH+5w==" spinCount="100000" sheet="1" objects="1" scenarios="1"/>
  <mergeCells count="2">
    <mergeCell ref="A9:J9"/>
    <mergeCell ref="A1:J1"/>
  </mergeCells>
  <hyperlinks>
    <hyperlink ref="A1:J1" location="ToC!A1" display="75.000"/>
  </hyperlinks>
  <pageMargins left="0.5" right="0" top="0.5" bottom="0.5" header="0.5" footer="0.5"/>
  <pageSetup paperSize="5" scale="42" orientation="portrait" r:id="rId1"/>
  <headerFooter>
    <oddFooter>&amp;R
Life Annual Return(2018)
&amp;11Page &amp;P of &amp;N</oddFooter>
  </headerFooter>
  <rowBreaks count="2" manualBreakCount="2">
    <brk id="271" max="10" man="1"/>
    <brk id="464" max="10"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40A5AE8EAAE154BA2D0D30FBC738D8E" ma:contentTypeVersion="1" ma:contentTypeDescription="Create a new document." ma:contentTypeScope="" ma:versionID="8f3c792fd7e1af9ecf05729c94157e14">
  <xsd:schema xmlns:xsd="http://www.w3.org/2001/XMLSchema" xmlns:xs="http://www.w3.org/2001/XMLSchema" xmlns:p="http://schemas.microsoft.com/office/2006/metadata/properties" xmlns:ns2="3c15cf1c-c869-48e7-a729-63ac87d3410d" targetNamespace="http://schemas.microsoft.com/office/2006/metadata/properties" ma:root="true" ma:fieldsID="d33e14ee938d4d5de432d8e141e23710" ns2:_="">
    <xsd:import namespace="3c15cf1c-c869-48e7-a729-63ac87d3410d"/>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15cf1c-c869-48e7-a729-63ac87d3410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392A3EA-7FA2-4315-8726-EB0429061E8A}">
  <ds:schemaRefs>
    <ds:schemaRef ds:uri="http://schemas.microsoft.com/sharepoint/v3/contenttype/forms"/>
  </ds:schemaRefs>
</ds:datastoreItem>
</file>

<file path=customXml/itemProps2.xml><?xml version="1.0" encoding="utf-8"?>
<ds:datastoreItem xmlns:ds="http://schemas.openxmlformats.org/officeDocument/2006/customXml" ds:itemID="{F932ED19-F6B8-4A27-9BA8-29EC9DCBD9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15cf1c-c869-48e7-a729-63ac87d341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4711FB-F0A8-4B9A-B13C-6A28750AC74F}">
  <ds:schemaRefs>
    <ds:schemaRef ds:uri="http://schemas.microsoft.com/office/infopath/2007/PartnerControls"/>
    <ds:schemaRef ds:uri="3c15cf1c-c869-48e7-a729-63ac87d3410d"/>
    <ds:schemaRef ds:uri="http://purl.org/dc/terms/"/>
    <ds:schemaRef ds:uri="http://schemas.microsoft.com/office/2006/documentManagement/types"/>
    <ds:schemaRef ds:uri="http://purl.org/dc/dcmitype/"/>
    <ds:schemaRef ds:uri="http://schemas.microsoft.com/office/2006/metadata/properties"/>
    <ds:schemaRef ds:uri="http://www.w3.org/XML/1998/namespace"/>
    <ds:schemaRef ds:uri="http://purl.org/dc/elements/1.1/"/>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97</vt:i4>
      </vt:variant>
      <vt:variant>
        <vt:lpstr>Named Ranges</vt:lpstr>
      </vt:variant>
      <vt:variant>
        <vt:i4>21</vt:i4>
      </vt:variant>
    </vt:vector>
  </HeadingPairs>
  <TitlesOfParts>
    <vt:vector size="118" baseType="lpstr">
      <vt:lpstr>Cover</vt:lpstr>
      <vt:lpstr>Legend</vt:lpstr>
      <vt:lpstr>ToC</vt:lpstr>
      <vt:lpstr>10.000</vt:lpstr>
      <vt:lpstr>10.001</vt:lpstr>
      <vt:lpstr>10.002</vt:lpstr>
      <vt:lpstr>10.003</vt:lpstr>
      <vt:lpstr>10.004</vt:lpstr>
      <vt:lpstr>10.005</vt:lpstr>
      <vt:lpstr>10.006</vt:lpstr>
      <vt:lpstr>10.009</vt:lpstr>
      <vt:lpstr>10.010</vt:lpstr>
      <vt:lpstr>10.011</vt:lpstr>
      <vt:lpstr>10.012</vt:lpstr>
      <vt:lpstr>10.020</vt:lpstr>
      <vt:lpstr>10.021</vt:lpstr>
      <vt:lpstr>10.022</vt:lpstr>
      <vt:lpstr>10.023</vt:lpstr>
      <vt:lpstr>10.024</vt:lpstr>
      <vt:lpstr>10.025</vt:lpstr>
      <vt:lpstr>10.026</vt:lpstr>
      <vt:lpstr>10.027</vt:lpstr>
      <vt:lpstr>10.028</vt:lpstr>
      <vt:lpstr>10.030</vt:lpstr>
      <vt:lpstr>10.040</vt:lpstr>
      <vt:lpstr>10.050</vt:lpstr>
      <vt:lpstr>20.010</vt:lpstr>
      <vt:lpstr>20.011</vt:lpstr>
      <vt:lpstr>20.019</vt:lpstr>
      <vt:lpstr>20.022</vt:lpstr>
      <vt:lpstr>20.030</vt:lpstr>
      <vt:lpstr>20.032</vt:lpstr>
      <vt:lpstr>21.010</vt:lpstr>
      <vt:lpstr>21.012</vt:lpstr>
      <vt:lpstr>22.010</vt:lpstr>
      <vt:lpstr>22.020</vt:lpstr>
      <vt:lpstr>22.030</vt:lpstr>
      <vt:lpstr>23.010</vt:lpstr>
      <vt:lpstr>23.011</vt:lpstr>
      <vt:lpstr>23.019</vt:lpstr>
      <vt:lpstr>23.021</vt:lpstr>
      <vt:lpstr>23.022</vt:lpstr>
      <vt:lpstr>23.030</vt:lpstr>
      <vt:lpstr>23.040</vt:lpstr>
      <vt:lpstr>25.010</vt:lpstr>
      <vt:lpstr>25.012</vt:lpstr>
      <vt:lpstr>30.010</vt:lpstr>
      <vt:lpstr>30.012</vt:lpstr>
      <vt:lpstr>30.015</vt:lpstr>
      <vt:lpstr>30.016</vt:lpstr>
      <vt:lpstr>30.017</vt:lpstr>
      <vt:lpstr>30.018</vt:lpstr>
      <vt:lpstr>30.030</vt:lpstr>
      <vt:lpstr>40.010</vt:lpstr>
      <vt:lpstr>40.011</vt:lpstr>
      <vt:lpstr>40.020</vt:lpstr>
      <vt:lpstr>40.021</vt:lpstr>
      <vt:lpstr>40.022</vt:lpstr>
      <vt:lpstr>40.023</vt:lpstr>
      <vt:lpstr>40.030</vt:lpstr>
      <vt:lpstr>40.031</vt:lpstr>
      <vt:lpstr>40.032</vt:lpstr>
      <vt:lpstr>40.033</vt:lpstr>
      <vt:lpstr>40.034</vt:lpstr>
      <vt:lpstr>40.035</vt:lpstr>
      <vt:lpstr>40.036</vt:lpstr>
      <vt:lpstr>40.040</vt:lpstr>
      <vt:lpstr>40.041</vt:lpstr>
      <vt:lpstr>40.042</vt:lpstr>
      <vt:lpstr>40.050</vt:lpstr>
      <vt:lpstr>40.051</vt:lpstr>
      <vt:lpstr>40.052</vt:lpstr>
      <vt:lpstr>40.060</vt:lpstr>
      <vt:lpstr>45.020</vt:lpstr>
      <vt:lpstr>45.022</vt:lpstr>
      <vt:lpstr>45.033</vt:lpstr>
      <vt:lpstr>45.034</vt:lpstr>
      <vt:lpstr>45.035</vt:lpstr>
      <vt:lpstr>45.036</vt:lpstr>
      <vt:lpstr>45.037</vt:lpstr>
      <vt:lpstr>45.038</vt:lpstr>
      <vt:lpstr>45.039</vt:lpstr>
      <vt:lpstr>45.040</vt:lpstr>
      <vt:lpstr>45.041</vt:lpstr>
      <vt:lpstr>45.042</vt:lpstr>
      <vt:lpstr>45.043</vt:lpstr>
      <vt:lpstr>50.010</vt:lpstr>
      <vt:lpstr>50.020</vt:lpstr>
      <vt:lpstr>50.030</vt:lpstr>
      <vt:lpstr>50.032</vt:lpstr>
      <vt:lpstr>60.010</vt:lpstr>
      <vt:lpstr>60.020</vt:lpstr>
      <vt:lpstr>60.022</vt:lpstr>
      <vt:lpstr>70.060</vt:lpstr>
      <vt:lpstr>70.070</vt:lpstr>
      <vt:lpstr>75.010</vt:lpstr>
      <vt:lpstr>NOTES</vt:lpstr>
      <vt:lpstr>AN</vt:lpstr>
      <vt:lpstr>'10.000'!Print_Area</vt:lpstr>
      <vt:lpstr>'10.004'!Print_Area</vt:lpstr>
      <vt:lpstr>'10.010'!Print_Area</vt:lpstr>
      <vt:lpstr>'20.010'!Print_Area</vt:lpstr>
      <vt:lpstr>'20.011'!Print_Area</vt:lpstr>
      <vt:lpstr>'20.022'!Print_Area</vt:lpstr>
      <vt:lpstr>'22.010'!Print_Area</vt:lpstr>
      <vt:lpstr>'30.030'!Print_Area</vt:lpstr>
      <vt:lpstr>'40.033'!Print_Area</vt:lpstr>
      <vt:lpstr>'70.070'!Print_Area</vt:lpstr>
      <vt:lpstr>'75.010'!Print_Area</vt:lpstr>
      <vt:lpstr>NOTES!Print_Area</vt:lpstr>
      <vt:lpstr>'25.012'!Print_Titles</vt:lpstr>
      <vt:lpstr>'40.020'!Print_Titles</vt:lpstr>
      <vt:lpstr>'40.051'!Print_Titles</vt:lpstr>
      <vt:lpstr>'40.052'!Print_Titles</vt:lpstr>
      <vt:lpstr>'50.020'!Print_Titles</vt:lpstr>
      <vt:lpstr>'70.070'!Print_Titles</vt:lpstr>
      <vt:lpstr>NOTES!Print_Titles</vt:lpstr>
      <vt:lpstr>ToC!Print_Titles</vt:lpstr>
    </vt:vector>
  </TitlesOfParts>
  <Company>CBTT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IA Annual Returns - Life Insurers</dc:title>
  <dc:creator>CBTT</dc:creator>
  <cp:lastModifiedBy>Edmund Phillips</cp:lastModifiedBy>
  <cp:revision/>
  <cp:lastPrinted>2024-07-15T19:38:55Z</cp:lastPrinted>
  <dcterms:created xsi:type="dcterms:W3CDTF">2006-11-24T16:13:58Z</dcterms:created>
  <dcterms:modified xsi:type="dcterms:W3CDTF">2024-07-22T14:46:07Z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0x010100A40A5AE8EAAE154BA2D0D30FBC738D8E</vt:lpwstr>
  </property>
  <property fmtid="{D5CDD505-2E9C-101B-9397-08002B2CF9AE}" pid="3" name="xd_Signature">
    <vt:bool>false</vt:bool>
  </property>
  <property fmtid="{D5CDD505-2E9C-101B-9397-08002B2CF9AE}" pid="4" name="xd_ProgID">
    <vt:lpwstr/>
  </property>
  <property fmtid="{D5CDD505-2E9C-101B-9397-08002B2CF9AE}" pid="5" name="TemplateUrl">
    <vt:lpwstr/>
  </property>
  <property fmtid="{D5CDD505-2E9C-101B-9397-08002B2CF9AE}" pid="6" name="_dlc_DocIdItemGuid">
    <vt:lpwstr>d6558202-0256-4164-9485-316cee119278</vt:lpwstr>
  </property>
  <property fmtid="{D5CDD505-2E9C-101B-9397-08002B2CF9AE}" pid="7" name="URL">
    <vt:lpwstr/>
  </property>
  <property fmtid="{D5CDD505-2E9C-101B-9397-08002B2CF9AE}" pid="8" name="{DFC8691F-2432-4741-B780-3CAE3235A612}">
    <vt:lpwstr>&lt;?xml version="1.0" encoding="utf-16"?&gt;</vt:lpwstr>
  </property>
  <property fmtid="{D5CDD505-2E9C-101B-9397-08002B2CF9AE}" pid="9" name="OsfiBusinessProcess">
    <vt:lpwstr>75</vt:lpwstr>
  </property>
  <property fmtid="{D5CDD505-2E9C-101B-9397-08002B2CF9AE}" pid="10" name="OsfiFIInformationSystem">
    <vt:lpwstr>1028;#Regulatory Returns System (RRS)|6aa423d8-75f5-4e3d-9be9-a0233e2ca8da</vt:lpwstr>
  </property>
  <property fmtid="{D5CDD505-2E9C-101B-9397-08002B2CF9AE}" pid="11" name="OsfiPAA">
    <vt:lpwstr>2</vt:lpwstr>
  </property>
  <property fmtid="{D5CDD505-2E9C-101B-9397-08002B2CF9AE}" pid="12" name="OsfiFunction">
    <vt:lpwstr>3</vt:lpwstr>
  </property>
  <property fmtid="{D5CDD505-2E9C-101B-9397-08002B2CF9AE}" pid="13" name="OsfiSubFunction">
    <vt:lpwstr>20</vt:lpwstr>
  </property>
  <property fmtid="{D5CDD505-2E9C-101B-9397-08002B2CF9AE}" pid="14" name="OsfiFiscalPeriod">
    <vt:lpwstr/>
  </property>
  <property fmtid="{D5CDD505-2E9C-101B-9397-08002B2CF9AE}" pid="15" name="OsfiMeetingDate">
    <vt:filetime>2017-04-21T12:20:28Z</vt:filetime>
  </property>
  <property fmtid="{D5CDD505-2E9C-101B-9397-08002B2CF9AE}" pid="16" name="p213ed7f1c384e76b1e6db419627f072">
    <vt:lpwstr/>
  </property>
  <property fmtid="{D5CDD505-2E9C-101B-9397-08002B2CF9AE}" pid="17" name="OsfiCostCentre">
    <vt:lpwstr>1048</vt:lpwstr>
  </property>
  <property fmtid="{D5CDD505-2E9C-101B-9397-08002B2CF9AE}" pid="18" name="b68f0f40a9244f46b7ca0f5019c2a784">
    <vt:lpwstr>1.1.2 Regulation and Guidance|8aba70de-c32e-44b3-b2d7-271b49c214a9</vt:lpwstr>
  </property>
  <property fmtid="{D5CDD505-2E9C-101B-9397-08002B2CF9AE}" pid="19" name="OsfiCheckedOutDate">
    <vt:filetime>2017-06-28T17:36:39Z</vt:filetime>
  </property>
  <property fmtid="{D5CDD505-2E9C-101B-9397-08002B2CF9AE}" pid="20" name="OsfiIndustryType">
    <vt:lpwstr>31;#Insurance|30635973-e9d2-43e2-a5d4-ee38d3a9f4ad;#230;#Life|10f638d7-70e8-45a8-9b2e-f676ce524b50;#1051;#Canadian Fraternal|50d1a936-80f2-43a0-b244-e64673296ea2;#534;#Canadian Life|9b201a26-af69-4771-b031-c5dd8bd1d3f6;#1052;#Foreign Fraternal|9f7fff45-5e</vt:lpwstr>
  </property>
  <property fmtid="{D5CDD505-2E9C-101B-9397-08002B2CF9AE}" pid="21" name="OsfiSecondaryRegulations">
    <vt:lpwstr/>
  </property>
  <property fmtid="{D5CDD505-2E9C-101B-9397-08002B2CF9AE}" pid="22" name="OsfiSecondaryOSFIGuidance">
    <vt:lpwstr/>
  </property>
  <property fmtid="{D5CDD505-2E9C-101B-9397-08002B2CF9AE}" pid="23" name="OsfiGuidanceCategory">
    <vt:lpwstr>952</vt:lpwstr>
  </property>
  <property fmtid="{D5CDD505-2E9C-101B-9397-08002B2CF9AE}" pid="24" name="OsfiInstrumentType">
    <vt:lpwstr>687</vt:lpwstr>
  </property>
  <property fmtid="{D5CDD505-2E9C-101B-9397-08002B2CF9AE}" pid="25" name="OsfiOSFIGuidance">
    <vt:lpwstr>1136</vt:lpwstr>
  </property>
  <property fmtid="{D5CDD505-2E9C-101B-9397-08002B2CF9AE}" pid="26" name="OsfiReturnType">
    <vt:lpwstr>991</vt:lpwstr>
  </property>
  <property fmtid="{D5CDD505-2E9C-101B-9397-08002B2CF9AE}" pid="27" name="OsfiSecondaryActsandSections">
    <vt:lpwstr/>
  </property>
  <property fmtid="{D5CDD505-2E9C-101B-9397-08002B2CF9AE}" pid="28" name="OsfiFIExternalOrganization">
    <vt:lpwstr/>
  </property>
  <property fmtid="{D5CDD505-2E9C-101B-9397-08002B2CF9AE}" pid="29" name="OsfiSubProgram">
    <vt:lpwstr>19</vt:lpwstr>
  </property>
  <property fmtid="{D5CDD505-2E9C-101B-9397-08002B2CF9AE}" pid="30" name="OsfiFITopics">
    <vt:lpwstr/>
  </property>
  <property fmtid="{D5CDD505-2E9C-101B-9397-08002B2CF9AE}" pid="31" name="Order">
    <vt:r8>587800</vt:r8>
  </property>
  <property fmtid="{D5CDD505-2E9C-101B-9397-08002B2CF9AE}" pid="32" name="&lt;XmlFileSourceXmlGenerator xmlns">
    <vt:lpwstr>xsd="http://www.w3.org/2001/XMLSchema" xmlns:xsi="http://www.w3.org/2001/XMLSchema-instance"&gt;</vt:lpwstr>
  </property>
  <property fmtid="{D5CDD505-2E9C-101B-9397-08002B2CF9AE}" pid="33" name="eDOCS AutoSave">
    <vt:lpwstr/>
  </property>
</Properties>
</file>